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 All" sheetId="16" r:id="rId8"/>
    <sheet name="WindOnshore Summary" sheetId="13" r:id="rId9"/>
    <sheet name="WindOffshore Summary" sheetId="14" r:id="rId10"/>
    <sheet name="Geothermal Summary" sheetId="11" r:id="rId11"/>
    <sheet name="GeothermalSET_PLAN" sheetId="19" r:id="rId12"/>
    <sheet name="STE_Summary" sheetId="18" r:id="rId13"/>
    <sheet name="STE SET" sheetId="21" r:id="rId14"/>
    <sheet name="PV_Summary_Fin" sheetId="12" r:id="rId15"/>
    <sheet name="PV SET" sheetId="20" r:id="rId16"/>
    <sheet name="Sheet8" sheetId="8" r:id="rId17"/>
    <sheet name="Sheet9" sheetId="9" r:id="rId18"/>
  </sheets>
  <externalReferences>
    <externalReference r:id="rId19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99" i="2" l="1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G102" i="2"/>
  <c r="H102" i="2"/>
  <c r="I102" i="2"/>
  <c r="J102" i="2"/>
  <c r="K102" i="2"/>
  <c r="L102" i="2"/>
  <c r="M102" i="2"/>
  <c r="G103" i="2"/>
  <c r="H103" i="2"/>
  <c r="I103" i="2"/>
  <c r="J103" i="2"/>
  <c r="K103" i="2"/>
  <c r="L103" i="2"/>
  <c r="M103" i="2"/>
  <c r="G104" i="2"/>
  <c r="H104" i="2"/>
  <c r="I104" i="2"/>
  <c r="J104" i="2"/>
  <c r="K104" i="2"/>
  <c r="L104" i="2"/>
  <c r="M104" i="2"/>
  <c r="G105" i="2"/>
  <c r="H105" i="2"/>
  <c r="I105" i="2"/>
  <c r="J105" i="2"/>
  <c r="K105" i="2"/>
  <c r="L105" i="2"/>
  <c r="M105" i="2"/>
  <c r="F105" i="2"/>
  <c r="F104" i="2"/>
  <c r="F103" i="2"/>
  <c r="F102" i="2"/>
  <c r="F101" i="2"/>
  <c r="F100" i="2"/>
  <c r="F99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F98" i="2"/>
  <c r="F97" i="2"/>
  <c r="F96" i="2"/>
  <c r="F95" i="2"/>
  <c r="F94" i="2"/>
  <c r="F93" i="2"/>
  <c r="F92" i="2"/>
  <c r="G87" i="2"/>
  <c r="H87" i="2"/>
  <c r="I87" i="2"/>
  <c r="J87" i="2"/>
  <c r="K87" i="2"/>
  <c r="L87" i="2"/>
  <c r="M87" i="2"/>
  <c r="G88" i="2"/>
  <c r="H88" i="2"/>
  <c r="H91" i="2" s="1"/>
  <c r="I88" i="2"/>
  <c r="I91" i="2" s="1"/>
  <c r="J88" i="2"/>
  <c r="J91" i="2" s="1"/>
  <c r="K88" i="2"/>
  <c r="K91" i="2" s="1"/>
  <c r="L88" i="2"/>
  <c r="L91" i="2" s="1"/>
  <c r="M88" i="2"/>
  <c r="M91" i="2" s="1"/>
  <c r="G89" i="2"/>
  <c r="H89" i="2"/>
  <c r="H90" i="2" s="1"/>
  <c r="I89" i="2"/>
  <c r="I90" i="2" s="1"/>
  <c r="J89" i="2"/>
  <c r="J90" i="2" s="1"/>
  <c r="K89" i="2"/>
  <c r="K90" i="2" s="1"/>
  <c r="L89" i="2"/>
  <c r="L90" i="2" s="1"/>
  <c r="M89" i="2"/>
  <c r="M90" i="2" s="1"/>
  <c r="G90" i="2"/>
  <c r="G91" i="2"/>
  <c r="F89" i="2"/>
  <c r="F90" i="2" s="1"/>
  <c r="F88" i="2"/>
  <c r="F91" i="2" s="1"/>
  <c r="F87" i="2"/>
  <c r="G84" i="2"/>
  <c r="G85" i="2"/>
  <c r="H84" i="2"/>
  <c r="H85" i="2"/>
  <c r="I84" i="2"/>
  <c r="I85" i="2" s="1"/>
  <c r="J84" i="2"/>
  <c r="J85" i="2" s="1"/>
  <c r="K84" i="2"/>
  <c r="K85" i="2"/>
  <c r="L84" i="2"/>
  <c r="L85" i="2" s="1"/>
  <c r="M84" i="2"/>
  <c r="M85" i="2" s="1"/>
  <c r="G83" i="2"/>
  <c r="G86" i="2"/>
  <c r="H83" i="2"/>
  <c r="H86" i="2"/>
  <c r="I83" i="2"/>
  <c r="I86" i="2"/>
  <c r="J83" i="2"/>
  <c r="J86" i="2" s="1"/>
  <c r="K83" i="2"/>
  <c r="K86" i="2" s="1"/>
  <c r="L83" i="2"/>
  <c r="L86" i="2"/>
  <c r="M83" i="2"/>
  <c r="M86" i="2"/>
  <c r="F83" i="2"/>
  <c r="F86" i="2" s="1"/>
  <c r="F84" i="2"/>
  <c r="F85" i="2"/>
  <c r="G82" i="2"/>
  <c r="H82" i="2"/>
  <c r="I82" i="2"/>
  <c r="J82" i="2"/>
  <c r="K82" i="2"/>
  <c r="L82" i="2"/>
  <c r="M82" i="2"/>
  <c r="F82" i="2"/>
  <c r="I65" i="2"/>
  <c r="I78" i="2" s="1"/>
  <c r="I80" i="2" s="1"/>
  <c r="J65" i="2"/>
  <c r="J78" i="2" s="1"/>
  <c r="J80" i="2" s="1"/>
  <c r="K65" i="2"/>
  <c r="K78" i="2"/>
  <c r="K80" i="2"/>
  <c r="L65" i="2"/>
  <c r="L78" i="2" s="1"/>
  <c r="L80" i="2" s="1"/>
  <c r="M65" i="2"/>
  <c r="M78" i="2"/>
  <c r="M80" i="2" s="1"/>
  <c r="I64" i="2"/>
  <c r="I79" i="2" s="1"/>
  <c r="I81" i="2" s="1"/>
  <c r="J64" i="2"/>
  <c r="J79" i="2"/>
  <c r="J81" i="2" s="1"/>
  <c r="K64" i="2"/>
  <c r="K79" i="2" s="1"/>
  <c r="K81" i="2" s="1"/>
  <c r="L64" i="2"/>
  <c r="L79" i="2" s="1"/>
  <c r="L81" i="2" s="1"/>
  <c r="M64" i="2"/>
  <c r="M79" i="2" s="1"/>
  <c r="M81" i="2" s="1"/>
  <c r="H64" i="2"/>
  <c r="H79" i="2"/>
  <c r="H81" i="2"/>
  <c r="H65" i="2"/>
  <c r="H78" i="2" s="1"/>
  <c r="H80" i="2" s="1"/>
  <c r="I63" i="2"/>
  <c r="J63" i="2"/>
  <c r="J69" i="2" s="1"/>
  <c r="J70" i="2" s="1"/>
  <c r="J71" i="2" s="1"/>
  <c r="K63" i="2"/>
  <c r="K69" i="2" s="1"/>
  <c r="K70" i="2" s="1"/>
  <c r="K71" i="2" s="1"/>
  <c r="L63" i="2"/>
  <c r="M63" i="2"/>
  <c r="M69" i="2" s="1"/>
  <c r="M70" i="2" s="1"/>
  <c r="M71" i="2" s="1"/>
  <c r="I66" i="2"/>
  <c r="J66" i="2"/>
  <c r="J76" i="2" s="1"/>
  <c r="K66" i="2"/>
  <c r="K76" i="2" s="1"/>
  <c r="L66" i="2"/>
  <c r="L76" i="2" s="1"/>
  <c r="M66" i="2"/>
  <c r="M76" i="2" s="1"/>
  <c r="M75" i="2" s="1"/>
  <c r="I67" i="2"/>
  <c r="I73" i="2" s="1"/>
  <c r="J67" i="2"/>
  <c r="J73" i="2" s="1"/>
  <c r="J74" i="2" s="1"/>
  <c r="K67" i="2"/>
  <c r="K73" i="2" s="1"/>
  <c r="L67" i="2"/>
  <c r="M67" i="2"/>
  <c r="M73" i="2" s="1"/>
  <c r="I68" i="2"/>
  <c r="J68" i="2"/>
  <c r="K68" i="2"/>
  <c r="L68" i="2"/>
  <c r="M68" i="2"/>
  <c r="H68" i="2"/>
  <c r="H67" i="2"/>
  <c r="H73" i="2" s="1"/>
  <c r="H66" i="2"/>
  <c r="H76" i="2" s="1"/>
  <c r="H63" i="2"/>
  <c r="H69" i="2" s="1"/>
  <c r="H70" i="2" s="1"/>
  <c r="H71" i="2" s="1"/>
  <c r="I44" i="2"/>
  <c r="I50" i="2" s="1"/>
  <c r="I51" i="2" s="1"/>
  <c r="I52" i="2" s="1"/>
  <c r="J44" i="2"/>
  <c r="K44" i="2"/>
  <c r="L44" i="2"/>
  <c r="M44" i="2"/>
  <c r="M50" i="2" s="1"/>
  <c r="M51" i="2" s="1"/>
  <c r="M52" i="2" s="1"/>
  <c r="I45" i="2"/>
  <c r="I60" i="2" s="1"/>
  <c r="I62" i="2" s="1"/>
  <c r="J45" i="2"/>
  <c r="J60" i="2" s="1"/>
  <c r="J62" i="2" s="1"/>
  <c r="K45" i="2"/>
  <c r="K60" i="2" s="1"/>
  <c r="K62" i="2" s="1"/>
  <c r="L45" i="2"/>
  <c r="M45" i="2"/>
  <c r="M60" i="2" s="1"/>
  <c r="M62" i="2" s="1"/>
  <c r="I46" i="2"/>
  <c r="I59" i="2" s="1"/>
  <c r="I61" i="2" s="1"/>
  <c r="J46" i="2"/>
  <c r="J59" i="2" s="1"/>
  <c r="J61" i="2" s="1"/>
  <c r="K46" i="2"/>
  <c r="K59" i="2" s="1"/>
  <c r="K61" i="2" s="1"/>
  <c r="L46" i="2"/>
  <c r="M46" i="2"/>
  <c r="I47" i="2"/>
  <c r="I57" i="2" s="1"/>
  <c r="J47" i="2"/>
  <c r="K47" i="2"/>
  <c r="K57" i="2" s="1"/>
  <c r="L47" i="2"/>
  <c r="L57" i="2" s="1"/>
  <c r="M47" i="2"/>
  <c r="M57" i="2" s="1"/>
  <c r="I48" i="2"/>
  <c r="I54" i="2" s="1"/>
  <c r="J48" i="2"/>
  <c r="J54" i="2" s="1"/>
  <c r="J53" i="2" s="1"/>
  <c r="K48" i="2"/>
  <c r="L48" i="2"/>
  <c r="L54" i="2" s="1"/>
  <c r="M48" i="2"/>
  <c r="I49" i="2"/>
  <c r="J49" i="2"/>
  <c r="K49" i="2"/>
  <c r="L49" i="2"/>
  <c r="M49" i="2"/>
  <c r="H49" i="2"/>
  <c r="H48" i="2"/>
  <c r="H54" i="2" s="1"/>
  <c r="H47" i="2"/>
  <c r="H46" i="2"/>
  <c r="H59" i="2" s="1"/>
  <c r="H61" i="2" s="1"/>
  <c r="H45" i="2"/>
  <c r="H44" i="2"/>
  <c r="H50" i="2" s="1"/>
  <c r="H51" i="2" s="1"/>
  <c r="H52" i="2" s="1"/>
  <c r="I76" i="2"/>
  <c r="I77" i="2" s="1"/>
  <c r="L73" i="2"/>
  <c r="L72" i="2" s="1"/>
  <c r="L74" i="2"/>
  <c r="L69" i="2"/>
  <c r="L70" i="2"/>
  <c r="L71" i="2" s="1"/>
  <c r="I69" i="2"/>
  <c r="I70" i="2" s="1"/>
  <c r="I71" i="2" s="1"/>
  <c r="K54" i="2"/>
  <c r="K55" i="2" s="1"/>
  <c r="K53" i="2"/>
  <c r="M54" i="2"/>
  <c r="M55" i="2" s="1"/>
  <c r="M53" i="2"/>
  <c r="J57" i="2"/>
  <c r="J56" i="2" s="1"/>
  <c r="J58" i="2"/>
  <c r="L59" i="2"/>
  <c r="L61" i="2" s="1"/>
  <c r="M59" i="2"/>
  <c r="M61" i="2" s="1"/>
  <c r="L60" i="2"/>
  <c r="L62" i="2"/>
  <c r="H60" i="2"/>
  <c r="H62" i="2" s="1"/>
  <c r="H57" i="2"/>
  <c r="H58" i="2"/>
  <c r="H56" i="2"/>
  <c r="J50" i="2"/>
  <c r="J51" i="2" s="1"/>
  <c r="J52" i="2" s="1"/>
  <c r="K50" i="2"/>
  <c r="K51" i="2" s="1"/>
  <c r="K52" i="2" s="1"/>
  <c r="L50" i="2"/>
  <c r="L51" i="2" s="1"/>
  <c r="L52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G22" i="2"/>
  <c r="G25" i="2"/>
  <c r="H22" i="2"/>
  <c r="H25" i="2" s="1"/>
  <c r="I22" i="2"/>
  <c r="I25" i="2" s="1"/>
  <c r="J22" i="2"/>
  <c r="J25" i="2"/>
  <c r="K22" i="2"/>
  <c r="K25" i="2"/>
  <c r="L22" i="2"/>
  <c r="L25" i="2" s="1"/>
  <c r="M22" i="2"/>
  <c r="M25" i="2" s="1"/>
  <c r="G23" i="2"/>
  <c r="G26" i="2"/>
  <c r="H23" i="2"/>
  <c r="H26" i="2"/>
  <c r="I23" i="2"/>
  <c r="I26" i="2" s="1"/>
  <c r="J23" i="2"/>
  <c r="J26" i="2" s="1"/>
  <c r="K23" i="2"/>
  <c r="K26" i="2"/>
  <c r="L23" i="2"/>
  <c r="L26" i="2"/>
  <c r="M23" i="2"/>
  <c r="M26" i="2" s="1"/>
  <c r="F23" i="2"/>
  <c r="F26" i="2" s="1"/>
  <c r="F22" i="2"/>
  <c r="F25" i="2"/>
  <c r="X5" i="21"/>
  <c r="X4" i="21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F21" i="2"/>
  <c r="F19" i="2"/>
  <c r="F20" i="2"/>
  <c r="F18" i="2"/>
  <c r="G13" i="2"/>
  <c r="G17" i="2" s="1"/>
  <c r="H13" i="2"/>
  <c r="H17" i="2" s="1"/>
  <c r="I13" i="2"/>
  <c r="I17" i="2"/>
  <c r="J13" i="2"/>
  <c r="J17" i="2"/>
  <c r="K13" i="2"/>
  <c r="K17" i="2" s="1"/>
  <c r="L13" i="2"/>
  <c r="L17" i="2" s="1"/>
  <c r="M13" i="2"/>
  <c r="M17" i="2"/>
  <c r="F13" i="2"/>
  <c r="F17" i="2"/>
  <c r="G10" i="2"/>
  <c r="G14" i="2" s="1"/>
  <c r="H10" i="2"/>
  <c r="H14" i="2" s="1"/>
  <c r="I10" i="2"/>
  <c r="I14" i="2"/>
  <c r="J10" i="2"/>
  <c r="J14" i="2"/>
  <c r="K10" i="2"/>
  <c r="K14" i="2" s="1"/>
  <c r="L10" i="2"/>
  <c r="L14" i="2" s="1"/>
  <c r="M10" i="2"/>
  <c r="M14" i="2"/>
  <c r="G11" i="2"/>
  <c r="G15" i="2"/>
  <c r="H11" i="2"/>
  <c r="H15" i="2" s="1"/>
  <c r="I11" i="2"/>
  <c r="I15" i="2" s="1"/>
  <c r="J11" i="2"/>
  <c r="J15" i="2"/>
  <c r="K11" i="2"/>
  <c r="K15" i="2"/>
  <c r="L11" i="2"/>
  <c r="L15" i="2" s="1"/>
  <c r="M11" i="2"/>
  <c r="M15" i="2" s="1"/>
  <c r="G12" i="2"/>
  <c r="G16" i="2"/>
  <c r="H12" i="2"/>
  <c r="H16" i="2"/>
  <c r="I12" i="2"/>
  <c r="I16" i="2" s="1"/>
  <c r="J12" i="2"/>
  <c r="J16" i="2" s="1"/>
  <c r="K12" i="2"/>
  <c r="K16" i="2"/>
  <c r="L12" i="2"/>
  <c r="L16" i="2"/>
  <c r="M12" i="2"/>
  <c r="M16" i="2" s="1"/>
  <c r="F11" i="2"/>
  <c r="F15" i="2" s="1"/>
  <c r="F12" i="2"/>
  <c r="F16" i="2"/>
  <c r="F10" i="2"/>
  <c r="F14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G40" i="2"/>
  <c r="H40" i="2"/>
  <c r="I40" i="2"/>
  <c r="J40" i="2"/>
  <c r="K40" i="2"/>
  <c r="L40" i="2"/>
  <c r="M40" i="2"/>
  <c r="G41" i="2"/>
  <c r="H41" i="2"/>
  <c r="I41" i="2"/>
  <c r="J41" i="2"/>
  <c r="K41" i="2"/>
  <c r="L41" i="2"/>
  <c r="M41" i="2"/>
  <c r="G42" i="2"/>
  <c r="H42" i="2"/>
  <c r="I42" i="2"/>
  <c r="J42" i="2"/>
  <c r="K42" i="2"/>
  <c r="L42" i="2"/>
  <c r="M42" i="2"/>
  <c r="G43" i="2"/>
  <c r="H43" i="2"/>
  <c r="I43" i="2"/>
  <c r="J43" i="2"/>
  <c r="K43" i="2"/>
  <c r="L43" i="2"/>
  <c r="M43" i="2"/>
  <c r="F42" i="2"/>
  <c r="F43" i="2"/>
  <c r="F41" i="2"/>
  <c r="F39" i="2"/>
  <c r="F40" i="2"/>
  <c r="F38" i="2"/>
  <c r="G35" i="2"/>
  <c r="G36" i="2" s="1"/>
  <c r="G37" i="2" s="1"/>
  <c r="H35" i="2"/>
  <c r="H36" i="2" s="1"/>
  <c r="H37" i="2" s="1"/>
  <c r="I35" i="2"/>
  <c r="J35" i="2"/>
  <c r="K35" i="2"/>
  <c r="L35" i="2"/>
  <c r="L36" i="2" s="1"/>
  <c r="L37" i="2" s="1"/>
  <c r="M35" i="2"/>
  <c r="M36" i="2" s="1"/>
  <c r="M37" i="2" s="1"/>
  <c r="F35" i="2"/>
  <c r="F36" i="2" s="1"/>
  <c r="F37" i="2" s="1"/>
  <c r="G31" i="2"/>
  <c r="H31" i="2"/>
  <c r="I31" i="2"/>
  <c r="J31" i="2"/>
  <c r="K31" i="2"/>
  <c r="L31" i="2"/>
  <c r="M31" i="2"/>
  <c r="F31" i="2"/>
  <c r="G30" i="2"/>
  <c r="H30" i="2"/>
  <c r="I30" i="2"/>
  <c r="J30" i="2"/>
  <c r="K30" i="2"/>
  <c r="L30" i="2"/>
  <c r="M30" i="2"/>
  <c r="F30" i="2"/>
  <c r="K36" i="2"/>
  <c r="K37" i="2" s="1"/>
  <c r="J36" i="2"/>
  <c r="J37" i="2" s="1"/>
  <c r="I36" i="2"/>
  <c r="I37" i="2"/>
  <c r="F27" i="2"/>
  <c r="G27" i="2"/>
  <c r="H27" i="2"/>
  <c r="I27" i="2"/>
  <c r="J27" i="2"/>
  <c r="K27" i="2"/>
  <c r="L27" i="2"/>
  <c r="M27" i="2"/>
  <c r="G24" i="2"/>
  <c r="H24" i="2"/>
  <c r="I24" i="2"/>
  <c r="J24" i="2"/>
  <c r="K24" i="2"/>
  <c r="L24" i="2"/>
  <c r="M24" i="2"/>
  <c r="F24" i="2"/>
  <c r="G8" i="2"/>
  <c r="G9" i="2" s="1"/>
  <c r="H8" i="2"/>
  <c r="H9" i="2" s="1"/>
  <c r="I8" i="2"/>
  <c r="J8" i="2"/>
  <c r="K8" i="2"/>
  <c r="K9" i="2" s="1"/>
  <c r="L8" i="2"/>
  <c r="L9" i="2" s="1"/>
  <c r="M8" i="2"/>
  <c r="M9" i="2" s="1"/>
  <c r="I9" i="2"/>
  <c r="J9" i="2"/>
  <c r="F8" i="2"/>
  <c r="F9" i="2" s="1"/>
  <c r="G6" i="2"/>
  <c r="G7" i="2" s="1"/>
  <c r="H6" i="2"/>
  <c r="H7" i="2" s="1"/>
  <c r="I6" i="2"/>
  <c r="I7" i="2" s="1"/>
  <c r="J6" i="2"/>
  <c r="J7" i="2" s="1"/>
  <c r="K6" i="2"/>
  <c r="K7" i="2" s="1"/>
  <c r="L6" i="2"/>
  <c r="M6" i="2"/>
  <c r="M7" i="2" s="1"/>
  <c r="L7" i="2"/>
  <c r="F6" i="2"/>
  <c r="F7" i="2"/>
  <c r="G5" i="2"/>
  <c r="H5" i="2"/>
  <c r="I5" i="2"/>
  <c r="J5" i="2"/>
  <c r="K5" i="2"/>
  <c r="L5" i="2"/>
  <c r="M5" i="2"/>
  <c r="F5" i="2"/>
  <c r="G4" i="2"/>
  <c r="H4" i="2"/>
  <c r="I4" i="2"/>
  <c r="J4" i="2"/>
  <c r="K4" i="2"/>
  <c r="L4" i="2"/>
  <c r="M4" i="2"/>
  <c r="F4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G32" i="2"/>
  <c r="G33" i="2" s="1"/>
  <c r="G34" i="2" s="1"/>
  <c r="H32" i="2"/>
  <c r="H33" i="2" s="1"/>
  <c r="H34" i="2" s="1"/>
  <c r="I32" i="2"/>
  <c r="J32" i="2"/>
  <c r="K32" i="2"/>
  <c r="K33" i="2" s="1"/>
  <c r="K34" i="2" s="1"/>
  <c r="L32" i="2"/>
  <c r="L33" i="2" s="1"/>
  <c r="L34" i="2" s="1"/>
  <c r="M32" i="2"/>
  <c r="M33" i="2" s="1"/>
  <c r="M34" i="2" s="1"/>
  <c r="I33" i="2"/>
  <c r="I34" i="2" s="1"/>
  <c r="J33" i="2"/>
  <c r="J34" i="2" s="1"/>
  <c r="F32" i="2"/>
  <c r="F33" i="2"/>
  <c r="F34" i="2" s="1"/>
  <c r="G29" i="2"/>
  <c r="H29" i="2"/>
  <c r="I29" i="2"/>
  <c r="J29" i="2"/>
  <c r="K29" i="2"/>
  <c r="L29" i="2"/>
  <c r="M29" i="2"/>
  <c r="F29" i="2"/>
  <c r="M28" i="2"/>
  <c r="G28" i="2"/>
  <c r="H28" i="2"/>
  <c r="I28" i="2"/>
  <c r="J28" i="2"/>
  <c r="K28" i="2"/>
  <c r="L28" i="2"/>
  <c r="F28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H53" i="2" l="1"/>
  <c r="H55" i="2"/>
  <c r="H75" i="2"/>
  <c r="H77" i="2"/>
  <c r="M72" i="2"/>
  <c r="M74" i="2"/>
  <c r="H74" i="2"/>
  <c r="H72" i="2"/>
  <c r="J75" i="2"/>
  <c r="J77" i="2"/>
  <c r="I53" i="2"/>
  <c r="I55" i="2"/>
  <c r="K74" i="2"/>
  <c r="K72" i="2"/>
  <c r="M58" i="2"/>
  <c r="M56" i="2"/>
  <c r="L56" i="2"/>
  <c r="L58" i="2"/>
  <c r="I72" i="2"/>
  <c r="I74" i="2"/>
  <c r="K58" i="2"/>
  <c r="K56" i="2"/>
  <c r="L53" i="2"/>
  <c r="L55" i="2"/>
  <c r="I56" i="2"/>
  <c r="I58" i="2"/>
  <c r="K77" i="2"/>
  <c r="K75" i="2"/>
  <c r="L75" i="2"/>
  <c r="L77" i="2"/>
  <c r="I75" i="2"/>
  <c r="J55" i="2"/>
  <c r="J72" i="2"/>
  <c r="M77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G11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<sst xmlns="http://schemas.openxmlformats.org/spreadsheetml/2006/main" count="12493" uniqueCount="1198">
  <si>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</si>
  <si>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</si>
  <si>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</si>
  <si>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</si>
  <si>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</si>
  <si>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</si>
  <si>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</si>
  <si>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</si>
  <si>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</si>
  <si>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</si>
  <si>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</si>
  <si>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</si>
  <si>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</si>
  <si>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</si>
  <si>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</si>
  <si>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</si>
  <si>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</si>
  <si>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</si>
  <si>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</si>
  <si>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</si>
  <si>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</si>
  <si>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</si>
  <si>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</si>
  <si>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</si>
  <si>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</si>
  <si>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</si>
  <si>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</si>
  <si>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</si>
  <si>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</si>
  <si>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</si>
  <si>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</si>
  <si>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</si>
  <si>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</si>
  <si>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</si>
  <si>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</si>
  <si>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</si>
  <si>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</si>
  <si>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</si>
  <si>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</si>
  <si>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</si>
  <si>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</si>
  <si>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</si>
  <si>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</si>
  <si>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</si>
  <si>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</si>
  <si>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</si>
  <si>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</si>
  <si>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</si>
  <si>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</si>
  <si>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</si>
  <si>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</si>
  <si>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</si>
  <si>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</si>
  <si>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</si>
  <si>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</si>
  <si>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</si>
  <si>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</si>
  <si>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</si>
  <si>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</si>
  <si>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</si>
  <si>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</si>
  <si>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</si>
  <si>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</si>
  <si>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</si>
  <si>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</si>
  <si>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</si>
  <si>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</si>
  <si>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</si>
  <si>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</si>
  <si>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</si>
  <si>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</si>
  <si>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</si>
  <si>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</si>
  <si>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</si>
  <si>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</si>
  <si>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</si>
  <si>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</si>
  <si>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</si>
  <si>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</si>
  <si>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</si>
  <si>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</si>
  <si>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</si>
  <si>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</si>
  <si>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</si>
  <si>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</si>
  <si>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</si>
  <si>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</si>
  <si>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</si>
  <si>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</si>
  <si>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</si>
  <si>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</si>
  <si>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</si>
  <si>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</si>
  <si>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</si>
  <si>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</si>
  <si>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</si>
  <si>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</si>
  <si>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</si>
  <si>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</si>
  <si>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</si>
  <si>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</si>
  <si>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</si>
  <si>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</si>
  <si>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</si>
  <si>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</si>
  <si>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</si>
  <si>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</si>
  <si>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</si>
  <si>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</si>
  <si>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</si>
  <si>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</si>
  <si>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</si>
  <si>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</si>
  <si>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</si>
  <si>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</si>
  <si>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</si>
  <si>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</si>
  <si>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</si>
  <si>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</si>
  <si>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</si>
  <si>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</si>
  <si>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</si>
  <si>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</si>
  <si>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</si>
  <si>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</si>
  <si>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</si>
  <si>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</si>
  <si>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</si>
  <si>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</si>
  <si>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</si>
  <si>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</si>
  <si>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</si>
  <si>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</si>
  <si>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</si>
  <si>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</si>
  <si>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</si>
  <si>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</si>
  <si>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</si>
  <si>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</si>
  <si>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</si>
  <si>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</si>
  <si>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</si>
  <si>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</si>
  <si>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</si>
  <si>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</si>
  <si>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</si>
  <si>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</si>
  <si>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</si>
  <si>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</si>
  <si>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</si>
  <si>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</si>
  <si>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</si>
  <si>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</si>
  <si>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</si>
  <si>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</si>
  <si>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</si>
  <si>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</si>
  <si>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</si>
  <si>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</si>
  <si>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</si>
  <si>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</si>
  <si>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</si>
  <si>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</si>
  <si>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</si>
  <si>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</si>
  <si>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</si>
  <si>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</si>
  <si>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</si>
  <si>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</si>
  <si>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</si>
  <si>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</si>
  <si>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</si>
  <si>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</si>
  <si>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</si>
  <si>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</si>
  <si>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</si>
  <si>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</si>
  <si>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</si>
  <si>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</si>
  <si>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</si>
  <si>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</si>
  <si>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</si>
  <si>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</si>
  <si>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</si>
  <si>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</si>
  <si>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</si>
  <si>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</si>
  <si>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</si>
  <si>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</si>
  <si>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</si>
  <si>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</si>
  <si>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</si>
  <si>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</si>
  <si>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</si>
  <si>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</si>
  <si>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</si>
  <si>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</si>
  <si>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</si>
  <si>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</si>
  <si>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</si>
  <si>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</si>
  <si>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</si>
  <si>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</si>
  <si>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</si>
  <si>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</si>
  <si>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</si>
  <si>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</si>
  <si>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</si>
  <si>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</si>
  <si>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</si>
  <si>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</si>
  <si>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</si>
  <si>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</si>
  <si>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</si>
  <si>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</si>
  <si>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</si>
  <si>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</si>
  <si>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</si>
  <si>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</si>
  <si>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</si>
  <si>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</si>
  <si>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</si>
  <si>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</si>
  <si>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</si>
  <si>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</si>
  <si>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</si>
  <si>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</si>
  <si>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</si>
  <si>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</si>
  <si>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</si>
  <si>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</si>
  <si>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</si>
  <si>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</si>
  <si>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</si>
  <si>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</si>
  <si>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</si>
  <si>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</si>
  <si>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</si>
  <si>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</si>
  <si>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</si>
  <si>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</si>
  <si>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</si>
  <si>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</si>
  <si>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</si>
  <si>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</si>
  <si>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</si>
  <si>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</si>
  <si>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</si>
  <si>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</si>
  <si>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</si>
  <si>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</si>
  <si>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</si>
  <si>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</si>
  <si>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</si>
  <si>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</si>
  <si>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</si>
  <si>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</si>
  <si>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</si>
  <si>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</si>
  <si>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</si>
  <si>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</si>
  <si>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</si>
  <si>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</si>
  <si>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</si>
  <si>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</si>
  <si>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</si>
  <si>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</si>
  <si>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</si>
  <si>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</si>
  <si>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</si>
  <si>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</si>
  <si>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</si>
  <si>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</si>
  <si>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</si>
  <si>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</si>
  <si>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</si>
  <si>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</si>
  <si>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</si>
  <si>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</si>
  <si>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</si>
  <si>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</si>
  <si>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</si>
  <si>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</si>
  <si>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</si>
  <si>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</si>
  <si>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</si>
  <si>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</si>
  <si>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</si>
  <si>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</si>
  <si>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</si>
  <si>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</si>
  <si>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</si>
  <si>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</si>
  <si>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</si>
  <si>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</si>
  <si>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</si>
  <si>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</si>
  <si>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</si>
  <si>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</si>
  <si>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</si>
  <si>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</si>
  <si>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</si>
  <si>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</si>
  <si>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</si>
  <si>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</si>
  <si>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</si>
  <si>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</si>
  <si>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</si>
  <si>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</si>
  <si>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</si>
  <si>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</si>
  <si>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</si>
  <si>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</si>
  <si>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</si>
  <si>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</si>
  <si>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</si>
  <si>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</si>
  <si>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</si>
  <si>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</si>
  <si>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</si>
  <si>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</si>
  <si>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</si>
  <si>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</si>
  <si>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</si>
  <si>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</si>
  <si>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</si>
  <si>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</si>
  <si>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</si>
  <si>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</si>
  <si>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</si>
  <si>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</si>
  <si>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</si>
  <si>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</si>
  <si>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</si>
  <si>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</si>
  <si>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</si>
  <si>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</si>
  <si>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</si>
  <si>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</si>
  <si>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</si>
  <si>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</si>
  <si>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</si>
  <si>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</si>
  <si>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</si>
  <si>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</si>
  <si>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</si>
  <si>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</si>
  <si>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</si>
  <si>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</si>
  <si>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</si>
  <si>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</si>
  <si>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</si>
  <si>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</si>
  <si>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</si>
  <si>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</si>
  <si>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</si>
  <si>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</si>
  <si>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</si>
  <si>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</si>
  <si>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</si>
  <si>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</si>
  <si>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</si>
  <si>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</si>
  <si>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</si>
  <si>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</si>
  <si>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</si>
  <si>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</si>
  <si>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</si>
  <si>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</si>
  <si>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</si>
  <si>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</si>
  <si>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</si>
  <si>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</si>
  <si>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</si>
  <si>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</si>
  <si>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</si>
  <si>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</si>
  <si>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</si>
  <si>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</si>
  <si>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</si>
  <si>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</si>
  <si>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</si>
  <si>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</si>
  <si>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</si>
  <si>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</si>
  <si>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</si>
  <si>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</si>
  <si>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</si>
  <si>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</si>
  <si>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</si>
  <si>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</si>
  <si>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</si>
  <si>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</si>
  <si>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</si>
  <si>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</si>
  <si>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</si>
  <si>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</si>
  <si>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</si>
  <si>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</si>
  <si>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</si>
  <si>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</si>
  <si>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</si>
  <si>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</si>
  <si>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</si>
  <si>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</si>
  <si>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</si>
  <si>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</si>
  <si>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</si>
  <si>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</si>
  <si>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</si>
  <si>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</si>
  <si>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</si>
  <si>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</si>
  <si>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</si>
  <si>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</si>
  <si>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</si>
  <si>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</si>
  <si>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</si>
  <si>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</si>
  <si>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</si>
  <si>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</si>
  <si>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</si>
  <si>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</si>
  <si>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</si>
  <si>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</si>
  <si>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</si>
  <si>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</si>
  <si>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</si>
  <si>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</si>
  <si>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</si>
  <si>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</si>
  <si>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</si>
  <si>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</si>
  <si>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</si>
  <si>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</si>
  <si>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</si>
  <si>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</si>
  <si>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</si>
  <si>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</si>
  <si>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</si>
  <si>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</si>
  <si>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</si>
  <si>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</si>
  <si>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</si>
  <si>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</si>
  <si>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</si>
  <si>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</si>
  <si>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</si>
  <si>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</si>
  <si>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</si>
  <si>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</si>
  <si>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</si>
  <si>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</si>
  <si>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</si>
  <si>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</si>
  <si>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</si>
  <si>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</si>
  <si>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</si>
  <si>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</si>
  <si>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</si>
  <si>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</si>
  <si>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</si>
  <si>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</si>
  <si>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</si>
  <si>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</si>
  <si>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</si>
  <si>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</si>
  <si>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</si>
  <si>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</si>
  <si>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</si>
  <si>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</si>
  <si>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</si>
  <si>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</si>
  <si>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</si>
  <si>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</si>
  <si>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</si>
  <si>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</si>
  <si>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</si>
  <si>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</si>
  <si>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</si>
  <si>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</si>
  <si>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</si>
  <si>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</si>
  <si>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</si>
  <si>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</si>
  <si>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</si>
  <si>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</si>
  <si>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</si>
  <si>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</si>
  <si>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</si>
  <si>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</si>
  <si>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</si>
  <si>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</si>
  <si>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</si>
  <si>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</si>
  <si>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</si>
  <si>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</si>
  <si>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</si>
  <si>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</si>
  <si>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</si>
  <si>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</si>
  <si>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</si>
  <si>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</si>
  <si>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</si>
  <si>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</si>
  <si>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</si>
  <si>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</si>
  <si>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</si>
  <si>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</si>
  <si>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</si>
  <si>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</si>
  <si>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</si>
  <si>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</si>
  <si>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</si>
  <si>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</si>
  <si>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</si>
  <si>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</si>
  <si>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</si>
  <si>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</si>
  <si>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</si>
  <si>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</si>
  <si>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</si>
  <si>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</si>
  <si>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</si>
  <si>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</si>
  <si>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</si>
  <si>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</si>
  <si>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</si>
  <si>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</si>
  <si>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</si>
  <si>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</si>
  <si>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</si>
  <si>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</si>
  <si>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</si>
  <si>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</si>
  <si>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</si>
  <si>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</si>
  <si>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</si>
  <si>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</si>
  <si>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</si>
  <si>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</si>
  <si>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</si>
  <si>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</si>
  <si>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</si>
  <si>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</si>
  <si>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</si>
  <si>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</si>
  <si>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</si>
  <si>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</si>
  <si>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</si>
  <si>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</si>
  <si>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</si>
  <si>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</si>
  <si>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</si>
  <si>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</si>
  <si>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</si>
  <si>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</si>
  <si>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</si>
  <si>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</si>
  <si>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</si>
  <si>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</si>
  <si>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</si>
  <si>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</si>
  <si>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</si>
  <si>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</si>
  <si>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</si>
  <si>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</si>
  <si>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</si>
  <si>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</si>
  <si>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</si>
  <si>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</si>
  <si>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</si>
  <si>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</si>
  <si>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</si>
  <si>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</si>
  <si>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</si>
  <si>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</si>
  <si>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</si>
  <si>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</si>
  <si>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</si>
  <si>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</si>
  <si>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</si>
  <si>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</si>
  <si>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</si>
  <si>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</si>
  <si>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</si>
  <si>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</si>
  <si>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</si>
  <si>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</si>
  <si>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</si>
  <si>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</si>
  <si>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</si>
  <si>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</si>
  <si>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</si>
  <si>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</si>
  <si>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</si>
  <si>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</si>
  <si>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</si>
  <si>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</si>
  <si>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</si>
  <si>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</si>
  <si>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</si>
  <si>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</si>
  <si>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</si>
  <si>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</si>
  <si>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</si>
  <si>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</si>
  <si>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</si>
  <si>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</si>
  <si>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</si>
  <si>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</si>
  <si>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</si>
  <si>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</si>
  <si>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</si>
  <si>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</si>
  <si>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</si>
  <si>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</si>
  <si>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</si>
  <si>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</si>
  <si>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</si>
  <si>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</si>
  <si>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</si>
  <si>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</si>
  <si>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</si>
  <si>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</si>
  <si>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</si>
  <si>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</si>
  <si>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</si>
  <si>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</si>
  <si>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</si>
  <si>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</si>
  <si>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</si>
  <si>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</si>
  <si>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</si>
  <si>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</si>
  <si>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</si>
  <si>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</si>
  <si>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</si>
  <si>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</si>
  <si>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</si>
  <si>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</si>
  <si>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</si>
  <si>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</si>
  <si>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</si>
  <si>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</si>
  <si>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</si>
  <si>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</si>
  <si>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</si>
  <si>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</si>
  <si>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</si>
  <si>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</si>
  <si>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</si>
  <si>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</si>
  <si>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</si>
  <si>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</si>
  <si>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</si>
  <si>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</si>
  <si>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</si>
  <si>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</si>
  <si>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</si>
  <si>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</si>
  <si>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</si>
  <si>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</si>
  <si>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</si>
  <si>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</si>
  <si>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</si>
  <si>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</si>
  <si>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</si>
  <si>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</si>
  <si>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</si>
  <si>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</si>
  <si>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</si>
  <si>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</si>
  <si>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</si>
  <si>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</si>
  <si>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</si>
  <si>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</si>
  <si>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</si>
  <si>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</si>
  <si>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</si>
  <si>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</si>
  <si>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</si>
  <si>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</si>
  <si>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</si>
  <si>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</si>
  <si>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</si>
  <si>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</si>
  <si>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</si>
  <si>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</si>
  <si>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</si>
  <si>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</si>
  <si>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</si>
  <si>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</si>
  <si>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</si>
  <si>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</si>
  <si>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</si>
  <si>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</si>
  <si>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</si>
  <si>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</si>
  <si>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</si>
  <si>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</si>
  <si>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</si>
  <si>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</si>
  <si>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</si>
  <si>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</si>
  <si>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</si>
  <si>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</si>
  <si>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</si>
  <si>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</si>
  <si>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</si>
  <si>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</si>
  <si>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</si>
  <si>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</si>
  <si>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</si>
  <si>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</si>
  <si>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</si>
  <si>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</si>
  <si>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</si>
  <si>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</si>
  <si>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</si>
  <si>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</si>
  <si>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</si>
  <si>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</si>
  <si>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</si>
  <si>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</si>
  <si>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</si>
  <si>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</si>
  <si>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</si>
  <si>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</si>
  <si>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</si>
  <si>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</si>
  <si>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</si>
  <si>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</si>
  <si>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</si>
  <si>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</si>
  <si>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</si>
  <si>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</si>
  <si>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</si>
  <si>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</si>
  <si>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</si>
  <si>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</si>
  <si>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</si>
  <si>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</si>
  <si>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</si>
  <si>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</si>
  <si>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</si>
  <si>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</si>
  <si>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</si>
  <si>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</si>
  <si>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</si>
  <si>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</si>
  <si>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</si>
  <si>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</si>
  <si>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</si>
  <si>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</si>
  <si>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</si>
  <si>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</si>
  <si>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</si>
  <si>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</si>
  <si>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</si>
  <si>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</si>
  <si>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</si>
  <si>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</si>
  <si>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</si>
  <si>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</si>
  <si>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</si>
  <si>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</si>
  <si>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</si>
  <si>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</si>
  <si>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</si>
  <si>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</si>
  <si>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</si>
  <si>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</si>
  <si>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</si>
  <si>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</si>
  <si>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</si>
  <si>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</si>
  <si>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</si>
  <si>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</si>
  <si>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</si>
  <si>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</si>
  <si>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</si>
  <si>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</si>
  <si>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</si>
  <si>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</si>
  <si>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</si>
  <si>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</si>
  <si>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</si>
  <si>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</si>
  <si>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</si>
  <si>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</si>
  <si>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</si>
  <si>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</si>
  <si>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</si>
  <si>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</si>
  <si>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</si>
  <si>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</si>
  <si>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</si>
  <si>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</si>
  <si>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</si>
  <si>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</si>
  <si>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</si>
  <si>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</si>
  <si>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</si>
  <si>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</si>
  <si>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</si>
  <si>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</si>
  <si>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</si>
  <si>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</si>
  <si>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</si>
  <si>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</si>
  <si>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</si>
  <si>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</si>
  <si>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</si>
  <si>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</si>
  <si>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</si>
  <si>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</si>
  <si>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</si>
  <si>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</si>
  <si>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</si>
  <si>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</si>
  <si>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</si>
  <si>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</si>
  <si>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</si>
  <si>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</si>
  <si>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</si>
  <si>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</si>
  <si>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</si>
  <si>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</si>
  <si>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</si>
  <si>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</si>
  <si>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</si>
  <si>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</si>
  <si>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</si>
  <si>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</si>
  <si>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</si>
  <si>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</si>
  <si>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</si>
  <si>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</si>
  <si>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</si>
  <si>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</si>
  <si>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</si>
  <si>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</si>
  <si>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</si>
  <si>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</si>
  <si>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</si>
  <si>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</si>
  <si>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</si>
  <si>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</si>
  <si>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</si>
  <si>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</si>
  <si>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</si>
  <si>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</si>
  <si>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</si>
  <si>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</si>
  <si>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</si>
  <si>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</si>
  <si>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</si>
  <si>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</si>
  <si>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</si>
  <si>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</si>
  <si>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</si>
  <si>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</si>
  <si>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</si>
  <si>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</si>
  <si>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</si>
  <si>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</si>
  <si>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</si>
  <si>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</si>
  <si>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</si>
  <si>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</si>
  <si>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</si>
  <si>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</si>
  <si>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</si>
  <si>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</si>
  <si>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</si>
  <si>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</si>
  <si>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</si>
  <si>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</si>
  <si>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</si>
  <si>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</si>
  <si>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</si>
  <si>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</si>
  <si>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</si>
  <si>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</si>
  <si>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</si>
  <si>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</si>
  <si>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</si>
  <si>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</si>
  <si>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</si>
  <si>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</si>
  <si>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</si>
  <si>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</si>
  <si>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</si>
  <si>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</si>
  <si>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</si>
  <si>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</si>
  <si>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</si>
  <si>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</si>
  <si>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</si>
  <si>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</si>
  <si>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</si>
  <si>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</si>
  <si>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</si>
  <si>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</si>
  <si>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</si>
  <si>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</si>
  <si>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</si>
  <si>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</si>
  <si>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</si>
  <si>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</si>
  <si>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</si>
  <si>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</si>
  <si>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</si>
  <si>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</si>
  <si>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</si>
  <si>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</si>
  <si>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</si>
  <si>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</si>
  <si>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</si>
  <si>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</si>
  <si>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</si>
  <si>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</si>
  <si>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</si>
  <si>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</si>
  <si>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</si>
  <si>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</si>
  <si>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</si>
  <si>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</si>
  <si>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</si>
  <si>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</si>
  <si>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</si>
  <si>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</si>
  <si>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</si>
  <si>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</si>
  <si>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</si>
  <si>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</si>
  <si>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</si>
  <si>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</si>
  <si>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</si>
  <si>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</si>
  <si>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</si>
  <si>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</si>
  <si>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</si>
  <si>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</si>
  <si>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</si>
  <si>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</si>
  <si>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</si>
  <si>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</si>
  <si>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</si>
  <si>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</si>
  <si>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</si>
  <si>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</si>
  <si>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</si>
  <si>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</si>
  <si>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</si>
  <si>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</si>
  <si>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</si>
  <si>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</si>
  <si>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</si>
  <si>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</si>
  <si>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</si>
  <si>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</si>
  <si>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</si>
  <si>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</si>
  <si>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</si>
  <si>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</si>
  <si>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</si>
  <si>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</si>
  <si>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</si>
  <si>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</si>
  <si>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</si>
  <si>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</si>
  <si>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</si>
  <si>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</si>
  <si>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</si>
  <si>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</si>
  <si>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</si>
  <si>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</si>
  <si>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</si>
  <si>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</si>
  <si>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</si>
  <si>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</si>
  <si>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</si>
  <si>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</si>
  <si>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</si>
  <si>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</si>
  <si>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</si>
  <si>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</si>
  <si>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</si>
  <si>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</si>
  <si>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</si>
  <si>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</si>
  <si>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</si>
  <si>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</si>
  <si>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</si>
  <si>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</si>
  <si>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</si>
  <si>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</si>
  <si>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</si>
  <si>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</si>
  <si>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</si>
  <si>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</si>
  <si>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</si>
  <si>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</si>
  <si>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</si>
  <si>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</si>
  <si>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</si>
  <si>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</si>
  <si>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</si>
  <si>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</si>
  <si>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</si>
  <si>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</si>
  <si>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</si>
  <si>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</si>
  <si>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</si>
  <si>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</si>
  <si>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</si>
  <si>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</si>
  <si>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</si>
  <si>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</si>
  <si>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</si>
  <si>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</si>
  <si>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</si>
  <si>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</si>
  <si>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</si>
  <si>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</si>
  <si>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</si>
  <si>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</si>
  <si>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</si>
  <si>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</si>
  <si>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</si>
  <si>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</si>
  <si>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</si>
  <si>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</si>
  <si>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</si>
  <si>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</si>
  <si>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</si>
  <si>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</si>
  <si>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</si>
  <si>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</si>
  <si>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</si>
  <si>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</si>
  <si>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</si>
  <si>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</si>
  <si>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</si>
  <si>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</si>
  <si>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</si>
  <si>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</si>
  <si>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</si>
  <si>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</si>
  <si>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</si>
  <si>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</si>
  <si>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</si>
  <si>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</si>
  <si>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</si>
  <si>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</si>
  <si>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</si>
  <si>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</si>
  <si>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</si>
  <si>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</si>
  <si>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</si>
  <si>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</si>
  <si>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</si>
  <si>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</si>
  <si>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</si>
  <si>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</si>
  <si>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</si>
  <si>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</si>
  <si>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</si>
  <si>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</si>
  <si>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</si>
  <si>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</si>
  <si>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</si>
  <si>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</si>
  <si>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</si>
  <si>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</si>
  <si>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CHECK !!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</si>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</sst>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15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</cellStyleXfs>
  <cellXfs count="151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1" borderId="0" xfId="0" applyFill="1"/>
    <xf numFmtId="2" fontId="0" fillId="71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19150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3" xfId="1836"/>
    <cellStyle name="Comma [0] 2 10 4" xfId="18051"/>
    <cellStyle name="Comma [0] 2 2" xfId="1837"/>
    <cellStyle name="Comma [0] 2 2 2" xfId="1838"/>
    <cellStyle name="Comma [0] 2 2 3" xfId="1839"/>
    <cellStyle name="Comma [0] 2 2 4" xfId="18052"/>
    <cellStyle name="Comma [0] 2 3" xfId="1840"/>
    <cellStyle name="Comma [0] 2 3 2" xfId="1841"/>
    <cellStyle name="Comma [0] 2 3 3" xfId="1842"/>
    <cellStyle name="Comma [0] 2 3 4" xfId="18053"/>
    <cellStyle name="Comma [0] 2 4" xfId="1843"/>
    <cellStyle name="Comma [0] 2 4 2" xfId="1844"/>
    <cellStyle name="Comma [0] 2 4 3" xfId="1845"/>
    <cellStyle name="Comma [0] 2 4 4" xfId="18054"/>
    <cellStyle name="Comma [0] 2 5" xfId="1846"/>
    <cellStyle name="Comma [0] 2 5 2" xfId="1847"/>
    <cellStyle name="Comma [0] 2 5 3" xfId="1848"/>
    <cellStyle name="Comma [0] 2 5 4" xfId="18055"/>
    <cellStyle name="Comma [0] 2 6" xfId="1849"/>
    <cellStyle name="Comma [0] 2 6 2" xfId="1850"/>
    <cellStyle name="Comma [0] 2 6 3" xfId="1851"/>
    <cellStyle name="Comma [0] 2 6 4" xfId="18056"/>
    <cellStyle name="Comma [0] 2 7" xfId="1852"/>
    <cellStyle name="Comma [0] 2 7 2" xfId="1853"/>
    <cellStyle name="Comma [0] 2 7 3" xfId="1854"/>
    <cellStyle name="Comma [0] 2 7 4" xfId="18057"/>
    <cellStyle name="Comma [0] 2 8" xfId="1855"/>
    <cellStyle name="Comma [0] 2 8 2" xfId="1856"/>
    <cellStyle name="Comma [0] 2 8 3" xfId="1857"/>
    <cellStyle name="Comma [0] 2 8 4" xfId="18058"/>
    <cellStyle name="Comma [0] 2 9" xfId="1858"/>
    <cellStyle name="Comma [0] 2 9 2" xfId="1859"/>
    <cellStyle name="Comma [0] 2 9 3" xfId="1860"/>
    <cellStyle name="Comma [0] 2 9 4" xfId="18059"/>
    <cellStyle name="Comma 10" xfId="1861"/>
    <cellStyle name="Comma 10 10" xfId="1862"/>
    <cellStyle name="Comma 10 11" xfId="1863"/>
    <cellStyle name="Comma 10 2" xfId="1864"/>
    <cellStyle name="Comma 10 2 10" xfId="1865"/>
    <cellStyle name="Comma 10 2 10 2" xfId="1866"/>
    <cellStyle name="Comma 10 2 10 3" xfId="1867"/>
    <cellStyle name="Comma 10 2 10 4" xfId="18061"/>
    <cellStyle name="Comma 10 2 11" xfId="1868"/>
    <cellStyle name="Comma 10 2 11 2" xfId="1869"/>
    <cellStyle name="Comma 10 2 11 3" xfId="1870"/>
    <cellStyle name="Comma 10 2 11 4" xfId="18062"/>
    <cellStyle name="Comma 10 2 12" xfId="1871"/>
    <cellStyle name="Comma 10 2 12 2" xfId="1872"/>
    <cellStyle name="Comma 10 2 12 3" xfId="1873"/>
    <cellStyle name="Comma 10 2 12 4" xfId="18063"/>
    <cellStyle name="Comma 10 2 13" xfId="1874"/>
    <cellStyle name="Comma 10 2 13 2" xfId="1875"/>
    <cellStyle name="Comma 10 2 13 3" xfId="1876"/>
    <cellStyle name="Comma 10 2 13 4" xfId="18064"/>
    <cellStyle name="Comma 10 2 14" xfId="1877"/>
    <cellStyle name="Comma 10 2 14 2" xfId="1878"/>
    <cellStyle name="Comma 10 2 14 3" xfId="1879"/>
    <cellStyle name="Comma 10 2 14 4" xfId="18065"/>
    <cellStyle name="Comma 10 2 15" xfId="1880"/>
    <cellStyle name="Comma 10 2 15 2" xfId="1881"/>
    <cellStyle name="Comma 10 2 15 3" xfId="1882"/>
    <cellStyle name="Comma 10 2 15 4" xfId="18066"/>
    <cellStyle name="Comma 10 2 16" xfId="1883"/>
    <cellStyle name="Comma 10 2 16 2" xfId="1884"/>
    <cellStyle name="Comma 10 2 16 3" xfId="1885"/>
    <cellStyle name="Comma 10 2 16 4" xfId="18067"/>
    <cellStyle name="Comma 10 2 17" xfId="1886"/>
    <cellStyle name="Comma 10 2 17 2" xfId="1887"/>
    <cellStyle name="Comma 10 2 17 3" xfId="1888"/>
    <cellStyle name="Comma 10 2 17 4" xfId="18068"/>
    <cellStyle name="Comma 10 2 18" xfId="1889"/>
    <cellStyle name="Comma 10 2 19" xfId="1890"/>
    <cellStyle name="Comma 10 2 2" xfId="1891"/>
    <cellStyle name="Comma 10 2 2 2" xfId="1892"/>
    <cellStyle name="Comma 10 2 2 3" xfId="1893"/>
    <cellStyle name="Comma 10 2 2 4" xfId="18069"/>
    <cellStyle name="Comma 10 2 20" xfId="18060"/>
    <cellStyle name="Comma 10 2 3" xfId="1894"/>
    <cellStyle name="Comma 10 2 3 2" xfId="1895"/>
    <cellStyle name="Comma 10 2 3 3" xfId="1896"/>
    <cellStyle name="Comma 10 2 3 4" xfId="18070"/>
    <cellStyle name="Comma 10 2 4" xfId="1897"/>
    <cellStyle name="Comma 10 2 4 2" xfId="1898"/>
    <cellStyle name="Comma 10 2 4 3" xfId="1899"/>
    <cellStyle name="Comma 10 2 4 4" xfId="18071"/>
    <cellStyle name="Comma 10 2 5" xfId="1900"/>
    <cellStyle name="Comma 10 2 5 2" xfId="1901"/>
    <cellStyle name="Comma 10 2 5 3" xfId="1902"/>
    <cellStyle name="Comma 10 2 5 4" xfId="18072"/>
    <cellStyle name="Comma 10 2 6" xfId="1903"/>
    <cellStyle name="Comma 10 2 6 2" xfId="1904"/>
    <cellStyle name="Comma 10 2 6 3" xfId="1905"/>
    <cellStyle name="Comma 10 2 6 4" xfId="18073"/>
    <cellStyle name="Comma 10 2 7" xfId="1906"/>
    <cellStyle name="Comma 10 2 7 2" xfId="1907"/>
    <cellStyle name="Comma 10 2 7 3" xfId="1908"/>
    <cellStyle name="Comma 10 2 7 4" xfId="18074"/>
    <cellStyle name="Comma 10 2 8" xfId="1909"/>
    <cellStyle name="Comma 10 2 8 2" xfId="1910"/>
    <cellStyle name="Comma 10 2 8 3" xfId="1911"/>
    <cellStyle name="Comma 10 2 8 4" xfId="18075"/>
    <cellStyle name="Comma 10 2 9" xfId="1912"/>
    <cellStyle name="Comma 10 2 9 2" xfId="1913"/>
    <cellStyle name="Comma 10 2 9 3" xfId="1914"/>
    <cellStyle name="Comma 10 2 9 4" xfId="18076"/>
    <cellStyle name="Comma 10 3" xfId="1915"/>
    <cellStyle name="Comma 10 3 10" xfId="1916"/>
    <cellStyle name="Comma 10 3 10 2" xfId="1917"/>
    <cellStyle name="Comma 10 3 10 3" xfId="1918"/>
    <cellStyle name="Comma 10 3 10 4" xfId="18078"/>
    <cellStyle name="Comma 10 3 11" xfId="1919"/>
    <cellStyle name="Comma 10 3 11 2" xfId="1920"/>
    <cellStyle name="Comma 10 3 11 3" xfId="1921"/>
    <cellStyle name="Comma 10 3 11 4" xfId="18079"/>
    <cellStyle name="Comma 10 3 12" xfId="1922"/>
    <cellStyle name="Comma 10 3 12 2" xfId="1923"/>
    <cellStyle name="Comma 10 3 12 3" xfId="1924"/>
    <cellStyle name="Comma 10 3 12 4" xfId="18080"/>
    <cellStyle name="Comma 10 3 13" xfId="1925"/>
    <cellStyle name="Comma 10 3 13 2" xfId="1926"/>
    <cellStyle name="Comma 10 3 13 3" xfId="1927"/>
    <cellStyle name="Comma 10 3 13 4" xfId="18081"/>
    <cellStyle name="Comma 10 3 14" xfId="1928"/>
    <cellStyle name="Comma 10 3 14 2" xfId="1929"/>
    <cellStyle name="Comma 10 3 14 3" xfId="1930"/>
    <cellStyle name="Comma 10 3 14 4" xfId="18082"/>
    <cellStyle name="Comma 10 3 15" xfId="1931"/>
    <cellStyle name="Comma 10 3 15 2" xfId="1932"/>
    <cellStyle name="Comma 10 3 15 3" xfId="1933"/>
    <cellStyle name="Comma 10 3 15 4" xfId="18083"/>
    <cellStyle name="Comma 10 3 16" xfId="1934"/>
    <cellStyle name="Comma 10 3 16 2" xfId="1935"/>
    <cellStyle name="Comma 10 3 16 3" xfId="1936"/>
    <cellStyle name="Comma 10 3 16 4" xfId="18084"/>
    <cellStyle name="Comma 10 3 17" xfId="1937"/>
    <cellStyle name="Comma 10 3 17 2" xfId="1938"/>
    <cellStyle name="Comma 10 3 17 3" xfId="1939"/>
    <cellStyle name="Comma 10 3 17 4" xfId="18085"/>
    <cellStyle name="Comma 10 3 18" xfId="1940"/>
    <cellStyle name="Comma 10 3 19" xfId="1941"/>
    <cellStyle name="Comma 10 3 2" xfId="1942"/>
    <cellStyle name="Comma 10 3 2 2" xfId="1943"/>
    <cellStyle name="Comma 10 3 2 3" xfId="1944"/>
    <cellStyle name="Comma 10 3 2 4" xfId="18086"/>
    <cellStyle name="Comma 10 3 20" xfId="18077"/>
    <cellStyle name="Comma 10 3 3" xfId="1945"/>
    <cellStyle name="Comma 10 3 3 2" xfId="1946"/>
    <cellStyle name="Comma 10 3 3 3" xfId="1947"/>
    <cellStyle name="Comma 10 3 3 4" xfId="18087"/>
    <cellStyle name="Comma 10 3 4" xfId="1948"/>
    <cellStyle name="Comma 10 3 4 2" xfId="1949"/>
    <cellStyle name="Comma 10 3 4 3" xfId="1950"/>
    <cellStyle name="Comma 10 3 4 4" xfId="18088"/>
    <cellStyle name="Comma 10 3 5" xfId="1951"/>
    <cellStyle name="Comma 10 3 5 2" xfId="1952"/>
    <cellStyle name="Comma 10 3 5 3" xfId="1953"/>
    <cellStyle name="Comma 10 3 5 4" xfId="18089"/>
    <cellStyle name="Comma 10 3 6" xfId="1954"/>
    <cellStyle name="Comma 10 3 6 2" xfId="1955"/>
    <cellStyle name="Comma 10 3 6 3" xfId="1956"/>
    <cellStyle name="Comma 10 3 6 4" xfId="18090"/>
    <cellStyle name="Comma 10 3 7" xfId="1957"/>
    <cellStyle name="Comma 10 3 7 2" xfId="1958"/>
    <cellStyle name="Comma 10 3 7 3" xfId="1959"/>
    <cellStyle name="Comma 10 3 7 4" xfId="18091"/>
    <cellStyle name="Comma 10 3 8" xfId="1960"/>
    <cellStyle name="Comma 10 3 8 2" xfId="1961"/>
    <cellStyle name="Comma 10 3 8 3" xfId="1962"/>
    <cellStyle name="Comma 10 3 8 4" xfId="18092"/>
    <cellStyle name="Comma 10 3 9" xfId="1963"/>
    <cellStyle name="Comma 10 3 9 2" xfId="1964"/>
    <cellStyle name="Comma 10 3 9 3" xfId="1965"/>
    <cellStyle name="Comma 10 3 9 4" xfId="18093"/>
    <cellStyle name="Comma 10 4" xfId="1966"/>
    <cellStyle name="Comma 10 4 10" xfId="1967"/>
    <cellStyle name="Comma 10 4 10 2" xfId="1968"/>
    <cellStyle name="Comma 10 4 10 3" xfId="1969"/>
    <cellStyle name="Comma 10 4 10 4" xfId="18095"/>
    <cellStyle name="Comma 10 4 11" xfId="1970"/>
    <cellStyle name="Comma 10 4 11 2" xfId="1971"/>
    <cellStyle name="Comma 10 4 11 3" xfId="1972"/>
    <cellStyle name="Comma 10 4 11 4" xfId="18096"/>
    <cellStyle name="Comma 10 4 12" xfId="1973"/>
    <cellStyle name="Comma 10 4 12 2" xfId="1974"/>
    <cellStyle name="Comma 10 4 12 3" xfId="1975"/>
    <cellStyle name="Comma 10 4 12 4" xfId="18097"/>
    <cellStyle name="Comma 10 4 13" xfId="1976"/>
    <cellStyle name="Comma 10 4 13 2" xfId="1977"/>
    <cellStyle name="Comma 10 4 13 3" xfId="1978"/>
    <cellStyle name="Comma 10 4 13 4" xfId="18098"/>
    <cellStyle name="Comma 10 4 14" xfId="1979"/>
    <cellStyle name="Comma 10 4 14 2" xfId="1980"/>
    <cellStyle name="Comma 10 4 14 3" xfId="1981"/>
    <cellStyle name="Comma 10 4 14 4" xfId="18099"/>
    <cellStyle name="Comma 10 4 15" xfId="1982"/>
    <cellStyle name="Comma 10 4 15 2" xfId="1983"/>
    <cellStyle name="Comma 10 4 15 3" xfId="1984"/>
    <cellStyle name="Comma 10 4 15 4" xfId="18100"/>
    <cellStyle name="Comma 10 4 16" xfId="1985"/>
    <cellStyle name="Comma 10 4 16 2" xfId="1986"/>
    <cellStyle name="Comma 10 4 16 3" xfId="1987"/>
    <cellStyle name="Comma 10 4 16 4" xfId="18101"/>
    <cellStyle name="Comma 10 4 17" xfId="1988"/>
    <cellStyle name="Comma 10 4 17 2" xfId="1989"/>
    <cellStyle name="Comma 10 4 17 3" xfId="1990"/>
    <cellStyle name="Comma 10 4 17 4" xfId="18102"/>
    <cellStyle name="Comma 10 4 18" xfId="1991"/>
    <cellStyle name="Comma 10 4 19" xfId="1992"/>
    <cellStyle name="Comma 10 4 2" xfId="1993"/>
    <cellStyle name="Comma 10 4 2 2" xfId="1994"/>
    <cellStyle name="Comma 10 4 2 3" xfId="1995"/>
    <cellStyle name="Comma 10 4 2 4" xfId="18103"/>
    <cellStyle name="Comma 10 4 20" xfId="18094"/>
    <cellStyle name="Comma 10 4 3" xfId="1996"/>
    <cellStyle name="Comma 10 4 3 2" xfId="1997"/>
    <cellStyle name="Comma 10 4 3 3" xfId="1998"/>
    <cellStyle name="Comma 10 4 3 4" xfId="18104"/>
    <cellStyle name="Comma 10 4 4" xfId="1999"/>
    <cellStyle name="Comma 10 4 4 2" xfId="2000"/>
    <cellStyle name="Comma 10 4 4 3" xfId="2001"/>
    <cellStyle name="Comma 10 4 4 4" xfId="18105"/>
    <cellStyle name="Comma 10 4 5" xfId="2002"/>
    <cellStyle name="Comma 10 4 5 2" xfId="2003"/>
    <cellStyle name="Comma 10 4 5 3" xfId="2004"/>
    <cellStyle name="Comma 10 4 5 4" xfId="18106"/>
    <cellStyle name="Comma 10 4 6" xfId="2005"/>
    <cellStyle name="Comma 10 4 6 2" xfId="2006"/>
    <cellStyle name="Comma 10 4 6 3" xfId="2007"/>
    <cellStyle name="Comma 10 4 6 4" xfId="18107"/>
    <cellStyle name="Comma 10 4 7" xfId="2008"/>
    <cellStyle name="Comma 10 4 7 2" xfId="2009"/>
    <cellStyle name="Comma 10 4 7 3" xfId="2010"/>
    <cellStyle name="Comma 10 4 7 4" xfId="18108"/>
    <cellStyle name="Comma 10 4 8" xfId="2011"/>
    <cellStyle name="Comma 10 4 8 2" xfId="2012"/>
    <cellStyle name="Comma 10 4 8 3" xfId="2013"/>
    <cellStyle name="Comma 10 4 8 4" xfId="18109"/>
    <cellStyle name="Comma 10 4 9" xfId="2014"/>
    <cellStyle name="Comma 10 4 9 2" xfId="2015"/>
    <cellStyle name="Comma 10 4 9 3" xfId="2016"/>
    <cellStyle name="Comma 10 4 9 4" xfId="18110"/>
    <cellStyle name="Comma 10 5" xfId="2017"/>
    <cellStyle name="Comma 10 5 10" xfId="2018"/>
    <cellStyle name="Comma 10 5 10 2" xfId="2019"/>
    <cellStyle name="Comma 10 5 10 3" xfId="2020"/>
    <cellStyle name="Comma 10 5 10 4" xfId="18112"/>
    <cellStyle name="Comma 10 5 11" xfId="2021"/>
    <cellStyle name="Comma 10 5 11 2" xfId="2022"/>
    <cellStyle name="Comma 10 5 11 3" xfId="2023"/>
    <cellStyle name="Comma 10 5 11 4" xfId="18113"/>
    <cellStyle name="Comma 10 5 12" xfId="2024"/>
    <cellStyle name="Comma 10 5 12 2" xfId="2025"/>
    <cellStyle name="Comma 10 5 12 3" xfId="2026"/>
    <cellStyle name="Comma 10 5 12 4" xfId="18114"/>
    <cellStyle name="Comma 10 5 13" xfId="2027"/>
    <cellStyle name="Comma 10 5 13 2" xfId="2028"/>
    <cellStyle name="Comma 10 5 13 3" xfId="2029"/>
    <cellStyle name="Comma 10 5 13 4" xfId="18115"/>
    <cellStyle name="Comma 10 5 14" xfId="2030"/>
    <cellStyle name="Comma 10 5 14 2" xfId="2031"/>
    <cellStyle name="Comma 10 5 14 3" xfId="2032"/>
    <cellStyle name="Comma 10 5 14 4" xfId="18116"/>
    <cellStyle name="Comma 10 5 15" xfId="2033"/>
    <cellStyle name="Comma 10 5 15 2" xfId="2034"/>
    <cellStyle name="Comma 10 5 15 3" xfId="2035"/>
    <cellStyle name="Comma 10 5 15 4" xfId="18117"/>
    <cellStyle name="Comma 10 5 16" xfId="2036"/>
    <cellStyle name="Comma 10 5 16 2" xfId="2037"/>
    <cellStyle name="Comma 10 5 16 3" xfId="2038"/>
    <cellStyle name="Comma 10 5 16 4" xfId="18118"/>
    <cellStyle name="Comma 10 5 17" xfId="2039"/>
    <cellStyle name="Comma 10 5 17 2" xfId="2040"/>
    <cellStyle name="Comma 10 5 17 3" xfId="2041"/>
    <cellStyle name="Comma 10 5 17 4" xfId="18119"/>
    <cellStyle name="Comma 10 5 18" xfId="2042"/>
    <cellStyle name="Comma 10 5 19" xfId="2043"/>
    <cellStyle name="Comma 10 5 2" xfId="2044"/>
    <cellStyle name="Comma 10 5 2 2" xfId="2045"/>
    <cellStyle name="Comma 10 5 2 3" xfId="2046"/>
    <cellStyle name="Comma 10 5 2 4" xfId="18120"/>
    <cellStyle name="Comma 10 5 20" xfId="18111"/>
    <cellStyle name="Comma 10 5 3" xfId="2047"/>
    <cellStyle name="Comma 10 5 3 2" xfId="2048"/>
    <cellStyle name="Comma 10 5 3 3" xfId="2049"/>
    <cellStyle name="Comma 10 5 3 4" xfId="18121"/>
    <cellStyle name="Comma 10 5 4" xfId="2050"/>
    <cellStyle name="Comma 10 5 4 2" xfId="2051"/>
    <cellStyle name="Comma 10 5 4 3" xfId="2052"/>
    <cellStyle name="Comma 10 5 4 4" xfId="18122"/>
    <cellStyle name="Comma 10 5 5" xfId="2053"/>
    <cellStyle name="Comma 10 5 5 2" xfId="2054"/>
    <cellStyle name="Comma 10 5 5 3" xfId="2055"/>
    <cellStyle name="Comma 10 5 5 4" xfId="18123"/>
    <cellStyle name="Comma 10 5 6" xfId="2056"/>
    <cellStyle name="Comma 10 5 6 2" xfId="2057"/>
    <cellStyle name="Comma 10 5 6 3" xfId="2058"/>
    <cellStyle name="Comma 10 5 6 4" xfId="18124"/>
    <cellStyle name="Comma 10 5 7" xfId="2059"/>
    <cellStyle name="Comma 10 5 7 2" xfId="2060"/>
    <cellStyle name="Comma 10 5 7 3" xfId="2061"/>
    <cellStyle name="Comma 10 5 7 4" xfId="18125"/>
    <cellStyle name="Comma 10 5 8" xfId="2062"/>
    <cellStyle name="Comma 10 5 8 2" xfId="2063"/>
    <cellStyle name="Comma 10 5 8 3" xfId="2064"/>
    <cellStyle name="Comma 10 5 8 4" xfId="18126"/>
    <cellStyle name="Comma 10 5 9" xfId="2065"/>
    <cellStyle name="Comma 10 5 9 2" xfId="2066"/>
    <cellStyle name="Comma 10 5 9 3" xfId="2067"/>
    <cellStyle name="Comma 10 5 9 4" xfId="18127"/>
    <cellStyle name="Comma 10 6" xfId="2068"/>
    <cellStyle name="Comma 10 6 10" xfId="2069"/>
    <cellStyle name="Comma 10 6 10 2" xfId="2070"/>
    <cellStyle name="Comma 10 6 10 3" xfId="2071"/>
    <cellStyle name="Comma 10 6 10 4" xfId="18129"/>
    <cellStyle name="Comma 10 6 11" xfId="2072"/>
    <cellStyle name="Comma 10 6 11 2" xfId="2073"/>
    <cellStyle name="Comma 10 6 11 3" xfId="2074"/>
    <cellStyle name="Comma 10 6 11 4" xfId="18130"/>
    <cellStyle name="Comma 10 6 12" xfId="2075"/>
    <cellStyle name="Comma 10 6 12 2" xfId="2076"/>
    <cellStyle name="Comma 10 6 12 3" xfId="2077"/>
    <cellStyle name="Comma 10 6 12 4" xfId="18131"/>
    <cellStyle name="Comma 10 6 13" xfId="2078"/>
    <cellStyle name="Comma 10 6 13 2" xfId="2079"/>
    <cellStyle name="Comma 10 6 13 3" xfId="2080"/>
    <cellStyle name="Comma 10 6 13 4" xfId="18132"/>
    <cellStyle name="Comma 10 6 14" xfId="2081"/>
    <cellStyle name="Comma 10 6 14 2" xfId="2082"/>
    <cellStyle name="Comma 10 6 14 3" xfId="2083"/>
    <cellStyle name="Comma 10 6 14 4" xfId="18133"/>
    <cellStyle name="Comma 10 6 15" xfId="2084"/>
    <cellStyle name="Comma 10 6 15 2" xfId="2085"/>
    <cellStyle name="Comma 10 6 15 3" xfId="2086"/>
    <cellStyle name="Comma 10 6 15 4" xfId="18134"/>
    <cellStyle name="Comma 10 6 16" xfId="2087"/>
    <cellStyle name="Comma 10 6 16 2" xfId="2088"/>
    <cellStyle name="Comma 10 6 16 3" xfId="2089"/>
    <cellStyle name="Comma 10 6 16 4" xfId="18135"/>
    <cellStyle name="Comma 10 6 17" xfId="2090"/>
    <cellStyle name="Comma 10 6 17 2" xfId="2091"/>
    <cellStyle name="Comma 10 6 17 3" xfId="2092"/>
    <cellStyle name="Comma 10 6 17 4" xfId="18136"/>
    <cellStyle name="Comma 10 6 18" xfId="2093"/>
    <cellStyle name="Comma 10 6 19" xfId="2094"/>
    <cellStyle name="Comma 10 6 2" xfId="2095"/>
    <cellStyle name="Comma 10 6 2 2" xfId="2096"/>
    <cellStyle name="Comma 10 6 2 3" xfId="2097"/>
    <cellStyle name="Comma 10 6 2 4" xfId="18137"/>
    <cellStyle name="Comma 10 6 20" xfId="18128"/>
    <cellStyle name="Comma 10 6 3" xfId="2098"/>
    <cellStyle name="Comma 10 6 3 2" xfId="2099"/>
    <cellStyle name="Comma 10 6 3 3" xfId="2100"/>
    <cellStyle name="Comma 10 6 3 4" xfId="18138"/>
    <cellStyle name="Comma 10 6 4" xfId="2101"/>
    <cellStyle name="Comma 10 6 4 2" xfId="2102"/>
    <cellStyle name="Comma 10 6 4 3" xfId="2103"/>
    <cellStyle name="Comma 10 6 4 4" xfId="18139"/>
    <cellStyle name="Comma 10 6 5" xfId="2104"/>
    <cellStyle name="Comma 10 6 5 2" xfId="2105"/>
    <cellStyle name="Comma 10 6 5 3" xfId="2106"/>
    <cellStyle name="Comma 10 6 5 4" xfId="18140"/>
    <cellStyle name="Comma 10 6 6" xfId="2107"/>
    <cellStyle name="Comma 10 6 6 2" xfId="2108"/>
    <cellStyle name="Comma 10 6 6 3" xfId="2109"/>
    <cellStyle name="Comma 10 6 6 4" xfId="18141"/>
    <cellStyle name="Comma 10 6 7" xfId="2110"/>
    <cellStyle name="Comma 10 6 7 2" xfId="2111"/>
    <cellStyle name="Comma 10 6 7 3" xfId="2112"/>
    <cellStyle name="Comma 10 6 7 4" xfId="18142"/>
    <cellStyle name="Comma 10 6 8" xfId="2113"/>
    <cellStyle name="Comma 10 6 8 2" xfId="2114"/>
    <cellStyle name="Comma 10 6 8 3" xfId="2115"/>
    <cellStyle name="Comma 10 6 8 4" xfId="18143"/>
    <cellStyle name="Comma 10 6 9" xfId="2116"/>
    <cellStyle name="Comma 10 6 9 2" xfId="2117"/>
    <cellStyle name="Comma 10 6 9 3" xfId="2118"/>
    <cellStyle name="Comma 10 6 9 4" xfId="18144"/>
    <cellStyle name="Comma 10 7" xfId="2119"/>
    <cellStyle name="Comma 10 7 10" xfId="2120"/>
    <cellStyle name="Comma 10 7 10 2" xfId="2121"/>
    <cellStyle name="Comma 10 7 10 3" xfId="2122"/>
    <cellStyle name="Comma 10 7 10 4" xfId="18146"/>
    <cellStyle name="Comma 10 7 11" xfId="2123"/>
    <cellStyle name="Comma 10 7 11 2" xfId="2124"/>
    <cellStyle name="Comma 10 7 11 3" xfId="2125"/>
    <cellStyle name="Comma 10 7 11 4" xfId="18147"/>
    <cellStyle name="Comma 10 7 12" xfId="2126"/>
    <cellStyle name="Comma 10 7 12 2" xfId="2127"/>
    <cellStyle name="Comma 10 7 12 3" xfId="2128"/>
    <cellStyle name="Comma 10 7 12 4" xfId="18148"/>
    <cellStyle name="Comma 10 7 13" xfId="2129"/>
    <cellStyle name="Comma 10 7 13 2" xfId="2130"/>
    <cellStyle name="Comma 10 7 13 3" xfId="2131"/>
    <cellStyle name="Comma 10 7 13 4" xfId="18149"/>
    <cellStyle name="Comma 10 7 14" xfId="2132"/>
    <cellStyle name="Comma 10 7 14 2" xfId="2133"/>
    <cellStyle name="Comma 10 7 14 3" xfId="2134"/>
    <cellStyle name="Comma 10 7 14 4" xfId="18150"/>
    <cellStyle name="Comma 10 7 15" xfId="2135"/>
    <cellStyle name="Comma 10 7 15 2" xfId="2136"/>
    <cellStyle name="Comma 10 7 15 3" xfId="2137"/>
    <cellStyle name="Comma 10 7 15 4" xfId="18151"/>
    <cellStyle name="Comma 10 7 16" xfId="2138"/>
    <cellStyle name="Comma 10 7 16 2" xfId="2139"/>
    <cellStyle name="Comma 10 7 16 3" xfId="2140"/>
    <cellStyle name="Comma 10 7 16 4" xfId="18152"/>
    <cellStyle name="Comma 10 7 17" xfId="2141"/>
    <cellStyle name="Comma 10 7 17 2" xfId="2142"/>
    <cellStyle name="Comma 10 7 17 3" xfId="2143"/>
    <cellStyle name="Comma 10 7 17 4" xfId="18153"/>
    <cellStyle name="Comma 10 7 18" xfId="2144"/>
    <cellStyle name="Comma 10 7 19" xfId="2145"/>
    <cellStyle name="Comma 10 7 2" xfId="2146"/>
    <cellStyle name="Comma 10 7 2 2" xfId="2147"/>
    <cellStyle name="Comma 10 7 2 3" xfId="2148"/>
    <cellStyle name="Comma 10 7 2 4" xfId="18154"/>
    <cellStyle name="Comma 10 7 20" xfId="18145"/>
    <cellStyle name="Comma 10 7 3" xfId="2149"/>
    <cellStyle name="Comma 10 7 3 2" xfId="2150"/>
    <cellStyle name="Comma 10 7 3 3" xfId="2151"/>
    <cellStyle name="Comma 10 7 3 4" xfId="18155"/>
    <cellStyle name="Comma 10 7 4" xfId="2152"/>
    <cellStyle name="Comma 10 7 4 2" xfId="2153"/>
    <cellStyle name="Comma 10 7 4 3" xfId="2154"/>
    <cellStyle name="Comma 10 7 4 4" xfId="18156"/>
    <cellStyle name="Comma 10 7 5" xfId="2155"/>
    <cellStyle name="Comma 10 7 5 2" xfId="2156"/>
    <cellStyle name="Comma 10 7 5 3" xfId="2157"/>
    <cellStyle name="Comma 10 7 5 4" xfId="18157"/>
    <cellStyle name="Comma 10 7 6" xfId="2158"/>
    <cellStyle name="Comma 10 7 6 2" xfId="2159"/>
    <cellStyle name="Comma 10 7 6 3" xfId="2160"/>
    <cellStyle name="Comma 10 7 6 4" xfId="18158"/>
    <cellStyle name="Comma 10 7 7" xfId="2161"/>
    <cellStyle name="Comma 10 7 7 2" xfId="2162"/>
    <cellStyle name="Comma 10 7 7 3" xfId="2163"/>
    <cellStyle name="Comma 10 7 7 4" xfId="18159"/>
    <cellStyle name="Comma 10 7 8" xfId="2164"/>
    <cellStyle name="Comma 10 7 8 2" xfId="2165"/>
    <cellStyle name="Comma 10 7 8 3" xfId="2166"/>
    <cellStyle name="Comma 10 7 8 4" xfId="18160"/>
    <cellStyle name="Comma 10 7 9" xfId="2167"/>
    <cellStyle name="Comma 10 7 9 2" xfId="2168"/>
    <cellStyle name="Comma 10 7 9 3" xfId="2169"/>
    <cellStyle name="Comma 10 7 9 4" xfId="18161"/>
    <cellStyle name="Comma 10 8" xfId="2170"/>
    <cellStyle name="Comma 10 8 10" xfId="2171"/>
    <cellStyle name="Comma 10 8 10 2" xfId="2172"/>
    <cellStyle name="Comma 10 8 10 3" xfId="2173"/>
    <cellStyle name="Comma 10 8 10 4" xfId="18163"/>
    <cellStyle name="Comma 10 8 11" xfId="2174"/>
    <cellStyle name="Comma 10 8 11 2" xfId="2175"/>
    <cellStyle name="Comma 10 8 11 3" xfId="2176"/>
    <cellStyle name="Comma 10 8 11 4" xfId="18164"/>
    <cellStyle name="Comma 10 8 12" xfId="2177"/>
    <cellStyle name="Comma 10 8 12 2" xfId="2178"/>
    <cellStyle name="Comma 10 8 12 3" xfId="2179"/>
    <cellStyle name="Comma 10 8 12 4" xfId="18165"/>
    <cellStyle name="Comma 10 8 13" xfId="2180"/>
    <cellStyle name="Comma 10 8 13 2" xfId="2181"/>
    <cellStyle name="Comma 10 8 13 3" xfId="2182"/>
    <cellStyle name="Comma 10 8 13 4" xfId="18166"/>
    <cellStyle name="Comma 10 8 14" xfId="2183"/>
    <cellStyle name="Comma 10 8 14 2" xfId="2184"/>
    <cellStyle name="Comma 10 8 14 3" xfId="2185"/>
    <cellStyle name="Comma 10 8 14 4" xfId="18167"/>
    <cellStyle name="Comma 10 8 15" xfId="2186"/>
    <cellStyle name="Comma 10 8 15 2" xfId="2187"/>
    <cellStyle name="Comma 10 8 15 3" xfId="2188"/>
    <cellStyle name="Comma 10 8 15 4" xfId="18168"/>
    <cellStyle name="Comma 10 8 16" xfId="2189"/>
    <cellStyle name="Comma 10 8 16 2" xfId="2190"/>
    <cellStyle name="Comma 10 8 16 3" xfId="2191"/>
    <cellStyle name="Comma 10 8 16 4" xfId="18169"/>
    <cellStyle name="Comma 10 8 17" xfId="2192"/>
    <cellStyle name="Comma 10 8 17 2" xfId="2193"/>
    <cellStyle name="Comma 10 8 17 3" xfId="2194"/>
    <cellStyle name="Comma 10 8 17 4" xfId="18170"/>
    <cellStyle name="Comma 10 8 18" xfId="2195"/>
    <cellStyle name="Comma 10 8 19" xfId="2196"/>
    <cellStyle name="Comma 10 8 2" xfId="2197"/>
    <cellStyle name="Comma 10 8 2 2" xfId="2198"/>
    <cellStyle name="Comma 10 8 2 3" xfId="2199"/>
    <cellStyle name="Comma 10 8 2 4" xfId="18171"/>
    <cellStyle name="Comma 10 8 20" xfId="18162"/>
    <cellStyle name="Comma 10 8 3" xfId="2200"/>
    <cellStyle name="Comma 10 8 3 2" xfId="2201"/>
    <cellStyle name="Comma 10 8 3 3" xfId="2202"/>
    <cellStyle name="Comma 10 8 3 4" xfId="18172"/>
    <cellStyle name="Comma 10 8 4" xfId="2203"/>
    <cellStyle name="Comma 10 8 4 2" xfId="2204"/>
    <cellStyle name="Comma 10 8 4 3" xfId="2205"/>
    <cellStyle name="Comma 10 8 4 4" xfId="18173"/>
    <cellStyle name="Comma 10 8 5" xfId="2206"/>
    <cellStyle name="Comma 10 8 5 2" xfId="2207"/>
    <cellStyle name="Comma 10 8 5 3" xfId="2208"/>
    <cellStyle name="Comma 10 8 5 4" xfId="18174"/>
    <cellStyle name="Comma 10 8 6" xfId="2209"/>
    <cellStyle name="Comma 10 8 6 2" xfId="2210"/>
    <cellStyle name="Comma 10 8 6 3" xfId="2211"/>
    <cellStyle name="Comma 10 8 6 4" xfId="18175"/>
    <cellStyle name="Comma 10 8 7" xfId="2212"/>
    <cellStyle name="Comma 10 8 7 2" xfId="2213"/>
    <cellStyle name="Comma 10 8 7 3" xfId="2214"/>
    <cellStyle name="Comma 10 8 7 4" xfId="18176"/>
    <cellStyle name="Comma 10 8 8" xfId="2215"/>
    <cellStyle name="Comma 10 8 8 2" xfId="2216"/>
    <cellStyle name="Comma 10 8 8 3" xfId="2217"/>
    <cellStyle name="Comma 10 8 8 4" xfId="18177"/>
    <cellStyle name="Comma 10 8 9" xfId="2218"/>
    <cellStyle name="Comma 10 8 9 2" xfId="2219"/>
    <cellStyle name="Comma 10 8 9 3" xfId="2220"/>
    <cellStyle name="Comma 10 8 9 4" xfId="18178"/>
    <cellStyle name="Comma 10 9" xfId="2221"/>
    <cellStyle name="Comma 10 9 2" xfId="2222"/>
    <cellStyle name="Comma 10 9 3" xfId="2223"/>
    <cellStyle name="Comma 11" xfId="2224"/>
    <cellStyle name="Comma 11 2" xfId="2225"/>
    <cellStyle name="Comma 12" xfId="2226"/>
    <cellStyle name="Comma 12 2" xfId="2227"/>
    <cellStyle name="Comma 13" xfId="2228"/>
    <cellStyle name="Comma 13 2" xfId="2229"/>
    <cellStyle name="Comma 14" xfId="2230"/>
    <cellStyle name="Comma 14 2" xfId="2231"/>
    <cellStyle name="Comma 14 2 2" xfId="2232"/>
    <cellStyle name="Comma 14 2 3" xfId="2233"/>
    <cellStyle name="Comma 14 3" xfId="2234"/>
    <cellStyle name="Comma 15" xfId="2235"/>
    <cellStyle name="Comma 15 2" xfId="2236"/>
    <cellStyle name="Comma 15 2 2" xfId="2237"/>
    <cellStyle name="Comma 15 2 3" xfId="2238"/>
    <cellStyle name="Comma 15 3" xfId="2239"/>
    <cellStyle name="Comma 15 3 2" xfId="2240"/>
    <cellStyle name="Comma 15 4" xfId="2241"/>
    <cellStyle name="Comma 15 5" xfId="2242"/>
    <cellStyle name="Comma 16" xfId="2243"/>
    <cellStyle name="Comma 16 2" xfId="2244"/>
    <cellStyle name="Comma 16 2 2" xfId="2245"/>
    <cellStyle name="Comma 16 2 3" xfId="2246"/>
    <cellStyle name="Comma 16 3" xfId="2247"/>
    <cellStyle name="Comma 16 3 2" xfId="2248"/>
    <cellStyle name="Comma 16 4" xfId="2249"/>
    <cellStyle name="Comma 16 5" xfId="2250"/>
    <cellStyle name="Comma 17" xfId="2251"/>
    <cellStyle name="Comma 17 2" xfId="2252"/>
    <cellStyle name="Comma 17 2 2" xfId="2253"/>
    <cellStyle name="Comma 17 2 3" xfId="2254"/>
    <cellStyle name="Comma 17 3" xfId="2255"/>
    <cellStyle name="Comma 17 4" xfId="2256"/>
    <cellStyle name="Comma 18" xfId="2257"/>
    <cellStyle name="Comma 18 2" xfId="2258"/>
    <cellStyle name="Comma 18 2 2" xfId="2259"/>
    <cellStyle name="Comma 18 3" xfId="2260"/>
    <cellStyle name="Comma 19" xfId="2261"/>
    <cellStyle name="Comma 19 2" xfId="2262"/>
    <cellStyle name="Comma 19 2 2" xfId="2263"/>
    <cellStyle name="Comma 19 3" xfId="2264"/>
    <cellStyle name="Comma 2" xfId="2265"/>
    <cellStyle name="Comma 2 10" xfId="2266"/>
    <cellStyle name="Comma 2 10 2" xfId="2267"/>
    <cellStyle name="Comma 2 10 3" xfId="2268"/>
    <cellStyle name="Comma 2 10 4" xfId="2269"/>
    <cellStyle name="Comma 2 11" xfId="2270"/>
    <cellStyle name="Comma 2 11 2" xfId="2271"/>
    <cellStyle name="Comma 2 11 3" xfId="2272"/>
    <cellStyle name="Comma 2 11 4" xfId="2273"/>
    <cellStyle name="Comma 2 12" xfId="2274"/>
    <cellStyle name="Comma 2 12 2" xfId="2275"/>
    <cellStyle name="Comma 2 12 3" xfId="2276"/>
    <cellStyle name="Comma 2 12 4" xfId="2277"/>
    <cellStyle name="Comma 2 13" xfId="2278"/>
    <cellStyle name="Comma 2 13 2" xfId="2279"/>
    <cellStyle name="Comma 2 13 3" xfId="2280"/>
    <cellStyle name="Comma 2 13 4" xfId="2281"/>
    <cellStyle name="Comma 2 14" xfId="2282"/>
    <cellStyle name="Comma 2 15" xfId="2283"/>
    <cellStyle name="Comma 2 16" xfId="2284"/>
    <cellStyle name="Comma 2 17" xfId="2285"/>
    <cellStyle name="Comma 2 17 2" xfId="2286"/>
    <cellStyle name="Comma 2 18" xfId="2287"/>
    <cellStyle name="Comma 2 18 2" xfId="2288"/>
    <cellStyle name="Comma 2 19" xfId="2289"/>
    <cellStyle name="Comma 2 19 2" xfId="2290"/>
    <cellStyle name="Comma 2 19 2 2" xfId="2291"/>
    <cellStyle name="Comma 2 19 3" xfId="2292"/>
    <cellStyle name="Comma 2 19 3 2" xfId="2293"/>
    <cellStyle name="Comma 2 19 3 2 2" xfId="2294"/>
    <cellStyle name="Comma 2 19 4" xfId="2295"/>
    <cellStyle name="Comma 2 19 4 2" xfId="2296"/>
    <cellStyle name="Comma 2 2" xfId="2297"/>
    <cellStyle name="Comma 2 2 2" xfId="2298"/>
    <cellStyle name="Comma 2 2 2 2" xfId="2299"/>
    <cellStyle name="Comma 2 2 2 2 2" xfId="2300"/>
    <cellStyle name="Comma 2 2 2 2 3" xfId="2301"/>
    <cellStyle name="Comma 2 2 2 3" xfId="2302"/>
    <cellStyle name="Comma 2 2 2 3 2" xfId="2303"/>
    <cellStyle name="Comma 2 2 2 3 3" xfId="2304"/>
    <cellStyle name="Comma 2 2 2 4" xfId="2305"/>
    <cellStyle name="Comma 2 2 2 4 2" xfId="2306"/>
    <cellStyle name="Comma 2 2 2 4 2 2" xfId="2307"/>
    <cellStyle name="Comma 2 2 2 4 2 3" xfId="2308"/>
    <cellStyle name="Comma 2 2 2 4 3" xfId="2309"/>
    <cellStyle name="Comma 2 2 2 4 3 2" xfId="2310"/>
    <cellStyle name="Comma 2 2 2 4 3 3" xfId="2311"/>
    <cellStyle name="Comma 2 2 2 4 4" xfId="2312"/>
    <cellStyle name="Comma 2 2 2 4 5" xfId="2313"/>
    <cellStyle name="Comma 2 2 2 5" xfId="2314"/>
    <cellStyle name="Comma 2 2 2 5 2" xfId="2315"/>
    <cellStyle name="Comma 2 2 2 5 3" xfId="2316"/>
    <cellStyle name="Comma 2 2 2 6" xfId="2317"/>
    <cellStyle name="Comma 2 2 2 7" xfId="2318"/>
    <cellStyle name="Comma 2 2 2 8" xfId="2319"/>
    <cellStyle name="Comma 2 2 3" xfId="2320"/>
    <cellStyle name="Comma 2 2 3 2" xfId="2321"/>
    <cellStyle name="Comma 2 2 3 2 2" xfId="2322"/>
    <cellStyle name="Comma 2 2 3 2 3" xfId="2323"/>
    <cellStyle name="Comma 2 2 3 3" xfId="2324"/>
    <cellStyle name="Comma 2 2 3 3 2" xfId="2325"/>
    <cellStyle name="Comma 2 2 3 3 3" xfId="2326"/>
    <cellStyle name="Comma 2 2 3 4" xfId="2327"/>
    <cellStyle name="Comma 2 2 3 4 2" xfId="2328"/>
    <cellStyle name="Comma 2 2 3 4 2 2" xfId="2329"/>
    <cellStyle name="Comma 2 2 3 4 2 3" xfId="2330"/>
    <cellStyle name="Comma 2 2 3 4 3" xfId="2331"/>
    <cellStyle name="Comma 2 2 3 4 4" xfId="2332"/>
    <cellStyle name="Comma 2 2 3 5" xfId="2333"/>
    <cellStyle name="Comma 2 2 3 5 2" xfId="2334"/>
    <cellStyle name="Comma 2 2 3 5 3" xfId="2335"/>
    <cellStyle name="Comma 2 2 3 6" xfId="2336"/>
    <cellStyle name="Comma 2 2 4" xfId="2337"/>
    <cellStyle name="Comma 2 2 4 2" xfId="2338"/>
    <cellStyle name="Comma 2 2 4 2 2" xfId="2339"/>
    <cellStyle name="Comma 2 2 4 2 3" xfId="2340"/>
    <cellStyle name="Comma 2 2 4 3" xfId="2341"/>
    <cellStyle name="Comma 2 2 4 4" xfId="2342"/>
    <cellStyle name="Comma 2 2 5" xfId="2343"/>
    <cellStyle name="Comma 2 2 5 2" xfId="2344"/>
    <cellStyle name="Comma 2 2 5 3" xfId="2345"/>
    <cellStyle name="Comma 2 2 6" xfId="2346"/>
    <cellStyle name="Comma 2 2 6 2" xfId="2347"/>
    <cellStyle name="Comma 2 2 6 2 2" xfId="2348"/>
    <cellStyle name="Comma 2 2 6 2 3" xfId="2349"/>
    <cellStyle name="Comma 2 2 6 3" xfId="2350"/>
    <cellStyle name="Comma 2 2 6 3 2" xfId="2351"/>
    <cellStyle name="Comma 2 2 6 3 3" xfId="2352"/>
    <cellStyle name="Comma 2 2 6 4" xfId="2353"/>
    <cellStyle name="Comma 2 2 6 5" xfId="2354"/>
    <cellStyle name="Comma 2 2 7" xfId="2355"/>
    <cellStyle name="Comma 2 2 7 2" xfId="2356"/>
    <cellStyle name="Comma 2 2 7 3" xfId="2357"/>
    <cellStyle name="Comma 2 2 8" xfId="2358"/>
    <cellStyle name="Comma 2 2 9" xfId="2359"/>
    <cellStyle name="Comma 2 20" xfId="2360"/>
    <cellStyle name="Comma 2 20 2" xfId="2361"/>
    <cellStyle name="Comma 2 21" xfId="2362"/>
    <cellStyle name="Comma 2 21 2" xfId="2363"/>
    <cellStyle name="Comma 2 22" xfId="2364"/>
    <cellStyle name="Comma 2 22 2" xfId="2365"/>
    <cellStyle name="Comma 2 22 3" xfId="2366"/>
    <cellStyle name="Comma 2 23" xfId="18179"/>
    <cellStyle name="Comma 2 3" xfId="2367"/>
    <cellStyle name="Comma 2 3 2" xfId="2368"/>
    <cellStyle name="Comma 2 3 2 2" xfId="2369"/>
    <cellStyle name="Comma 2 3 2 2 2" xfId="2370"/>
    <cellStyle name="Comma 2 3 2 2 3" xfId="2371"/>
    <cellStyle name="Comma 2 3 2 3" xfId="2372"/>
    <cellStyle name="Comma 2 3 2 3 2" xfId="2373"/>
    <cellStyle name="Comma 2 3 2 3 3" xfId="2374"/>
    <cellStyle name="Comma 2 3 2 4" xfId="2375"/>
    <cellStyle name="Comma 2 3 2 4 2" xfId="2376"/>
    <cellStyle name="Comma 2 3 2 4 2 2" xfId="2377"/>
    <cellStyle name="Comma 2 3 2 4 2 3" xfId="2378"/>
    <cellStyle name="Comma 2 3 2 4 3" xfId="2379"/>
    <cellStyle name="Comma 2 3 2 4 3 2" xfId="2380"/>
    <cellStyle name="Comma 2 3 2 4 3 3" xfId="2381"/>
    <cellStyle name="Comma 2 3 2 4 4" xfId="2382"/>
    <cellStyle name="Comma 2 3 2 4 4 2" xfId="2383"/>
    <cellStyle name="Comma 2 3 2 4 4 3" xfId="2384"/>
    <cellStyle name="Comma 2 3 2 4 5" xfId="2385"/>
    <cellStyle name="Comma 2 3 2 4 6" xfId="2386"/>
    <cellStyle name="Comma 2 3 2 5" xfId="2387"/>
    <cellStyle name="Comma 2 3 2 5 2" xfId="2388"/>
    <cellStyle name="Comma 2 3 2 5 3" xfId="2389"/>
    <cellStyle name="Comma 2 3 2 6" xfId="2390"/>
    <cellStyle name="Comma 2 3 2 6 2" xfId="2391"/>
    <cellStyle name="Comma 2 3 2 6 3" xfId="2392"/>
    <cellStyle name="Comma 2 3 2 7" xfId="2393"/>
    <cellStyle name="Comma 2 3 3" xfId="2394"/>
    <cellStyle name="Comma 2 3 3 2" xfId="2395"/>
    <cellStyle name="Comma 2 3 3 2 2" xfId="2396"/>
    <cellStyle name="Comma 2 3 3 2 3" xfId="2397"/>
    <cellStyle name="Comma 2 3 3 3" xfId="2398"/>
    <cellStyle name="Comma 2 3 3 3 2" xfId="2399"/>
    <cellStyle name="Comma 2 3 3 3 3" xfId="2400"/>
    <cellStyle name="Comma 2 3 3 4" xfId="2401"/>
    <cellStyle name="Comma 2 3 3 4 2" xfId="2402"/>
    <cellStyle name="Comma 2 3 3 4 2 2" xfId="2403"/>
    <cellStyle name="Comma 2 3 3 4 2 3" xfId="2404"/>
    <cellStyle name="Comma 2 3 3 4 3" xfId="2405"/>
    <cellStyle name="Comma 2 3 3 4 4" xfId="2406"/>
    <cellStyle name="Comma 2 3 3 5" xfId="2407"/>
    <cellStyle name="Comma 2 3 3 6" xfId="2408"/>
    <cellStyle name="Comma 2 3 4" xfId="2409"/>
    <cellStyle name="Comma 2 3 4 2" xfId="2410"/>
    <cellStyle name="Comma 2 3 4 2 2" xfId="2411"/>
    <cellStyle name="Comma 2 3 4 2 3" xfId="2412"/>
    <cellStyle name="Comma 2 3 4 3" xfId="2413"/>
    <cellStyle name="Comma 2 3 4 4" xfId="2414"/>
    <cellStyle name="Comma 2 3 5" xfId="2415"/>
    <cellStyle name="Comma 2 3 5 2" xfId="2416"/>
    <cellStyle name="Comma 2 3 5 3" xfId="2417"/>
    <cellStyle name="Comma 2 3 6" xfId="2418"/>
    <cellStyle name="Comma 2 3 6 2" xfId="2419"/>
    <cellStyle name="Comma 2 3 6 2 2" xfId="2420"/>
    <cellStyle name="Comma 2 3 6 2 3" xfId="2421"/>
    <cellStyle name="Comma 2 3 6 3" xfId="2422"/>
    <cellStyle name="Comma 2 3 6 4" xfId="2423"/>
    <cellStyle name="Comma 2 3 7" xfId="2424"/>
    <cellStyle name="Comma 2 3 8" xfId="2425"/>
    <cellStyle name="Comma 2 3 8 2" xfId="2426"/>
    <cellStyle name="Comma 2 3 8 3" xfId="2427"/>
    <cellStyle name="Comma 2 4" xfId="2428"/>
    <cellStyle name="Comma 2 4 2" xfId="2429"/>
    <cellStyle name="Comma 2 4 2 2" xfId="2430"/>
    <cellStyle name="Comma 2 4 2 2 2" xfId="2431"/>
    <cellStyle name="Comma 2 4 2 2 3" xfId="2432"/>
    <cellStyle name="Comma 2 4 2 3" xfId="2433"/>
    <cellStyle name="Comma 2 4 3" xfId="2434"/>
    <cellStyle name="Comma 2 4 3 2" xfId="2435"/>
    <cellStyle name="Comma 2 4 3 2 2" xfId="2436"/>
    <cellStyle name="Comma 2 4 3 2 3" xfId="2437"/>
    <cellStyle name="Comma 2 4 4" xfId="2438"/>
    <cellStyle name="Comma 2 4 4 2" xfId="2439"/>
    <cellStyle name="Comma 2 4 4 2 2" xfId="2440"/>
    <cellStyle name="Comma 2 4 4 2 3" xfId="2441"/>
    <cellStyle name="Comma 2 4 4 3" xfId="2442"/>
    <cellStyle name="Comma 2 4 4 3 2" xfId="2443"/>
    <cellStyle name="Comma 2 4 4 3 3" xfId="2444"/>
    <cellStyle name="Comma 2 4 4 4" xfId="2445"/>
    <cellStyle name="Comma 2 4 4 4 2" xfId="2446"/>
    <cellStyle name="Comma 2 4 4 4 3" xfId="2447"/>
    <cellStyle name="Comma 2 4 4 5" xfId="2448"/>
    <cellStyle name="Comma 2 4 4 6" xfId="2449"/>
    <cellStyle name="Comma 2 4 5" xfId="2450"/>
    <cellStyle name="Comma 2 4 5 2" xfId="2451"/>
    <cellStyle name="Comma 2 4 5 3" xfId="2452"/>
    <cellStyle name="Comma 2 4 6" xfId="2453"/>
    <cellStyle name="Comma 2 4 7" xfId="2454"/>
    <cellStyle name="Comma 2 4 8" xfId="2455"/>
    <cellStyle name="Comma 2 5" xfId="2456"/>
    <cellStyle name="Comma 2 5 2" xfId="2457"/>
    <cellStyle name="Comma 2 5 2 2" xfId="2458"/>
    <cellStyle name="Comma 2 5 2 3" xfId="2459"/>
    <cellStyle name="Comma 2 5 3" xfId="2460"/>
    <cellStyle name="Comma 2 5 3 2" xfId="2461"/>
    <cellStyle name="Comma 2 5 3 3" xfId="2462"/>
    <cellStyle name="Comma 2 5 4" xfId="2463"/>
    <cellStyle name="Comma 2 5 4 2" xfId="2464"/>
    <cellStyle name="Comma 2 5 4 2 2" xfId="2465"/>
    <cellStyle name="Comma 2 5 4 2 3" xfId="2466"/>
    <cellStyle name="Comma 2 5 4 3" xfId="2467"/>
    <cellStyle name="Comma 2 5 4 4" xfId="2468"/>
    <cellStyle name="Comma 2 5 5" xfId="2469"/>
    <cellStyle name="Comma 2 5 6" xfId="2470"/>
    <cellStyle name="Comma 2 5 7" xfId="2471"/>
    <cellStyle name="Comma 2 6" xfId="2472"/>
    <cellStyle name="Comma 2 6 2" xfId="2473"/>
    <cellStyle name="Comma 2 6 2 2" xfId="2474"/>
    <cellStyle name="Comma 2 6 2 2 2" xfId="2475"/>
    <cellStyle name="Comma 2 6 2 2 3" xfId="2476"/>
    <cellStyle name="Comma 2 6 2 3" xfId="2477"/>
    <cellStyle name="Comma 2 6 2 4" xfId="2478"/>
    <cellStyle name="Comma 2 6 3" xfId="2479"/>
    <cellStyle name="Comma 2 6 4" xfId="2480"/>
    <cellStyle name="Comma 2 6 5" xfId="2481"/>
    <cellStyle name="Comma 2 7" xfId="2482"/>
    <cellStyle name="Comma 2 7 2" xfId="2483"/>
    <cellStyle name="Comma 2 7 2 2" xfId="2484"/>
    <cellStyle name="Comma 2 7 2 2 2" xfId="2485"/>
    <cellStyle name="Comma 2 7 2 2 3" xfId="2486"/>
    <cellStyle name="Comma 2 7 2 3" xfId="2487"/>
    <cellStyle name="Comma 2 7 2 4" xfId="2488"/>
    <cellStyle name="Comma 2 7 3" xfId="2489"/>
    <cellStyle name="Comma 2 7 4" xfId="2490"/>
    <cellStyle name="Comma 2 7 5" xfId="2491"/>
    <cellStyle name="Comma 2 8" xfId="2492"/>
    <cellStyle name="Comma 2 8 2" xfId="2493"/>
    <cellStyle name="Comma 2 8 2 2" xfId="2494"/>
    <cellStyle name="Comma 2 8 2 3" xfId="2495"/>
    <cellStyle name="Comma 2 8 3" xfId="2496"/>
    <cellStyle name="Comma 2 8 3 2" xfId="2497"/>
    <cellStyle name="Comma 2 8 3 3" xfId="2498"/>
    <cellStyle name="Comma 2 8 4" xfId="2499"/>
    <cellStyle name="Comma 2 8 4 2" xfId="2500"/>
    <cellStyle name="Comma 2 8 4 3" xfId="2501"/>
    <cellStyle name="Comma 2 8 5" xfId="2502"/>
    <cellStyle name="Comma 2 8 6" xfId="2503"/>
    <cellStyle name="Comma 2 8 7" xfId="2504"/>
    <cellStyle name="Comma 2 9" xfId="2505"/>
    <cellStyle name="Comma 2 9 2" xfId="2506"/>
    <cellStyle name="Comma 2 9 3" xfId="2507"/>
    <cellStyle name="Comma 2 9 4" xfId="2508"/>
    <cellStyle name="Comma 2_PrimaryEnergyPrices_TIMES" xfId="2509"/>
    <cellStyle name="Comma 20" xfId="2510"/>
    <cellStyle name="Comma 20 2" xfId="2511"/>
    <cellStyle name="Comma 21" xfId="2512"/>
    <cellStyle name="Comma 21 2" xfId="2513"/>
    <cellStyle name="Comma 22" xfId="2514"/>
    <cellStyle name="Comma 22 2" xfId="2515"/>
    <cellStyle name="Comma 23" xfId="2516"/>
    <cellStyle name="Comma 23 2" xfId="2517"/>
    <cellStyle name="Comma 24" xfId="2518"/>
    <cellStyle name="Comma 24 2" xfId="2519"/>
    <cellStyle name="Comma 25" xfId="2520"/>
    <cellStyle name="Comma 25 2" xfId="2521"/>
    <cellStyle name="Comma 26" xfId="2522"/>
    <cellStyle name="Comma 26 2" xfId="2523"/>
    <cellStyle name="Comma 27" xfId="2524"/>
    <cellStyle name="Comma 28" xfId="2525"/>
    <cellStyle name="Comma 29" xfId="2526"/>
    <cellStyle name="Comma 3" xfId="2527"/>
    <cellStyle name="Comma 3 10" xfId="2528"/>
    <cellStyle name="Comma 3 10 2" xfId="2529"/>
    <cellStyle name="Comma 3 10 2 2" xfId="2530"/>
    <cellStyle name="Comma 3 10 3" xfId="2531"/>
    <cellStyle name="Comma 3 11" xfId="2532"/>
    <cellStyle name="Comma 3 11 2" xfId="2533"/>
    <cellStyle name="Comma 3 11 3" xfId="2534"/>
    <cellStyle name="Comma 3 12" xfId="2535"/>
    <cellStyle name="Comma 3 13" xfId="2536"/>
    <cellStyle name="Comma 3 13 2" xfId="2537"/>
    <cellStyle name="Comma 3 13 3" xfId="2538"/>
    <cellStyle name="Comma 3 14" xfId="18180"/>
    <cellStyle name="Comma 3 2" xfId="2539"/>
    <cellStyle name="Comma 3 2 2" xfId="2540"/>
    <cellStyle name="Comma 3 2 2 2" xfId="2541"/>
    <cellStyle name="Comma 3 2 2 3" xfId="2542"/>
    <cellStyle name="Comma 3 2 3" xfId="2543"/>
    <cellStyle name="Comma 3 2 3 2" xfId="2544"/>
    <cellStyle name="Comma 3 2 3 3" xfId="2545"/>
    <cellStyle name="Comma 3 2 4" xfId="2546"/>
    <cellStyle name="Comma 3 2 5" xfId="2547"/>
    <cellStyle name="Comma 3 2 5 2" xfId="2548"/>
    <cellStyle name="Comma 3 2 5 3" xfId="2549"/>
    <cellStyle name="Comma 3 2 6" xfId="18181"/>
    <cellStyle name="Comma 3 3" xfId="2550"/>
    <cellStyle name="Comma 3 3 2" xfId="2551"/>
    <cellStyle name="Comma 3 3 2 2" xfId="2552"/>
    <cellStyle name="Comma 3 3 2 3" xfId="2553"/>
    <cellStyle name="Comma 3 3 3" xfId="2554"/>
    <cellStyle name="Comma 3 3 3 2" xfId="2555"/>
    <cellStyle name="Comma 3 3 3 2 2" xfId="2556"/>
    <cellStyle name="Comma 3 3 3 2 2 2" xfId="2557"/>
    <cellStyle name="Comma 3 3 3 2 3" xfId="2558"/>
    <cellStyle name="Comma 3 3 3 3" xfId="2559"/>
    <cellStyle name="Comma 3 3 3 3 2" xfId="2560"/>
    <cellStyle name="Comma 3 3 3 3 2 2" xfId="2561"/>
    <cellStyle name="Comma 3 3 3 3 3" xfId="2562"/>
    <cellStyle name="Comma 3 3 3 4" xfId="2563"/>
    <cellStyle name="Comma 3 3 3 4 2" xfId="2564"/>
    <cellStyle name="Comma 3 3 3 5" xfId="2565"/>
    <cellStyle name="Comma 3 3 3 6" xfId="2566"/>
    <cellStyle name="Comma 3 3 3 7" xfId="2567"/>
    <cellStyle name="Comma 3 3 4" xfId="2568"/>
    <cellStyle name="Comma 3 3 4 2" xfId="2569"/>
    <cellStyle name="Comma 3 3 4 2 2" xfId="2570"/>
    <cellStyle name="Comma 3 3 4 2 2 2" xfId="2571"/>
    <cellStyle name="Comma 3 3 4 2 3" xfId="2572"/>
    <cellStyle name="Comma 3 3 4 3" xfId="2573"/>
    <cellStyle name="Comma 3 3 4 3 2" xfId="2574"/>
    <cellStyle name="Comma 3 3 4 4" xfId="2575"/>
    <cellStyle name="Comma 3 3 4 5" xfId="2576"/>
    <cellStyle name="Comma 3 3 4 6" xfId="2577"/>
    <cellStyle name="Comma 3 3 5" xfId="2578"/>
    <cellStyle name="Comma 3 3 6" xfId="2579"/>
    <cellStyle name="Comma 3 3 6 2" xfId="2580"/>
    <cellStyle name="Comma 3 3 7" xfId="2581"/>
    <cellStyle name="Comma 3 3 8" xfId="2582"/>
    <cellStyle name="Comma 3 3 9" xfId="18182"/>
    <cellStyle name="Comma 3 4" xfId="2583"/>
    <cellStyle name="Comma 3 4 2" xfId="2584"/>
    <cellStyle name="Comma 3 4 2 2" xfId="2585"/>
    <cellStyle name="Comma 3 4 2 3" xfId="2586"/>
    <cellStyle name="Comma 3 4 3" xfId="2587"/>
    <cellStyle name="Comma 3 4 4" xfId="2588"/>
    <cellStyle name="Comma 3 4 5" xfId="18183"/>
    <cellStyle name="Comma 3 5" xfId="2589"/>
    <cellStyle name="Comma 3 5 2" xfId="2590"/>
    <cellStyle name="Comma 3 5 3" xfId="2591"/>
    <cellStyle name="Comma 3 5 4" xfId="18184"/>
    <cellStyle name="Comma 3 6" xfId="2592"/>
    <cellStyle name="Comma 3 6 2" xfId="2593"/>
    <cellStyle name="Comma 3 6 3" xfId="2594"/>
    <cellStyle name="Comma 3 6 4" xfId="18185"/>
    <cellStyle name="Comma 3 7" xfId="2595"/>
    <cellStyle name="Comma 3 7 2" xfId="2596"/>
    <cellStyle name="Comma 3 7 3" xfId="2597"/>
    <cellStyle name="Comma 3 7 4" xfId="18186"/>
    <cellStyle name="Comma 3 8" xfId="2598"/>
    <cellStyle name="Comma 3 8 2" xfId="2599"/>
    <cellStyle name="Comma 3 8 3" xfId="2600"/>
    <cellStyle name="Comma 3 8 4" xfId="18187"/>
    <cellStyle name="Comma 3 9" xfId="2601"/>
    <cellStyle name="Comma 3 9 2" xfId="2602"/>
    <cellStyle name="Comma 3 9 3" xfId="2603"/>
    <cellStyle name="Comma 4" xfId="2604"/>
    <cellStyle name="Comma 4 10" xfId="2605"/>
    <cellStyle name="Comma 4 11" xfId="2606"/>
    <cellStyle name="Comma 4 12" xfId="2607"/>
    <cellStyle name="Comma 4 13" xfId="18188"/>
    <cellStyle name="Comma 4 2" xfId="2608"/>
    <cellStyle name="Comma 4 2 2" xfId="2609"/>
    <cellStyle name="Comma 4 2 2 2" xfId="2610"/>
    <cellStyle name="Comma 4 2 2 3" xfId="2611"/>
    <cellStyle name="Comma 4 2 3" xfId="2612"/>
    <cellStyle name="Comma 4 2 4" xfId="2613"/>
    <cellStyle name="Comma 4 2 5" xfId="18189"/>
    <cellStyle name="Comma 4 3" xfId="2614"/>
    <cellStyle name="Comma 4 3 2" xfId="2615"/>
    <cellStyle name="Comma 4 3 3" xfId="2616"/>
    <cellStyle name="Comma 4 3 4" xfId="18190"/>
    <cellStyle name="Comma 4 4" xfId="2617"/>
    <cellStyle name="Comma 4 4 2" xfId="2618"/>
    <cellStyle name="Comma 4 4 3" xfId="2619"/>
    <cellStyle name="Comma 4 4 4" xfId="18191"/>
    <cellStyle name="Comma 4 5" xfId="2620"/>
    <cellStyle name="Comma 4 5 2" xfId="2621"/>
    <cellStyle name="Comma 4 5 3" xfId="2622"/>
    <cellStyle name="Comma 4 5 4" xfId="18192"/>
    <cellStyle name="Comma 4 6" xfId="2623"/>
    <cellStyle name="Comma 4 6 2" xfId="2624"/>
    <cellStyle name="Comma 4 6 3" xfId="2625"/>
    <cellStyle name="Comma 4 6 4" xfId="18193"/>
    <cellStyle name="Comma 4 7" xfId="2626"/>
    <cellStyle name="Comma 4 7 2" xfId="2627"/>
    <cellStyle name="Comma 4 7 3" xfId="2628"/>
    <cellStyle name="Comma 4 7 4" xfId="18194"/>
    <cellStyle name="Comma 4 8" xfId="2629"/>
    <cellStyle name="Comma 4 8 2" xfId="2630"/>
    <cellStyle name="Comma 4 8 3" xfId="2631"/>
    <cellStyle name="Comma 4 8 4" xfId="18195"/>
    <cellStyle name="Comma 4 9" xfId="2632"/>
    <cellStyle name="Comma 4 9 2" xfId="2633"/>
    <cellStyle name="Comma 4 9 3" xfId="2634"/>
    <cellStyle name="Comma 5" xfId="2635"/>
    <cellStyle name="Comma 5 10" xfId="2636"/>
    <cellStyle name="Comma 5 11" xfId="18196"/>
    <cellStyle name="Comma 5 2" xfId="2637"/>
    <cellStyle name="Comma 5 2 2" xfId="2638"/>
    <cellStyle name="Comma 5 2 3" xfId="2639"/>
    <cellStyle name="Comma 5 2 4" xfId="18197"/>
    <cellStyle name="Comma 5 3" xfId="2640"/>
    <cellStyle name="Comma 5 3 2" xfId="2641"/>
    <cellStyle name="Comma 5 3 2 2" xfId="2642"/>
    <cellStyle name="Comma 5 3 2 3" xfId="2643"/>
    <cellStyle name="Comma 5 3 3" xfId="2644"/>
    <cellStyle name="Comma 5 3 4" xfId="2645"/>
    <cellStyle name="Comma 5 3 5" xfId="18198"/>
    <cellStyle name="Comma 5 4" xfId="2646"/>
    <cellStyle name="Comma 5 4 2" xfId="2647"/>
    <cellStyle name="Comma 5 4 3" xfId="2648"/>
    <cellStyle name="Comma 5 4 4" xfId="18199"/>
    <cellStyle name="Comma 5 5" xfId="2649"/>
    <cellStyle name="Comma 5 5 2" xfId="2650"/>
    <cellStyle name="Comma 5 5 3" xfId="2651"/>
    <cellStyle name="Comma 5 5 4" xfId="18200"/>
    <cellStyle name="Comma 5 6" xfId="2652"/>
    <cellStyle name="Comma 5 6 2" xfId="2653"/>
    <cellStyle name="Comma 5 6 3" xfId="2654"/>
    <cellStyle name="Comma 5 6 4" xfId="18201"/>
    <cellStyle name="Comma 5 7" xfId="2655"/>
    <cellStyle name="Comma 5 7 2" xfId="2656"/>
    <cellStyle name="Comma 5 7 3" xfId="2657"/>
    <cellStyle name="Comma 5 7 4" xfId="18202"/>
    <cellStyle name="Comma 5 8" xfId="2658"/>
    <cellStyle name="Comma 5 8 2" xfId="2659"/>
    <cellStyle name="Comma 5 8 3" xfId="2660"/>
    <cellStyle name="Comma 5 8 4" xfId="18203"/>
    <cellStyle name="Comma 5 9" xfId="2661"/>
    <cellStyle name="Comma 6" xfId="2662"/>
    <cellStyle name="Comma 6 10" xfId="2663"/>
    <cellStyle name="Comma 6 11" xfId="18204"/>
    <cellStyle name="Comma 6 2" xfId="2664"/>
    <cellStyle name="Comma 6 2 2" xfId="2665"/>
    <cellStyle name="Comma 6 2 3" xfId="2666"/>
    <cellStyle name="Comma 6 2 4" xfId="18205"/>
    <cellStyle name="Comma 6 3" xfId="2667"/>
    <cellStyle name="Comma 6 3 2" xfId="2668"/>
    <cellStyle name="Comma 6 3 3" xfId="2669"/>
    <cellStyle name="Comma 6 3 4" xfId="18206"/>
    <cellStyle name="Comma 6 4" xfId="2670"/>
    <cellStyle name="Comma 6 4 2" xfId="2671"/>
    <cellStyle name="Comma 6 4 3" xfId="2672"/>
    <cellStyle name="Comma 6 4 4" xfId="18207"/>
    <cellStyle name="Comma 6 5" xfId="2673"/>
    <cellStyle name="Comma 6 5 2" xfId="2674"/>
    <cellStyle name="Comma 6 5 3" xfId="2675"/>
    <cellStyle name="Comma 6 5 4" xfId="18208"/>
    <cellStyle name="Comma 6 6" xfId="2676"/>
    <cellStyle name="Comma 6 6 2" xfId="2677"/>
    <cellStyle name="Comma 6 6 3" xfId="2678"/>
    <cellStyle name="Comma 6 6 4" xfId="18209"/>
    <cellStyle name="Comma 6 7" xfId="2679"/>
    <cellStyle name="Comma 6 7 2" xfId="2680"/>
    <cellStyle name="Comma 6 7 3" xfId="2681"/>
    <cellStyle name="Comma 6 7 4" xfId="18210"/>
    <cellStyle name="Comma 6 8" xfId="2682"/>
    <cellStyle name="Comma 6 8 2" xfId="2683"/>
    <cellStyle name="Comma 6 8 3" xfId="2684"/>
    <cellStyle name="Comma 6 8 4" xfId="18211"/>
    <cellStyle name="Comma 6 9" xfId="2685"/>
    <cellStyle name="Comma 7" xfId="2686"/>
    <cellStyle name="Comma 7 10" xfId="2687"/>
    <cellStyle name="Comma 7 10 2" xfId="2688"/>
    <cellStyle name="Comma 7 10 3" xfId="2689"/>
    <cellStyle name="Comma 7 10 4" xfId="18212"/>
    <cellStyle name="Comma 7 11" xfId="2690"/>
    <cellStyle name="Comma 7 11 2" xfId="2691"/>
    <cellStyle name="Comma 7 11 3" xfId="18213"/>
    <cellStyle name="Comma 7 12" xfId="2692"/>
    <cellStyle name="Comma 7 12 2" xfId="2693"/>
    <cellStyle name="Comma 7 12 3" xfId="2694"/>
    <cellStyle name="Comma 7 12 4" xfId="18214"/>
    <cellStyle name="Comma 7 13" xfId="2695"/>
    <cellStyle name="Comma 7 13 2" xfId="2696"/>
    <cellStyle name="Comma 7 13 3" xfId="2697"/>
    <cellStyle name="Comma 7 13 4" xfId="18215"/>
    <cellStyle name="Comma 7 14" xfId="2698"/>
    <cellStyle name="Comma 7 14 2" xfId="2699"/>
    <cellStyle name="Comma 7 14 3" xfId="2700"/>
    <cellStyle name="Comma 7 14 4" xfId="18216"/>
    <cellStyle name="Comma 7 15" xfId="2701"/>
    <cellStyle name="Comma 7 15 2" xfId="2702"/>
    <cellStyle name="Comma 7 15 3" xfId="2703"/>
    <cellStyle name="Comma 7 15 4" xfId="18217"/>
    <cellStyle name="Comma 7 16" xfId="2704"/>
    <cellStyle name="Comma 7 16 2" xfId="2705"/>
    <cellStyle name="Comma 7 16 3" xfId="18218"/>
    <cellStyle name="Comma 7 17" xfId="2706"/>
    <cellStyle name="Comma 7 17 2" xfId="2707"/>
    <cellStyle name="Comma 7 17 3" xfId="18219"/>
    <cellStyle name="Comma 7 18" xfId="2708"/>
    <cellStyle name="Comma 7 18 2" xfId="2709"/>
    <cellStyle name="Comma 7 18 3" xfId="18220"/>
    <cellStyle name="Comma 7 19" xfId="2710"/>
    <cellStyle name="Comma 7 19 2" xfId="2711"/>
    <cellStyle name="Comma 7 19 3" xfId="18221"/>
    <cellStyle name="Comma 7 2" xfId="2712"/>
    <cellStyle name="Comma 7 2 2" xfId="2713"/>
    <cellStyle name="Comma 7 2 3" xfId="2714"/>
    <cellStyle name="Comma 7 2 4" xfId="18222"/>
    <cellStyle name="Comma 7 20" xfId="2715"/>
    <cellStyle name="Comma 7 20 2" xfId="2716"/>
    <cellStyle name="Comma 7 20 3" xfId="18223"/>
    <cellStyle name="Comma 7 21" xfId="2717"/>
    <cellStyle name="Comma 7 21 2" xfId="2718"/>
    <cellStyle name="Comma 7 21 3" xfId="18224"/>
    <cellStyle name="Comma 7 3" xfId="2719"/>
    <cellStyle name="Comma 7 3 10" xfId="2720"/>
    <cellStyle name="Comma 7 3 10 2" xfId="2721"/>
    <cellStyle name="Comma 7 3 10 3" xfId="2722"/>
    <cellStyle name="Comma 7 3 10 4" xfId="18226"/>
    <cellStyle name="Comma 7 3 11" xfId="2723"/>
    <cellStyle name="Comma 7 3 11 2" xfId="2724"/>
    <cellStyle name="Comma 7 3 11 3" xfId="2725"/>
    <cellStyle name="Comma 7 3 11 4" xfId="18227"/>
    <cellStyle name="Comma 7 3 12" xfId="2726"/>
    <cellStyle name="Comma 7 3 12 2" xfId="2727"/>
    <cellStyle name="Comma 7 3 12 3" xfId="2728"/>
    <cellStyle name="Comma 7 3 12 4" xfId="18228"/>
    <cellStyle name="Comma 7 3 13" xfId="2729"/>
    <cellStyle name="Comma 7 3 13 2" xfId="2730"/>
    <cellStyle name="Comma 7 3 13 3" xfId="2731"/>
    <cellStyle name="Comma 7 3 13 4" xfId="18229"/>
    <cellStyle name="Comma 7 3 14" xfId="2732"/>
    <cellStyle name="Comma 7 3 14 2" xfId="2733"/>
    <cellStyle name="Comma 7 3 14 3" xfId="2734"/>
    <cellStyle name="Comma 7 3 14 4" xfId="18230"/>
    <cellStyle name="Comma 7 3 15" xfId="2735"/>
    <cellStyle name="Comma 7 3 15 2" xfId="2736"/>
    <cellStyle name="Comma 7 3 15 3" xfId="2737"/>
    <cellStyle name="Comma 7 3 15 4" xfId="18231"/>
    <cellStyle name="Comma 7 3 16" xfId="18225"/>
    <cellStyle name="Comma 7 3 2" xfId="2738"/>
    <cellStyle name="Comma 7 3 2 2" xfId="2739"/>
    <cellStyle name="Comma 7 3 2 3" xfId="2740"/>
    <cellStyle name="Comma 7 3 2 4" xfId="18232"/>
    <cellStyle name="Comma 7 3 3" xfId="2741"/>
    <cellStyle name="Comma 7 3 3 2" xfId="2742"/>
    <cellStyle name="Comma 7 3 3 3" xfId="2743"/>
    <cellStyle name="Comma 7 3 3 4" xfId="18233"/>
    <cellStyle name="Comma 7 3 4" xfId="2744"/>
    <cellStyle name="Comma 7 3 4 2" xfId="2745"/>
    <cellStyle name="Comma 7 3 4 3" xfId="2746"/>
    <cellStyle name="Comma 7 3 4 4" xfId="18234"/>
    <cellStyle name="Comma 7 3 5" xfId="2747"/>
    <cellStyle name="Comma 7 3 5 2" xfId="2748"/>
    <cellStyle name="Comma 7 3 5 3" xfId="2749"/>
    <cellStyle name="Comma 7 3 5 4" xfId="18235"/>
    <cellStyle name="Comma 7 3 6" xfId="2750"/>
    <cellStyle name="Comma 7 3 6 2" xfId="2751"/>
    <cellStyle name="Comma 7 3 6 3" xfId="2752"/>
    <cellStyle name="Comma 7 3 6 4" xfId="18236"/>
    <cellStyle name="Comma 7 3 7" xfId="2753"/>
    <cellStyle name="Comma 7 3 7 2" xfId="2754"/>
    <cellStyle name="Comma 7 3 7 3" xfId="2755"/>
    <cellStyle name="Comma 7 3 7 4" xfId="18237"/>
    <cellStyle name="Comma 7 3 8" xfId="2756"/>
    <cellStyle name="Comma 7 3 8 2" xfId="2757"/>
    <cellStyle name="Comma 7 3 8 3" xfId="2758"/>
    <cellStyle name="Comma 7 3 8 4" xfId="18238"/>
    <cellStyle name="Comma 7 3 9" xfId="2759"/>
    <cellStyle name="Comma 7 3 9 2" xfId="2760"/>
    <cellStyle name="Comma 7 3 9 3" xfId="2761"/>
    <cellStyle name="Comma 7 3 9 4" xfId="18239"/>
    <cellStyle name="Comma 7 4" xfId="2762"/>
    <cellStyle name="Comma 7 4 2" xfId="2763"/>
    <cellStyle name="Comma 7 4 3" xfId="2764"/>
    <cellStyle name="Comma 7 4 4" xfId="18240"/>
    <cellStyle name="Comma 7 5" xfId="2765"/>
    <cellStyle name="Comma 7 5 2" xfId="2766"/>
    <cellStyle name="Comma 7 5 3" xfId="2767"/>
    <cellStyle name="Comma 7 5 4" xfId="18241"/>
    <cellStyle name="Comma 7 6" xfId="2768"/>
    <cellStyle name="Comma 7 6 2" xfId="2769"/>
    <cellStyle name="Comma 7 6 3" xfId="2770"/>
    <cellStyle name="Comma 7 6 4" xfId="18242"/>
    <cellStyle name="Comma 7 7" xfId="2771"/>
    <cellStyle name="Comma 7 7 2" xfId="2772"/>
    <cellStyle name="Comma 7 7 3" xfId="2773"/>
    <cellStyle name="Comma 7 7 4" xfId="18243"/>
    <cellStyle name="Comma 7 8" xfId="2774"/>
    <cellStyle name="Comma 7 8 2" xfId="2775"/>
    <cellStyle name="Comma 7 8 3" xfId="2776"/>
    <cellStyle name="Comma 7 8 4" xfId="18244"/>
    <cellStyle name="Comma 7 9" xfId="2777"/>
    <cellStyle name="Comma 7 9 2" xfId="2778"/>
    <cellStyle name="Comma 7 9 3" xfId="2779"/>
    <cellStyle name="Comma 7 9 4" xfId="18245"/>
    <cellStyle name="Comma 8" xfId="2780"/>
    <cellStyle name="Comma 8 2" xfId="2781"/>
    <cellStyle name="Comma 8 2 2" xfId="2782"/>
    <cellStyle name="Comma 8 2 2 2" xfId="2783"/>
    <cellStyle name="Comma 8 2 2 2 2" xfId="2784"/>
    <cellStyle name="Comma 8 2 2 2 3" xfId="2785"/>
    <cellStyle name="Comma 8 2 3" xfId="2786"/>
    <cellStyle name="Comma 8 2 4" xfId="18246"/>
    <cellStyle name="Comma 8 3" xfId="2787"/>
    <cellStyle name="Comma 8 3 2" xfId="2788"/>
    <cellStyle name="Comma 8 3 3" xfId="18247"/>
    <cellStyle name="Comma 8 4" xfId="2789"/>
    <cellStyle name="Comma 8 4 2" xfId="2790"/>
    <cellStyle name="Comma 8 4 3" xfId="18248"/>
    <cellStyle name="Comma 8 5" xfId="2791"/>
    <cellStyle name="Comma 8 5 2" xfId="2792"/>
    <cellStyle name="Comma 8 5 3" xfId="18249"/>
    <cellStyle name="Comma 8 6" xfId="2793"/>
    <cellStyle name="Comma 8 6 2" xfId="2794"/>
    <cellStyle name="Comma 8 6 3" xfId="18250"/>
    <cellStyle name="Comma 8 7" xfId="2795"/>
    <cellStyle name="Comma 8 7 2" xfId="2796"/>
    <cellStyle name="Comma 8 7 3" xfId="18251"/>
    <cellStyle name="Comma 8 8" xfId="2797"/>
    <cellStyle name="Comma 8 8 2" xfId="2798"/>
    <cellStyle name="Comma 8 8 3" xfId="18252"/>
    <cellStyle name="Comma 9" xfId="2799"/>
    <cellStyle name="Comma 9 10" xfId="2800"/>
    <cellStyle name="Comma 9 10 2" xfId="2801"/>
    <cellStyle name="Comma 9 10 3" xfId="2802"/>
    <cellStyle name="Comma 9 2" xfId="2803"/>
    <cellStyle name="Comma 9 2 2" xfId="2804"/>
    <cellStyle name="Comma 9 2 3" xfId="2805"/>
    <cellStyle name="Comma 9 2 4" xfId="18253"/>
    <cellStyle name="Comma 9 3" xfId="2806"/>
    <cellStyle name="Comma 9 3 2" xfId="2807"/>
    <cellStyle name="Comma 9 3 3" xfId="2808"/>
    <cellStyle name="Comma 9 3 4" xfId="18254"/>
    <cellStyle name="Comma 9 4" xfId="2809"/>
    <cellStyle name="Comma 9 4 2" xfId="2810"/>
    <cellStyle name="Comma 9 4 3" xfId="2811"/>
    <cellStyle name="Comma 9 4 4" xfId="18255"/>
    <cellStyle name="Comma 9 5" xfId="2812"/>
    <cellStyle name="Comma 9 5 2" xfId="2813"/>
    <cellStyle name="Comma 9 5 3" xfId="2814"/>
    <cellStyle name="Comma 9 5 4" xfId="18256"/>
    <cellStyle name="Comma 9 6" xfId="2815"/>
    <cellStyle name="Comma 9 6 2" xfId="2816"/>
    <cellStyle name="Comma 9 6 3" xfId="2817"/>
    <cellStyle name="Comma 9 6 4" xfId="18257"/>
    <cellStyle name="Comma 9 7" xfId="2818"/>
    <cellStyle name="Comma 9 7 2" xfId="2819"/>
    <cellStyle name="Comma 9 7 3" xfId="2820"/>
    <cellStyle name="Comma 9 7 4" xfId="18258"/>
    <cellStyle name="Comma 9 8" xfId="2821"/>
    <cellStyle name="Comma 9 8 2" xfId="2822"/>
    <cellStyle name="Comma 9 8 3" xfId="2823"/>
    <cellStyle name="Comma 9 8 4" xfId="18259"/>
    <cellStyle name="Comma 9 9" xfId="2824"/>
    <cellStyle name="Comma 9 9 2" xfId="2825"/>
    <cellStyle name="Comma 9 9 3" xfId="2826"/>
    <cellStyle name="Comma 9 9 4" xfId="18260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18"/>
  <sheetViews>
    <sheetView tabSelected="1" topLeftCell="A67" zoomScale="85" zoomScaleNormal="85" workbookViewId="0">
      <selection activeCell="A107" sqref="A107:XFD222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'Ocean All'!B7</f>
        <v>7840</v>
      </c>
      <c r="G4">
        <f>'Ocean All'!C7</f>
        <v>5300</v>
      </c>
      <c r="H4">
        <f>'Ocean All'!D7</f>
        <v>2750</v>
      </c>
      <c r="I4">
        <f>'Ocean All'!E7</f>
        <v>1850</v>
      </c>
      <c r="J4">
        <f>'Ocean All'!F7</f>
        <v>1580</v>
      </c>
      <c r="K4">
        <f>'Ocean All'!G7</f>
        <v>1460</v>
      </c>
      <c r="L4">
        <f>'Ocean All'!H7</f>
        <v>1360</v>
      </c>
      <c r="M4">
        <f>'Ocean All'!I7</f>
        <v>1260</v>
      </c>
    </row>
    <row r="5" spans="1:13">
      <c r="A5" t="s">
        <v>602</v>
      </c>
      <c r="C5" t="s">
        <v>601</v>
      </c>
      <c r="D5" t="s">
        <v>1060</v>
      </c>
      <c r="E5" t="s">
        <v>1047</v>
      </c>
      <c r="F5" s="15">
        <f>'Ocean All'!B13</f>
        <v>493.44914332578861</v>
      </c>
      <c r="G5" s="15">
        <f>'Ocean All'!C13</f>
        <v>317.7</v>
      </c>
      <c r="H5" s="15">
        <f>'Ocean All'!D13</f>
        <v>137.5</v>
      </c>
      <c r="I5" s="15">
        <f>'Ocean All'!E13</f>
        <v>83.25</v>
      </c>
      <c r="J5" s="15">
        <f>'Ocean All'!F13</f>
        <v>71.145108243465288</v>
      </c>
      <c r="K5" s="15">
        <f>'Ocean All'!G13</f>
        <v>65.766658250702974</v>
      </c>
      <c r="L5" s="15">
        <f>'Ocean All'!H13</f>
        <v>54.314180882578142</v>
      </c>
      <c r="M5" s="15">
        <f>'Ocean All'!I13</f>
        <v>50.233913129382735</v>
      </c>
    </row>
    <row r="6" spans="1:13">
      <c r="A6" t="s">
        <v>608</v>
      </c>
      <c r="C6" t="s">
        <v>607</v>
      </c>
      <c r="D6" t="s">
        <v>1060</v>
      </c>
      <c r="E6" t="s">
        <v>927</v>
      </c>
      <c r="F6">
        <f>'Ocean All'!L7</f>
        <v>7910</v>
      </c>
      <c r="G6">
        <f>'Ocean All'!M7</f>
        <v>5630</v>
      </c>
      <c r="H6">
        <f>'Ocean All'!N7</f>
        <v>3350</v>
      </c>
      <c r="I6">
        <f>'Ocean All'!O7</f>
        <v>2500</v>
      </c>
      <c r="J6">
        <f>'Ocean All'!P7</f>
        <v>1650</v>
      </c>
      <c r="K6">
        <f>'Ocean All'!Q7</f>
        <v>1530</v>
      </c>
      <c r="L6">
        <f>'Ocean All'!R7</f>
        <v>1420</v>
      </c>
      <c r="M6">
        <f>'Ocean All'!S7</f>
        <v>1310</v>
      </c>
    </row>
    <row r="7" spans="1:13">
      <c r="A7" t="s">
        <v>610</v>
      </c>
      <c r="C7" t="s">
        <v>609</v>
      </c>
      <c r="D7" t="s">
        <v>1060</v>
      </c>
      <c r="E7" t="s">
        <v>927</v>
      </c>
      <c r="F7">
        <f>F6</f>
        <v>7910</v>
      </c>
      <c r="G7">
        <f t="shared" ref="G7:M7" si="0">G6</f>
        <v>5630</v>
      </c>
      <c r="H7">
        <f t="shared" si="0"/>
        <v>3350</v>
      </c>
      <c r="I7">
        <f t="shared" si="0"/>
        <v>2500</v>
      </c>
      <c r="J7">
        <f t="shared" si="0"/>
        <v>1650</v>
      </c>
      <c r="K7">
        <f t="shared" si="0"/>
        <v>1530</v>
      </c>
      <c r="L7">
        <f t="shared" si="0"/>
        <v>1420</v>
      </c>
      <c r="M7">
        <f t="shared" si="0"/>
        <v>1310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'Ocean All'!L13</f>
        <v>324.30202340017814</v>
      </c>
      <c r="G8" s="15">
        <f>'Ocean All'!M13</f>
        <v>222.65026928509127</v>
      </c>
      <c r="H8" s="15">
        <f>'Ocean All'!N13</f>
        <v>132.48284228966008</v>
      </c>
      <c r="I8" s="15">
        <f>'Ocean All'!O13</f>
        <v>100</v>
      </c>
      <c r="J8" s="15">
        <f>'Ocean All'!P13</f>
        <v>66</v>
      </c>
      <c r="K8" s="15">
        <f>'Ocean All'!Q13</f>
        <v>61.010511498449844</v>
      </c>
      <c r="L8" s="15">
        <f>'Ocean All'!R13</f>
        <v>56.684542761966277</v>
      </c>
      <c r="M8" s="15">
        <f>'Ocean All'!S13</f>
        <v>52.426205285860377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F8</f>
        <v>324.30202340017814</v>
      </c>
      <c r="G9" s="15">
        <f t="shared" ref="G9:M9" si="1">G8</f>
        <v>222.65026928509127</v>
      </c>
      <c r="H9" s="15">
        <f t="shared" si="1"/>
        <v>132.48284228966008</v>
      </c>
      <c r="I9" s="15">
        <f t="shared" si="1"/>
        <v>100</v>
      </c>
      <c r="J9" s="15">
        <f t="shared" si="1"/>
        <v>66</v>
      </c>
      <c r="K9" s="15">
        <f t="shared" si="1"/>
        <v>61.010511498449844</v>
      </c>
      <c r="L9" s="15">
        <f t="shared" si="1"/>
        <v>56.684542761966277</v>
      </c>
      <c r="M9" s="15">
        <f t="shared" si="1"/>
        <v>52.426205285860377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>
        <f>'PV SET'!T20</f>
        <v>1120</v>
      </c>
      <c r="G10" s="88">
        <f>'PV SET'!U20</f>
        <v>900</v>
      </c>
      <c r="H10" s="88">
        <f>'PV SET'!V20</f>
        <v>730</v>
      </c>
      <c r="I10" s="88">
        <f>'PV SET'!W20</f>
        <v>560</v>
      </c>
      <c r="J10" s="88">
        <f>'PV SET'!X20</f>
        <v>530</v>
      </c>
      <c r="K10" s="88">
        <f>'PV SET'!Y20</f>
        <v>450</v>
      </c>
      <c r="L10" s="88">
        <f>'PV SET'!Z20</f>
        <v>430</v>
      </c>
      <c r="M10" s="88">
        <f>'PV SET'!AA20</f>
        <v>400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88">
        <f>'PV SET'!T21</f>
        <v>1020</v>
      </c>
      <c r="G11" s="88">
        <f>'PV SET'!U21</f>
        <v>820</v>
      </c>
      <c r="H11" s="88">
        <f>'PV SET'!V21</f>
        <v>660</v>
      </c>
      <c r="I11" s="88">
        <f>'PV SET'!W21</f>
        <v>510</v>
      </c>
      <c r="J11" s="88">
        <f>'PV SET'!X21</f>
        <v>480</v>
      </c>
      <c r="K11" s="88">
        <f>'PV SET'!Y21</f>
        <v>410</v>
      </c>
      <c r="L11" s="88">
        <f>'PV SET'!Z21</f>
        <v>390</v>
      </c>
      <c r="M11" s="88">
        <f>'PV SET'!AA21</f>
        <v>360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88">
        <f>'PV SET'!T22</f>
        <v>1140</v>
      </c>
      <c r="G12" s="88">
        <f>'PV SET'!U22</f>
        <v>910</v>
      </c>
      <c r="H12" s="88">
        <f>'PV SET'!V22</f>
        <v>740</v>
      </c>
      <c r="I12" s="88">
        <f>'PV SET'!W22</f>
        <v>570</v>
      </c>
      <c r="J12" s="88">
        <f>'PV SET'!X22</f>
        <v>540</v>
      </c>
      <c r="K12" s="88">
        <f>'PV SET'!Y22</f>
        <v>460</v>
      </c>
      <c r="L12" s="88">
        <f>'PV SET'!Z22</f>
        <v>440</v>
      </c>
      <c r="M12" s="88">
        <f>'PV SET'!AA22</f>
        <v>400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88">
        <f>'PV SET'!T24</f>
        <v>1360</v>
      </c>
      <c r="G13" s="88">
        <f>'PV SET'!U24</f>
        <v>1090</v>
      </c>
      <c r="H13" s="88">
        <f>'PV SET'!V24</f>
        <v>880</v>
      </c>
      <c r="I13" s="88">
        <f>'PV SET'!W24</f>
        <v>680</v>
      </c>
      <c r="J13" s="88">
        <f>'PV SET'!X24</f>
        <v>640</v>
      </c>
      <c r="K13" s="88">
        <f>'PV SET'!Y24</f>
        <v>550</v>
      </c>
      <c r="L13" s="88">
        <f>'PV SET'!Z24</f>
        <v>520</v>
      </c>
      <c r="M13" s="88">
        <f>'PV SET'!AA24</f>
        <v>480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20.719062830038418</v>
      </c>
      <c r="H14" s="15">
        <f>'PV SET'!$AC20*H10</f>
        <v>16.805462073253384</v>
      </c>
      <c r="I14" s="15">
        <f>'PV SET'!$AC20*I10</f>
        <v>12.891861316468349</v>
      </c>
      <c r="J14" s="15">
        <f>'PV SET'!$AC20*J10</f>
        <v>12.201225888800401</v>
      </c>
      <c r="K14" s="15">
        <f>'PV SET'!$AC20*K10</f>
        <v>10.359531415019209</v>
      </c>
      <c r="L14" s="15">
        <f>'PV SET'!$AC20*L10</f>
        <v>9.8991077965739116</v>
      </c>
      <c r="M14" s="15">
        <f>'PV SET'!$AC20*M10</f>
        <v>9.208472368905964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13.996169274130224</v>
      </c>
      <c r="H15" s="15">
        <f>'PV SET'!$AC21*H11</f>
        <v>11.265209415763351</v>
      </c>
      <c r="I15" s="15">
        <f>'PV SET'!$AC21*I11</f>
        <v>8.7049345485444078</v>
      </c>
      <c r="J15" s="15">
        <f>'PV SET'!$AC21*J11</f>
        <v>8.1928795751006191</v>
      </c>
      <c r="K15" s="15">
        <f>'PV SET'!$AC21*K11</f>
        <v>6.9980846370651122</v>
      </c>
      <c r="L15" s="15">
        <f>'PV SET'!$AC21*L11</f>
        <v>6.6567146547692531</v>
      </c>
      <c r="M15" s="15">
        <f>'PV SET'!$AC21*M11</f>
        <v>6.1446596813254644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22.876567349277785</v>
      </c>
      <c r="H16" s="15">
        <f>'PV SET'!$AC22*H12</f>
        <v>18.602922899412707</v>
      </c>
      <c r="I16" s="15">
        <f>'PV SET'!$AC22*I12</f>
        <v>14.329278449547624</v>
      </c>
      <c r="J16" s="15">
        <f>'PV SET'!$AC22*J12</f>
        <v>13.575105899571433</v>
      </c>
      <c r="K16" s="15">
        <f>'PV SET'!$AC22*K12</f>
        <v>11.563979099634926</v>
      </c>
      <c r="L16" s="15">
        <f>'PV SET'!$AC22*L12</f>
        <v>11.061197399650798</v>
      </c>
      <c r="M16" s="15">
        <f>'PV SET'!$AC22*M12</f>
        <v>10.055633999682543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21.887840041322729</v>
      </c>
      <c r="H17" s="15">
        <f>'PV SET'!$AC24*H13</f>
        <v>17.670916730609175</v>
      </c>
      <c r="I17" s="15">
        <f>'PV SET'!$AC24*I13</f>
        <v>13.654799291834363</v>
      </c>
      <c r="J17" s="15">
        <f>'PV SET'!$AC24*J13</f>
        <v>12.851575804079401</v>
      </c>
      <c r="K17" s="15">
        <f>'PV SET'!$AC24*K13</f>
        <v>11.044322956630735</v>
      </c>
      <c r="L17" s="15">
        <f>'PV SET'!$AC24*L13</f>
        <v>10.441905340814513</v>
      </c>
      <c r="M17" s="15">
        <f>'PV SET'!$AC24*M13</f>
        <v>9.6386818530595502</v>
      </c>
    </row>
    <row r="18" spans="1:15" s="88" customFormat="1">
      <c r="A18" s="88" t="s">
        <v>702</v>
      </c>
      <c r="C18" s="88" t="s">
        <v>701</v>
      </c>
      <c r="E18" s="88" t="s">
        <v>1063</v>
      </c>
      <c r="F18" s="88">
        <f>'PV SET'!T32</f>
        <v>25</v>
      </c>
      <c r="G18" s="88">
        <f>'PV SET'!U32</f>
        <v>30</v>
      </c>
      <c r="H18" s="88">
        <f>'PV SET'!V32</f>
        <v>35</v>
      </c>
      <c r="I18" s="88">
        <f>'PV SET'!W32</f>
        <v>35</v>
      </c>
      <c r="J18" s="88">
        <f>'PV SET'!X32</f>
        <v>35</v>
      </c>
      <c r="K18" s="88">
        <f>'PV SET'!Y32</f>
        <v>35</v>
      </c>
      <c r="L18" s="88">
        <f>'PV SET'!Z32</f>
        <v>35</v>
      </c>
      <c r="M18" s="88">
        <f>'PV SET'!AA32</f>
        <v>35</v>
      </c>
    </row>
    <row r="19" spans="1:15" s="88" customFormat="1">
      <c r="A19" s="88" t="s">
        <v>700</v>
      </c>
      <c r="C19" s="88" t="s">
        <v>699</v>
      </c>
      <c r="E19" s="88" t="s">
        <v>1063</v>
      </c>
      <c r="F19" s="88">
        <f>'PV SET'!T33</f>
        <v>25</v>
      </c>
      <c r="G19" s="88">
        <f>'PV SET'!U33</f>
        <v>30</v>
      </c>
      <c r="H19" s="88">
        <f>'PV SET'!V33</f>
        <v>35</v>
      </c>
      <c r="I19" s="88">
        <f>'PV SET'!W33</f>
        <v>35</v>
      </c>
      <c r="J19" s="88">
        <f>'PV SET'!X33</f>
        <v>35</v>
      </c>
      <c r="K19" s="88">
        <f>'PV SET'!Y33</f>
        <v>35</v>
      </c>
      <c r="L19" s="88">
        <f>'PV SET'!Z33</f>
        <v>35</v>
      </c>
      <c r="M19" s="88">
        <f>'PV SET'!AA33</f>
        <v>35</v>
      </c>
    </row>
    <row r="20" spans="1:15" s="88" customFormat="1">
      <c r="A20" s="88" t="s">
        <v>706</v>
      </c>
      <c r="C20" s="88" t="s">
        <v>705</v>
      </c>
      <c r="E20" s="88" t="s">
        <v>1063</v>
      </c>
      <c r="F20" s="88">
        <f>'PV SET'!T34</f>
        <v>25</v>
      </c>
      <c r="G20" s="88">
        <f>'PV SET'!U34</f>
        <v>30</v>
      </c>
      <c r="H20" s="88">
        <f>'PV SET'!V34</f>
        <v>35</v>
      </c>
      <c r="I20" s="88">
        <f>'PV SET'!W34</f>
        <v>35</v>
      </c>
      <c r="J20" s="88">
        <f>'PV SET'!X34</f>
        <v>35</v>
      </c>
      <c r="K20" s="88">
        <f>'PV SET'!Y34</f>
        <v>35</v>
      </c>
      <c r="L20" s="88">
        <f>'PV SET'!Z34</f>
        <v>35</v>
      </c>
      <c r="M20" s="88">
        <f>'PV SET'!AA34</f>
        <v>35</v>
      </c>
    </row>
    <row r="21" spans="1:15" s="88" customFormat="1">
      <c r="A21" s="88" t="s">
        <v>704</v>
      </c>
      <c r="C21" s="88" t="s">
        <v>703</v>
      </c>
      <c r="E21" s="88" t="s">
        <v>1063</v>
      </c>
      <c r="F21" s="88">
        <f>'PV SET'!T36</f>
        <v>25</v>
      </c>
      <c r="G21" s="88">
        <f>'PV SET'!U36</f>
        <v>30</v>
      </c>
      <c r="H21" s="88">
        <f>'PV SET'!V36</f>
        <v>35</v>
      </c>
      <c r="I21" s="88">
        <f>'PV SET'!W36</f>
        <v>35</v>
      </c>
      <c r="J21" s="88">
        <f>'PV SET'!X36</f>
        <v>35</v>
      </c>
      <c r="K21" s="88">
        <f>'PV SET'!Y36</f>
        <v>35</v>
      </c>
      <c r="L21" s="88">
        <f>'PV SET'!Z36</f>
        <v>35</v>
      </c>
      <c r="M21" s="88">
        <f>'PV SET'!AA36</f>
        <v>35</v>
      </c>
    </row>
    <row r="22" spans="1:15">
      <c r="A22" t="s">
        <v>712</v>
      </c>
      <c r="C22" t="s">
        <v>711</v>
      </c>
      <c r="D22" t="s">
        <v>1060</v>
      </c>
      <c r="E22" t="s">
        <v>927</v>
      </c>
      <c r="F22">
        <f>'STE SET'!P4</f>
        <v>6000</v>
      </c>
      <c r="G22" s="88">
        <f>'STE SET'!Q4</f>
        <v>3600</v>
      </c>
      <c r="H22" s="88">
        <f>'STE SET'!R4</f>
        <v>3410</v>
      </c>
      <c r="I22" s="88">
        <f>'STE SET'!S4</f>
        <v>3250</v>
      </c>
      <c r="J22" s="88">
        <f>'STE SET'!T4</f>
        <v>3060</v>
      </c>
      <c r="K22" s="88">
        <f>'STE SET'!U4</f>
        <v>2890</v>
      </c>
      <c r="L22" s="88">
        <f>'STE SET'!V4</f>
        <v>2780</v>
      </c>
      <c r="M22" s="88">
        <f>'STE SET'!W4</f>
        <v>2670</v>
      </c>
    </row>
    <row r="23" spans="1:15">
      <c r="A23" t="s">
        <v>718</v>
      </c>
      <c r="C23" t="s">
        <v>717</v>
      </c>
      <c r="D23" t="s">
        <v>1060</v>
      </c>
      <c r="E23" t="s">
        <v>927</v>
      </c>
      <c r="F23" s="88">
        <f>'STE SET'!P5</f>
        <v>5280</v>
      </c>
      <c r="G23" s="88">
        <f>'STE SET'!Q5</f>
        <v>3170</v>
      </c>
      <c r="H23" s="88">
        <f>'STE SET'!R5</f>
        <v>3000</v>
      </c>
      <c r="I23" s="88">
        <f>'STE SET'!S5</f>
        <v>2860</v>
      </c>
      <c r="J23" s="88">
        <f>'STE SET'!T5</f>
        <v>2690</v>
      </c>
      <c r="K23" s="88">
        <f>'STE SET'!U5</f>
        <v>2540</v>
      </c>
      <c r="L23" s="88">
        <f>'STE SET'!V5</f>
        <v>2440</v>
      </c>
      <c r="M23" s="88">
        <f>'STE SET'!W5</f>
        <v>2350</v>
      </c>
    </row>
    <row r="24" spans="1:15">
      <c r="A24" t="s">
        <v>698</v>
      </c>
      <c r="C24" t="s">
        <v>697</v>
      </c>
      <c r="D24" t="s">
        <v>1060</v>
      </c>
      <c r="E24" t="s">
        <v>927</v>
      </c>
      <c r="F24">
        <f>STE_Summary!AF7</f>
        <v>3800</v>
      </c>
      <c r="G24">
        <f>STE_Summary!AG7</f>
        <v>3110</v>
      </c>
      <c r="H24">
        <f>STE_Summary!AH7</f>
        <v>2690</v>
      </c>
      <c r="I24">
        <f>STE_Summary!AI7</f>
        <v>2380</v>
      </c>
      <c r="J24">
        <f>STE_Summary!AJ7</f>
        <v>2250</v>
      </c>
      <c r="K24">
        <f>STE_Summary!AK7</f>
        <v>2170</v>
      </c>
      <c r="L24">
        <f>STE_Summary!AL7</f>
        <v>2120</v>
      </c>
      <c r="M24">
        <f>STE_Summary!AM7</f>
        <v>2080</v>
      </c>
    </row>
    <row r="25" spans="1:15">
      <c r="A25" t="s">
        <v>712</v>
      </c>
      <c r="C25" t="s">
        <v>711</v>
      </c>
      <c r="D25" t="s">
        <v>1060</v>
      </c>
      <c r="E25" t="s">
        <v>1047</v>
      </c>
      <c r="F25" s="15">
        <f>'STE SET'!$X4*INS!F22</f>
        <v>101.92868226691348</v>
      </c>
      <c r="G25" s="15">
        <f>'STE SET'!$X4*INS!G22</f>
        <v>61.157209360148087</v>
      </c>
      <c r="H25" s="15">
        <f>'STE SET'!$X4*INS!H22</f>
        <v>57.929467755029165</v>
      </c>
      <c r="I25" s="15">
        <f>'STE SET'!$X4*INS!I22</f>
        <v>55.211369561244801</v>
      </c>
      <c r="J25" s="15">
        <f>'STE SET'!$X4*INS!J22</f>
        <v>51.983627956125879</v>
      </c>
      <c r="K25" s="15">
        <f>'STE SET'!$X4*INS!K22</f>
        <v>49.095648625229998</v>
      </c>
      <c r="L25" s="15">
        <f>'STE SET'!$X4*INS!L22</f>
        <v>47.226956117003247</v>
      </c>
      <c r="M25" s="15">
        <f>'STE SET'!$X4*INS!M22</f>
        <v>45.358263608776504</v>
      </c>
    </row>
    <row r="26" spans="1:15">
      <c r="A26" t="s">
        <v>718</v>
      </c>
      <c r="C26" t="s">
        <v>717</v>
      </c>
      <c r="D26" t="s">
        <v>1060</v>
      </c>
      <c r="E26" t="s">
        <v>1047</v>
      </c>
      <c r="F26" s="15">
        <f>'STE SET'!$X5*INS!F23</f>
        <v>89.688954275678796</v>
      </c>
      <c r="G26" s="15">
        <f>'STE SET'!$X5*INS!G23</f>
        <v>53.847345654148064</v>
      </c>
      <c r="H26" s="15">
        <f>'STE SET'!$X5*INS!H23</f>
        <v>50.959633111181134</v>
      </c>
      <c r="I26" s="15">
        <f>'STE SET'!$X5*INS!I23</f>
        <v>48.581516899326012</v>
      </c>
      <c r="J26" s="15">
        <f>'STE SET'!$X5*INS!J23</f>
        <v>45.693804356359081</v>
      </c>
      <c r="K26" s="15">
        <f>'STE SET'!$X5*INS!K23</f>
        <v>43.145822700800025</v>
      </c>
      <c r="L26" s="15">
        <f>'STE SET'!$X5*INS!L23</f>
        <v>41.447168263760659</v>
      </c>
      <c r="M26" s="15">
        <f>'STE SET'!$X5*INS!M23</f>
        <v>39.91837927042522</v>
      </c>
    </row>
    <row r="27" spans="1:15">
      <c r="A27" t="s">
        <v>698</v>
      </c>
      <c r="C27" t="s">
        <v>697</v>
      </c>
      <c r="D27" t="s">
        <v>1060</v>
      </c>
      <c r="E27" t="s">
        <v>1047</v>
      </c>
      <c r="F27" s="15">
        <f>STE_Summary!AR7</f>
        <v>64.600000000000009</v>
      </c>
      <c r="G27" s="15">
        <f>STE_Summary!AS7</f>
        <v>52.934962323950401</v>
      </c>
      <c r="H27" s="15">
        <f>STE_Summary!AT7</f>
        <v>45.727481281405716</v>
      </c>
      <c r="I27" s="15">
        <f>STE_Summary!AU7</f>
        <v>40.47527913696463</v>
      </c>
      <c r="J27" s="15">
        <f>STE_Summary!AV7</f>
        <v>38.223249572275911</v>
      </c>
      <c r="K27" s="15">
        <f>STE_Summary!AW7</f>
        <v>36.879037558080476</v>
      </c>
      <c r="L27" s="15">
        <f>STE_Summary!AX7</f>
        <v>35.959818543954142</v>
      </c>
      <c r="M27" s="15">
        <f>STE_Summary!AY7</f>
        <v>35.280719359219162</v>
      </c>
    </row>
    <row r="28" spans="1:15">
      <c r="A28" t="s">
        <v>860</v>
      </c>
      <c r="C28" t="s">
        <v>859</v>
      </c>
      <c r="D28" t="s">
        <v>1060</v>
      </c>
      <c r="E28" t="s">
        <v>927</v>
      </c>
      <c r="F28" s="15">
        <f>'WindOffshore Summary'!G65</f>
        <v>3600</v>
      </c>
      <c r="G28" s="15">
        <f>'WindOffshore Summary'!H65</f>
        <v>2970</v>
      </c>
      <c r="H28" s="15">
        <f>'WindOffshore Summary'!I65</f>
        <v>2520</v>
      </c>
      <c r="I28" s="15">
        <f>'WindOffshore Summary'!J65</f>
        <v>2370</v>
      </c>
      <c r="J28" s="15">
        <f>'WindOffshore Summary'!K65</f>
        <v>2280</v>
      </c>
      <c r="K28" s="15">
        <f>'WindOffshore Summary'!L65</f>
        <v>2220</v>
      </c>
      <c r="L28" s="15">
        <f>'WindOffshore Summary'!M65</f>
        <v>2180</v>
      </c>
      <c r="M28" s="15">
        <f>'WindOffshore Summary'!N65</f>
        <v>2160</v>
      </c>
      <c r="N28" s="15"/>
      <c r="O28" s="15"/>
    </row>
    <row r="29" spans="1:15">
      <c r="A29" t="s">
        <v>865</v>
      </c>
      <c r="C29" t="s">
        <v>864</v>
      </c>
      <c r="D29" t="s">
        <v>1060</v>
      </c>
      <c r="E29" t="s">
        <v>927</v>
      </c>
      <c r="F29" s="15">
        <f>'WindOffshore Summary'!G110</f>
        <v>5300</v>
      </c>
      <c r="G29" s="15">
        <f>'WindOffshore Summary'!H110</f>
        <v>4370</v>
      </c>
      <c r="H29" s="15">
        <f>'WindOffshore Summary'!I110</f>
        <v>3710</v>
      </c>
      <c r="I29" s="15">
        <f>'WindOffshore Summary'!J110</f>
        <v>3490</v>
      </c>
      <c r="J29" s="15">
        <f>'WindOffshore Summary'!K110</f>
        <v>3350</v>
      </c>
      <c r="K29" s="15">
        <f>'WindOffshore Summary'!L110</f>
        <v>3260</v>
      </c>
      <c r="L29" s="15">
        <f>'WindOffshore Summary'!M110</f>
        <v>3210</v>
      </c>
      <c r="M29" s="15">
        <f>'WindOffshore Summary'!N110</f>
        <v>3180</v>
      </c>
    </row>
    <row r="30" spans="1:15">
      <c r="A30" t="s">
        <v>860</v>
      </c>
      <c r="C30" t="s">
        <v>859</v>
      </c>
      <c r="D30" t="s">
        <v>1060</v>
      </c>
      <c r="E30" t="s">
        <v>1047</v>
      </c>
      <c r="F30" s="15">
        <f>'WindOffshore Summary'!S65</f>
        <v>72</v>
      </c>
      <c r="G30" s="15">
        <f>'WindOffshore Summary'!T65</f>
        <v>59.406703768466997</v>
      </c>
      <c r="H30" s="15">
        <f>'WindOffshore Summary'!U65</f>
        <v>50.447673661692633</v>
      </c>
      <c r="I30" s="15">
        <f>'WindOffshore Summary'!V65</f>
        <v>47.435489396055608</v>
      </c>
      <c r="J30" s="15">
        <f>'WindOffshore Summary'!W65</f>
        <v>45.501653002727672</v>
      </c>
      <c r="K30" s="15">
        <f>'WindOffshore Summary'!X65</f>
        <v>44.32310130690108</v>
      </c>
      <c r="L30" s="15">
        <f>'WindOffshore Summary'!Y65</f>
        <v>43.550993934156168</v>
      </c>
      <c r="M30" s="15">
        <f>'WindOffshore Summary'!Z65</f>
        <v>43.167147728853898</v>
      </c>
      <c r="N30" s="15"/>
      <c r="O30" s="15"/>
    </row>
    <row r="31" spans="1:15">
      <c r="A31" t="s">
        <v>865</v>
      </c>
      <c r="C31" t="s">
        <v>864</v>
      </c>
      <c r="D31" t="s">
        <v>1060</v>
      </c>
      <c r="E31" t="s">
        <v>1047</v>
      </c>
      <c r="F31" s="15">
        <f>'WindOffshore Summary'!S110</f>
        <v>106</v>
      </c>
      <c r="G31" s="15">
        <f>'WindOffshore Summary'!T110</f>
        <v>87.459869436909742</v>
      </c>
      <c r="H31" s="15">
        <f>'WindOffshore Summary'!U110</f>
        <v>74.270186224158593</v>
      </c>
      <c r="I31" s="15">
        <f>'WindOffshore Summary'!V110</f>
        <v>69.835581610859649</v>
      </c>
      <c r="J31" s="15">
        <f>'WindOffshore Summary'!W110</f>
        <v>66.988544698460174</v>
      </c>
      <c r="K31" s="15">
        <f>'WindOffshore Summary'!X110</f>
        <v>65.253454701826584</v>
      </c>
      <c r="L31" s="15">
        <f>'WindOffshore Summary'!Y110</f>
        <v>64.116741069729898</v>
      </c>
      <c r="M31" s="15">
        <f>'WindOffshore Summary'!Z110</f>
        <v>63.551634156368216</v>
      </c>
    </row>
    <row r="32" spans="1:15">
      <c r="A32" t="s">
        <v>869</v>
      </c>
      <c r="C32" t="s">
        <v>868</v>
      </c>
      <c r="D32" t="s">
        <v>1060</v>
      </c>
      <c r="E32" t="s">
        <v>927</v>
      </c>
      <c r="F32" s="15">
        <f>'WindOnshore Summary'!G65</f>
        <v>1350</v>
      </c>
      <c r="G32" s="15">
        <f>'WindOnshore Summary'!H65</f>
        <v>1290</v>
      </c>
      <c r="H32" s="15">
        <f>'WindOnshore Summary'!I65</f>
        <v>1230</v>
      </c>
      <c r="I32" s="15">
        <f>'WindOnshore Summary'!J65</f>
        <v>1190</v>
      </c>
      <c r="J32" s="15">
        <f>'WindOnshore Summary'!K65</f>
        <v>1160</v>
      </c>
      <c r="K32" s="15">
        <f>'WindOnshore Summary'!L65</f>
        <v>1140</v>
      </c>
      <c r="L32" s="15">
        <f>'WindOnshore Summary'!M65</f>
        <v>1120</v>
      </c>
      <c r="M32" s="15">
        <f>'WindOnshore Summary'!N65</f>
        <v>1110</v>
      </c>
    </row>
    <row r="33" spans="1:32">
      <c r="A33" t="s">
        <v>871</v>
      </c>
      <c r="C33" t="s">
        <v>870</v>
      </c>
      <c r="D33" t="s">
        <v>1060</v>
      </c>
      <c r="E33" t="s">
        <v>927</v>
      </c>
      <c r="F33" s="15">
        <f>F32</f>
        <v>1350</v>
      </c>
      <c r="G33" s="15">
        <f t="shared" ref="G33:M34" si="2">G32</f>
        <v>1290</v>
      </c>
      <c r="H33" s="15">
        <f t="shared" si="2"/>
        <v>1230</v>
      </c>
      <c r="I33" s="15">
        <f t="shared" si="2"/>
        <v>1190</v>
      </c>
      <c r="J33" s="15">
        <f t="shared" si="2"/>
        <v>1160</v>
      </c>
      <c r="K33" s="15">
        <f t="shared" si="2"/>
        <v>1140</v>
      </c>
      <c r="L33" s="15">
        <f t="shared" si="2"/>
        <v>1120</v>
      </c>
      <c r="M33" s="15">
        <f t="shared" si="2"/>
        <v>1110</v>
      </c>
    </row>
    <row r="34" spans="1:32">
      <c r="A34" t="s">
        <v>867</v>
      </c>
      <c r="C34" t="s">
        <v>866</v>
      </c>
      <c r="D34" t="s">
        <v>1060</v>
      </c>
      <c r="E34" t="s">
        <v>927</v>
      </c>
      <c r="F34" s="15">
        <f>F33</f>
        <v>1350</v>
      </c>
      <c r="G34" s="15">
        <f t="shared" si="2"/>
        <v>1290</v>
      </c>
      <c r="H34" s="15">
        <f t="shared" si="2"/>
        <v>1230</v>
      </c>
      <c r="I34" s="15">
        <f t="shared" si="2"/>
        <v>1190</v>
      </c>
      <c r="J34" s="15">
        <f t="shared" si="2"/>
        <v>1160</v>
      </c>
      <c r="K34" s="15">
        <f t="shared" si="2"/>
        <v>1140</v>
      </c>
      <c r="L34" s="15">
        <f t="shared" si="2"/>
        <v>1120</v>
      </c>
      <c r="M34" s="15">
        <f t="shared" si="2"/>
        <v>1110</v>
      </c>
    </row>
    <row r="35" spans="1:32">
      <c r="A35" t="s">
        <v>869</v>
      </c>
      <c r="C35" t="s">
        <v>868</v>
      </c>
      <c r="D35" t="s">
        <v>1060</v>
      </c>
      <c r="E35" t="s">
        <v>1047</v>
      </c>
      <c r="F35" s="15">
        <f>'WindOnshore Summary'!S65</f>
        <v>40.5</v>
      </c>
      <c r="G35" s="15">
        <f>'WindOnshore Summary'!T65</f>
        <v>38.559034238904438</v>
      </c>
      <c r="H35" s="15">
        <f>'WindOnshore Summary'!U65</f>
        <v>36.846964137662987</v>
      </c>
      <c r="I35" s="15">
        <f>'WindOnshore Summary'!V65</f>
        <v>35.674720790043907</v>
      </c>
      <c r="J35" s="15">
        <f>'WindOnshore Summary'!W65</f>
        <v>34.854833627916683</v>
      </c>
      <c r="K35" s="15">
        <f>'WindOnshore Summary'!X65</f>
        <v>34.23843133076987</v>
      </c>
      <c r="L35" s="15">
        <f>'WindOnshore Summary'!Y65</f>
        <v>33.704031933559598</v>
      </c>
      <c r="M35" s="15">
        <f>'WindOnshore Summary'!Z65</f>
        <v>33.212587401315268</v>
      </c>
    </row>
    <row r="36" spans="1:32">
      <c r="A36" t="s">
        <v>871</v>
      </c>
      <c r="C36" t="s">
        <v>870</v>
      </c>
      <c r="D36" t="s">
        <v>1060</v>
      </c>
      <c r="E36" t="s">
        <v>1047</v>
      </c>
      <c r="F36" s="15">
        <f>F35</f>
        <v>40.5</v>
      </c>
      <c r="G36" s="15">
        <f t="shared" ref="G36:G37" si="3">G35</f>
        <v>38.559034238904438</v>
      </c>
      <c r="H36" s="15">
        <f t="shared" ref="H36:H37" si="4">H35</f>
        <v>36.846964137662987</v>
      </c>
      <c r="I36" s="15">
        <f t="shared" ref="I36:I37" si="5">I35</f>
        <v>35.674720790043907</v>
      </c>
      <c r="J36" s="15">
        <f t="shared" ref="J36:J37" si="6">J35</f>
        <v>34.854833627916683</v>
      </c>
      <c r="K36" s="15">
        <f t="shared" ref="K36:K37" si="7">K35</f>
        <v>34.23843133076987</v>
      </c>
      <c r="L36" s="15">
        <f t="shared" ref="L36:L37" si="8">L35</f>
        <v>33.704031933559598</v>
      </c>
      <c r="M36" s="15">
        <f t="shared" ref="M36:M37" si="9">M35</f>
        <v>33.212587401315268</v>
      </c>
    </row>
    <row r="37" spans="1:32">
      <c r="A37" t="s">
        <v>867</v>
      </c>
      <c r="C37" t="s">
        <v>866</v>
      </c>
      <c r="D37" t="s">
        <v>1060</v>
      </c>
      <c r="E37" t="s">
        <v>1047</v>
      </c>
      <c r="F37" s="15">
        <f>F36</f>
        <v>40.5</v>
      </c>
      <c r="G37" s="15">
        <f t="shared" si="3"/>
        <v>38.559034238904438</v>
      </c>
      <c r="H37" s="15">
        <f t="shared" si="4"/>
        <v>36.846964137662987</v>
      </c>
      <c r="I37" s="15">
        <f t="shared" si="5"/>
        <v>35.674720790043907</v>
      </c>
      <c r="J37" s="15">
        <f t="shared" si="6"/>
        <v>34.854833627916683</v>
      </c>
      <c r="K37" s="15">
        <f t="shared" si="7"/>
        <v>34.23843133076987</v>
      </c>
      <c r="L37" s="15">
        <f t="shared" si="8"/>
        <v>33.704031933559598</v>
      </c>
      <c r="M37" s="15">
        <f t="shared" si="9"/>
        <v>33.212587401315268</v>
      </c>
    </row>
    <row r="38" spans="1:32">
      <c r="A38" t="s">
        <v>88</v>
      </c>
      <c r="C38" t="s">
        <v>87</v>
      </c>
      <c r="D38" t="s">
        <v>1060</v>
      </c>
      <c r="E38" t="s">
        <v>927</v>
      </c>
      <c r="F38" s="15">
        <f>GeothermalSET_PLAN!E4</f>
        <v>11790</v>
      </c>
      <c r="G38" s="15">
        <f>GeothermalSET_PLAN!F4</f>
        <v>10828</v>
      </c>
      <c r="H38" s="15">
        <f>GeothermalSET_PLAN!G4</f>
        <v>10212</v>
      </c>
      <c r="I38" s="15">
        <f>GeothermalSET_PLAN!H4</f>
        <v>8525</v>
      </c>
      <c r="J38" s="15">
        <f>GeothermalSET_PLAN!I4</f>
        <v>7883</v>
      </c>
      <c r="K38" s="15">
        <f>GeothermalSET_PLAN!J4</f>
        <v>7240</v>
      </c>
      <c r="L38" s="15">
        <f>GeothermalSET_PLAN!K4</f>
        <v>6598</v>
      </c>
      <c r="M38" s="15">
        <f>GeothermalSET_PLAN!L4</f>
        <v>5956</v>
      </c>
    </row>
    <row r="39" spans="1:32">
      <c r="A39" t="s">
        <v>90</v>
      </c>
      <c r="C39" t="s">
        <v>89</v>
      </c>
      <c r="D39" t="s">
        <v>1060</v>
      </c>
      <c r="E39" t="s">
        <v>927</v>
      </c>
      <c r="F39" s="15">
        <f>GeothermalSET_PLAN!E5</f>
        <v>3540</v>
      </c>
      <c r="G39" s="15">
        <f>GeothermalSET_PLAN!F5</f>
        <v>3270.4448757738332</v>
      </c>
      <c r="H39" s="15">
        <f>GeothermalSET_PLAN!G5</f>
        <v>3091.8218127651235</v>
      </c>
      <c r="I39" s="15">
        <f>GeothermalSET_PLAN!H5</f>
        <v>2594.2751504729149</v>
      </c>
      <c r="J39" s="15">
        <f>GeothermalSET_PLAN!I5</f>
        <v>2407.1543422184009</v>
      </c>
      <c r="K39" s="15">
        <f>GeothermalSET_PLAN!J5</f>
        <v>2220.0335339638864</v>
      </c>
      <c r="L39" s="15">
        <f>GeothermalSET_PLAN!K5</f>
        <v>2032.9127257093719</v>
      </c>
      <c r="M39" s="15">
        <f>GeothermalSET_PLAN!L5</f>
        <v>1845.7919174548579</v>
      </c>
    </row>
    <row r="40" spans="1:32">
      <c r="A40" t="s">
        <v>92</v>
      </c>
      <c r="C40" t="s">
        <v>91</v>
      </c>
      <c r="D40" t="s">
        <v>1060</v>
      </c>
      <c r="E40" t="s">
        <v>927</v>
      </c>
      <c r="F40" s="15">
        <f>GeothermalSET_PLAN!E6</f>
        <v>6970</v>
      </c>
      <c r="G40" s="15">
        <f>GeothermalSET_PLAN!F6</f>
        <v>6439.2657582326601</v>
      </c>
      <c r="H40" s="15">
        <f>GeothermalSET_PLAN!G6</f>
        <v>6087.5700663765283</v>
      </c>
      <c r="I40" s="15">
        <f>GeothermalSET_PLAN!H6</f>
        <v>5107.937231298366</v>
      </c>
      <c r="J40" s="15">
        <f>GeothermalSET_PLAN!I6</f>
        <v>4739.5101031814274</v>
      </c>
      <c r="K40" s="15">
        <f>GeothermalSET_PLAN!J6</f>
        <v>4371.082975064488</v>
      </c>
      <c r="L40" s="15">
        <f>GeothermalSET_PLAN!K6</f>
        <v>4002.6558469475485</v>
      </c>
      <c r="M40" s="15">
        <f>GeothermalSET_PLAN!L6</f>
        <v>3634.22871883061</v>
      </c>
    </row>
    <row r="41" spans="1:32">
      <c r="A41" t="s">
        <v>88</v>
      </c>
      <c r="C41" t="s">
        <v>87</v>
      </c>
      <c r="D41" t="s">
        <v>1060</v>
      </c>
      <c r="E41" t="s">
        <v>1047</v>
      </c>
      <c r="F41" s="15">
        <f>GeothermalSET_PLAN!P4</f>
        <v>236</v>
      </c>
      <c r="G41" s="15">
        <f>GeothermalSET_PLAN!Q4</f>
        <v>217</v>
      </c>
      <c r="H41" s="15">
        <f>GeothermalSET_PLAN!R4</f>
        <v>204</v>
      </c>
      <c r="I41" s="15">
        <f>GeothermalSET_PLAN!S4</f>
        <v>171</v>
      </c>
      <c r="J41" s="15">
        <f>GeothermalSET_PLAN!T4</f>
        <v>158</v>
      </c>
      <c r="K41" s="15">
        <f>GeothermalSET_PLAN!U4</f>
        <v>145</v>
      </c>
      <c r="L41" s="15">
        <f>GeothermalSET_PLAN!V4</f>
        <v>132</v>
      </c>
      <c r="M41" s="15">
        <f>GeothermalSET_PLAN!W4</f>
        <v>119</v>
      </c>
    </row>
    <row r="42" spans="1:32">
      <c r="A42" t="s">
        <v>90</v>
      </c>
      <c r="C42" t="s">
        <v>89</v>
      </c>
      <c r="D42" t="s">
        <v>1060</v>
      </c>
      <c r="E42" t="s">
        <v>1047</v>
      </c>
      <c r="F42" s="15">
        <f>GeothermalSET_PLAN!P5</f>
        <v>70.8</v>
      </c>
      <c r="G42" s="15">
        <f>GeothermalSET_PLAN!Q5</f>
        <v>65.408897515476667</v>
      </c>
      <c r="H42" s="15">
        <f>GeothermalSET_PLAN!R5</f>
        <v>61.836436255302473</v>
      </c>
      <c r="I42" s="15">
        <f>GeothermalSET_PLAN!S5</f>
        <v>51.885503009458297</v>
      </c>
      <c r="J42" s="15">
        <f>GeothermalSET_PLAN!T5</f>
        <v>48.143086844368021</v>
      </c>
      <c r="K42" s="15">
        <f>GeothermalSET_PLAN!U5</f>
        <v>44.400670679277731</v>
      </c>
      <c r="L42" s="15">
        <f>GeothermalSET_PLAN!V5</f>
        <v>40.658254514187441</v>
      </c>
      <c r="M42" s="15">
        <f>GeothermalSET_PLAN!W5</f>
        <v>36.915838349097157</v>
      </c>
      <c r="Q42" t="s">
        <v>1</v>
      </c>
      <c r="R42" s="88" t="s">
        <v>927</v>
      </c>
      <c r="S42" s="88"/>
      <c r="T42" s="88"/>
      <c r="U42" s="88"/>
      <c r="V42" s="88"/>
      <c r="W42" s="88"/>
      <c r="X42" s="88"/>
      <c r="Y42" s="88"/>
      <c r="Z42" s="88" t="s">
        <v>1047</v>
      </c>
      <c r="AA42" s="88"/>
      <c r="AB42" s="88"/>
      <c r="AC42" s="88"/>
      <c r="AD42" s="88"/>
      <c r="AE42" s="88"/>
      <c r="AF42" s="88"/>
    </row>
    <row r="43" spans="1:32">
      <c r="A43" t="s">
        <v>92</v>
      </c>
      <c r="C43" t="s">
        <v>91</v>
      </c>
      <c r="D43" t="s">
        <v>1060</v>
      </c>
      <c r="E43" t="s">
        <v>1047</v>
      </c>
      <c r="F43" s="15">
        <f>GeothermalSET_PLAN!P6</f>
        <v>139.4</v>
      </c>
      <c r="G43" s="15">
        <f>GeothermalSET_PLAN!Q6</f>
        <v>128.78531516465321</v>
      </c>
      <c r="H43" s="15">
        <f>GeothermalSET_PLAN!R6</f>
        <v>121.75140132753057</v>
      </c>
      <c r="I43" s="15">
        <f>GeothermalSET_PLAN!S6</f>
        <v>102.15874462596732</v>
      </c>
      <c r="J43" s="15">
        <f>GeothermalSET_PLAN!T6</f>
        <v>94.790202063628556</v>
      </c>
      <c r="K43" s="15">
        <f>GeothermalSET_PLAN!U6</f>
        <v>87.421659501289767</v>
      </c>
      <c r="L43" s="15">
        <f>GeothermalSET_PLAN!V6</f>
        <v>80.053116938950978</v>
      </c>
      <c r="M43" s="15">
        <f>GeothermalSET_PLAN!W6</f>
        <v>72.684574376612204</v>
      </c>
      <c r="O43" t="s">
        <v>2</v>
      </c>
      <c r="P43" t="s">
        <v>1095</v>
      </c>
      <c r="Q43" t="s">
        <v>1158</v>
      </c>
      <c r="R43" s="88">
        <v>2013</v>
      </c>
      <c r="S43" s="88">
        <v>2015</v>
      </c>
      <c r="T43" s="88">
        <v>2020</v>
      </c>
      <c r="U43" s="88">
        <v>2025</v>
      </c>
      <c r="V43" s="88">
        <v>2030</v>
      </c>
      <c r="W43" s="88">
        <v>2035</v>
      </c>
      <c r="X43" s="88">
        <v>2040</v>
      </c>
      <c r="Y43" s="88">
        <v>2050</v>
      </c>
      <c r="Z43" s="88">
        <v>2010</v>
      </c>
      <c r="AA43" s="88">
        <v>2013</v>
      </c>
      <c r="AB43" s="88">
        <v>2015</v>
      </c>
      <c r="AC43" s="88">
        <v>2020</v>
      </c>
      <c r="AD43" s="88">
        <v>2030</v>
      </c>
      <c r="AE43" s="88">
        <v>2040</v>
      </c>
      <c r="AF43" s="88">
        <v>2050</v>
      </c>
    </row>
    <row r="44" spans="1:32">
      <c r="A44" t="s">
        <v>617</v>
      </c>
      <c r="C44" s="88" t="s">
        <v>616</v>
      </c>
      <c r="D44" s="88" t="s">
        <v>1060</v>
      </c>
      <c r="E44" s="88" t="s">
        <v>927</v>
      </c>
      <c r="G44" s="88"/>
      <c r="H44" s="88">
        <f>CCUS_Summary!AH$53</f>
        <v>1510</v>
      </c>
      <c r="I44" s="88">
        <f>CCUS_Summary!AI$53</f>
        <v>1510</v>
      </c>
      <c r="J44" s="88">
        <f>CCUS_Summary!AJ$53</f>
        <v>1510</v>
      </c>
      <c r="K44" s="88">
        <f>CCUS_Summary!AK$53</f>
        <v>1510</v>
      </c>
      <c r="L44" s="88">
        <f>CCUS_Summary!AL$53</f>
        <v>1510</v>
      </c>
      <c r="M44" s="88">
        <f>CCUS_Summary!AM$53</f>
        <v>1510</v>
      </c>
      <c r="O44" t="s">
        <v>1159</v>
      </c>
      <c r="P44" t="s">
        <v>1160</v>
      </c>
      <c r="Q44" t="s">
        <v>1062</v>
      </c>
      <c r="R44">
        <v>1500</v>
      </c>
      <c r="AA44">
        <v>37.5</v>
      </c>
    </row>
    <row r="45" spans="1:32">
      <c r="A45" t="s">
        <v>625</v>
      </c>
      <c r="C45" s="88" t="s">
        <v>624</v>
      </c>
      <c r="D45" s="88" t="s">
        <v>1060</v>
      </c>
      <c r="E45" s="88" t="s">
        <v>927</v>
      </c>
      <c r="F45" s="88"/>
      <c r="G45" s="88"/>
      <c r="H45" s="88">
        <f>CCUS_Summary!AH$54</f>
        <v>2920</v>
      </c>
      <c r="I45" s="88">
        <f>CCUS_Summary!AI$54</f>
        <v>2660</v>
      </c>
      <c r="J45" s="88">
        <f>CCUS_Summary!AJ$54</f>
        <v>2580</v>
      </c>
      <c r="K45" s="88">
        <f>CCUS_Summary!AK$54</f>
        <v>2520</v>
      </c>
      <c r="L45" s="88">
        <f>CCUS_Summary!AL$54</f>
        <v>2460</v>
      </c>
      <c r="M45" s="88">
        <f>CCUS_Summary!AM$54</f>
        <v>2380</v>
      </c>
      <c r="O45" t="s">
        <v>1164</v>
      </c>
      <c r="P45" t="s">
        <v>1160</v>
      </c>
      <c r="Q45" t="s">
        <v>1062</v>
      </c>
      <c r="R45">
        <v>3000</v>
      </c>
      <c r="T45">
        <v>2700</v>
      </c>
      <c r="V45">
        <v>2550</v>
      </c>
      <c r="AA45">
        <v>75</v>
      </c>
      <c r="AC45">
        <v>67.5</v>
      </c>
      <c r="AD45">
        <v>63.75</v>
      </c>
    </row>
    <row r="46" spans="1:32">
      <c r="A46" t="s">
        <v>623</v>
      </c>
      <c r="C46" s="88" t="s">
        <v>622</v>
      </c>
      <c r="D46" s="88" t="s">
        <v>1060</v>
      </c>
      <c r="E46" s="88" t="s">
        <v>927</v>
      </c>
      <c r="F46" s="88"/>
      <c r="G46" s="88"/>
      <c r="H46" s="88">
        <f>CCUS_Summary!AH$55</f>
        <v>2920</v>
      </c>
      <c r="I46" s="88">
        <f>CCUS_Summary!AI$55</f>
        <v>2590</v>
      </c>
      <c r="J46" s="88">
        <f>CCUS_Summary!AJ$55</f>
        <v>2490</v>
      </c>
      <c r="K46" s="88">
        <f>CCUS_Summary!AK$55</f>
        <v>2430</v>
      </c>
      <c r="L46" s="88">
        <f>CCUS_Summary!AL$55</f>
        <v>2350</v>
      </c>
      <c r="M46" s="88">
        <f>CCUS_Summary!AM$55</f>
        <v>2250</v>
      </c>
      <c r="O46" t="s">
        <v>1163</v>
      </c>
      <c r="P46" t="s">
        <v>1160</v>
      </c>
      <c r="Q46" t="s">
        <v>1062</v>
      </c>
      <c r="R46">
        <v>3000</v>
      </c>
      <c r="T46">
        <v>2700</v>
      </c>
      <c r="V46">
        <v>2550</v>
      </c>
      <c r="AA46">
        <v>75</v>
      </c>
      <c r="AC46">
        <v>67.5</v>
      </c>
      <c r="AD46">
        <v>63.75</v>
      </c>
    </row>
    <row r="47" spans="1:32">
      <c r="A47" t="s">
        <v>621</v>
      </c>
      <c r="C47" s="88" t="s">
        <v>620</v>
      </c>
      <c r="D47" s="88" t="s">
        <v>1060</v>
      </c>
      <c r="E47" s="88" t="s">
        <v>927</v>
      </c>
      <c r="F47" s="88"/>
      <c r="G47" s="88"/>
      <c r="H47" s="88">
        <f>CCUS_Summary!AH$56</f>
        <v>4480</v>
      </c>
      <c r="I47" s="88">
        <f>CCUS_Summary!AI$56</f>
        <v>3650</v>
      </c>
      <c r="J47" s="88">
        <f>CCUS_Summary!AJ$56</f>
        <v>3400</v>
      </c>
      <c r="K47" s="88">
        <f>CCUS_Summary!AK$56</f>
        <v>3250</v>
      </c>
      <c r="L47" s="88">
        <f>CCUS_Summary!AL$56</f>
        <v>3080</v>
      </c>
      <c r="M47" s="88">
        <f>CCUS_Summary!AM$56</f>
        <v>2850</v>
      </c>
      <c r="O47" t="s">
        <v>1162</v>
      </c>
      <c r="P47" t="s">
        <v>1160</v>
      </c>
      <c r="Q47" t="s">
        <v>1062</v>
      </c>
      <c r="R47">
        <v>4500</v>
      </c>
      <c r="T47">
        <v>4370</v>
      </c>
      <c r="AA47">
        <v>103.5</v>
      </c>
      <c r="AC47">
        <v>100.51</v>
      </c>
    </row>
    <row r="48" spans="1:32">
      <c r="A48" t="s">
        <v>619</v>
      </c>
      <c r="C48" s="88" t="s">
        <v>618</v>
      </c>
      <c r="D48" s="88" t="s">
        <v>1060</v>
      </c>
      <c r="E48" s="88" t="s">
        <v>927</v>
      </c>
      <c r="F48" s="88"/>
      <c r="G48" s="88"/>
      <c r="H48" s="88">
        <f>CCUS_Summary!AH$57</f>
        <v>2940</v>
      </c>
      <c r="I48" s="88">
        <f>CCUS_Summary!AI$57</f>
        <v>2400</v>
      </c>
      <c r="J48" s="88">
        <f>CCUS_Summary!AJ$57</f>
        <v>2230</v>
      </c>
      <c r="K48" s="88">
        <f>CCUS_Summary!AK$57</f>
        <v>2140</v>
      </c>
      <c r="L48" s="88">
        <f>CCUS_Summary!AL$57</f>
        <v>2020</v>
      </c>
      <c r="M48" s="88">
        <f>CCUS_Summary!AM$57</f>
        <v>1870</v>
      </c>
      <c r="O48" t="s">
        <v>1161</v>
      </c>
      <c r="P48" t="s">
        <v>1160</v>
      </c>
      <c r="Q48" t="s">
        <v>1062</v>
      </c>
      <c r="R48">
        <v>3100</v>
      </c>
      <c r="T48">
        <v>2885</v>
      </c>
      <c r="V48">
        <v>2825</v>
      </c>
      <c r="AA48">
        <v>93</v>
      </c>
      <c r="AC48">
        <v>86.55</v>
      </c>
      <c r="AD48">
        <v>84.75</v>
      </c>
    </row>
    <row r="49" spans="1:32" s="88" customFormat="1">
      <c r="A49" s="88" t="s">
        <v>337</v>
      </c>
      <c r="C49" s="88" t="s">
        <v>336</v>
      </c>
      <c r="D49" s="88" t="s">
        <v>1060</v>
      </c>
      <c r="E49" s="88" t="s">
        <v>927</v>
      </c>
      <c r="H49" s="88">
        <f>CCUS_Summary!AH$58</f>
        <v>5800</v>
      </c>
      <c r="I49" s="88">
        <f>CCUS_Summary!AI$58</f>
        <v>5800</v>
      </c>
      <c r="J49" s="88">
        <f>CCUS_Summary!AJ$58</f>
        <v>5800</v>
      </c>
      <c r="K49" s="88">
        <f>CCUS_Summary!AK$58</f>
        <v>5800</v>
      </c>
      <c r="L49" s="88">
        <f>CCUS_Summary!AL$58</f>
        <v>5800</v>
      </c>
      <c r="M49" s="88">
        <f>CCUS_Summary!AM$58</f>
        <v>5800</v>
      </c>
      <c r="O49" s="88" t="s">
        <v>336</v>
      </c>
      <c r="P49" s="88" t="s">
        <v>1160</v>
      </c>
      <c r="Q49" s="88" t="s">
        <v>1062</v>
      </c>
      <c r="R49" s="88">
        <v>6210</v>
      </c>
      <c r="T49" s="88">
        <v>5180</v>
      </c>
      <c r="V49" s="88">
        <v>4510</v>
      </c>
      <c r="X49" s="88">
        <v>4210</v>
      </c>
      <c r="Y49" s="88">
        <v>3930</v>
      </c>
      <c r="AA49" s="88">
        <v>116.32</v>
      </c>
      <c r="AC49" s="88">
        <v>94.33</v>
      </c>
      <c r="AD49" s="88">
        <v>79.59</v>
      </c>
      <c r="AE49" s="88">
        <v>72.989999999999995</v>
      </c>
      <c r="AF49" s="88">
        <v>66.83</v>
      </c>
    </row>
    <row r="50" spans="1:32">
      <c r="A50" t="s">
        <v>662</v>
      </c>
      <c r="C50" s="88" t="s">
        <v>661</v>
      </c>
      <c r="D50" s="88" t="s">
        <v>1060</v>
      </c>
      <c r="E50" s="88" t="s">
        <v>927</v>
      </c>
      <c r="H50" s="15">
        <f t="shared" ref="H50:M50" si="10">H44*1.05</f>
        <v>1585.5</v>
      </c>
      <c r="I50" s="15">
        <f t="shared" si="10"/>
        <v>1585.5</v>
      </c>
      <c r="J50" s="15">
        <f t="shared" si="10"/>
        <v>1585.5</v>
      </c>
      <c r="K50" s="15">
        <f t="shared" si="10"/>
        <v>1585.5</v>
      </c>
      <c r="L50" s="15">
        <f t="shared" si="10"/>
        <v>1585.5</v>
      </c>
      <c r="M50" s="15">
        <f t="shared" si="10"/>
        <v>1585.5</v>
      </c>
      <c r="O50" t="s">
        <v>1169</v>
      </c>
      <c r="P50" t="s">
        <v>1167</v>
      </c>
      <c r="Q50" t="s">
        <v>1168</v>
      </c>
      <c r="S50">
        <v>1636.6</v>
      </c>
      <c r="T50">
        <v>1636.6</v>
      </c>
      <c r="V50">
        <v>1419.1659999999999</v>
      </c>
      <c r="AB50">
        <v>34.602400000000003</v>
      </c>
      <c r="AC50">
        <v>34.602400000000003</v>
      </c>
      <c r="AD50">
        <v>31.562999999999999</v>
      </c>
    </row>
    <row r="51" spans="1:32">
      <c r="A51" t="s">
        <v>664</v>
      </c>
      <c r="C51" s="88" t="s">
        <v>663</v>
      </c>
      <c r="D51" s="88" t="s">
        <v>1060</v>
      </c>
      <c r="E51" s="88" t="s">
        <v>927</v>
      </c>
      <c r="H51" s="15">
        <f>H50</f>
        <v>1585.5</v>
      </c>
      <c r="I51" s="15">
        <f t="shared" ref="I51:M52" si="11">I50</f>
        <v>1585.5</v>
      </c>
      <c r="J51" s="15">
        <f t="shared" si="11"/>
        <v>1585.5</v>
      </c>
      <c r="K51" s="15">
        <f t="shared" si="11"/>
        <v>1585.5</v>
      </c>
      <c r="L51" s="15">
        <f t="shared" si="11"/>
        <v>1585.5</v>
      </c>
      <c r="M51" s="15">
        <f t="shared" si="11"/>
        <v>1585.5</v>
      </c>
      <c r="O51" t="s">
        <v>1170</v>
      </c>
      <c r="P51" t="s">
        <v>1167</v>
      </c>
      <c r="Q51" t="s">
        <v>1168</v>
      </c>
      <c r="S51">
        <v>1726.6130000000001</v>
      </c>
      <c r="T51">
        <v>1726.6130000000001</v>
      </c>
      <c r="V51">
        <v>1327.9839999999999</v>
      </c>
      <c r="AB51">
        <v>30.861599999999999</v>
      </c>
      <c r="AC51">
        <v>30.861599999999999</v>
      </c>
      <c r="AD51">
        <v>29.1081</v>
      </c>
    </row>
    <row r="52" spans="1:32">
      <c r="A52" t="s">
        <v>666</v>
      </c>
      <c r="C52" s="88" t="s">
        <v>665</v>
      </c>
      <c r="D52" s="88" t="s">
        <v>1060</v>
      </c>
      <c r="E52" s="88" t="s">
        <v>927</v>
      </c>
      <c r="H52" s="15">
        <f>H51</f>
        <v>1585.5</v>
      </c>
      <c r="I52" s="15">
        <f t="shared" si="11"/>
        <v>1585.5</v>
      </c>
      <c r="J52" s="15">
        <f t="shared" si="11"/>
        <v>1585.5</v>
      </c>
      <c r="K52" s="15">
        <f t="shared" si="11"/>
        <v>1585.5</v>
      </c>
      <c r="L52" s="15">
        <f t="shared" si="11"/>
        <v>1585.5</v>
      </c>
      <c r="M52" s="15">
        <f t="shared" si="11"/>
        <v>1585.5</v>
      </c>
      <c r="O52" t="s">
        <v>1171</v>
      </c>
      <c r="P52" t="s">
        <v>1167</v>
      </c>
      <c r="Q52" t="s">
        <v>1168</v>
      </c>
      <c r="S52">
        <v>1827.1469999999999</v>
      </c>
      <c r="T52">
        <v>1827.1469999999999</v>
      </c>
      <c r="V52">
        <v>1346.6880000000001</v>
      </c>
      <c r="AB52">
        <v>31.913699999999999</v>
      </c>
      <c r="AC52">
        <v>31.913699999999999</v>
      </c>
      <c r="AD52">
        <v>30.1602</v>
      </c>
    </row>
    <row r="53" spans="1:32">
      <c r="A53" t="s">
        <v>668</v>
      </c>
      <c r="C53" s="88" t="s">
        <v>667</v>
      </c>
      <c r="D53" s="88" t="s">
        <v>1060</v>
      </c>
      <c r="E53" s="88" t="s">
        <v>927</v>
      </c>
      <c r="H53" s="15">
        <f>H54</f>
        <v>3087</v>
      </c>
      <c r="I53" s="15">
        <f t="shared" ref="I53:M53" si="12">I54</f>
        <v>2520</v>
      </c>
      <c r="J53" s="15">
        <f t="shared" si="12"/>
        <v>2341.5</v>
      </c>
      <c r="K53" s="15">
        <f t="shared" si="12"/>
        <v>2247</v>
      </c>
      <c r="L53" s="15">
        <f t="shared" si="12"/>
        <v>2121</v>
      </c>
      <c r="M53" s="15">
        <f t="shared" si="12"/>
        <v>1963.5</v>
      </c>
      <c r="O53" t="s">
        <v>1172</v>
      </c>
      <c r="P53" t="s">
        <v>1167</v>
      </c>
      <c r="Q53" t="s">
        <v>1168</v>
      </c>
      <c r="S53">
        <v>3758.335</v>
      </c>
      <c r="T53">
        <v>3758.335</v>
      </c>
      <c r="V53">
        <v>3087.3290000000002</v>
      </c>
      <c r="AB53">
        <v>56.228900000000003</v>
      </c>
      <c r="AC53">
        <v>56.228900000000003</v>
      </c>
      <c r="AD53">
        <v>52.254300000000001</v>
      </c>
    </row>
    <row r="54" spans="1:32">
      <c r="A54" t="s">
        <v>670</v>
      </c>
      <c r="C54" s="88" t="s">
        <v>669</v>
      </c>
      <c r="D54" s="88" t="s">
        <v>1060</v>
      </c>
      <c r="E54" s="88" t="s">
        <v>927</v>
      </c>
      <c r="H54" s="15">
        <f t="shared" ref="H54:M54" si="13">H48*1.05</f>
        <v>3087</v>
      </c>
      <c r="I54" s="15">
        <f t="shared" si="13"/>
        <v>2520</v>
      </c>
      <c r="J54" s="15">
        <f t="shared" si="13"/>
        <v>2341.5</v>
      </c>
      <c r="K54" s="15">
        <f t="shared" si="13"/>
        <v>2247</v>
      </c>
      <c r="L54" s="15">
        <f t="shared" si="13"/>
        <v>2121</v>
      </c>
      <c r="M54" s="15">
        <f t="shared" si="13"/>
        <v>1963.5</v>
      </c>
      <c r="O54" t="s">
        <v>1173</v>
      </c>
      <c r="P54" t="s">
        <v>1167</v>
      </c>
      <c r="Q54" t="s">
        <v>1168</v>
      </c>
      <c r="S54">
        <v>3538.5630000000001</v>
      </c>
      <c r="T54">
        <v>3538.5630000000001</v>
      </c>
      <c r="V54">
        <v>2826.6419999999998</v>
      </c>
      <c r="AB54">
        <v>56.228900000000003</v>
      </c>
      <c r="AC54">
        <v>56.228900000000003</v>
      </c>
      <c r="AD54">
        <v>52.254300000000001</v>
      </c>
    </row>
    <row r="55" spans="1:32">
      <c r="A55" t="s">
        <v>672</v>
      </c>
      <c r="C55" s="88" t="s">
        <v>671</v>
      </c>
      <c r="D55" s="88" t="s">
        <v>1060</v>
      </c>
      <c r="E55" s="88" t="s">
        <v>927</v>
      </c>
      <c r="H55" s="15">
        <f>H54</f>
        <v>3087</v>
      </c>
      <c r="I55" s="15">
        <f t="shared" ref="I55:M55" si="14">I54</f>
        <v>2520</v>
      </c>
      <c r="J55" s="15">
        <f t="shared" si="14"/>
        <v>2341.5</v>
      </c>
      <c r="K55" s="15">
        <f t="shared" si="14"/>
        <v>2247</v>
      </c>
      <c r="L55" s="15">
        <f t="shared" si="14"/>
        <v>2121</v>
      </c>
      <c r="M55" s="15">
        <f t="shared" si="14"/>
        <v>1963.5</v>
      </c>
      <c r="O55" t="s">
        <v>1174</v>
      </c>
      <c r="P55" t="s">
        <v>1167</v>
      </c>
      <c r="Q55" t="s">
        <v>1168</v>
      </c>
      <c r="S55">
        <v>3594.6750000000002</v>
      </c>
      <c r="T55">
        <v>3594.6750000000002</v>
      </c>
      <c r="V55">
        <v>2821.9659999999999</v>
      </c>
      <c r="AB55">
        <v>56.228900000000003</v>
      </c>
      <c r="AC55">
        <v>56.228900000000003</v>
      </c>
      <c r="AD55">
        <v>52.254300000000001</v>
      </c>
    </row>
    <row r="56" spans="1:32">
      <c r="A56" t="s">
        <v>674</v>
      </c>
      <c r="C56" s="88" t="s">
        <v>673</v>
      </c>
      <c r="D56" s="88" t="s">
        <v>1060</v>
      </c>
      <c r="E56" s="88" t="s">
        <v>927</v>
      </c>
      <c r="H56" s="15">
        <f>H57</f>
        <v>4704</v>
      </c>
      <c r="I56" s="15">
        <f t="shared" ref="I56:M56" si="15">I57</f>
        <v>3832.5</v>
      </c>
      <c r="J56" s="15">
        <f t="shared" si="15"/>
        <v>3570</v>
      </c>
      <c r="K56" s="15">
        <f t="shared" si="15"/>
        <v>3412.5</v>
      </c>
      <c r="L56" s="15">
        <f t="shared" si="15"/>
        <v>3234</v>
      </c>
      <c r="M56" s="15">
        <f t="shared" si="15"/>
        <v>2992.5</v>
      </c>
      <c r="O56" t="s">
        <v>1175</v>
      </c>
      <c r="P56" t="s">
        <v>1167</v>
      </c>
      <c r="Q56" t="s">
        <v>1168</v>
      </c>
      <c r="S56">
        <v>4134.7529999999997</v>
      </c>
      <c r="T56">
        <v>4134.7529999999997</v>
      </c>
      <c r="V56">
        <v>3395.9450000000002</v>
      </c>
      <c r="AB56">
        <v>85.804599999999994</v>
      </c>
      <c r="AC56">
        <v>85.804599999999994</v>
      </c>
      <c r="AD56">
        <v>77.270899999999997</v>
      </c>
    </row>
    <row r="57" spans="1:32">
      <c r="A57" t="s">
        <v>676</v>
      </c>
      <c r="C57" s="88" t="s">
        <v>675</v>
      </c>
      <c r="D57" s="88" t="s">
        <v>1060</v>
      </c>
      <c r="E57" s="88" t="s">
        <v>927</v>
      </c>
      <c r="H57" s="15">
        <f t="shared" ref="H57:M57" si="16">H47*1.05</f>
        <v>4704</v>
      </c>
      <c r="I57" s="15">
        <f t="shared" si="16"/>
        <v>3832.5</v>
      </c>
      <c r="J57" s="15">
        <f t="shared" si="16"/>
        <v>3570</v>
      </c>
      <c r="K57" s="15">
        <f t="shared" si="16"/>
        <v>3412.5</v>
      </c>
      <c r="L57" s="15">
        <f t="shared" si="16"/>
        <v>3234</v>
      </c>
      <c r="M57" s="15">
        <f t="shared" si="16"/>
        <v>2992.5</v>
      </c>
      <c r="O57" t="s">
        <v>1176</v>
      </c>
      <c r="P57" t="s">
        <v>1167</v>
      </c>
      <c r="Q57" t="s">
        <v>1168</v>
      </c>
      <c r="S57">
        <v>3892.77</v>
      </c>
      <c r="T57">
        <v>3892.77</v>
      </c>
      <c r="V57">
        <v>3109.54</v>
      </c>
      <c r="AB57">
        <v>85.804599999999994</v>
      </c>
      <c r="AC57">
        <v>85.804599999999994</v>
      </c>
      <c r="AD57">
        <v>77.270899999999997</v>
      </c>
    </row>
    <row r="58" spans="1:32">
      <c r="A58" t="s">
        <v>678</v>
      </c>
      <c r="C58" s="88" t="s">
        <v>677</v>
      </c>
      <c r="D58" s="88" t="s">
        <v>1060</v>
      </c>
      <c r="E58" s="88" t="s">
        <v>927</v>
      </c>
      <c r="H58" s="15">
        <f>H57</f>
        <v>4704</v>
      </c>
      <c r="I58" s="15">
        <f t="shared" ref="I58:M58" si="17">I57</f>
        <v>3832.5</v>
      </c>
      <c r="J58" s="15">
        <f t="shared" si="17"/>
        <v>3570</v>
      </c>
      <c r="K58" s="15">
        <f t="shared" si="17"/>
        <v>3412.5</v>
      </c>
      <c r="L58" s="15">
        <f t="shared" si="17"/>
        <v>3234</v>
      </c>
      <c r="M58" s="15">
        <f t="shared" si="17"/>
        <v>2992.5</v>
      </c>
      <c r="O58" t="s">
        <v>1177</v>
      </c>
      <c r="P58" t="s">
        <v>1167</v>
      </c>
      <c r="Q58" t="s">
        <v>1168</v>
      </c>
      <c r="S58">
        <v>3954.7269999999999</v>
      </c>
      <c r="T58">
        <v>3954.7269999999999</v>
      </c>
      <c r="V58">
        <v>3103.6950000000002</v>
      </c>
      <c r="AB58">
        <v>84.752499999999998</v>
      </c>
      <c r="AC58">
        <v>84.752499999999998</v>
      </c>
      <c r="AD58">
        <v>77.037099999999995</v>
      </c>
    </row>
    <row r="59" spans="1:32">
      <c r="A59" t="s">
        <v>680</v>
      </c>
      <c r="C59" s="88" t="s">
        <v>679</v>
      </c>
      <c r="D59" s="88" t="s">
        <v>1060</v>
      </c>
      <c r="E59" s="88" t="s">
        <v>927</v>
      </c>
      <c r="H59" s="15">
        <f t="shared" ref="H59:M59" si="18">H46*1.05</f>
        <v>3066</v>
      </c>
      <c r="I59" s="15">
        <f t="shared" si="18"/>
        <v>2719.5</v>
      </c>
      <c r="J59" s="15">
        <f t="shared" si="18"/>
        <v>2614.5</v>
      </c>
      <c r="K59" s="15">
        <f t="shared" si="18"/>
        <v>2551.5</v>
      </c>
      <c r="L59" s="15">
        <f t="shared" si="18"/>
        <v>2467.5</v>
      </c>
      <c r="M59" s="15">
        <f t="shared" si="18"/>
        <v>2362.5</v>
      </c>
      <c r="O59" t="s">
        <v>1178</v>
      </c>
      <c r="P59" t="s">
        <v>1167</v>
      </c>
      <c r="Q59" t="s">
        <v>1168</v>
      </c>
      <c r="S59">
        <v>3499.9859999999999</v>
      </c>
      <c r="T59">
        <v>3499.9859999999999</v>
      </c>
      <c r="V59">
        <v>2826.6419999999998</v>
      </c>
      <c r="AB59">
        <v>51.903599999999997</v>
      </c>
      <c r="AC59">
        <v>51.903599999999997</v>
      </c>
      <c r="AD59">
        <v>48.396599999999999</v>
      </c>
    </row>
    <row r="60" spans="1:32">
      <c r="A60" t="s">
        <v>682</v>
      </c>
      <c r="C60" s="88" t="s">
        <v>681</v>
      </c>
      <c r="D60" s="88" t="s">
        <v>1060</v>
      </c>
      <c r="E60" s="88" t="s">
        <v>927</v>
      </c>
      <c r="H60" s="15">
        <f t="shared" ref="H60:M60" si="19">H45*1.05</f>
        <v>3066</v>
      </c>
      <c r="I60" s="15">
        <f t="shared" si="19"/>
        <v>2793</v>
      </c>
      <c r="J60" s="15">
        <f t="shared" si="19"/>
        <v>2709</v>
      </c>
      <c r="K60" s="15">
        <f t="shared" si="19"/>
        <v>2646</v>
      </c>
      <c r="L60" s="15">
        <f t="shared" si="19"/>
        <v>2583</v>
      </c>
      <c r="M60" s="15">
        <f t="shared" si="19"/>
        <v>2499</v>
      </c>
      <c r="O60" t="s">
        <v>1179</v>
      </c>
      <c r="P60" t="s">
        <v>1167</v>
      </c>
      <c r="Q60" t="s">
        <v>1168</v>
      </c>
      <c r="S60">
        <v>3648.4490000000001</v>
      </c>
      <c r="T60">
        <v>3648.4490000000001</v>
      </c>
      <c r="V60">
        <v>2756.502</v>
      </c>
      <c r="AB60">
        <v>46.876899999999999</v>
      </c>
      <c r="AC60">
        <v>46.876899999999999</v>
      </c>
      <c r="AD60">
        <v>45.240299999999998</v>
      </c>
    </row>
    <row r="61" spans="1:32">
      <c r="A61" t="s">
        <v>684</v>
      </c>
      <c r="C61" s="88" t="s">
        <v>683</v>
      </c>
      <c r="D61" s="88" t="s">
        <v>1060</v>
      </c>
      <c r="E61" s="88" t="s">
        <v>927</v>
      </c>
      <c r="H61" s="15">
        <f>H59+1000</f>
        <v>4066</v>
      </c>
      <c r="I61" s="15">
        <f t="shared" ref="I61:M61" si="20">I59+1000</f>
        <v>3719.5</v>
      </c>
      <c r="J61" s="15">
        <f t="shared" si="20"/>
        <v>3614.5</v>
      </c>
      <c r="K61" s="15">
        <f t="shared" si="20"/>
        <v>3551.5</v>
      </c>
      <c r="L61" s="15">
        <f t="shared" si="20"/>
        <v>3467.5</v>
      </c>
      <c r="M61" s="15">
        <f t="shared" si="20"/>
        <v>3362.5</v>
      </c>
      <c r="O61" t="s">
        <v>1180</v>
      </c>
      <c r="P61" t="s">
        <v>1167</v>
      </c>
      <c r="Q61" t="s">
        <v>1168</v>
      </c>
      <c r="S61">
        <v>3883.4180000000001</v>
      </c>
      <c r="T61">
        <v>3883.4180000000001</v>
      </c>
      <c r="V61">
        <v>3221.7640000000001</v>
      </c>
      <c r="AB61">
        <v>59.151400000000002</v>
      </c>
      <c r="AC61">
        <v>59.151400000000002</v>
      </c>
      <c r="AD61">
        <v>55.644399999999997</v>
      </c>
    </row>
    <row r="62" spans="1:32">
      <c r="A62" t="s">
        <v>686</v>
      </c>
      <c r="C62" s="88" t="s">
        <v>685</v>
      </c>
      <c r="D62" s="88" t="s">
        <v>1060</v>
      </c>
      <c r="E62" s="88" t="s">
        <v>927</v>
      </c>
      <c r="H62" s="15">
        <f>H60+1000</f>
        <v>4066</v>
      </c>
      <c r="I62" s="15">
        <f t="shared" ref="I62:M62" si="21">I60+1000</f>
        <v>3793</v>
      </c>
      <c r="J62" s="15">
        <f t="shared" si="21"/>
        <v>3709</v>
      </c>
      <c r="K62" s="15">
        <f t="shared" si="21"/>
        <v>3646</v>
      </c>
      <c r="L62" s="15">
        <f t="shared" si="21"/>
        <v>3583</v>
      </c>
      <c r="M62" s="15">
        <f t="shared" si="21"/>
        <v>3499</v>
      </c>
      <c r="O62" t="s">
        <v>1181</v>
      </c>
      <c r="P62" t="s">
        <v>1167</v>
      </c>
      <c r="Q62" t="s">
        <v>1168</v>
      </c>
      <c r="S62">
        <v>2625.5740000000001</v>
      </c>
      <c r="T62">
        <v>2625.5740000000001</v>
      </c>
      <c r="V62">
        <v>2459.576</v>
      </c>
      <c r="AB62">
        <v>54.124699999999997</v>
      </c>
      <c r="AC62">
        <v>54.124699999999997</v>
      </c>
      <c r="AD62">
        <v>52.488100000000003</v>
      </c>
    </row>
    <row r="63" spans="1:32" s="88" customFormat="1">
      <c r="A63" s="88" t="s">
        <v>617</v>
      </c>
      <c r="C63" s="88" t="s">
        <v>616</v>
      </c>
      <c r="D63" s="88" t="s">
        <v>1060</v>
      </c>
      <c r="E63" s="88" t="s">
        <v>1047</v>
      </c>
      <c r="H63" s="15">
        <f>CCUS_Summary!AT$53</f>
        <v>37.703599436959585</v>
      </c>
      <c r="I63" s="15">
        <f>CCUS_Summary!AU$53</f>
        <v>37.703599436959585</v>
      </c>
      <c r="J63" s="15">
        <f>CCUS_Summary!AV$53</f>
        <v>37.703599436959585</v>
      </c>
      <c r="K63" s="15">
        <f>CCUS_Summary!AW$53</f>
        <v>37.703599436959585</v>
      </c>
      <c r="L63" s="15">
        <f>CCUS_Summary!AX$53</f>
        <v>37.703599436959585</v>
      </c>
      <c r="M63" s="15">
        <f>CCUS_Summary!AY$53</f>
        <v>37.703599436959585</v>
      </c>
    </row>
    <row r="64" spans="1:32" s="88" customFormat="1">
      <c r="A64" s="88" t="s">
        <v>625</v>
      </c>
      <c r="C64" s="88" t="s">
        <v>624</v>
      </c>
      <c r="D64" s="88" t="s">
        <v>1060</v>
      </c>
      <c r="E64" s="88" t="s">
        <v>1047</v>
      </c>
      <c r="H64" s="15">
        <f>CCUS_Summary!AT$54</f>
        <v>59.772772974059926</v>
      </c>
      <c r="I64" s="15">
        <f>CCUS_Summary!AU$54</f>
        <v>54.492149728199109</v>
      </c>
      <c r="J64" s="15">
        <f>CCUS_Summary!AV$54</f>
        <v>52.788026213371033</v>
      </c>
      <c r="K64" s="15">
        <f>CCUS_Summary!AW$54</f>
        <v>51.748314878919963</v>
      </c>
      <c r="L64" s="15">
        <f>CCUS_Summary!AX$54</f>
        <v>50.460369160388545</v>
      </c>
      <c r="M64" s="15">
        <f>CCUS_Summary!AY$54</f>
        <v>48.753357878864186</v>
      </c>
      <c r="O64" s="88" t="s">
        <v>340</v>
      </c>
      <c r="P64" s="88" t="s">
        <v>1160</v>
      </c>
      <c r="Q64" s="88" t="s">
        <v>1062</v>
      </c>
      <c r="R64" s="88">
        <v>4560</v>
      </c>
      <c r="T64" s="88">
        <v>4220</v>
      </c>
      <c r="V64" s="88">
        <v>3930</v>
      </c>
      <c r="X64" s="88">
        <v>3660</v>
      </c>
      <c r="Y64" s="88">
        <v>3430</v>
      </c>
      <c r="AA64" s="88">
        <v>102.78</v>
      </c>
      <c r="AC64" s="88">
        <v>96.66</v>
      </c>
      <c r="AD64" s="88">
        <v>91.44</v>
      </c>
      <c r="AE64" s="88">
        <v>86.58</v>
      </c>
      <c r="AF64" s="88">
        <v>82.44</v>
      </c>
    </row>
    <row r="65" spans="1:33" s="88" customFormat="1">
      <c r="A65" s="88" t="s">
        <v>623</v>
      </c>
      <c r="C65" s="88" t="s">
        <v>622</v>
      </c>
      <c r="D65" s="88" t="s">
        <v>1060</v>
      </c>
      <c r="E65" s="88" t="s">
        <v>1047</v>
      </c>
      <c r="H65" s="15">
        <f>CCUS_Summary!AT$55</f>
        <v>67.062135531872116</v>
      </c>
      <c r="I65" s="15">
        <f>CCUS_Summary!AU$55</f>
        <v>59.668219167822294</v>
      </c>
      <c r="J65" s="15">
        <f>CCUS_Summary!AV$55</f>
        <v>57.321223991169873</v>
      </c>
      <c r="K65" s="15">
        <f>CCUS_Summary!AW$55</f>
        <v>55.899004392763736</v>
      </c>
      <c r="L65" s="15">
        <f>CCUS_Summary!AX$55</f>
        <v>54.147631892898225</v>
      </c>
      <c r="M65" s="15">
        <f>CCUS_Summary!AY$55</f>
        <v>51.844502020151467</v>
      </c>
      <c r="O65" t="s">
        <v>1165</v>
      </c>
      <c r="P65" t="s">
        <v>1160</v>
      </c>
      <c r="Q65" t="s">
        <v>1062</v>
      </c>
      <c r="R65">
        <v>3500</v>
      </c>
      <c r="S65"/>
      <c r="T65"/>
      <c r="U65"/>
      <c r="V65"/>
      <c r="W65"/>
      <c r="X65"/>
      <c r="Y65"/>
      <c r="Z65"/>
      <c r="AA65">
        <v>87.5</v>
      </c>
      <c r="AB65"/>
      <c r="AC65"/>
      <c r="AD65"/>
      <c r="AE65"/>
      <c r="AF65"/>
    </row>
    <row r="66" spans="1:33" s="88" customFormat="1">
      <c r="A66" s="88" t="s">
        <v>621</v>
      </c>
      <c r="C66" s="88" t="s">
        <v>620</v>
      </c>
      <c r="D66" s="88" t="s">
        <v>1060</v>
      </c>
      <c r="E66" s="88" t="s">
        <v>1047</v>
      </c>
      <c r="H66" s="15">
        <f>CCUS_Summary!AT$56</f>
        <v>98.578993230109248</v>
      </c>
      <c r="I66" s="15">
        <f>CCUS_Summary!AU$56</f>
        <v>80.290388906752952</v>
      </c>
      <c r="J66" s="15">
        <f>CCUS_Summary!AV$56</f>
        <v>74.825543417056252</v>
      </c>
      <c r="K66" s="15">
        <f>CCUS_Summary!AW$56</f>
        <v>71.595008106954481</v>
      </c>
      <c r="L66" s="15">
        <f>CCUS_Summary!AX$56</f>
        <v>67.701483488662291</v>
      </c>
      <c r="M66" s="15">
        <f>CCUS_Summary!AY$56</f>
        <v>62.724746907524683</v>
      </c>
      <c r="O66" t="s">
        <v>1166</v>
      </c>
      <c r="P66" t="s">
        <v>1167</v>
      </c>
      <c r="Q66" t="s">
        <v>1168</v>
      </c>
      <c r="R66"/>
      <c r="S66">
        <v>1246.65144596651</v>
      </c>
      <c r="T66"/>
      <c r="U66">
        <v>1169.6831326968299</v>
      </c>
      <c r="V66"/>
      <c r="W66">
        <v>1092.7148194271499</v>
      </c>
      <c r="X66"/>
      <c r="Y66"/>
      <c r="Z66">
        <v>59.107088040000001</v>
      </c>
      <c r="AA66"/>
      <c r="AB66"/>
      <c r="AC66"/>
      <c r="AD66"/>
      <c r="AE66"/>
      <c r="AF66"/>
    </row>
    <row r="67" spans="1:33" s="88" customFormat="1">
      <c r="A67" s="88" t="s">
        <v>619</v>
      </c>
      <c r="C67" s="88" t="s">
        <v>618</v>
      </c>
      <c r="D67" s="88" t="s">
        <v>1060</v>
      </c>
      <c r="E67" s="88" t="s">
        <v>1047</v>
      </c>
      <c r="H67" s="15">
        <f>CCUS_Summary!AT$57</f>
        <v>88.326965614317302</v>
      </c>
      <c r="I67" s="15">
        <f>CCUS_Summary!AU$57</f>
        <v>71.940341321733669</v>
      </c>
      <c r="J67" s="15">
        <f>CCUS_Summary!AV$57</f>
        <v>67.043829358690346</v>
      </c>
      <c r="K67" s="15">
        <f>CCUS_Summary!AW$57</f>
        <v>64.149263570367353</v>
      </c>
      <c r="L67" s="15">
        <f>CCUS_Summary!AX$57</f>
        <v>60.660658099670044</v>
      </c>
      <c r="M67" s="15">
        <f>CCUS_Summary!AY$57</f>
        <v>56.201492647984402</v>
      </c>
    </row>
    <row r="68" spans="1:33" s="88" customFormat="1">
      <c r="A68" s="88" t="s">
        <v>337</v>
      </c>
      <c r="C68" s="88" t="s">
        <v>336</v>
      </c>
      <c r="D68" s="88" t="s">
        <v>1060</v>
      </c>
      <c r="E68" s="88" t="s">
        <v>1047</v>
      </c>
      <c r="H68" s="15">
        <f>CCUS_Summary!AT$58</f>
        <v>133.4</v>
      </c>
      <c r="I68" s="15">
        <f>CCUS_Summary!AU$58</f>
        <v>133.4</v>
      </c>
      <c r="J68" s="15">
        <f>CCUS_Summary!AV$58</f>
        <v>133.4</v>
      </c>
      <c r="K68" s="15">
        <f>CCUS_Summary!AW$58</f>
        <v>133.4</v>
      </c>
      <c r="L68" s="15">
        <f>CCUS_Summary!AX$58</f>
        <v>133.4</v>
      </c>
      <c r="M68" s="15">
        <f>CCUS_Summary!AY$58</f>
        <v>133.4</v>
      </c>
    </row>
    <row r="69" spans="1:33" s="88" customFormat="1">
      <c r="A69" s="88" t="s">
        <v>662</v>
      </c>
      <c r="C69" s="88" t="s">
        <v>661</v>
      </c>
      <c r="D69" s="88" t="s">
        <v>1060</v>
      </c>
      <c r="E69" s="88" t="s">
        <v>1047</v>
      </c>
      <c r="H69" s="15">
        <f t="shared" ref="H69:M69" si="22">H63*1.05</f>
        <v>39.588779408807568</v>
      </c>
      <c r="I69" s="15">
        <f t="shared" si="22"/>
        <v>39.588779408807568</v>
      </c>
      <c r="J69" s="15">
        <f t="shared" si="22"/>
        <v>39.588779408807568</v>
      </c>
      <c r="K69" s="15">
        <f t="shared" si="22"/>
        <v>39.588779408807568</v>
      </c>
      <c r="L69" s="15">
        <f t="shared" si="22"/>
        <v>39.588779408807568</v>
      </c>
      <c r="M69" s="15">
        <f t="shared" si="22"/>
        <v>39.588779408807568</v>
      </c>
    </row>
    <row r="70" spans="1:33" s="88" customFormat="1">
      <c r="A70" s="88" t="s">
        <v>664</v>
      </c>
      <c r="C70" s="88" t="s">
        <v>663</v>
      </c>
      <c r="D70" s="88" t="s">
        <v>1060</v>
      </c>
      <c r="E70" s="88" t="s">
        <v>1047</v>
      </c>
      <c r="H70" s="15">
        <f>H69</f>
        <v>39.588779408807568</v>
      </c>
      <c r="I70" s="15">
        <f t="shared" ref="I70:I71" si="23">I69</f>
        <v>39.588779408807568</v>
      </c>
      <c r="J70" s="15">
        <f t="shared" ref="J70:J71" si="24">J69</f>
        <v>39.588779408807568</v>
      </c>
      <c r="K70" s="15">
        <f t="shared" ref="K70:K71" si="25">K69</f>
        <v>39.588779408807568</v>
      </c>
      <c r="L70" s="15">
        <f t="shared" ref="L70:L71" si="26">L69</f>
        <v>39.588779408807568</v>
      </c>
      <c r="M70" s="15">
        <f t="shared" ref="M70:M71" si="27">M69</f>
        <v>39.588779408807568</v>
      </c>
    </row>
    <row r="71" spans="1:33" s="88" customFormat="1">
      <c r="A71" s="88" t="s">
        <v>666</v>
      </c>
      <c r="C71" s="88" t="s">
        <v>665</v>
      </c>
      <c r="D71" s="88" t="s">
        <v>1060</v>
      </c>
      <c r="E71" s="88" t="s">
        <v>1047</v>
      </c>
      <c r="H71" s="15">
        <f>H70</f>
        <v>39.588779408807568</v>
      </c>
      <c r="I71" s="15">
        <f t="shared" si="23"/>
        <v>39.588779408807568</v>
      </c>
      <c r="J71" s="15">
        <f t="shared" si="24"/>
        <v>39.588779408807568</v>
      </c>
      <c r="K71" s="15">
        <f t="shared" si="25"/>
        <v>39.588779408807568</v>
      </c>
      <c r="L71" s="15">
        <f t="shared" si="26"/>
        <v>39.588779408807568</v>
      </c>
      <c r="M71" s="15">
        <f t="shared" si="27"/>
        <v>39.588779408807568</v>
      </c>
    </row>
    <row r="72" spans="1:33" s="88" customFormat="1">
      <c r="A72" s="88" t="s">
        <v>668</v>
      </c>
      <c r="C72" s="88" t="s">
        <v>667</v>
      </c>
      <c r="D72" s="88" t="s">
        <v>1060</v>
      </c>
      <c r="E72" s="88" t="s">
        <v>1047</v>
      </c>
      <c r="H72" s="15">
        <f>H73</f>
        <v>92.743313895033168</v>
      </c>
      <c r="I72" s="15">
        <f t="shared" ref="I72" si="28">I73</f>
        <v>75.537358387820362</v>
      </c>
      <c r="J72" s="15">
        <f t="shared" ref="J72" si="29">J73</f>
        <v>70.396020826624863</v>
      </c>
      <c r="K72" s="15">
        <f t="shared" ref="K72" si="30">K73</f>
        <v>67.35672674888572</v>
      </c>
      <c r="L72" s="15">
        <f t="shared" ref="L72" si="31">L73</f>
        <v>63.693691004653552</v>
      </c>
      <c r="M72" s="15">
        <f t="shared" ref="M72" si="32">M73</f>
        <v>59.011567280383623</v>
      </c>
    </row>
    <row r="73" spans="1:33" s="88" customFormat="1">
      <c r="A73" s="88" t="s">
        <v>670</v>
      </c>
      <c r="C73" s="88" t="s">
        <v>669</v>
      </c>
      <c r="D73" s="88" t="s">
        <v>1060</v>
      </c>
      <c r="E73" s="88" t="s">
        <v>1047</v>
      </c>
      <c r="H73" s="15">
        <f t="shared" ref="H73:M73" si="33">H67*1.05</f>
        <v>92.743313895033168</v>
      </c>
      <c r="I73" s="15">
        <f t="shared" si="33"/>
        <v>75.537358387820362</v>
      </c>
      <c r="J73" s="15">
        <f t="shared" si="33"/>
        <v>70.396020826624863</v>
      </c>
      <c r="K73" s="15">
        <f t="shared" si="33"/>
        <v>67.35672674888572</v>
      </c>
      <c r="L73" s="15">
        <f t="shared" si="33"/>
        <v>63.693691004653552</v>
      </c>
      <c r="M73" s="15">
        <f t="shared" si="33"/>
        <v>59.011567280383623</v>
      </c>
    </row>
    <row r="74" spans="1:33" s="88" customFormat="1">
      <c r="A74" s="88" t="s">
        <v>672</v>
      </c>
      <c r="C74" s="88" t="s">
        <v>671</v>
      </c>
      <c r="D74" s="88" t="s">
        <v>1060</v>
      </c>
      <c r="E74" s="88" t="s">
        <v>1047</v>
      </c>
      <c r="H74" s="15">
        <f>H73</f>
        <v>92.743313895033168</v>
      </c>
      <c r="I74" s="15">
        <f t="shared" ref="I74" si="34">I73</f>
        <v>75.537358387820362</v>
      </c>
      <c r="J74" s="15">
        <f t="shared" ref="J74" si="35">J73</f>
        <v>70.396020826624863</v>
      </c>
      <c r="K74" s="15">
        <f t="shared" ref="K74" si="36">K73</f>
        <v>67.35672674888572</v>
      </c>
      <c r="L74" s="15">
        <f t="shared" ref="L74" si="37">L73</f>
        <v>63.693691004653552</v>
      </c>
      <c r="M74" s="15">
        <f t="shared" ref="M74" si="38">M73</f>
        <v>59.011567280383623</v>
      </c>
    </row>
    <row r="75" spans="1:33" s="88" customFormat="1">
      <c r="A75" s="88" t="s">
        <v>674</v>
      </c>
      <c r="C75" s="88" t="s">
        <v>673</v>
      </c>
      <c r="D75" s="88" t="s">
        <v>1060</v>
      </c>
      <c r="E75" s="88" t="s">
        <v>1047</v>
      </c>
      <c r="H75" s="15">
        <f>H76</f>
        <v>103.50794289161472</v>
      </c>
      <c r="I75" s="15">
        <f t="shared" ref="I75" si="39">I76</f>
        <v>84.304908352090607</v>
      </c>
      <c r="J75" s="15">
        <f t="shared" ref="J75" si="40">J76</f>
        <v>78.566820587909064</v>
      </c>
      <c r="K75" s="15">
        <f t="shared" ref="K75" si="41">K76</f>
        <v>75.174758512302205</v>
      </c>
      <c r="L75" s="15">
        <f t="shared" ref="L75" si="42">L76</f>
        <v>71.086557663095405</v>
      </c>
      <c r="M75" s="15">
        <f t="shared" ref="M75" si="43">M76</f>
        <v>65.86098425290092</v>
      </c>
    </row>
    <row r="76" spans="1:33" s="88" customFormat="1">
      <c r="A76" s="88" t="s">
        <v>676</v>
      </c>
      <c r="C76" s="88" t="s">
        <v>675</v>
      </c>
      <c r="D76" s="88" t="s">
        <v>1060</v>
      </c>
      <c r="E76" s="88" t="s">
        <v>1047</v>
      </c>
      <c r="H76" s="15">
        <f t="shared" ref="H76:M76" si="44">H66*1.05</f>
        <v>103.50794289161472</v>
      </c>
      <c r="I76" s="15">
        <f t="shared" si="44"/>
        <v>84.304908352090607</v>
      </c>
      <c r="J76" s="15">
        <f t="shared" si="44"/>
        <v>78.566820587909064</v>
      </c>
      <c r="K76" s="15">
        <f t="shared" si="44"/>
        <v>75.174758512302205</v>
      </c>
      <c r="L76" s="15">
        <f t="shared" si="44"/>
        <v>71.086557663095405</v>
      </c>
      <c r="M76" s="15">
        <f t="shared" si="44"/>
        <v>65.86098425290092</v>
      </c>
    </row>
    <row r="77" spans="1:33" s="88" customFormat="1">
      <c r="A77" s="88" t="s">
        <v>678</v>
      </c>
      <c r="C77" s="88" t="s">
        <v>677</v>
      </c>
      <c r="D77" s="88" t="s">
        <v>1060</v>
      </c>
      <c r="E77" s="88" t="s">
        <v>1047</v>
      </c>
      <c r="H77" s="15">
        <f>H76</f>
        <v>103.50794289161472</v>
      </c>
      <c r="I77" s="15">
        <f t="shared" ref="I77" si="45">I76</f>
        <v>84.304908352090607</v>
      </c>
      <c r="J77" s="15">
        <f t="shared" ref="J77" si="46">J76</f>
        <v>78.566820587909064</v>
      </c>
      <c r="K77" s="15">
        <f t="shared" ref="K77" si="47">K76</f>
        <v>75.174758512302205</v>
      </c>
      <c r="L77" s="15">
        <f t="shared" ref="L77" si="48">L76</f>
        <v>71.086557663095405</v>
      </c>
      <c r="M77" s="15">
        <f t="shared" ref="M77" si="49">M76</f>
        <v>65.86098425290092</v>
      </c>
    </row>
    <row r="78" spans="1:33" s="88" customFormat="1">
      <c r="A78" s="88" t="s">
        <v>680</v>
      </c>
      <c r="C78" s="88" t="s">
        <v>679</v>
      </c>
      <c r="D78" s="88" t="s">
        <v>1060</v>
      </c>
      <c r="E78" s="88" t="s">
        <v>1047</v>
      </c>
      <c r="H78" s="15">
        <f t="shared" ref="H78:M78" si="50">H65*1.05</f>
        <v>70.415242308465722</v>
      </c>
      <c r="I78" s="15">
        <f t="shared" si="50"/>
        <v>62.651630126213412</v>
      </c>
      <c r="J78" s="15">
        <f t="shared" si="50"/>
        <v>60.187285190728367</v>
      </c>
      <c r="K78" s="15">
        <f t="shared" si="50"/>
        <v>58.693954612401924</v>
      </c>
      <c r="L78" s="15">
        <f t="shared" si="50"/>
        <v>56.85501348754314</v>
      </c>
      <c r="M78" s="15">
        <f t="shared" si="50"/>
        <v>54.436727121159045</v>
      </c>
    </row>
    <row r="79" spans="1:33" s="88" customFormat="1">
      <c r="A79" s="88" t="s">
        <v>682</v>
      </c>
      <c r="C79" s="88" t="s">
        <v>681</v>
      </c>
      <c r="D79" s="88" t="s">
        <v>1060</v>
      </c>
      <c r="E79" s="88" t="s">
        <v>1047</v>
      </c>
      <c r="H79" s="15">
        <f t="shared" ref="H79:M79" si="51">H64*1.05</f>
        <v>62.761411622762928</v>
      </c>
      <c r="I79" s="15">
        <f t="shared" si="51"/>
        <v>57.216757214609068</v>
      </c>
      <c r="J79" s="15">
        <f t="shared" si="51"/>
        <v>55.427427524039587</v>
      </c>
      <c r="K79" s="15">
        <f t="shared" si="51"/>
        <v>54.335730622865967</v>
      </c>
      <c r="L79" s="15">
        <f t="shared" si="51"/>
        <v>52.983387618407974</v>
      </c>
      <c r="M79" s="15">
        <f t="shared" si="51"/>
        <v>51.1910257728074</v>
      </c>
      <c r="O79" s="137" t="s">
        <v>512</v>
      </c>
      <c r="P79" s="137" t="s">
        <v>1168</v>
      </c>
      <c r="Q79" s="137" t="s">
        <v>1167</v>
      </c>
      <c r="R79" s="137">
        <v>1746.4860000000001</v>
      </c>
      <c r="S79" s="137">
        <v>1745.317</v>
      </c>
      <c r="T79" s="137"/>
      <c r="U79" s="137">
        <v>1744.1479999999999</v>
      </c>
      <c r="V79" s="137">
        <v>1741.81</v>
      </c>
      <c r="W79" s="137">
        <v>1707.9090000000001</v>
      </c>
      <c r="X79" s="137"/>
      <c r="Y79" s="137"/>
      <c r="Z79" s="137">
        <v>34.953099999999999</v>
      </c>
      <c r="AA79" s="137">
        <v>34.953099999999999</v>
      </c>
      <c r="AB79" s="137"/>
      <c r="AC79" s="137">
        <v>34.871270000000003</v>
      </c>
      <c r="AD79" s="137">
        <v>34.836199999999998</v>
      </c>
      <c r="AE79" s="137">
        <v>34.134799999999998</v>
      </c>
      <c r="AF79" s="137"/>
      <c r="AG79" s="137"/>
    </row>
    <row r="80" spans="1:33" s="88" customFormat="1">
      <c r="A80" s="88" t="s">
        <v>684</v>
      </c>
      <c r="C80" s="88" t="s">
        <v>683</v>
      </c>
      <c r="D80" s="88" t="s">
        <v>1060</v>
      </c>
      <c r="E80" s="88" t="s">
        <v>1047</v>
      </c>
      <c r="H80" s="15">
        <f>H78</f>
        <v>70.415242308465722</v>
      </c>
      <c r="I80" s="15">
        <f t="shared" ref="I80:M80" si="52">I78</f>
        <v>62.651630126213412</v>
      </c>
      <c r="J80" s="15">
        <f t="shared" si="52"/>
        <v>60.187285190728367</v>
      </c>
      <c r="K80" s="15">
        <f t="shared" si="52"/>
        <v>58.693954612401924</v>
      </c>
      <c r="L80" s="15">
        <f t="shared" si="52"/>
        <v>56.85501348754314</v>
      </c>
      <c r="M80" s="15">
        <f t="shared" si="52"/>
        <v>54.436727121159045</v>
      </c>
      <c r="O80" s="137"/>
      <c r="Q80" s="137" t="s">
        <v>1</v>
      </c>
      <c r="R80" s="137" t="s">
        <v>927</v>
      </c>
      <c r="S80" s="137" t="s">
        <v>927</v>
      </c>
      <c r="T80" s="137" t="s">
        <v>927</v>
      </c>
      <c r="U80" s="137" t="s">
        <v>927</v>
      </c>
      <c r="V80" s="137" t="s">
        <v>927</v>
      </c>
      <c r="W80" s="137" t="s">
        <v>927</v>
      </c>
      <c r="X80" s="137" t="s">
        <v>927</v>
      </c>
      <c r="Y80" s="137" t="s">
        <v>927</v>
      </c>
      <c r="Z80" s="137" t="s">
        <v>1047</v>
      </c>
      <c r="AA80" s="137" t="s">
        <v>1047</v>
      </c>
      <c r="AB80" s="137" t="s">
        <v>1047</v>
      </c>
      <c r="AC80" s="137" t="s">
        <v>1047</v>
      </c>
      <c r="AD80" s="137" t="s">
        <v>1047</v>
      </c>
      <c r="AE80" s="137" t="s">
        <v>1047</v>
      </c>
      <c r="AF80" s="137" t="s">
        <v>1047</v>
      </c>
      <c r="AG80" s="137" t="s">
        <v>1047</v>
      </c>
    </row>
    <row r="81" spans="1:34" s="88" customFormat="1">
      <c r="A81" s="88" t="s">
        <v>686</v>
      </c>
      <c r="C81" s="88" t="s">
        <v>685</v>
      </c>
      <c r="D81" s="88" t="s">
        <v>1060</v>
      </c>
      <c r="E81" s="88" t="s">
        <v>1047</v>
      </c>
      <c r="H81" s="15">
        <f>H79</f>
        <v>62.761411622762928</v>
      </c>
      <c r="I81" s="15">
        <f t="shared" ref="I81:M81" si="53">I79</f>
        <v>57.216757214609068</v>
      </c>
      <c r="J81" s="15">
        <f t="shared" si="53"/>
        <v>55.427427524039587</v>
      </c>
      <c r="K81" s="15">
        <f t="shared" si="53"/>
        <v>54.335730622865967</v>
      </c>
      <c r="L81" s="15">
        <f t="shared" si="53"/>
        <v>52.983387618407974</v>
      </c>
      <c r="M81" s="15">
        <f t="shared" si="53"/>
        <v>51.1910257728074</v>
      </c>
      <c r="O81" s="137" t="s">
        <v>2</v>
      </c>
      <c r="Q81" s="137" t="s">
        <v>1190</v>
      </c>
      <c r="R81" s="137">
        <v>2006</v>
      </c>
      <c r="S81" s="137">
        <v>2010</v>
      </c>
      <c r="T81" s="137">
        <v>2013</v>
      </c>
      <c r="U81" s="137">
        <v>2015</v>
      </c>
      <c r="V81" s="137">
        <v>2020</v>
      </c>
      <c r="W81" s="137">
        <v>2030</v>
      </c>
      <c r="X81" s="137">
        <v>2040</v>
      </c>
      <c r="Y81" s="137">
        <v>2050</v>
      </c>
      <c r="Z81" s="137">
        <v>2006</v>
      </c>
      <c r="AA81" s="137">
        <v>2010</v>
      </c>
      <c r="AB81" s="137">
        <v>2013</v>
      </c>
      <c r="AC81" s="137">
        <v>2015</v>
      </c>
      <c r="AD81" s="137">
        <v>2020</v>
      </c>
      <c r="AE81" s="137">
        <v>2030</v>
      </c>
      <c r="AF81" s="137">
        <v>2040</v>
      </c>
      <c r="AG81" s="137">
        <v>2050</v>
      </c>
      <c r="AH81"/>
    </row>
    <row r="82" spans="1:34" s="88" customFormat="1">
      <c r="A82" s="88" t="s">
        <v>446</v>
      </c>
      <c r="C82" s="88" t="s">
        <v>445</v>
      </c>
      <c r="D82" s="88" t="s">
        <v>1060</v>
      </c>
      <c r="E82" s="88" t="s">
        <v>927</v>
      </c>
      <c r="F82" s="88">
        <f>Biomass!AF$5</f>
        <v>3600</v>
      </c>
      <c r="G82" s="137">
        <f>Biomass!AG$5</f>
        <v>3380</v>
      </c>
      <c r="H82" s="137">
        <f>Biomass!AH$5</f>
        <v>3270</v>
      </c>
      <c r="I82" s="137">
        <f>Biomass!AI$5</f>
        <v>3190</v>
      </c>
      <c r="J82" s="137">
        <f>Biomass!AJ$5</f>
        <v>3140</v>
      </c>
      <c r="K82" s="137">
        <f>Biomass!AK$5</f>
        <v>3100</v>
      </c>
      <c r="L82" s="137">
        <f>Biomass!AL$5</f>
        <v>3030</v>
      </c>
      <c r="M82" s="137">
        <f>Biomass!AM$5</f>
        <v>2980</v>
      </c>
      <c r="O82" s="137" t="s">
        <v>445</v>
      </c>
      <c r="P82" s="88" t="s">
        <v>1062</v>
      </c>
      <c r="Q82" s="137" t="s">
        <v>1160</v>
      </c>
      <c r="R82" s="137"/>
      <c r="S82" s="137"/>
      <c r="T82" s="137">
        <v>2960</v>
      </c>
      <c r="U82" s="137"/>
      <c r="V82" s="137">
        <v>2620</v>
      </c>
      <c r="W82" s="137">
        <v>2330</v>
      </c>
      <c r="X82" s="137">
        <v>2060</v>
      </c>
      <c r="Y82" s="137">
        <v>1830</v>
      </c>
      <c r="Z82" s="137"/>
      <c r="AA82" s="137"/>
      <c r="AB82" s="137">
        <v>53.28</v>
      </c>
      <c r="AC82" s="137"/>
      <c r="AD82" s="137">
        <v>47.16</v>
      </c>
      <c r="AE82" s="137">
        <v>41.94</v>
      </c>
      <c r="AF82" s="137">
        <v>37.08</v>
      </c>
      <c r="AG82" s="137">
        <v>32.94</v>
      </c>
    </row>
    <row r="83" spans="1:34" s="88" customFormat="1">
      <c r="A83" s="88" t="s">
        <v>444</v>
      </c>
      <c r="C83" s="88" t="s">
        <v>443</v>
      </c>
      <c r="D83" s="88" t="s">
        <v>1060</v>
      </c>
      <c r="E83" s="88" t="s">
        <v>927</v>
      </c>
      <c r="F83" s="137">
        <f>Biomass!AF$6</f>
        <v>5300</v>
      </c>
      <c r="G83" s="137">
        <f>Biomass!AG$6</f>
        <v>4980</v>
      </c>
      <c r="H83" s="137">
        <f>Biomass!AH$6</f>
        <v>4810</v>
      </c>
      <c r="I83" s="137">
        <f>Biomass!AI$6</f>
        <v>4700</v>
      </c>
      <c r="J83" s="137">
        <f>Biomass!AJ$6</f>
        <v>4620</v>
      </c>
      <c r="K83" s="137">
        <f>Biomass!AK$6</f>
        <v>4560</v>
      </c>
      <c r="L83" s="137">
        <f>Biomass!AL$6</f>
        <v>4460</v>
      </c>
      <c r="M83" s="137">
        <f>Biomass!AM$6</f>
        <v>4390</v>
      </c>
      <c r="O83" s="137" t="s">
        <v>443</v>
      </c>
      <c r="P83" s="137" t="s">
        <v>1062</v>
      </c>
      <c r="Q83" s="137" t="s">
        <v>1160</v>
      </c>
      <c r="R83" s="137"/>
      <c r="S83" s="137"/>
      <c r="T83" s="137">
        <v>4810</v>
      </c>
      <c r="U83" s="137"/>
      <c r="V83" s="137">
        <v>3810</v>
      </c>
      <c r="W83" s="137">
        <v>3140</v>
      </c>
      <c r="X83" s="137">
        <v>2840</v>
      </c>
      <c r="Y83" s="137">
        <v>2560</v>
      </c>
      <c r="Z83" s="137"/>
      <c r="AA83" s="137"/>
      <c r="AB83" s="137">
        <v>105.82</v>
      </c>
      <c r="AC83" s="137"/>
      <c r="AD83" s="137">
        <v>83.82</v>
      </c>
      <c r="AE83" s="137">
        <v>69.08</v>
      </c>
      <c r="AF83" s="137">
        <v>62.48</v>
      </c>
      <c r="AG83" s="137">
        <v>56.32</v>
      </c>
    </row>
    <row r="84" spans="1:34">
      <c r="A84" t="s">
        <v>441</v>
      </c>
      <c r="C84" t="s">
        <v>440</v>
      </c>
      <c r="D84" s="88" t="s">
        <v>1060</v>
      </c>
      <c r="E84" s="88" t="s">
        <v>927</v>
      </c>
      <c r="F84" s="137">
        <f>Biomass!AF$7</f>
        <v>4700</v>
      </c>
      <c r="G84" s="137">
        <f>Biomass!AG$7</f>
        <v>4420</v>
      </c>
      <c r="H84" s="137">
        <f>Biomass!AH$7</f>
        <v>4260</v>
      </c>
      <c r="I84" s="137">
        <f>Biomass!AI$7</f>
        <v>4160</v>
      </c>
      <c r="J84" s="137">
        <f>Biomass!AJ$7</f>
        <v>4100</v>
      </c>
      <c r="K84" s="137">
        <f>Biomass!AK$7</f>
        <v>4040</v>
      </c>
      <c r="L84" s="137">
        <f>Biomass!AL$7</f>
        <v>3960</v>
      </c>
      <c r="M84" s="137">
        <f>Biomass!AM$7</f>
        <v>3900</v>
      </c>
      <c r="O84" s="137" t="s">
        <v>440</v>
      </c>
      <c r="P84" s="137" t="s">
        <v>1062</v>
      </c>
      <c r="Q84" s="137" t="s">
        <v>1160</v>
      </c>
      <c r="R84" s="137"/>
      <c r="S84" s="137"/>
      <c r="T84" s="137">
        <v>3880</v>
      </c>
      <c r="U84" s="137"/>
      <c r="V84" s="137">
        <v>3180</v>
      </c>
      <c r="W84" s="137">
        <v>2760</v>
      </c>
      <c r="X84" s="137">
        <v>2520</v>
      </c>
      <c r="Y84" s="137">
        <v>2300</v>
      </c>
      <c r="Z84" s="137"/>
      <c r="AA84" s="137"/>
      <c r="AB84" s="137">
        <v>159.08000000000001</v>
      </c>
      <c r="AC84" s="137"/>
      <c r="AD84" s="137">
        <v>130.38</v>
      </c>
      <c r="AE84" s="137">
        <v>113.16</v>
      </c>
      <c r="AF84" s="137">
        <v>103.32</v>
      </c>
      <c r="AG84" s="137">
        <v>94.3</v>
      </c>
      <c r="AH84" s="88"/>
    </row>
    <row r="85" spans="1:34" s="88" customFormat="1">
      <c r="A85" s="88" t="s">
        <v>509</v>
      </c>
      <c r="C85" s="88" t="s">
        <v>508</v>
      </c>
      <c r="D85" s="88" t="s">
        <v>1060</v>
      </c>
      <c r="E85" s="88" t="s">
        <v>927</v>
      </c>
      <c r="F85" s="15">
        <f>F84*1.05</f>
        <v>4935</v>
      </c>
      <c r="G85" s="15">
        <f t="shared" ref="G85:M85" si="54">G84*1.05</f>
        <v>4641</v>
      </c>
      <c r="H85" s="15">
        <f t="shared" si="54"/>
        <v>4473</v>
      </c>
      <c r="I85" s="15">
        <f t="shared" si="54"/>
        <v>4368</v>
      </c>
      <c r="J85" s="15">
        <f t="shared" si="54"/>
        <v>4305</v>
      </c>
      <c r="K85" s="15">
        <f t="shared" si="54"/>
        <v>4242</v>
      </c>
      <c r="L85" s="15">
        <f t="shared" si="54"/>
        <v>4158</v>
      </c>
      <c r="M85" s="15">
        <f t="shared" si="54"/>
        <v>4095</v>
      </c>
      <c r="O85" s="137" t="s">
        <v>508</v>
      </c>
      <c r="P85" s="88" t="s">
        <v>1168</v>
      </c>
      <c r="Q85" s="137" t="s">
        <v>1167</v>
      </c>
      <c r="R85" s="137">
        <v>3164.25999221445</v>
      </c>
      <c r="S85" s="137">
        <v>3248.2940764585301</v>
      </c>
      <c r="T85" s="137"/>
      <c r="U85" s="137">
        <v>3332.3281607026101</v>
      </c>
      <c r="V85" s="137">
        <v>3416.3622449466902</v>
      </c>
      <c r="W85" s="137">
        <v>3500.3963291907698</v>
      </c>
      <c r="X85" s="137"/>
      <c r="Y85" s="137"/>
      <c r="Z85" s="137">
        <v>153.860295644194</v>
      </c>
      <c r="AA85" s="137">
        <v>156.84237963985899</v>
      </c>
      <c r="AB85" s="137"/>
      <c r="AC85" s="137">
        <v>137.97278472050101</v>
      </c>
      <c r="AD85" s="137">
        <v>137.938577702289</v>
      </c>
      <c r="AE85" s="137">
        <v>127.21556332836001</v>
      </c>
      <c r="AF85" s="137"/>
      <c r="AG85" s="137"/>
    </row>
    <row r="86" spans="1:34" s="88" customFormat="1">
      <c r="A86" s="88" t="s">
        <v>511</v>
      </c>
      <c r="C86" s="88" t="s">
        <v>510</v>
      </c>
      <c r="D86" s="88" t="s">
        <v>1060</v>
      </c>
      <c r="E86" s="88" t="s">
        <v>927</v>
      </c>
      <c r="F86" s="15">
        <f>F83*1.05</f>
        <v>5565</v>
      </c>
      <c r="G86" s="15">
        <f t="shared" ref="G86:M86" si="55">G83*1.05</f>
        <v>5229</v>
      </c>
      <c r="H86" s="15">
        <f t="shared" si="55"/>
        <v>5050.5</v>
      </c>
      <c r="I86" s="15">
        <f t="shared" si="55"/>
        <v>4935</v>
      </c>
      <c r="J86" s="15">
        <f t="shared" si="55"/>
        <v>4851</v>
      </c>
      <c r="K86" s="15">
        <f t="shared" si="55"/>
        <v>4788</v>
      </c>
      <c r="L86" s="15">
        <f t="shared" si="55"/>
        <v>4683</v>
      </c>
      <c r="M86" s="15">
        <f t="shared" si="55"/>
        <v>4609.5</v>
      </c>
      <c r="O86" s="137" t="s">
        <v>510</v>
      </c>
      <c r="P86" s="137" t="s">
        <v>1168</v>
      </c>
      <c r="Q86" s="137" t="s">
        <v>1167</v>
      </c>
      <c r="R86" s="137">
        <v>5418.0662040874004</v>
      </c>
      <c r="S86" s="137">
        <v>5140.0929999999998</v>
      </c>
      <c r="T86" s="137"/>
      <c r="U86" s="137">
        <v>4862.1197959126002</v>
      </c>
      <c r="V86" s="137">
        <v>4584.1465918251997</v>
      </c>
      <c r="W86" s="137">
        <v>4004.7414194673202</v>
      </c>
      <c r="X86" s="137"/>
      <c r="Y86" s="137"/>
      <c r="Z86" s="137">
        <v>76.749806113369303</v>
      </c>
      <c r="AA86" s="137">
        <v>76.749806113369303</v>
      </c>
      <c r="AB86" s="137"/>
      <c r="AC86" s="137">
        <v>76.749806113369303</v>
      </c>
      <c r="AD86" s="137">
        <v>76.749806113369303</v>
      </c>
      <c r="AE86" s="137">
        <v>76.749806113369303</v>
      </c>
      <c r="AF86" s="137"/>
      <c r="AG86" s="137"/>
    </row>
    <row r="87" spans="1:34" s="88" customFormat="1">
      <c r="A87" s="137" t="s">
        <v>446</v>
      </c>
      <c r="B87" s="137"/>
      <c r="C87" s="137" t="s">
        <v>445</v>
      </c>
      <c r="D87" s="137" t="s">
        <v>1060</v>
      </c>
      <c r="E87" s="137" t="s">
        <v>1047</v>
      </c>
      <c r="F87" s="15">
        <f>Biomass!AR$5</f>
        <v>72</v>
      </c>
      <c r="G87" s="15">
        <f>Biomass!AS$5</f>
        <v>67.680517721204822</v>
      </c>
      <c r="H87" s="15">
        <f>Biomass!AT$5</f>
        <v>65.309714905888882</v>
      </c>
      <c r="I87" s="15">
        <f>Biomass!AU$5</f>
        <v>63.785692486436297</v>
      </c>
      <c r="J87" s="15">
        <f>Biomass!AV$5</f>
        <v>62.820864121880952</v>
      </c>
      <c r="K87" s="15">
        <f>Biomass!AW$5</f>
        <v>61.939562983839664</v>
      </c>
      <c r="L87" s="15">
        <f>Biomass!AX$5</f>
        <v>60.644861220149622</v>
      </c>
      <c r="M87" s="15">
        <f>Biomass!AY$5</f>
        <v>59.685434124544784</v>
      </c>
      <c r="AG87"/>
      <c r="AH87"/>
    </row>
    <row r="88" spans="1:34" s="88" customFormat="1">
      <c r="A88" s="137" t="s">
        <v>444</v>
      </c>
      <c r="B88" s="137"/>
      <c r="C88" s="137" t="s">
        <v>443</v>
      </c>
      <c r="D88" s="137" t="s">
        <v>1060</v>
      </c>
      <c r="E88" s="137" t="s">
        <v>1047</v>
      </c>
      <c r="F88" s="15">
        <f>Biomass!AR$6</f>
        <v>106</v>
      </c>
      <c r="G88" s="15">
        <f>Biomass!AS$6</f>
        <v>99.64076220066265</v>
      </c>
      <c r="H88" s="15">
        <f>Biomass!AT$6</f>
        <v>96.150413611447533</v>
      </c>
      <c r="I88" s="15">
        <f>Biomass!AU$6</f>
        <v>93.906713938364533</v>
      </c>
      <c r="J88" s="15">
        <f>Biomass!AV$6</f>
        <v>92.486272179435844</v>
      </c>
      <c r="K88" s="15">
        <f>Biomass!AW$6</f>
        <v>91.188801059541731</v>
      </c>
      <c r="L88" s="15">
        <f>Biomass!AX$6</f>
        <v>89.282712351886957</v>
      </c>
      <c r="M88" s="15">
        <f>Biomass!AY$6</f>
        <v>87.87022246113537</v>
      </c>
    </row>
    <row r="89" spans="1:34" s="88" customFormat="1">
      <c r="A89" s="137" t="s">
        <v>441</v>
      </c>
      <c r="B89" s="137"/>
      <c r="C89" s="137" t="s">
        <v>440</v>
      </c>
      <c r="D89" s="137" t="s">
        <v>1060</v>
      </c>
      <c r="E89" s="137" t="s">
        <v>1047</v>
      </c>
      <c r="F89" s="15">
        <f>Biomass!AR$7</f>
        <v>94</v>
      </c>
      <c r="G89" s="15">
        <f>Biomass!AS$7</f>
        <v>88.360675913795163</v>
      </c>
      <c r="H89" s="15">
        <f>Biomass!AT$7</f>
        <v>85.26546112713271</v>
      </c>
      <c r="I89" s="15">
        <f>Biomass!AU$7</f>
        <v>83.275765190625151</v>
      </c>
      <c r="J89" s="15">
        <f>Biomass!AV$7</f>
        <v>82.016128159122346</v>
      </c>
      <c r="K89" s="15">
        <f>Biomass!AW$7</f>
        <v>80.865540562235111</v>
      </c>
      <c r="L89" s="15">
        <f>Biomass!AX$7</f>
        <v>79.175235481862003</v>
      </c>
      <c r="M89" s="15">
        <f>Biomass!AY$7</f>
        <v>77.922650107044561</v>
      </c>
    </row>
    <row r="90" spans="1:34">
      <c r="A90" s="137" t="s">
        <v>509</v>
      </c>
      <c r="B90" s="137"/>
      <c r="C90" s="137" t="s">
        <v>508</v>
      </c>
      <c r="D90" s="137" t="s">
        <v>1060</v>
      </c>
      <c r="E90" s="137" t="s">
        <v>1047</v>
      </c>
      <c r="F90" s="15">
        <f>F89*1.05</f>
        <v>98.7</v>
      </c>
      <c r="G90" s="15">
        <f t="shared" ref="G90:M90" si="56">G89*1.05</f>
        <v>92.778709709484929</v>
      </c>
      <c r="H90" s="15">
        <f t="shared" si="56"/>
        <v>89.528734183489348</v>
      </c>
      <c r="I90" s="15">
        <f t="shared" si="56"/>
        <v>87.43955345015641</v>
      </c>
      <c r="J90" s="15">
        <f t="shared" si="56"/>
        <v>86.116934567078474</v>
      </c>
      <c r="K90" s="15">
        <f t="shared" si="56"/>
        <v>84.908817590346871</v>
      </c>
      <c r="L90" s="15">
        <f t="shared" si="56"/>
        <v>83.133997255955109</v>
      </c>
      <c r="M90" s="15">
        <f t="shared" si="56"/>
        <v>81.818782612396788</v>
      </c>
    </row>
    <row r="91" spans="1:34">
      <c r="A91" s="137" t="s">
        <v>511</v>
      </c>
      <c r="B91" s="137"/>
      <c r="C91" s="137" t="s">
        <v>510</v>
      </c>
      <c r="D91" s="137" t="s">
        <v>1060</v>
      </c>
      <c r="E91" s="137" t="s">
        <v>1047</v>
      </c>
      <c r="F91" s="15">
        <f>F88*1.05</f>
        <v>111.30000000000001</v>
      </c>
      <c r="G91" s="15">
        <f t="shared" ref="G91:M91" si="57">G88*1.05</f>
        <v>104.62280031069578</v>
      </c>
      <c r="H91" s="15">
        <f t="shared" si="57"/>
        <v>100.95793429201991</v>
      </c>
      <c r="I91" s="15">
        <f t="shared" si="57"/>
        <v>98.602049635282768</v>
      </c>
      <c r="J91" s="15">
        <f t="shared" si="57"/>
        <v>97.110585788407633</v>
      </c>
      <c r="K91" s="15">
        <f t="shared" si="57"/>
        <v>95.748241112518826</v>
      </c>
      <c r="L91" s="15">
        <f t="shared" si="57"/>
        <v>93.746847969481308</v>
      </c>
      <c r="M91" s="15">
        <f t="shared" si="57"/>
        <v>92.263733584192138</v>
      </c>
    </row>
    <row r="92" spans="1:34" s="88" customFormat="1">
      <c r="A92" s="88" t="s">
        <v>581</v>
      </c>
      <c r="C92" s="88" t="s">
        <v>580</v>
      </c>
      <c r="D92" s="137" t="s">
        <v>1060</v>
      </c>
      <c r="E92" s="137" t="s">
        <v>927</v>
      </c>
      <c r="F92" s="88">
        <f>Hydro_Summary!AF$5</f>
        <v>1090</v>
      </c>
      <c r="G92" s="137">
        <f>Hydro_Summary!AG$5</f>
        <v>1090</v>
      </c>
      <c r="H92" s="137">
        <f>Hydro_Summary!AH$5</f>
        <v>1090</v>
      </c>
      <c r="I92" s="137">
        <f>Hydro_Summary!AI$5</f>
        <v>1090</v>
      </c>
      <c r="J92" s="137">
        <f>Hydro_Summary!AJ$5</f>
        <v>1090</v>
      </c>
      <c r="K92" s="137">
        <f>Hydro_Summary!AK$5</f>
        <v>1090</v>
      </c>
      <c r="L92" s="137">
        <f>Hydro_Summary!AL$5</f>
        <v>1090</v>
      </c>
      <c r="M92" s="137">
        <f>Hydro_Summary!AM$5</f>
        <v>1090</v>
      </c>
    </row>
    <row r="93" spans="1:34" s="137" customFormat="1">
      <c r="A93" s="137" t="s">
        <v>583</v>
      </c>
      <c r="C93" s="137" t="s">
        <v>582</v>
      </c>
      <c r="D93" s="137" t="s">
        <v>1060</v>
      </c>
      <c r="E93" s="137" t="s">
        <v>927</v>
      </c>
      <c r="F93" s="137">
        <f>Hydro_Summary!AF$6</f>
        <v>3500</v>
      </c>
      <c r="G93" s="137">
        <f>Hydro_Summary!AG$6</f>
        <v>3500</v>
      </c>
      <c r="H93" s="137">
        <f>Hydro_Summary!AH$6</f>
        <v>3490</v>
      </c>
      <c r="I93" s="137">
        <f>Hydro_Summary!AI$6</f>
        <v>3490</v>
      </c>
      <c r="J93" s="137">
        <f>Hydro_Summary!AJ$6</f>
        <v>3490</v>
      </c>
      <c r="K93" s="137">
        <f>Hydro_Summary!AK$6</f>
        <v>3490</v>
      </c>
      <c r="L93" s="137">
        <f>Hydro_Summary!AL$6</f>
        <v>3490</v>
      </c>
      <c r="M93" s="137">
        <f>Hydro_Summary!AM$6</f>
        <v>3490</v>
      </c>
    </row>
    <row r="94" spans="1:34" s="137" customFormat="1">
      <c r="A94" s="137" t="s">
        <v>585</v>
      </c>
      <c r="C94" s="137" t="s">
        <v>584</v>
      </c>
      <c r="D94" s="137" t="s">
        <v>1060</v>
      </c>
      <c r="E94" s="137" t="s">
        <v>927</v>
      </c>
      <c r="F94" s="137">
        <f>Hydro_Summary!AF$7</f>
        <v>1410</v>
      </c>
      <c r="G94" s="137">
        <f>Hydro_Summary!AG$7</f>
        <v>1410</v>
      </c>
      <c r="H94" s="137">
        <f>Hydro_Summary!AH$7</f>
        <v>1410</v>
      </c>
      <c r="I94" s="137">
        <f>Hydro_Summary!AI$7</f>
        <v>1410</v>
      </c>
      <c r="J94" s="137">
        <f>Hydro_Summary!AJ$7</f>
        <v>1410</v>
      </c>
      <c r="K94" s="137">
        <f>Hydro_Summary!AK$7</f>
        <v>1410</v>
      </c>
      <c r="L94" s="137">
        <f>Hydro_Summary!AL$7</f>
        <v>1410</v>
      </c>
      <c r="M94" s="137">
        <f>Hydro_Summary!AM$7</f>
        <v>1410</v>
      </c>
    </row>
    <row r="95" spans="1:34" s="137" customFormat="1">
      <c r="A95" s="137" t="s">
        <v>587</v>
      </c>
      <c r="C95" s="137" t="s">
        <v>586</v>
      </c>
      <c r="D95" s="137" t="s">
        <v>1060</v>
      </c>
      <c r="E95" s="137" t="s">
        <v>927</v>
      </c>
      <c r="F95" s="137">
        <f>Hydro_Summary!AF$8</f>
        <v>4000</v>
      </c>
      <c r="G95" s="137">
        <f>Hydro_Summary!AG$8</f>
        <v>4000</v>
      </c>
      <c r="H95" s="137">
        <f>Hydro_Summary!AH$8</f>
        <v>3990</v>
      </c>
      <c r="I95" s="137">
        <f>Hydro_Summary!AI$8</f>
        <v>3990</v>
      </c>
      <c r="J95" s="137">
        <f>Hydro_Summary!AJ$8</f>
        <v>3990</v>
      </c>
      <c r="K95" s="137">
        <f>Hydro_Summary!AK$8</f>
        <v>3990</v>
      </c>
      <c r="L95" s="137">
        <f>Hydro_Summary!AL$8</f>
        <v>3990</v>
      </c>
      <c r="M95" s="137">
        <f>Hydro_Summary!AM$8</f>
        <v>3990</v>
      </c>
    </row>
    <row r="96" spans="1:34" s="137" customFormat="1">
      <c r="A96" s="137" t="s">
        <v>589</v>
      </c>
      <c r="C96" s="137" t="s">
        <v>588</v>
      </c>
      <c r="D96" s="137" t="s">
        <v>1060</v>
      </c>
      <c r="E96" s="137" t="s">
        <v>927</v>
      </c>
      <c r="F96" s="137">
        <f>Hydro_Summary!AF$9</f>
        <v>1740</v>
      </c>
      <c r="G96" s="137">
        <f>Hydro_Summary!AG$9</f>
        <v>1740</v>
      </c>
      <c r="H96" s="137">
        <f>Hydro_Summary!AH$9</f>
        <v>1740</v>
      </c>
      <c r="I96" s="137">
        <f>Hydro_Summary!AI$9</f>
        <v>1740</v>
      </c>
      <c r="J96" s="137">
        <f>Hydro_Summary!AJ$9</f>
        <v>1740</v>
      </c>
      <c r="K96" s="137">
        <f>Hydro_Summary!AK$9</f>
        <v>1740</v>
      </c>
      <c r="L96" s="137">
        <f>Hydro_Summary!AL$9</f>
        <v>1740</v>
      </c>
      <c r="M96" s="137">
        <f>Hydro_Summary!AM$9</f>
        <v>1730</v>
      </c>
    </row>
    <row r="97" spans="1:13" s="137" customFormat="1">
      <c r="A97" s="137" t="s">
        <v>591</v>
      </c>
      <c r="C97" s="137" t="s">
        <v>590</v>
      </c>
      <c r="D97" s="137" t="s">
        <v>1060</v>
      </c>
      <c r="E97" s="137" t="s">
        <v>927</v>
      </c>
      <c r="F97" s="137">
        <f>Hydro_Summary!AF$10</f>
        <v>5000</v>
      </c>
      <c r="G97" s="137">
        <f>Hydro_Summary!AG$10</f>
        <v>4990</v>
      </c>
      <c r="H97" s="137">
        <f>Hydro_Summary!AH$10</f>
        <v>4990</v>
      </c>
      <c r="I97" s="137">
        <f>Hydro_Summary!AI$10</f>
        <v>4990</v>
      </c>
      <c r="J97" s="137">
        <f>Hydro_Summary!AJ$10</f>
        <v>4990</v>
      </c>
      <c r="K97" s="137">
        <f>Hydro_Summary!AK$10</f>
        <v>4990</v>
      </c>
      <c r="L97" s="137">
        <f>Hydro_Summary!AL$10</f>
        <v>4990</v>
      </c>
      <c r="M97" s="137">
        <f>Hydro_Summary!AM$10</f>
        <v>4980</v>
      </c>
    </row>
    <row r="98" spans="1:13" s="137" customFormat="1">
      <c r="A98" s="137" t="s">
        <v>596</v>
      </c>
      <c r="C98" s="137" t="s">
        <v>595</v>
      </c>
      <c r="D98" s="137" t="s">
        <v>1060</v>
      </c>
      <c r="E98" s="137" t="s">
        <v>927</v>
      </c>
      <c r="F98" s="137">
        <f>Hydro_Summary!AF$11</f>
        <v>3000</v>
      </c>
      <c r="G98" s="137">
        <f>Hydro_Summary!AG$11</f>
        <v>3000</v>
      </c>
      <c r="H98" s="137">
        <f>Hydro_Summary!AH$11</f>
        <v>2990</v>
      </c>
      <c r="I98" s="137">
        <f>Hydro_Summary!AI$11</f>
        <v>2990</v>
      </c>
      <c r="J98" s="137">
        <f>Hydro_Summary!AJ$11</f>
        <v>2990</v>
      </c>
      <c r="K98" s="137">
        <f>Hydro_Summary!AK$11</f>
        <v>2990</v>
      </c>
      <c r="L98" s="137">
        <f>Hydro_Summary!AL$11</f>
        <v>2990</v>
      </c>
      <c r="M98" s="137">
        <f>Hydro_Summary!AM$11</f>
        <v>2990</v>
      </c>
    </row>
    <row r="99" spans="1:13" s="137" customFormat="1">
      <c r="A99" s="137" t="s">
        <v>581</v>
      </c>
      <c r="C99" s="137" t="s">
        <v>580</v>
      </c>
      <c r="D99" s="137" t="s">
        <v>1060</v>
      </c>
      <c r="E99" s="137" t="s">
        <v>1047</v>
      </c>
      <c r="F99" s="15">
        <f>Hydro_Summary!AR$5</f>
        <v>5.45</v>
      </c>
      <c r="G99" s="15">
        <f>Hydro_Summary!AS$5</f>
        <v>5.4432482854226274</v>
      </c>
      <c r="H99" s="15">
        <f>Hydro_Summary!AT$5</f>
        <v>5.4403564650886302</v>
      </c>
      <c r="I99" s="15">
        <f>Hydro_Summary!AU$5</f>
        <v>5.4385243150282809</v>
      </c>
      <c r="J99" s="15">
        <f>Hydro_Summary!AV$5</f>
        <v>5.437005106871502</v>
      </c>
      <c r="K99" s="15">
        <f>Hydro_Summary!AW$5</f>
        <v>5.4358417438225857</v>
      </c>
      <c r="L99" s="15">
        <f>Hydro_Summary!AX$5</f>
        <v>5.4344153332575527</v>
      </c>
      <c r="M99" s="15">
        <f>Hydro_Summary!AY$5</f>
        <v>5.4327439768565631</v>
      </c>
    </row>
    <row r="100" spans="1:13" s="137" customFormat="1">
      <c r="A100" s="137" t="s">
        <v>583</v>
      </c>
      <c r="C100" s="137" t="s">
        <v>582</v>
      </c>
      <c r="D100" s="137" t="s">
        <v>1060</v>
      </c>
      <c r="E100" s="137" t="s">
        <v>1047</v>
      </c>
      <c r="F100" s="15">
        <f>Hydro_Summary!AR$6</f>
        <v>17.5</v>
      </c>
      <c r="G100" s="15">
        <f>Hydro_Summary!AS$6</f>
        <v>17.478320182549719</v>
      </c>
      <c r="H100" s="15">
        <f>Hydro_Summary!AT$6</f>
        <v>17.469034520926794</v>
      </c>
      <c r="I100" s="15">
        <f>Hydro_Summary!AU$6</f>
        <v>17.463151470274294</v>
      </c>
      <c r="J100" s="15">
        <f>Hydro_Summary!AV$6</f>
        <v>17.458273278945192</v>
      </c>
      <c r="K100" s="15">
        <f>Hydro_Summary!AW$6</f>
        <v>17.454537709522064</v>
      </c>
      <c r="L100" s="15">
        <f>Hydro_Summary!AX$6</f>
        <v>17.449957492111405</v>
      </c>
      <c r="M100" s="15">
        <f>Hydro_Summary!AY$6</f>
        <v>17.444590751374282</v>
      </c>
    </row>
    <row r="101" spans="1:13" s="137" customFormat="1">
      <c r="A101" s="137" t="s">
        <v>585</v>
      </c>
      <c r="C101" s="137" t="s">
        <v>584</v>
      </c>
      <c r="D101" s="137" t="s">
        <v>1060</v>
      </c>
      <c r="E101" s="137" t="s">
        <v>1047</v>
      </c>
      <c r="F101" s="15">
        <f>Hydro_Summary!AR$7</f>
        <v>7.05</v>
      </c>
      <c r="G101" s="15">
        <f>Hydro_Summary!AS$7</f>
        <v>7.0412661306843152</v>
      </c>
      <c r="H101" s="15">
        <f>Hydro_Summary!AT$7</f>
        <v>7.0375253355733651</v>
      </c>
      <c r="I101" s="15">
        <f>Hydro_Summary!AU$7</f>
        <v>7.0351553065962156</v>
      </c>
      <c r="J101" s="15">
        <f>Hydro_Summary!AV$7</f>
        <v>7.0331900923750617</v>
      </c>
      <c r="K101" s="15">
        <f>Hydro_Summary!AW$7</f>
        <v>7.0316851915503165</v>
      </c>
      <c r="L101" s="15">
        <f>Hydro_Summary!AX$7</f>
        <v>7.029840018250594</v>
      </c>
      <c r="M101" s="15">
        <f>Hydro_Summary!AY$7</f>
        <v>7.0276779884107814</v>
      </c>
    </row>
    <row r="102" spans="1:13" s="137" customFormat="1">
      <c r="A102" s="137" t="s">
        <v>587</v>
      </c>
      <c r="C102" s="137" t="s">
        <v>586</v>
      </c>
      <c r="D102" s="137" t="s">
        <v>1060</v>
      </c>
      <c r="E102" s="137" t="s">
        <v>1047</v>
      </c>
      <c r="F102" s="15">
        <f>Hydro_Summary!AR$8</f>
        <v>20</v>
      </c>
      <c r="G102" s="15">
        <f>Hydro_Summary!AS$8</f>
        <v>19.975223065771107</v>
      </c>
      <c r="H102" s="15">
        <f>Hydro_Summary!AT$8</f>
        <v>19.964610881059194</v>
      </c>
      <c r="I102" s="15">
        <f>Hydro_Summary!AU$8</f>
        <v>19.957887394599194</v>
      </c>
      <c r="J102" s="15">
        <f>Hydro_Summary!AV$8</f>
        <v>19.952312318794501</v>
      </c>
      <c r="K102" s="15">
        <f>Hydro_Summary!AW$8</f>
        <v>19.948043096596642</v>
      </c>
      <c r="L102" s="15">
        <f>Hydro_Summary!AX$8</f>
        <v>19.942808562413035</v>
      </c>
      <c r="M102" s="15">
        <f>Hydro_Summary!AY$8</f>
        <v>19.936675144427749</v>
      </c>
    </row>
    <row r="103" spans="1:13" s="137" customFormat="1">
      <c r="A103" s="137" t="s">
        <v>589</v>
      </c>
      <c r="C103" s="137" t="s">
        <v>588</v>
      </c>
      <c r="D103" s="137" t="s">
        <v>1060</v>
      </c>
      <c r="E103" s="137" t="s">
        <v>1047</v>
      </c>
      <c r="F103" s="15">
        <f>Hydro_Summary!AR$9</f>
        <v>17.400000000000002</v>
      </c>
      <c r="G103" s="15">
        <f>Hydro_Summary!AS$9</f>
        <v>17.378444067220865</v>
      </c>
      <c r="H103" s="15">
        <f>Hydro_Summary!AT$9</f>
        <v>17.369211466521499</v>
      </c>
      <c r="I103" s="15">
        <f>Hydro_Summary!AU$9</f>
        <v>17.363362033301296</v>
      </c>
      <c r="J103" s="15">
        <f>Hydro_Summary!AV$9</f>
        <v>17.358511717351217</v>
      </c>
      <c r="K103" s="15">
        <f>Hydro_Summary!AW$9</f>
        <v>17.354797494039079</v>
      </c>
      <c r="L103" s="15">
        <f>Hydro_Summary!AX$9</f>
        <v>17.350243449299338</v>
      </c>
      <c r="M103" s="15">
        <f>Hydro_Summary!AY$9</f>
        <v>17.344907375652141</v>
      </c>
    </row>
    <row r="104" spans="1:13" s="137" customFormat="1">
      <c r="A104" s="137" t="s">
        <v>591</v>
      </c>
      <c r="C104" s="137" t="s">
        <v>590</v>
      </c>
      <c r="D104" s="137" t="s">
        <v>1060</v>
      </c>
      <c r="E104" s="137" t="s">
        <v>1047</v>
      </c>
      <c r="F104" s="15">
        <f>Hydro_Summary!AR$10</f>
        <v>50</v>
      </c>
      <c r="G104" s="15">
        <f>Hydro_Summary!AS$10</f>
        <v>49.938057664427774</v>
      </c>
      <c r="H104" s="15">
        <f>Hydro_Summary!AT$10</f>
        <v>49.911527202647989</v>
      </c>
      <c r="I104" s="15">
        <f>Hydro_Summary!AU$10</f>
        <v>49.894718486497986</v>
      </c>
      <c r="J104" s="15">
        <f>Hydro_Summary!AV$10</f>
        <v>49.880780796986265</v>
      </c>
      <c r="K104" s="15">
        <f>Hydro_Summary!AW$10</f>
        <v>49.870107741491609</v>
      </c>
      <c r="L104" s="15">
        <f>Hydro_Summary!AX$10</f>
        <v>49.857021406032594</v>
      </c>
      <c r="M104" s="15">
        <f>Hydro_Summary!AY$10</f>
        <v>49.841687861069389</v>
      </c>
    </row>
    <row r="105" spans="1:13" s="137" customFormat="1">
      <c r="A105" s="137" t="s">
        <v>596</v>
      </c>
      <c r="C105" s="137" t="s">
        <v>595</v>
      </c>
      <c r="D105" s="137" t="s">
        <v>1060</v>
      </c>
      <c r="E105" s="137" t="s">
        <v>1047</v>
      </c>
      <c r="F105" s="15">
        <f>Hydro_Summary!AR$11</f>
        <v>15</v>
      </c>
      <c r="G105" s="15">
        <f>Hydro_Summary!AS$11</f>
        <v>14.981417299328331</v>
      </c>
      <c r="H105" s="15">
        <f>Hydro_Summary!AT$11</f>
        <v>14.973458160794396</v>
      </c>
      <c r="I105" s="15">
        <f>Hydro_Summary!AU$11</f>
        <v>14.968415545949398</v>
      </c>
      <c r="J105" s="15">
        <f>Hydro_Summary!AV$11</f>
        <v>14.964234239095878</v>
      </c>
      <c r="K105" s="15">
        <f>Hydro_Summary!AW$11</f>
        <v>14.961032322447483</v>
      </c>
      <c r="L105" s="15">
        <f>Hydro_Summary!AX$11</f>
        <v>14.95710642180978</v>
      </c>
      <c r="M105" s="15">
        <f>Hydro_Summary!AY$11</f>
        <v>14.952506358320816</v>
      </c>
    </row>
    <row r="106" spans="1:13" s="137" customFormat="1"/>
    <row r="108" spans="1:13">
      <c r="C108" s="90" t="s">
        <v>1061</v>
      </c>
    </row>
    <row r="109" spans="1:13" ht="15.75" thickBot="1">
      <c r="A109" s="116" t="s">
        <v>3</v>
      </c>
      <c r="C109" s="91" t="s">
        <v>0</v>
      </c>
      <c r="D109" s="91" t="s">
        <v>1</v>
      </c>
      <c r="E109" s="91" t="s">
        <v>1091</v>
      </c>
      <c r="F109" s="91" t="s">
        <v>1133</v>
      </c>
      <c r="G109" s="117" t="s">
        <v>1132</v>
      </c>
    </row>
    <row r="110" spans="1:13">
      <c r="A110" s="131" t="s">
        <v>846</v>
      </c>
      <c r="B110" s="131"/>
      <c r="C110" s="131" t="s">
        <v>1134</v>
      </c>
      <c r="D110" s="131" t="s">
        <v>1111</v>
      </c>
      <c r="E110" s="131">
        <v>2010</v>
      </c>
      <c r="F110" s="131" t="s">
        <v>1113</v>
      </c>
      <c r="G110" s="131">
        <v>5.5</v>
      </c>
    </row>
    <row r="111" spans="1:13">
      <c r="A111" s="131" t="s">
        <v>846</v>
      </c>
      <c r="B111" s="131"/>
      <c r="C111" s="131" t="s">
        <v>1134</v>
      </c>
      <c r="D111" s="131" t="s">
        <v>1111</v>
      </c>
      <c r="E111" s="131">
        <v>2020</v>
      </c>
      <c r="F111" s="131" t="s">
        <v>1113</v>
      </c>
      <c r="G111" s="131">
        <v>5.5</v>
      </c>
    </row>
    <row r="112" spans="1:13">
      <c r="A112" s="131" t="s">
        <v>846</v>
      </c>
      <c r="B112" s="131"/>
      <c r="C112" s="131" t="s">
        <v>1134</v>
      </c>
      <c r="D112" s="131" t="s">
        <v>1111</v>
      </c>
      <c r="E112" s="131">
        <v>2030</v>
      </c>
      <c r="F112" s="131" t="s">
        <v>1113</v>
      </c>
      <c r="G112" s="132">
        <v>3.85</v>
      </c>
    </row>
    <row r="113" spans="1:7">
      <c r="A113" s="131" t="s">
        <v>844</v>
      </c>
      <c r="B113" s="131"/>
      <c r="C113" s="131" t="s">
        <v>843</v>
      </c>
      <c r="D113" s="131" t="s">
        <v>927</v>
      </c>
      <c r="E113" s="131">
        <v>2014</v>
      </c>
      <c r="F113" s="131"/>
      <c r="G113" s="132">
        <v>5.5536026994096961</v>
      </c>
    </row>
    <row r="114" spans="1:7">
      <c r="A114" s="131" t="s">
        <v>844</v>
      </c>
      <c r="B114" s="131"/>
      <c r="C114" s="131" t="s">
        <v>843</v>
      </c>
      <c r="D114" s="131" t="s">
        <v>927</v>
      </c>
      <c r="E114" s="131">
        <v>2020</v>
      </c>
      <c r="F114" s="131"/>
      <c r="G114" s="132">
        <v>2.7061031935625492</v>
      </c>
    </row>
    <row r="115" spans="1:7">
      <c r="A115" s="131" t="s">
        <v>844</v>
      </c>
      <c r="B115" s="131"/>
      <c r="C115" s="131" t="s">
        <v>843</v>
      </c>
      <c r="D115" s="131" t="s">
        <v>927</v>
      </c>
      <c r="E115" s="131">
        <v>2030</v>
      </c>
      <c r="F115" s="131"/>
      <c r="G115" s="132">
        <v>1.8942722354937844</v>
      </c>
    </row>
    <row r="116" spans="1:7">
      <c r="A116" s="131"/>
      <c r="B116" s="131"/>
      <c r="C116" s="131" t="s">
        <v>816</v>
      </c>
      <c r="D116" s="131" t="s">
        <v>927</v>
      </c>
      <c r="E116" s="131">
        <v>2014</v>
      </c>
      <c r="F116" s="131"/>
      <c r="G116" s="132">
        <v>5.5536026994096961</v>
      </c>
    </row>
    <row r="117" spans="1:7">
      <c r="A117" s="131"/>
      <c r="B117" s="131"/>
      <c r="C117" s="131" t="s">
        <v>816</v>
      </c>
      <c r="D117" s="131" t="s">
        <v>927</v>
      </c>
      <c r="E117" s="131">
        <v>2020</v>
      </c>
      <c r="F117" s="131"/>
      <c r="G117" s="132">
        <v>2.7061031935625492</v>
      </c>
    </row>
    <row r="118" spans="1:7">
      <c r="A118" s="131"/>
      <c r="B118" s="131"/>
      <c r="C118" s="131" t="s">
        <v>816</v>
      </c>
      <c r="D118" s="131" t="s">
        <v>927</v>
      </c>
      <c r="E118" s="131">
        <v>2030</v>
      </c>
      <c r="F118" s="131"/>
      <c r="G118" s="132">
        <v>1.8942722354937844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workbookViewId="0">
      <selection activeCell="S65" sqref="S6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38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38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38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38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39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38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38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38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38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39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38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38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38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38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39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38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38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38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38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39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38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38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38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38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39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38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38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38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38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39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38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38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38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38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39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38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38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8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38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39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38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38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38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38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39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38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38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38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38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39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39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38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38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38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38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39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39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38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38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38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38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39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39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0" t="s">
        <v>21</v>
      </c>
      <c r="F64" s="141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0" t="s">
        <v>21</v>
      </c>
      <c r="R64" s="141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38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38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38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38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39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39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0" t="s">
        <v>21</v>
      </c>
      <c r="F69" s="141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0" t="s">
        <v>21</v>
      </c>
      <c r="R69" s="141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38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38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38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38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39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39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0" t="s">
        <v>21</v>
      </c>
      <c r="F74" s="141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0" t="s">
        <v>21</v>
      </c>
      <c r="R74" s="141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38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38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38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38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39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39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0" t="s">
        <v>21</v>
      </c>
      <c r="F79" s="141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0" t="s">
        <v>21</v>
      </c>
      <c r="R79" s="141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38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38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38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38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39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39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0" t="s">
        <v>21</v>
      </c>
      <c r="F84" s="141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0" t="s">
        <v>21</v>
      </c>
      <c r="R84" s="141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38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38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38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38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39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39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0" t="s">
        <v>21</v>
      </c>
      <c r="F89" s="141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0" t="s">
        <v>21</v>
      </c>
      <c r="R89" s="141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38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38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38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38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39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39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0" t="s">
        <v>21</v>
      </c>
      <c r="F94" s="141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0" t="s">
        <v>21</v>
      </c>
      <c r="R94" s="141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38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38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38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38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39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39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0" t="s">
        <v>21</v>
      </c>
      <c r="F99" s="141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0" t="s">
        <v>21</v>
      </c>
      <c r="R99" s="141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38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38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8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38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39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39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0" t="s">
        <v>21</v>
      </c>
      <c r="F104" s="141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0" t="s">
        <v>21</v>
      </c>
      <c r="R104" s="141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38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38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38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38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39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39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0" t="s">
        <v>21</v>
      </c>
      <c r="F109" s="141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0" t="s">
        <v>21</v>
      </c>
      <c r="R109" s="141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38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38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38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38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39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39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0" t="s">
        <v>21</v>
      </c>
      <c r="F114" s="141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0" t="s">
        <v>21</v>
      </c>
      <c r="R114" s="141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38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38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38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38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39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39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0" t="s">
        <v>21</v>
      </c>
      <c r="F119" s="141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0" t="s">
        <v>21</v>
      </c>
      <c r="R119" s="141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38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38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38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38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39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39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0" t="s">
        <v>21</v>
      </c>
      <c r="F124" s="141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0" t="s">
        <v>21</v>
      </c>
      <c r="R124" s="141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38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38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38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38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39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39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0" t="s">
        <v>21</v>
      </c>
      <c r="F129" s="141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0" t="s">
        <v>21</v>
      </c>
      <c r="R129" s="141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38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38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38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38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39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39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0" t="s">
        <v>21</v>
      </c>
      <c r="F134" s="141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0" t="s">
        <v>21</v>
      </c>
      <c r="R134" s="141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38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38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38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38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39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39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D1" workbookViewId="0">
      <selection activeCell="AD5" sqref="AD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38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38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38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38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39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38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38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38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38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39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38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38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38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38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39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39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38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38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38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38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39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39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38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38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38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38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39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39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38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38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38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38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39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39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38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38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38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38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39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38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38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8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38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39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38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38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38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38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39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opLeftCell="E1" workbookViewId="0">
      <selection activeCell="S8" sqref="S8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</v>
      </c>
      <c r="G4" s="15">
        <v>10212</v>
      </c>
      <c r="H4" s="15">
        <v>8525</v>
      </c>
      <c r="I4" s="15">
        <v>7883</v>
      </c>
      <c r="J4" s="15">
        <v>7240</v>
      </c>
      <c r="K4" s="15">
        <v>6598</v>
      </c>
      <c r="L4" s="15">
        <v>5956</v>
      </c>
      <c r="O4" s="2" t="s">
        <v>978</v>
      </c>
      <c r="P4" s="15">
        <v>236</v>
      </c>
      <c r="Q4" s="15">
        <v>217</v>
      </c>
      <c r="R4" s="15">
        <v>204</v>
      </c>
      <c r="S4" s="15">
        <v>171</v>
      </c>
      <c r="T4" s="15">
        <v>158</v>
      </c>
      <c r="U4" s="15">
        <v>145</v>
      </c>
      <c r="V4" s="15">
        <v>132</v>
      </c>
      <c r="W4" s="15">
        <v>119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2" t="s">
        <v>1057</v>
      </c>
      <c r="D12" s="142"/>
      <c r="E12" s="142"/>
      <c r="F12" s="142"/>
      <c r="G12" s="142"/>
      <c r="H12" s="142"/>
      <c r="I12" s="142"/>
      <c r="N12" s="142" t="s">
        <v>1058</v>
      </c>
      <c r="O12" s="142"/>
      <c r="P12" s="142"/>
      <c r="Q12" s="142"/>
      <c r="R12" s="142"/>
      <c r="S12" s="142"/>
      <c r="T12" s="142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13" zoomScale="85" zoomScaleNormal="85" workbookViewId="0">
      <selection activeCell="AY5" sqref="AY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38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38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38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38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39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38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38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38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38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39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38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38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38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38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39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38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38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38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38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39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38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38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8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38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39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38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38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38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38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39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38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38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8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38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39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38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38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8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38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39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38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38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38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38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39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3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4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G1" zoomScale="85" zoomScaleNormal="85" workbookViewId="0">
      <selection activeCell="R10" sqref="R10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38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38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38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38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39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38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38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38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38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39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38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38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38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38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39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38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38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38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38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39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38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38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8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38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39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38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38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38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38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39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38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38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8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38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39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38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38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8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38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39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38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38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38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38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39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38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38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38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38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39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39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38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38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38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38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39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39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38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38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38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38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39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39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0" t="s">
        <v>21</v>
      </c>
      <c r="F64" s="141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0" t="s">
        <v>21</v>
      </c>
      <c r="R64" s="141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38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38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38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38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39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39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0" t="s">
        <v>21</v>
      </c>
      <c r="F69" s="141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0" t="s">
        <v>21</v>
      </c>
      <c r="R69" s="141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38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38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38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38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39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39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0" t="s">
        <v>21</v>
      </c>
      <c r="F74" s="141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0" t="s">
        <v>21</v>
      </c>
      <c r="R74" s="141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38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38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38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38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39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39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0" t="s">
        <v>21</v>
      </c>
      <c r="F79" s="141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0" t="s">
        <v>21</v>
      </c>
      <c r="R79" s="141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38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38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38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38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39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39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0" t="s">
        <v>21</v>
      </c>
      <c r="F84" s="141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0" t="s">
        <v>21</v>
      </c>
      <c r="R84" s="141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38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38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38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38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39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39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0" t="s">
        <v>21</v>
      </c>
      <c r="F89" s="141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0" t="s">
        <v>21</v>
      </c>
      <c r="R89" s="141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38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38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38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38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39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39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45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46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46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46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46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47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48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48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48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48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48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49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0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48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48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48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48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49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N430"/>
  <sheetViews>
    <sheetView topLeftCell="B1" workbookViewId="0">
      <selection activeCell="E269" sqref="E269:F27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 hidden="1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 hidden="1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 hidden="1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 hidden="1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 hidden="1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 hidden="1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 hidden="1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 hidden="1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 hidden="1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 hidden="1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 hidden="1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 hidden="1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 hidden="1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 hidden="1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 hidden="1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 hidden="1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 hidden="1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 hidden="1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 hidden="1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 hidden="1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 hidden="1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 hidden="1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 hidden="1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 hidden="1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 hidden="1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 hidden="1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 hidden="1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 hidden="1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 hidden="1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 hidden="1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 hidden="1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 hidden="1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 hidden="1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 hidden="1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 hidden="1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 hidden="1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 hidden="1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 hidden="1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 hidden="1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 hidden="1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 hidden="1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 hidden="1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 hidden="1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 hidden="1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 hidden="1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 hidden="1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 hidden="1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 hidden="1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 hidden="1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 hidden="1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 hidden="1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 hidden="1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 hidden="1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 hidden="1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 hidden="1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 hidden="1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 hidden="1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 hidden="1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 hidden="1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 hidden="1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 hidden="1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 hidden="1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 hidden="1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 hidden="1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 hidden="1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 hidden="1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 hidden="1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 hidden="1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 hidden="1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 hidden="1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 hidden="1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 hidden="1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 hidden="1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 hidden="1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 hidden="1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 hidden="1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 hidden="1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 hidden="1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 hidden="1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 hidden="1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 hidden="1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 hidden="1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 hidden="1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 hidden="1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 hidden="1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 hidden="1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 hidden="1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 hidden="1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 hidden="1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 hidden="1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 hidden="1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 hidden="1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 hidden="1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 hidden="1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 hidden="1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 hidden="1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 hidden="1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 hidden="1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 hidden="1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 hidden="1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 hidden="1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 hidden="1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 hidden="1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 hidden="1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 hidden="1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 hidden="1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 hidden="1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 hidden="1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 hidden="1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 hidden="1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 hidden="1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 hidden="1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 hidden="1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 hidden="1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 hidden="1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 hidden="1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 hidden="1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 hidden="1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 hidden="1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 hidden="1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 hidden="1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 hidden="1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 hidden="1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 hidden="1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 hidden="1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 hidden="1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 hidden="1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 hidden="1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 hidden="1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 hidden="1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 hidden="1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 hidden="1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 hidden="1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 hidden="1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 hidden="1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 hidden="1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 hidden="1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 hidden="1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 hidden="1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 hidden="1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 hidden="1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 hidden="1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 hidden="1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 hidden="1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 hidden="1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 hidden="1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 hidden="1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 hidden="1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 hidden="1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 hidden="1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 hidden="1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 hidden="1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 hidden="1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 hidden="1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 hidden="1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 hidden="1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 hidden="1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 hidden="1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 hidden="1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 hidden="1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 hidden="1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 hidden="1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 hidden="1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 hidden="1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 hidden="1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 hidden="1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 hidden="1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 hidden="1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 hidden="1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 hidden="1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 hidden="1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 hidden="1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 hidden="1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 hidden="1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 hidden="1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 hidden="1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 hidden="1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 hidden="1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 hidden="1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 hidden="1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 hidden="1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 hidden="1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 hidden="1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 hidden="1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 hidden="1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 hidden="1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 hidden="1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 hidden="1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 hidden="1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 hidden="1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 hidden="1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 hidden="1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 hidden="1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 hidden="1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 hidden="1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 hidden="1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 hidden="1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 hidden="1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 hidden="1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 hidden="1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 hidden="1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 hidden="1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 hidden="1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 hidden="1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 hidden="1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 hidden="1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 hidden="1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 hidden="1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 hidden="1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 hidden="1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 hidden="1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 hidden="1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 hidden="1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 hidden="1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 hidden="1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 hidden="1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 hidden="1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 hidden="1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 hidden="1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 hidden="1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 hidden="1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 hidden="1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 hidden="1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 hidden="1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 hidden="1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 hidden="1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 hidden="1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 hidden="1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 hidden="1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 hidden="1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 hidden="1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 hidden="1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 hidden="1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 hidden="1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 hidden="1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 hidden="1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 hidden="1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 hidden="1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 hidden="1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 hidden="1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 hidden="1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 hidden="1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 hidden="1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 hidden="1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 hidden="1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 hidden="1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 hidden="1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 hidden="1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 hidden="1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 hidden="1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 hidden="1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 hidden="1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 hidden="1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 hidden="1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 hidden="1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 hidden="1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 hidden="1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 hidden="1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 hidden="1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 hidden="1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 hidden="1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 hidden="1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 hidden="1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 hidden="1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 hidden="1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 hidden="1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 hidden="1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 hidden="1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 hidden="1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 hidden="1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 hidden="1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 hidden="1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 hidden="1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 hidden="1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 hidden="1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 hidden="1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 hidden="1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 hidden="1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 hidden="1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 hidden="1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 hidden="1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 hidden="1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 hidden="1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 hidden="1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 hidden="1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 hidden="1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 hidden="1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 hidden="1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 hidden="1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 hidden="1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 hidden="1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 hidden="1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 hidden="1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 hidden="1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 hidden="1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 hidden="1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 hidden="1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 hidden="1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 hidden="1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 hidden="1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 hidden="1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 hidden="1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 hidden="1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 hidden="1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 hidden="1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 hidden="1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 hidden="1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 hidden="1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 hidden="1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 hidden="1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 hidden="1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 hidden="1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 hidden="1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 hidden="1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 hidden="1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 hidden="1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 hidden="1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 hidden="1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 hidden="1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 hidden="1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 hidden="1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 hidden="1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 hidden="1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 hidden="1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 hidden="1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 hidden="1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 hidden="1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 hidden="1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 hidden="1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 hidden="1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 hidden="1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 hidden="1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 hidden="1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 hidden="1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 hidden="1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 hidden="1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 hidden="1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 hidden="1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 hidden="1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 hidden="1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 hidden="1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 hidden="1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 hidden="1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 hidden="1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 hidden="1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 hidden="1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 hidden="1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 hidden="1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 hidden="1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 hidden="1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 hidden="1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 hidden="1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 hidden="1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 hidden="1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 hidden="1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 hidden="1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 hidden="1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 hidden="1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 hidden="1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 hidden="1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 hidden="1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 hidden="1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 hidden="1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 hidden="1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 hidden="1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 hidden="1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 hidden="1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 hidden="1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 hidden="1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 hidden="1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 hidden="1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 hidden="1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 hidden="1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 hidden="1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 hidden="1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 hidden="1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 hidden="1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 hidden="1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 hidden="1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 hidden="1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 hidden="1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 hidden="1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 hidden="1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 hidden="1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 hidden="1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 hidden="1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 hidden="1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 hidden="1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 hidden="1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 hidden="1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 hidden="1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 hidden="1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 hidden="1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 hidden="1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 hidden="1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 hidden="1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 hidden="1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 hidden="1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 hidden="1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 hidden="1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 hidden="1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 hidden="1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 hidden="1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 hidden="1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 hidden="1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 hidden="1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 hidden="1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 hidden="1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 hidden="1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 hidden="1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 hidden="1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 hidden="1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 hidden="1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 hidden="1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 hidden="1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 hidden="1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 hidden="1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>
    <filterColumn colId="0">
      <filters>
        <filter val="Hydropower"/>
      </filters>
    </filterColumn>
    <filterColumn colId="1">
      <filters>
        <filter val="non-CCUS"/>
      </filters>
    </filterColumn>
    <filterColumn colId="4">
      <filters>
        <filter val="Lake large scale cheap hydroelectricity &gt; 10 MW"/>
        <filter val="Lake large scale expensive hydroelectricity &gt; 10 MW"/>
        <filter val="Lake medium scale cheap hydroelectricity 1-10 MW"/>
        <filter val="Lake medium scale expensive hydroelectricity 1-10 MW"/>
        <filter val="Lake very small cheap hydroelectricity &lt;1 MW"/>
        <filter val="Lake very small expensive hydroelectricity &lt;1 MW"/>
        <filter val="Pumped Hydro ELC Storage: DayNite"/>
        <filter val="Pumped Hydro ELC Storage: DayNite (accompanying tech to represent power)"/>
        <filter val="Pumped Hydro ELC Storage: DayNite/Seasonal"/>
        <filter val="Pumped Hydro ELC Storage: DayNite/Seasonal (accompanying tech to represent power)"/>
        <filter val="Run of River hydroelectricity"/>
      </filters>
    </filterColumn>
    <filterColumn colId="5">
      <filters>
        <filter val="Power se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25" sqref="B25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6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1135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1078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1077</v>
      </c>
    </row>
    <row r="16" spans="1:4">
      <c r="A16" t="s">
        <v>1136</v>
      </c>
      <c r="B16" s="88" t="s">
        <v>953</v>
      </c>
      <c r="C16" t="str">
        <f t="shared" si="0"/>
        <v>14_PRORes_HighForest</v>
      </c>
    </row>
    <row r="19" spans="1:4">
      <c r="A19" t="s">
        <v>1080</v>
      </c>
      <c r="B19" s="88" t="s">
        <v>949</v>
      </c>
      <c r="C19" t="s">
        <v>1081</v>
      </c>
      <c r="D19" t="s">
        <v>1079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1" zoomScale="85" zoomScaleNormal="85" workbookViewId="0">
      <selection activeCell="AF14" sqref="AF14"/>
    </sheetView>
  </sheetViews>
  <sheetFormatPr defaultRowHeight="15"/>
  <cols>
    <col min="1" max="1" width="9.140625" style="137"/>
    <col min="2" max="2" width="25.5703125" style="137" customWidth="1"/>
    <col min="3" max="3" width="13.5703125" style="137" customWidth="1"/>
    <col min="4" max="4" width="10.5703125" style="137" customWidth="1"/>
    <col min="5" max="5" width="19.28515625" style="137" bestFit="1" customWidth="1"/>
    <col min="6" max="14" width="9.140625" style="137"/>
    <col min="15" max="15" width="9.140625" style="89"/>
    <col min="16" max="16" width="9.140625" style="137"/>
    <col min="17" max="17" width="19.28515625" style="137" bestFit="1" customWidth="1"/>
    <col min="18" max="26" width="9.140625" style="137"/>
    <col min="27" max="27" width="9.140625" style="89"/>
    <col min="28" max="28" width="9.140625" style="137"/>
    <col min="29" max="29" width="53.85546875" style="137" customWidth="1"/>
    <col min="30" max="40" width="9.140625" style="137"/>
    <col min="41" max="41" width="17.85546875" style="137" bestFit="1" customWidth="1"/>
    <col min="42" max="51" width="9.140625" style="137"/>
    <col min="52" max="52" width="9.140625" style="89"/>
    <col min="53" max="53" width="21.140625" style="137" bestFit="1" customWidth="1"/>
    <col min="54" max="73" width="9.140625" style="137"/>
    <col min="74" max="74" width="9.140625" style="89"/>
    <col min="75" max="75" width="32.5703125" style="137" bestFit="1" customWidth="1"/>
    <col min="76" max="84" width="9.140625" style="137"/>
    <col min="85" max="85" width="14.140625" style="137" bestFit="1" customWidth="1"/>
    <col min="86" max="94" width="9.140625" style="137"/>
    <col min="95" max="95" width="6.85546875" style="137" bestFit="1" customWidth="1"/>
    <col min="96" max="96" width="9.140625" style="89"/>
    <col min="97" max="16384" width="9.140625" style="137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s="137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7" t="s">
        <v>963</v>
      </c>
      <c r="BM3" s="137" t="s">
        <v>963</v>
      </c>
      <c r="BW3" s="137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7">
        <v>2015</v>
      </c>
      <c r="AG4" s="137">
        <v>2020</v>
      </c>
      <c r="AH4" s="137">
        <v>2025</v>
      </c>
      <c r="AI4" s="137">
        <v>2030</v>
      </c>
      <c r="AJ4" s="137">
        <v>2035</v>
      </c>
      <c r="AK4" s="137">
        <v>2040</v>
      </c>
      <c r="AL4" s="137">
        <v>2045</v>
      </c>
      <c r="AM4" s="137">
        <v>2050</v>
      </c>
      <c r="AR4" s="137">
        <v>2015</v>
      </c>
      <c r="AS4" s="137">
        <v>2020</v>
      </c>
      <c r="AT4" s="137">
        <v>2025</v>
      </c>
      <c r="AU4" s="137">
        <v>2030</v>
      </c>
      <c r="AV4" s="137">
        <v>2035</v>
      </c>
      <c r="AW4" s="137">
        <v>2040</v>
      </c>
      <c r="AX4" s="137">
        <v>2045</v>
      </c>
      <c r="AY4" s="137">
        <v>2050</v>
      </c>
      <c r="BC4" s="137">
        <v>2015</v>
      </c>
      <c r="BD4" s="137">
        <v>2020</v>
      </c>
      <c r="BE4" s="137">
        <v>2025</v>
      </c>
      <c r="BF4" s="137">
        <v>2030</v>
      </c>
      <c r="BG4" s="137">
        <v>2035</v>
      </c>
      <c r="BH4" s="137">
        <v>2040</v>
      </c>
      <c r="BI4" s="137">
        <v>2045</v>
      </c>
      <c r="BJ4" s="137">
        <v>2050</v>
      </c>
      <c r="BN4" s="137">
        <v>2015</v>
      </c>
      <c r="BO4" s="137">
        <v>2020</v>
      </c>
      <c r="BP4" s="137">
        <v>2025</v>
      </c>
      <c r="BQ4" s="137">
        <v>2030</v>
      </c>
      <c r="BR4" s="137">
        <v>2035</v>
      </c>
      <c r="BS4" s="137">
        <v>2040</v>
      </c>
      <c r="BT4" s="137">
        <v>2045</v>
      </c>
      <c r="BU4" s="137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7">
        <v>2015</v>
      </c>
      <c r="CK4" s="137">
        <v>2020</v>
      </c>
      <c r="CL4" s="137">
        <v>2025</v>
      </c>
      <c r="CM4" s="137">
        <v>2030</v>
      </c>
      <c r="CN4" s="137">
        <v>2035</v>
      </c>
      <c r="CO4" s="137">
        <v>2040</v>
      </c>
      <c r="CP4" s="137">
        <v>2045</v>
      </c>
      <c r="CQ4" s="137">
        <v>2050</v>
      </c>
    </row>
    <row r="5" spans="1:95" ht="15" customHeight="1">
      <c r="A5" s="3">
        <v>1</v>
      </c>
      <c r="B5" s="7" t="s">
        <v>1191</v>
      </c>
      <c r="C5" s="8" t="s">
        <v>966</v>
      </c>
      <c r="D5" s="138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38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7" t="s">
        <v>581</v>
      </c>
      <c r="AD5" s="137" t="s">
        <v>967</v>
      </c>
      <c r="AE5" s="137" t="s">
        <v>979</v>
      </c>
      <c r="AF5" s="137">
        <v>1090</v>
      </c>
      <c r="AG5" s="137">
        <v>1090</v>
      </c>
      <c r="AH5" s="137">
        <v>1090</v>
      </c>
      <c r="AI5" s="137">
        <v>1090</v>
      </c>
      <c r="AJ5" s="137">
        <v>1090</v>
      </c>
      <c r="AK5" s="137">
        <v>1090</v>
      </c>
      <c r="AL5" s="137">
        <v>1090</v>
      </c>
      <c r="AM5" s="137">
        <v>1090</v>
      </c>
      <c r="AO5" s="137" t="s">
        <v>581</v>
      </c>
      <c r="AP5" s="137" t="s">
        <v>967</v>
      </c>
      <c r="AQ5" s="137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7">
        <v>5000</v>
      </c>
      <c r="BD5" s="137">
        <v>5000</v>
      </c>
      <c r="BE5" s="137">
        <v>5000</v>
      </c>
      <c r="BF5" s="137">
        <v>5000</v>
      </c>
      <c r="BG5" s="137">
        <v>5000</v>
      </c>
      <c r="BH5" s="137">
        <v>5000</v>
      </c>
      <c r="BI5" s="137">
        <v>5000</v>
      </c>
      <c r="BJ5" s="137">
        <v>5000</v>
      </c>
      <c r="BM5" s="137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7">
        <v>1090</v>
      </c>
      <c r="BZ5" s="137">
        <v>1090</v>
      </c>
      <c r="CA5" s="137">
        <v>1090</v>
      </c>
      <c r="CB5" s="137">
        <v>1090</v>
      </c>
      <c r="CC5" s="137">
        <v>1090</v>
      </c>
      <c r="CD5" s="137">
        <v>1090</v>
      </c>
      <c r="CE5" s="137">
        <v>1090</v>
      </c>
      <c r="CF5" s="137">
        <v>1090</v>
      </c>
      <c r="CG5" s="17">
        <v>0</v>
      </c>
      <c r="CI5" s="137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7">
        <v>-1</v>
      </c>
      <c r="D6" s="138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38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7" t="s">
        <v>583</v>
      </c>
      <c r="AD6" s="137" t="s">
        <v>967</v>
      </c>
      <c r="AE6" s="137" t="s">
        <v>979</v>
      </c>
      <c r="AF6" s="137">
        <v>3500</v>
      </c>
      <c r="AG6" s="137">
        <v>3500</v>
      </c>
      <c r="AH6" s="137">
        <v>3490</v>
      </c>
      <c r="AI6" s="137">
        <v>3490</v>
      </c>
      <c r="AJ6" s="137">
        <v>3490</v>
      </c>
      <c r="AK6" s="137">
        <v>3490</v>
      </c>
      <c r="AL6" s="137">
        <v>3490</v>
      </c>
      <c r="AM6" s="137">
        <v>3490</v>
      </c>
      <c r="AO6" s="137" t="s">
        <v>583</v>
      </c>
      <c r="AP6" s="137" t="s">
        <v>967</v>
      </c>
      <c r="AQ6" s="137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7">
        <v>5000</v>
      </c>
      <c r="BD6" s="137">
        <v>5000</v>
      </c>
      <c r="BE6" s="137">
        <v>5000</v>
      </c>
      <c r="BF6" s="137">
        <v>5000</v>
      </c>
      <c r="BG6" s="137">
        <v>5000</v>
      </c>
      <c r="BH6" s="137">
        <v>5000</v>
      </c>
      <c r="BI6" s="137">
        <v>5000</v>
      </c>
      <c r="BJ6" s="137">
        <v>5000</v>
      </c>
      <c r="BM6" s="137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7">
        <v>3500</v>
      </c>
      <c r="BZ6" s="137">
        <v>3500</v>
      </c>
      <c r="CA6" s="137">
        <v>3500</v>
      </c>
      <c r="CB6" s="137">
        <v>3500</v>
      </c>
      <c r="CC6" s="137">
        <v>3500</v>
      </c>
      <c r="CD6" s="137">
        <v>3500</v>
      </c>
      <c r="CE6" s="137">
        <v>3500</v>
      </c>
      <c r="CF6" s="137">
        <v>3500</v>
      </c>
      <c r="CI6" s="137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39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7" t="s">
        <v>585</v>
      </c>
      <c r="AD7" s="137" t="s">
        <v>967</v>
      </c>
      <c r="AE7" s="137" t="s">
        <v>979</v>
      </c>
      <c r="AF7" s="137">
        <v>1410</v>
      </c>
      <c r="AG7" s="137">
        <v>1410</v>
      </c>
      <c r="AH7" s="137">
        <v>1410</v>
      </c>
      <c r="AI7" s="137">
        <v>1410</v>
      </c>
      <c r="AJ7" s="137">
        <v>1410</v>
      </c>
      <c r="AK7" s="137">
        <v>1410</v>
      </c>
      <c r="AL7" s="137">
        <v>1410</v>
      </c>
      <c r="AM7" s="137">
        <v>1410</v>
      </c>
      <c r="AO7" s="137" t="s">
        <v>585</v>
      </c>
      <c r="AP7" s="137" t="s">
        <v>967</v>
      </c>
      <c r="AQ7" s="137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7">
        <v>5000</v>
      </c>
      <c r="BD7" s="137">
        <v>5000</v>
      </c>
      <c r="BE7" s="137">
        <v>5000</v>
      </c>
      <c r="BF7" s="137">
        <v>5000</v>
      </c>
      <c r="BG7" s="137">
        <v>5000</v>
      </c>
      <c r="BH7" s="137">
        <v>5000</v>
      </c>
      <c r="BI7" s="137">
        <v>5000</v>
      </c>
      <c r="BJ7" s="137">
        <v>5000</v>
      </c>
      <c r="BM7" s="137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7">
        <v>1410</v>
      </c>
      <c r="BZ7" s="137">
        <v>1410</v>
      </c>
      <c r="CA7" s="137">
        <v>1410</v>
      </c>
      <c r="CB7" s="137">
        <v>1410</v>
      </c>
      <c r="CC7" s="137">
        <v>1410</v>
      </c>
      <c r="CD7" s="137">
        <v>1410</v>
      </c>
      <c r="CE7" s="137">
        <v>1410</v>
      </c>
      <c r="CF7" s="137">
        <v>1410</v>
      </c>
      <c r="CI7" s="137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7" t="s">
        <v>587</v>
      </c>
      <c r="AD8" s="137" t="s">
        <v>967</v>
      </c>
      <c r="AE8" s="137" t="s">
        <v>979</v>
      </c>
      <c r="AF8" s="137">
        <v>4000</v>
      </c>
      <c r="AG8" s="137">
        <v>4000</v>
      </c>
      <c r="AH8" s="137">
        <v>3990</v>
      </c>
      <c r="AI8" s="137">
        <v>3990</v>
      </c>
      <c r="AJ8" s="137">
        <v>3990</v>
      </c>
      <c r="AK8" s="137">
        <v>3990</v>
      </c>
      <c r="AL8" s="137">
        <v>3990</v>
      </c>
      <c r="AM8" s="137">
        <v>3990</v>
      </c>
      <c r="AO8" s="137" t="s">
        <v>587</v>
      </c>
      <c r="AP8" s="137" t="s">
        <v>967</v>
      </c>
      <c r="AQ8" s="137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7">
        <v>4000</v>
      </c>
      <c r="BZ8" s="137">
        <v>4000</v>
      </c>
      <c r="CA8" s="137">
        <v>4000</v>
      </c>
      <c r="CB8" s="137">
        <v>4000</v>
      </c>
      <c r="CC8" s="137">
        <v>4000</v>
      </c>
      <c r="CD8" s="137">
        <v>4000</v>
      </c>
      <c r="CE8" s="137">
        <v>4000</v>
      </c>
      <c r="CF8" s="137">
        <v>4000</v>
      </c>
      <c r="CI8" s="137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7" t="s">
        <v>589</v>
      </c>
      <c r="AD9" s="137" t="s">
        <v>967</v>
      </c>
      <c r="AE9" s="137" t="s">
        <v>979</v>
      </c>
      <c r="AF9" s="137">
        <v>1740</v>
      </c>
      <c r="AG9" s="137">
        <v>1740</v>
      </c>
      <c r="AH9" s="137">
        <v>1740</v>
      </c>
      <c r="AI9" s="137">
        <v>1740</v>
      </c>
      <c r="AJ9" s="137">
        <v>1740</v>
      </c>
      <c r="AK9" s="137">
        <v>1740</v>
      </c>
      <c r="AL9" s="137">
        <v>1740</v>
      </c>
      <c r="AM9" s="137">
        <v>1730</v>
      </c>
      <c r="AO9" s="137" t="s">
        <v>589</v>
      </c>
      <c r="AP9" s="137" t="s">
        <v>967</v>
      </c>
      <c r="AQ9" s="137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7">
        <v>1740</v>
      </c>
      <c r="BZ9" s="137">
        <v>1740</v>
      </c>
      <c r="CA9" s="137">
        <v>1740</v>
      </c>
      <c r="CB9" s="137">
        <v>1740</v>
      </c>
      <c r="CC9" s="137">
        <v>1740</v>
      </c>
      <c r="CD9" s="137">
        <v>1740</v>
      </c>
      <c r="CE9" s="137">
        <v>1740</v>
      </c>
      <c r="CF9" s="137">
        <v>1740</v>
      </c>
      <c r="CI9" s="137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1191</v>
      </c>
      <c r="C10" s="8" t="s">
        <v>970</v>
      </c>
      <c r="D10" s="138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38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7" t="s">
        <v>591</v>
      </c>
      <c r="AD10" s="137" t="s">
        <v>967</v>
      </c>
      <c r="AE10" s="137" t="s">
        <v>979</v>
      </c>
      <c r="AF10" s="137">
        <v>5000</v>
      </c>
      <c r="AG10" s="137">
        <v>4990</v>
      </c>
      <c r="AH10" s="137">
        <v>4990</v>
      </c>
      <c r="AI10" s="137">
        <v>4990</v>
      </c>
      <c r="AJ10" s="137">
        <v>4990</v>
      </c>
      <c r="AK10" s="137">
        <v>4990</v>
      </c>
      <c r="AL10" s="137">
        <v>4990</v>
      </c>
      <c r="AM10" s="137">
        <v>4980</v>
      </c>
      <c r="AO10" s="137" t="s">
        <v>591</v>
      </c>
      <c r="AP10" s="137" t="s">
        <v>967</v>
      </c>
      <c r="AQ10" s="137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7" t="s">
        <v>971</v>
      </c>
      <c r="BM10" s="137" t="s">
        <v>971</v>
      </c>
      <c r="BW10" s="2" t="s">
        <v>591</v>
      </c>
      <c r="BY10" s="137">
        <v>5000</v>
      </c>
      <c r="BZ10" s="137">
        <v>5000</v>
      </c>
      <c r="CA10" s="137">
        <v>5000</v>
      </c>
      <c r="CB10" s="137">
        <v>5000</v>
      </c>
      <c r="CC10" s="137">
        <v>5000</v>
      </c>
      <c r="CD10" s="137">
        <v>5000</v>
      </c>
      <c r="CE10" s="137">
        <v>5000</v>
      </c>
      <c r="CF10" s="137">
        <v>5000</v>
      </c>
      <c r="CI10" s="137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7">
        <v>-1</v>
      </c>
      <c r="D11" s="138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38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7" t="s">
        <v>596</v>
      </c>
      <c r="AD11" s="137" t="s">
        <v>967</v>
      </c>
      <c r="AE11" s="137" t="s">
        <v>979</v>
      </c>
      <c r="AF11" s="137">
        <v>3000</v>
      </c>
      <c r="AG11" s="137">
        <v>3000</v>
      </c>
      <c r="AH11" s="137">
        <v>2990</v>
      </c>
      <c r="AI11" s="137">
        <v>2990</v>
      </c>
      <c r="AJ11" s="137">
        <v>2990</v>
      </c>
      <c r="AK11" s="137">
        <v>2990</v>
      </c>
      <c r="AL11" s="137">
        <v>2990</v>
      </c>
      <c r="AM11" s="137">
        <v>2990</v>
      </c>
      <c r="AO11" s="137" t="s">
        <v>596</v>
      </c>
      <c r="AP11" s="137" t="s">
        <v>967</v>
      </c>
      <c r="AQ11" s="137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7">
        <v>2015</v>
      </c>
      <c r="BD11" s="137">
        <v>2020</v>
      </c>
      <c r="BE11" s="137">
        <v>2025</v>
      </c>
      <c r="BF11" s="137">
        <v>2030</v>
      </c>
      <c r="BG11" s="137">
        <v>2035</v>
      </c>
      <c r="BH11" s="137">
        <v>2040</v>
      </c>
      <c r="BI11" s="137">
        <v>2045</v>
      </c>
      <c r="BJ11" s="137">
        <v>2050</v>
      </c>
      <c r="BN11" s="137">
        <v>2015</v>
      </c>
      <c r="BO11" s="137">
        <v>2020</v>
      </c>
      <c r="BP11" s="137">
        <v>2025</v>
      </c>
      <c r="BQ11" s="137">
        <v>2030</v>
      </c>
      <c r="BR11" s="137">
        <v>2035</v>
      </c>
      <c r="BS11" s="137">
        <v>2040</v>
      </c>
      <c r="BT11" s="137">
        <v>2045</v>
      </c>
      <c r="BU11" s="137">
        <v>2050</v>
      </c>
      <c r="BW11" s="2" t="s">
        <v>596</v>
      </c>
      <c r="BY11" s="137">
        <v>3000</v>
      </c>
      <c r="BZ11" s="137">
        <v>3000</v>
      </c>
      <c r="CA11" s="137">
        <v>3000</v>
      </c>
      <c r="CB11" s="137">
        <v>3000</v>
      </c>
      <c r="CC11" s="137">
        <v>3000</v>
      </c>
      <c r="CD11" s="137">
        <v>3000</v>
      </c>
      <c r="CE11" s="137">
        <v>3000</v>
      </c>
      <c r="CF11" s="137">
        <v>3000</v>
      </c>
      <c r="CI11" s="137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39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7">
        <v>1090</v>
      </c>
      <c r="BD12" s="137">
        <v>1090</v>
      </c>
      <c r="BE12" s="137">
        <v>1090</v>
      </c>
      <c r="BF12" s="137">
        <v>1090</v>
      </c>
      <c r="BG12" s="137">
        <v>1080</v>
      </c>
      <c r="BH12" s="137">
        <v>1080</v>
      </c>
      <c r="BI12" s="137">
        <v>1080</v>
      </c>
      <c r="BJ12" s="137">
        <v>1080</v>
      </c>
      <c r="BM12" s="137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7">
        <v>1090</v>
      </c>
      <c r="BD13" s="137">
        <v>1090</v>
      </c>
      <c r="BE13" s="137">
        <v>1090</v>
      </c>
      <c r="BF13" s="137">
        <v>1090</v>
      </c>
      <c r="BG13" s="137">
        <v>1080</v>
      </c>
      <c r="BH13" s="137">
        <v>1080</v>
      </c>
      <c r="BI13" s="137">
        <v>1080</v>
      </c>
      <c r="BJ13" s="137">
        <v>1080</v>
      </c>
      <c r="BM13" s="137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7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7">
        <v>1090</v>
      </c>
      <c r="BD14" s="137">
        <v>1090</v>
      </c>
      <c r="BE14" s="137">
        <v>1090</v>
      </c>
      <c r="BF14" s="137">
        <v>1080</v>
      </c>
      <c r="BG14" s="137">
        <v>1080</v>
      </c>
      <c r="BH14" s="137">
        <v>1080</v>
      </c>
      <c r="BI14" s="137">
        <v>1070</v>
      </c>
      <c r="BJ14" s="137">
        <v>1070</v>
      </c>
      <c r="BM14" s="137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1191</v>
      </c>
      <c r="C15" s="8" t="s">
        <v>973</v>
      </c>
      <c r="D15" s="138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38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7">
        <v>-1</v>
      </c>
      <c r="D16" s="138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38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7">
        <v>2015</v>
      </c>
      <c r="AG16" s="137">
        <v>2020</v>
      </c>
      <c r="AH16" s="137">
        <v>2025</v>
      </c>
      <c r="AI16" s="137">
        <v>2030</v>
      </c>
      <c r="AJ16" s="137">
        <v>2035</v>
      </c>
      <c r="AK16" s="137">
        <v>2040</v>
      </c>
      <c r="AL16" s="137">
        <v>2045</v>
      </c>
      <c r="AM16" s="137">
        <v>2050</v>
      </c>
      <c r="AR16" s="137">
        <v>2015</v>
      </c>
      <c r="AS16" s="137">
        <v>2020</v>
      </c>
      <c r="AT16" s="137">
        <v>2025</v>
      </c>
      <c r="AU16" s="137">
        <v>2030</v>
      </c>
      <c r="AV16" s="137">
        <v>2035</v>
      </c>
      <c r="AW16" s="137">
        <v>2040</v>
      </c>
      <c r="AX16" s="137">
        <v>2045</v>
      </c>
      <c r="AY16" s="137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39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7" t="s">
        <v>581</v>
      </c>
      <c r="AD17" s="137" t="s">
        <v>968</v>
      </c>
      <c r="AE17" s="137" t="s">
        <v>979</v>
      </c>
      <c r="AF17" s="137">
        <v>1090</v>
      </c>
      <c r="AG17" s="137">
        <v>1090</v>
      </c>
      <c r="AH17" s="137">
        <v>1090</v>
      </c>
      <c r="AI17" s="137">
        <v>1090</v>
      </c>
      <c r="AJ17" s="137">
        <v>1090</v>
      </c>
      <c r="AK17" s="137">
        <v>1090</v>
      </c>
      <c r="AL17" s="137">
        <v>1090</v>
      </c>
      <c r="AM17" s="137">
        <v>1090</v>
      </c>
      <c r="AO17" s="137" t="s">
        <v>581</v>
      </c>
      <c r="AP17" s="137" t="s">
        <v>968</v>
      </c>
      <c r="AQ17" s="137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7" t="s">
        <v>971</v>
      </c>
    </row>
    <row r="18" spans="1:95" ht="15.75" thickBot="1">
      <c r="AA18" s="39"/>
      <c r="AB18" s="8">
        <v>21</v>
      </c>
      <c r="AC18" s="137" t="s">
        <v>583</v>
      </c>
      <c r="AD18" s="137" t="s">
        <v>968</v>
      </c>
      <c r="AE18" s="137" t="s">
        <v>979</v>
      </c>
      <c r="AF18" s="137">
        <v>3500</v>
      </c>
      <c r="AG18" s="137">
        <v>3500</v>
      </c>
      <c r="AH18" s="137">
        <v>3500</v>
      </c>
      <c r="AI18" s="137">
        <v>3490</v>
      </c>
      <c r="AJ18" s="137">
        <v>3490</v>
      </c>
      <c r="AK18" s="137">
        <v>3490</v>
      </c>
      <c r="AL18" s="137">
        <v>3490</v>
      </c>
      <c r="AM18" s="137">
        <v>3480</v>
      </c>
      <c r="AO18" s="137" t="s">
        <v>583</v>
      </c>
      <c r="AP18" s="137" t="s">
        <v>968</v>
      </c>
      <c r="AQ18" s="137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7">
        <v>2015</v>
      </c>
      <c r="CK18" s="137">
        <v>2020</v>
      </c>
      <c r="CL18" s="137">
        <v>2025</v>
      </c>
      <c r="CM18" s="137">
        <v>2030</v>
      </c>
      <c r="CN18" s="137">
        <v>2035</v>
      </c>
      <c r="CO18" s="137">
        <v>2040</v>
      </c>
      <c r="CP18" s="137">
        <v>2045</v>
      </c>
      <c r="CQ18" s="137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7" t="s">
        <v>585</v>
      </c>
      <c r="AD19" s="137" t="s">
        <v>968</v>
      </c>
      <c r="AE19" s="137" t="s">
        <v>979</v>
      </c>
      <c r="AF19" s="137">
        <v>1410</v>
      </c>
      <c r="AG19" s="137">
        <v>1410</v>
      </c>
      <c r="AH19" s="137">
        <v>1410</v>
      </c>
      <c r="AI19" s="137">
        <v>1410</v>
      </c>
      <c r="AJ19" s="137">
        <v>1410</v>
      </c>
      <c r="AK19" s="137">
        <v>1410</v>
      </c>
      <c r="AL19" s="137">
        <v>1400</v>
      </c>
      <c r="AM19" s="137">
        <v>1400</v>
      </c>
      <c r="AO19" s="137" t="s">
        <v>585</v>
      </c>
      <c r="AP19" s="137" t="s">
        <v>968</v>
      </c>
      <c r="AQ19" s="137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7">
        <v>1090</v>
      </c>
      <c r="BZ19" s="137">
        <v>1090</v>
      </c>
      <c r="CA19" s="137">
        <v>1090</v>
      </c>
      <c r="CB19" s="137">
        <v>1080</v>
      </c>
      <c r="CC19" s="137">
        <v>1080</v>
      </c>
      <c r="CD19" s="137">
        <v>1080</v>
      </c>
      <c r="CE19" s="137">
        <v>1070</v>
      </c>
      <c r="CF19" s="137">
        <v>1070</v>
      </c>
      <c r="CG19" s="17">
        <v>1.834862385321101E-2</v>
      </c>
      <c r="CI19" s="137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1192</v>
      </c>
      <c r="C20" s="8" t="s">
        <v>966</v>
      </c>
      <c r="D20" s="138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38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7" t="s">
        <v>587</v>
      </c>
      <c r="AD20" s="137" t="s">
        <v>968</v>
      </c>
      <c r="AE20" s="137" t="s">
        <v>979</v>
      </c>
      <c r="AF20" s="137">
        <v>4000</v>
      </c>
      <c r="AG20" s="137">
        <v>4000</v>
      </c>
      <c r="AH20" s="137">
        <v>4000</v>
      </c>
      <c r="AI20" s="137">
        <v>3990</v>
      </c>
      <c r="AJ20" s="137">
        <v>3990</v>
      </c>
      <c r="AK20" s="137">
        <v>3990</v>
      </c>
      <c r="AL20" s="137">
        <v>3980</v>
      </c>
      <c r="AM20" s="137">
        <v>3980</v>
      </c>
      <c r="AO20" s="137" t="s">
        <v>587</v>
      </c>
      <c r="AP20" s="137" t="s">
        <v>968</v>
      </c>
      <c r="AQ20" s="137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7">
        <v>3500</v>
      </c>
      <c r="BZ20" s="137">
        <v>3490</v>
      </c>
      <c r="CA20" s="137">
        <v>3480</v>
      </c>
      <c r="CB20" s="137">
        <v>3470</v>
      </c>
      <c r="CC20" s="137">
        <v>3470</v>
      </c>
      <c r="CD20" s="137">
        <v>3460</v>
      </c>
      <c r="CE20" s="137">
        <v>3450</v>
      </c>
      <c r="CF20" s="137">
        <v>3440</v>
      </c>
      <c r="CI20" s="137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7">
        <v>-1</v>
      </c>
      <c r="D21" s="138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38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7" t="s">
        <v>589</v>
      </c>
      <c r="AD21" s="137" t="s">
        <v>968</v>
      </c>
      <c r="AE21" s="137" t="s">
        <v>979</v>
      </c>
      <c r="AF21" s="137">
        <v>1740</v>
      </c>
      <c r="AG21" s="137">
        <v>1740</v>
      </c>
      <c r="AH21" s="137">
        <v>1740</v>
      </c>
      <c r="AI21" s="137">
        <v>1740</v>
      </c>
      <c r="AJ21" s="137">
        <v>1740</v>
      </c>
      <c r="AK21" s="137">
        <v>1730</v>
      </c>
      <c r="AL21" s="137">
        <v>1730</v>
      </c>
      <c r="AM21" s="137">
        <v>1730</v>
      </c>
      <c r="AO21" s="137" t="s">
        <v>589</v>
      </c>
      <c r="AP21" s="137" t="s">
        <v>968</v>
      </c>
      <c r="AQ21" s="137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7">
        <v>1410</v>
      </c>
      <c r="BZ21" s="137">
        <v>1410</v>
      </c>
      <c r="CA21" s="137">
        <v>1400</v>
      </c>
      <c r="CB21" s="137">
        <v>1400</v>
      </c>
      <c r="CC21" s="137">
        <v>1400</v>
      </c>
      <c r="CD21" s="137">
        <v>1390</v>
      </c>
      <c r="CE21" s="137">
        <v>1390</v>
      </c>
      <c r="CF21" s="137">
        <v>1390</v>
      </c>
      <c r="CI21" s="137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39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7" t="s">
        <v>591</v>
      </c>
      <c r="AD22" s="137" t="s">
        <v>968</v>
      </c>
      <c r="AE22" s="137" t="s">
        <v>979</v>
      </c>
      <c r="AF22" s="137">
        <v>5000</v>
      </c>
      <c r="AG22" s="137">
        <v>5000</v>
      </c>
      <c r="AH22" s="137">
        <v>4990</v>
      </c>
      <c r="AI22" s="137">
        <v>4990</v>
      </c>
      <c r="AJ22" s="137">
        <v>4990</v>
      </c>
      <c r="AK22" s="137">
        <v>4980</v>
      </c>
      <c r="AL22" s="137">
        <v>4980</v>
      </c>
      <c r="AM22" s="137">
        <v>4980</v>
      </c>
      <c r="AO22" s="137" t="s">
        <v>591</v>
      </c>
      <c r="AP22" s="137" t="s">
        <v>968</v>
      </c>
      <c r="AQ22" s="137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7">
        <v>4000</v>
      </c>
      <c r="BZ22" s="137">
        <v>3990</v>
      </c>
      <c r="CA22" s="137">
        <v>3980</v>
      </c>
      <c r="CB22" s="137">
        <v>3970</v>
      </c>
      <c r="CC22" s="137">
        <v>3960</v>
      </c>
      <c r="CD22" s="137">
        <v>3950</v>
      </c>
      <c r="CE22" s="137">
        <v>3940</v>
      </c>
      <c r="CF22" s="137">
        <v>3930</v>
      </c>
      <c r="CI22" s="137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7" t="s">
        <v>596</v>
      </c>
      <c r="AD23" s="137" t="s">
        <v>968</v>
      </c>
      <c r="AE23" s="137" t="s">
        <v>979</v>
      </c>
      <c r="AF23" s="137">
        <v>3000</v>
      </c>
      <c r="AG23" s="137">
        <v>3000</v>
      </c>
      <c r="AH23" s="137">
        <v>3000</v>
      </c>
      <c r="AI23" s="137">
        <v>2990</v>
      </c>
      <c r="AJ23" s="137">
        <v>2990</v>
      </c>
      <c r="AK23" s="137">
        <v>2990</v>
      </c>
      <c r="AL23" s="137">
        <v>2990</v>
      </c>
      <c r="AM23" s="137">
        <v>2990</v>
      </c>
      <c r="AO23" s="137" t="s">
        <v>596</v>
      </c>
      <c r="AP23" s="137" t="s">
        <v>968</v>
      </c>
      <c r="AQ23" s="137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7">
        <v>1740</v>
      </c>
      <c r="BZ23" s="137">
        <v>1740</v>
      </c>
      <c r="CA23" s="137">
        <v>1730</v>
      </c>
      <c r="CB23" s="137">
        <v>1730</v>
      </c>
      <c r="CC23" s="137">
        <v>1720</v>
      </c>
      <c r="CD23" s="137">
        <v>1720</v>
      </c>
      <c r="CE23" s="137">
        <v>1710</v>
      </c>
      <c r="CF23" s="137">
        <v>1710</v>
      </c>
      <c r="CI23" s="137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7">
        <v>5000</v>
      </c>
      <c r="BZ24" s="137">
        <v>4990</v>
      </c>
      <c r="CA24" s="137">
        <v>4980</v>
      </c>
      <c r="CB24" s="137">
        <v>4960</v>
      </c>
      <c r="CC24" s="137">
        <v>4950</v>
      </c>
      <c r="CD24" s="137">
        <v>4940</v>
      </c>
      <c r="CE24" s="137">
        <v>4920</v>
      </c>
      <c r="CF24" s="137">
        <v>4910</v>
      </c>
      <c r="CI24" s="137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1192</v>
      </c>
      <c r="C25" s="8" t="s">
        <v>970</v>
      </c>
      <c r="D25" s="138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38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7">
        <v>3000</v>
      </c>
      <c r="BZ25" s="137">
        <v>2990</v>
      </c>
      <c r="CA25" s="137">
        <v>2990</v>
      </c>
      <c r="CB25" s="137">
        <v>2980</v>
      </c>
      <c r="CC25" s="137">
        <v>2970</v>
      </c>
      <c r="CD25" s="137">
        <v>2960</v>
      </c>
      <c r="CE25" s="137">
        <v>2950</v>
      </c>
      <c r="CF25" s="137">
        <v>2950</v>
      </c>
      <c r="CI25" s="137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7">
        <v>-1</v>
      </c>
      <c r="D26" s="138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38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39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7">
        <v>2015</v>
      </c>
      <c r="AG28" s="137">
        <v>2020</v>
      </c>
      <c r="AH28" s="137">
        <v>2025</v>
      </c>
      <c r="AI28" s="137">
        <v>2030</v>
      </c>
      <c r="AJ28" s="137">
        <v>2035</v>
      </c>
      <c r="AK28" s="137">
        <v>2040</v>
      </c>
      <c r="AL28" s="137">
        <v>2045</v>
      </c>
      <c r="AM28" s="137">
        <v>2050</v>
      </c>
      <c r="AR28" s="137">
        <v>2015</v>
      </c>
      <c r="AS28" s="137">
        <v>2020</v>
      </c>
      <c r="AT28" s="137">
        <v>2025</v>
      </c>
      <c r="AU28" s="137">
        <v>2030</v>
      </c>
      <c r="AV28" s="137">
        <v>2035</v>
      </c>
      <c r="AW28" s="137">
        <v>2040</v>
      </c>
      <c r="AX28" s="137">
        <v>2045</v>
      </c>
      <c r="AY28" s="137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7" t="s">
        <v>581</v>
      </c>
      <c r="AD29" s="137" t="s">
        <v>969</v>
      </c>
      <c r="AE29" s="137" t="s">
        <v>979</v>
      </c>
      <c r="AF29" s="137">
        <v>1090</v>
      </c>
      <c r="AG29" s="137">
        <v>1090</v>
      </c>
      <c r="AH29" s="137">
        <v>1090</v>
      </c>
      <c r="AI29" s="137">
        <v>1090</v>
      </c>
      <c r="AJ29" s="137">
        <v>1080</v>
      </c>
      <c r="AK29" s="137">
        <v>1080</v>
      </c>
      <c r="AL29" s="137">
        <v>1080</v>
      </c>
      <c r="AM29" s="137">
        <v>1080</v>
      </c>
      <c r="AO29" s="137" t="s">
        <v>581</v>
      </c>
      <c r="AP29" s="137" t="s">
        <v>969</v>
      </c>
      <c r="AQ29" s="137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1192</v>
      </c>
      <c r="C30" s="8" t="s">
        <v>973</v>
      </c>
      <c r="D30" s="138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38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7" t="s">
        <v>583</v>
      </c>
      <c r="AD30" s="137" t="s">
        <v>969</v>
      </c>
      <c r="AE30" s="137" t="s">
        <v>979</v>
      </c>
      <c r="AF30" s="137">
        <v>3500</v>
      </c>
      <c r="AG30" s="137">
        <v>3500</v>
      </c>
      <c r="AH30" s="137">
        <v>3490</v>
      </c>
      <c r="AI30" s="137">
        <v>3490</v>
      </c>
      <c r="AJ30" s="137">
        <v>3480</v>
      </c>
      <c r="AK30" s="137">
        <v>3480</v>
      </c>
      <c r="AL30" s="137">
        <v>3470</v>
      </c>
      <c r="AM30" s="137">
        <v>3470</v>
      </c>
      <c r="AO30" s="137" t="s">
        <v>583</v>
      </c>
      <c r="AP30" s="137" t="s">
        <v>969</v>
      </c>
      <c r="AQ30" s="137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7">
        <v>-1</v>
      </c>
      <c r="D31" s="138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38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7" t="s">
        <v>585</v>
      </c>
      <c r="AD31" s="137" t="s">
        <v>969</v>
      </c>
      <c r="AE31" s="137" t="s">
        <v>979</v>
      </c>
      <c r="AF31" s="137">
        <v>1410</v>
      </c>
      <c r="AG31" s="137">
        <v>1410</v>
      </c>
      <c r="AH31" s="137">
        <v>1410</v>
      </c>
      <c r="AI31" s="137">
        <v>1400</v>
      </c>
      <c r="AJ31" s="137">
        <v>1400</v>
      </c>
      <c r="AK31" s="137">
        <v>1400</v>
      </c>
      <c r="AL31" s="137">
        <v>1400</v>
      </c>
      <c r="AM31" s="137">
        <v>1400</v>
      </c>
      <c r="AO31" s="137" t="s">
        <v>585</v>
      </c>
      <c r="AP31" s="137" t="s">
        <v>969</v>
      </c>
      <c r="AQ31" s="137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39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7" t="s">
        <v>587</v>
      </c>
      <c r="AD32" s="137" t="s">
        <v>969</v>
      </c>
      <c r="AE32" s="137" t="s">
        <v>979</v>
      </c>
      <c r="AF32" s="137">
        <v>4000</v>
      </c>
      <c r="AG32" s="137">
        <v>4000</v>
      </c>
      <c r="AH32" s="137">
        <v>3990</v>
      </c>
      <c r="AI32" s="137">
        <v>3980</v>
      </c>
      <c r="AJ32" s="137">
        <v>3980</v>
      </c>
      <c r="AK32" s="137">
        <v>3970</v>
      </c>
      <c r="AL32" s="137">
        <v>3970</v>
      </c>
      <c r="AM32" s="137">
        <v>3970</v>
      </c>
      <c r="AO32" s="137" t="s">
        <v>587</v>
      </c>
      <c r="AP32" s="137" t="s">
        <v>969</v>
      </c>
      <c r="AQ32" s="137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7" t="s">
        <v>589</v>
      </c>
      <c r="AD33" s="137" t="s">
        <v>969</v>
      </c>
      <c r="AE33" s="137" t="s">
        <v>979</v>
      </c>
      <c r="AF33" s="137">
        <v>1740</v>
      </c>
      <c r="AG33" s="137">
        <v>1740</v>
      </c>
      <c r="AH33" s="137">
        <v>1740</v>
      </c>
      <c r="AI33" s="137">
        <v>1730</v>
      </c>
      <c r="AJ33" s="137">
        <v>1730</v>
      </c>
      <c r="AK33" s="137">
        <v>1730</v>
      </c>
      <c r="AL33" s="137">
        <v>1730</v>
      </c>
      <c r="AM33" s="137">
        <v>1730</v>
      </c>
      <c r="AO33" s="137" t="s">
        <v>589</v>
      </c>
      <c r="AP33" s="137" t="s">
        <v>969</v>
      </c>
      <c r="AQ33" s="137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7" t="s">
        <v>591</v>
      </c>
      <c r="AD34" s="137" t="s">
        <v>969</v>
      </c>
      <c r="AE34" s="137" t="s">
        <v>979</v>
      </c>
      <c r="AF34" s="137">
        <v>5000</v>
      </c>
      <c r="AG34" s="137">
        <v>5000</v>
      </c>
      <c r="AH34" s="137">
        <v>4990</v>
      </c>
      <c r="AI34" s="137">
        <v>4980</v>
      </c>
      <c r="AJ34" s="137">
        <v>4980</v>
      </c>
      <c r="AK34" s="137">
        <v>4970</v>
      </c>
      <c r="AL34" s="137">
        <v>4960</v>
      </c>
      <c r="AM34" s="137">
        <v>4960</v>
      </c>
      <c r="AO34" s="137" t="s">
        <v>591</v>
      </c>
      <c r="AP34" s="137" t="s">
        <v>969</v>
      </c>
      <c r="AQ34" s="137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1193</v>
      </c>
      <c r="C35" s="8" t="s">
        <v>966</v>
      </c>
      <c r="D35" s="138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38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7" t="s">
        <v>596</v>
      </c>
      <c r="AD35" s="137" t="s">
        <v>969</v>
      </c>
      <c r="AE35" s="137" t="s">
        <v>979</v>
      </c>
      <c r="AF35" s="137">
        <v>3000</v>
      </c>
      <c r="AG35" s="137">
        <v>3000</v>
      </c>
      <c r="AH35" s="137">
        <v>2990</v>
      </c>
      <c r="AI35" s="137">
        <v>2990</v>
      </c>
      <c r="AJ35" s="137">
        <v>2990</v>
      </c>
      <c r="AK35" s="137">
        <v>2980</v>
      </c>
      <c r="AL35" s="137">
        <v>2980</v>
      </c>
      <c r="AM35" s="137">
        <v>2970</v>
      </c>
      <c r="AO35" s="137" t="s">
        <v>596</v>
      </c>
      <c r="AP35" s="137" t="s">
        <v>969</v>
      </c>
      <c r="AQ35" s="137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7">
        <v>-1</v>
      </c>
      <c r="D36" s="138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38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39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1193</v>
      </c>
      <c r="C40" s="8" t="s">
        <v>970</v>
      </c>
      <c r="D40" s="138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38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7">
        <v>2015</v>
      </c>
      <c r="AG40" s="137">
        <v>2020</v>
      </c>
      <c r="AH40" s="137">
        <v>2025</v>
      </c>
      <c r="AI40" s="137">
        <v>2030</v>
      </c>
      <c r="AJ40" s="137">
        <v>2035</v>
      </c>
      <c r="AK40" s="137">
        <v>2040</v>
      </c>
      <c r="AL40" s="137">
        <v>2045</v>
      </c>
      <c r="AM40" s="137">
        <v>2050</v>
      </c>
      <c r="AR40" s="137">
        <v>2015</v>
      </c>
      <c r="AS40" s="137">
        <v>2020</v>
      </c>
      <c r="AT40" s="137">
        <v>2025</v>
      </c>
      <c r="AU40" s="137">
        <v>2030</v>
      </c>
      <c r="AV40" s="137">
        <v>2035</v>
      </c>
      <c r="AW40" s="137">
        <v>2040</v>
      </c>
      <c r="AX40" s="137">
        <v>2045</v>
      </c>
      <c r="AY40" s="137">
        <v>2050</v>
      </c>
    </row>
    <row r="41" spans="1:51">
      <c r="A41" s="3">
        <v>2</v>
      </c>
      <c r="C41" s="137">
        <v>-1</v>
      </c>
      <c r="D41" s="138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38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7" t="s">
        <v>581</v>
      </c>
      <c r="AD41" s="137" t="s">
        <v>967</v>
      </c>
      <c r="AE41" s="137" t="s">
        <v>982</v>
      </c>
      <c r="AF41" s="137">
        <v>1090</v>
      </c>
      <c r="AG41" s="137">
        <v>1090</v>
      </c>
      <c r="AH41" s="137">
        <v>1090</v>
      </c>
      <c r="AI41" s="137">
        <v>1090</v>
      </c>
      <c r="AJ41" s="137">
        <v>1080</v>
      </c>
      <c r="AK41" s="137">
        <v>1080</v>
      </c>
      <c r="AL41" s="137">
        <v>1080</v>
      </c>
      <c r="AM41" s="137">
        <v>1080</v>
      </c>
      <c r="AO41" s="137" t="s">
        <v>581</v>
      </c>
      <c r="AP41" s="137" t="s">
        <v>967</v>
      </c>
      <c r="AQ41" s="137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39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7" t="s">
        <v>583</v>
      </c>
      <c r="AD42" s="137" t="s">
        <v>967</v>
      </c>
      <c r="AE42" s="137" t="s">
        <v>982</v>
      </c>
      <c r="AF42" s="137">
        <v>3500</v>
      </c>
      <c r="AG42" s="137">
        <v>3490</v>
      </c>
      <c r="AH42" s="137">
        <v>3490</v>
      </c>
      <c r="AI42" s="137">
        <v>3490</v>
      </c>
      <c r="AJ42" s="137">
        <v>3480</v>
      </c>
      <c r="AK42" s="137">
        <v>3480</v>
      </c>
      <c r="AL42" s="137">
        <v>3480</v>
      </c>
      <c r="AM42" s="137">
        <v>3480</v>
      </c>
      <c r="AO42" s="137" t="s">
        <v>583</v>
      </c>
      <c r="AP42" s="137" t="s">
        <v>967</v>
      </c>
      <c r="AQ42" s="137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7" t="s">
        <v>585</v>
      </c>
      <c r="AD43" s="137" t="s">
        <v>967</v>
      </c>
      <c r="AE43" s="137" t="s">
        <v>982</v>
      </c>
      <c r="AF43" s="137">
        <v>1410</v>
      </c>
      <c r="AG43" s="137">
        <v>1410</v>
      </c>
      <c r="AH43" s="137">
        <v>1400</v>
      </c>
      <c r="AI43" s="137">
        <v>1400</v>
      </c>
      <c r="AJ43" s="137">
        <v>1400</v>
      </c>
      <c r="AK43" s="137">
        <v>1400</v>
      </c>
      <c r="AL43" s="137">
        <v>1400</v>
      </c>
      <c r="AM43" s="137">
        <v>1400</v>
      </c>
      <c r="AO43" s="137" t="s">
        <v>585</v>
      </c>
      <c r="AP43" s="137" t="s">
        <v>967</v>
      </c>
      <c r="AQ43" s="137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7" t="s">
        <v>587</v>
      </c>
      <c r="AD44" s="137" t="s">
        <v>967</v>
      </c>
      <c r="AE44" s="137" t="s">
        <v>982</v>
      </c>
      <c r="AF44" s="137">
        <v>4000</v>
      </c>
      <c r="AG44" s="137">
        <v>3990</v>
      </c>
      <c r="AH44" s="137">
        <v>3990</v>
      </c>
      <c r="AI44" s="137">
        <v>3980</v>
      </c>
      <c r="AJ44" s="137">
        <v>3980</v>
      </c>
      <c r="AK44" s="137">
        <v>3980</v>
      </c>
      <c r="AL44" s="137">
        <v>3980</v>
      </c>
      <c r="AM44" s="137">
        <v>3970</v>
      </c>
      <c r="AO44" s="137" t="s">
        <v>587</v>
      </c>
      <c r="AP44" s="137" t="s">
        <v>967</v>
      </c>
      <c r="AQ44" s="137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1193</v>
      </c>
      <c r="C45" s="8" t="s">
        <v>973</v>
      </c>
      <c r="D45" s="138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38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7" t="s">
        <v>589</v>
      </c>
      <c r="AD45" s="137" t="s">
        <v>967</v>
      </c>
      <c r="AE45" s="137" t="s">
        <v>982</v>
      </c>
      <c r="AF45" s="137">
        <v>1740</v>
      </c>
      <c r="AG45" s="137">
        <v>1740</v>
      </c>
      <c r="AH45" s="137">
        <v>1730</v>
      </c>
      <c r="AI45" s="137">
        <v>1730</v>
      </c>
      <c r="AJ45" s="137">
        <v>1730</v>
      </c>
      <c r="AK45" s="137">
        <v>1730</v>
      </c>
      <c r="AL45" s="137">
        <v>1730</v>
      </c>
      <c r="AM45" s="137">
        <v>1730</v>
      </c>
      <c r="AO45" s="137" t="s">
        <v>589</v>
      </c>
      <c r="AP45" s="137" t="s">
        <v>967</v>
      </c>
      <c r="AQ45" s="137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7">
        <v>-1</v>
      </c>
      <c r="D46" s="138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38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7" t="s">
        <v>591</v>
      </c>
      <c r="AD46" s="137" t="s">
        <v>967</v>
      </c>
      <c r="AE46" s="137" t="s">
        <v>982</v>
      </c>
      <c r="AF46" s="137">
        <v>5000</v>
      </c>
      <c r="AG46" s="137">
        <v>4990</v>
      </c>
      <c r="AH46" s="137">
        <v>4980</v>
      </c>
      <c r="AI46" s="137">
        <v>4980</v>
      </c>
      <c r="AJ46" s="137">
        <v>4980</v>
      </c>
      <c r="AK46" s="137">
        <v>4970</v>
      </c>
      <c r="AL46" s="137">
        <v>4970</v>
      </c>
      <c r="AM46" s="137">
        <v>4970</v>
      </c>
      <c r="AO46" s="137" t="s">
        <v>591</v>
      </c>
      <c r="AP46" s="137" t="s">
        <v>967</v>
      </c>
      <c r="AQ46" s="137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39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7" t="s">
        <v>596</v>
      </c>
      <c r="AD47" s="137" t="s">
        <v>967</v>
      </c>
      <c r="AE47" s="137" t="s">
        <v>982</v>
      </c>
      <c r="AF47" s="137">
        <v>3000</v>
      </c>
      <c r="AG47" s="137">
        <v>2990</v>
      </c>
      <c r="AH47" s="137">
        <v>2990</v>
      </c>
      <c r="AI47" s="137">
        <v>2990</v>
      </c>
      <c r="AJ47" s="137">
        <v>2990</v>
      </c>
      <c r="AK47" s="137">
        <v>2980</v>
      </c>
      <c r="AL47" s="137">
        <v>2980</v>
      </c>
      <c r="AM47" s="137">
        <v>2980</v>
      </c>
      <c r="AO47" s="137" t="s">
        <v>596</v>
      </c>
      <c r="AP47" s="137" t="s">
        <v>967</v>
      </c>
      <c r="AQ47" s="137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1194</v>
      </c>
      <c r="C50" s="8" t="s">
        <v>966</v>
      </c>
      <c r="D50" s="138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38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7">
        <v>-1</v>
      </c>
      <c r="D51" s="138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38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39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39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7">
        <v>2015</v>
      </c>
      <c r="AG52" s="137">
        <v>2020</v>
      </c>
      <c r="AH52" s="137">
        <v>2025</v>
      </c>
      <c r="AI52" s="137">
        <v>2030</v>
      </c>
      <c r="AJ52" s="137">
        <v>2035</v>
      </c>
      <c r="AK52" s="137">
        <v>2040</v>
      </c>
      <c r="AL52" s="137">
        <v>2045</v>
      </c>
      <c r="AM52" s="137">
        <v>2050</v>
      </c>
      <c r="AR52" s="137">
        <v>2015</v>
      </c>
      <c r="AS52" s="137">
        <v>2020</v>
      </c>
      <c r="AT52" s="137">
        <v>2025</v>
      </c>
      <c r="AU52" s="137">
        <v>2030</v>
      </c>
      <c r="AV52" s="137">
        <v>2035</v>
      </c>
      <c r="AW52" s="137">
        <v>2040</v>
      </c>
      <c r="AX52" s="137">
        <v>2045</v>
      </c>
      <c r="AY52" s="137">
        <v>2050</v>
      </c>
    </row>
    <row r="53" spans="1:51" ht="15.75" thickBot="1">
      <c r="AB53" s="8">
        <v>11</v>
      </c>
      <c r="AC53" s="137" t="s">
        <v>581</v>
      </c>
      <c r="AD53" s="137" t="s">
        <v>968</v>
      </c>
      <c r="AE53" s="137" t="s">
        <v>982</v>
      </c>
      <c r="AF53" s="137">
        <v>1090</v>
      </c>
      <c r="AG53" s="137">
        <v>1090</v>
      </c>
      <c r="AH53" s="137">
        <v>1090</v>
      </c>
      <c r="AI53" s="137">
        <v>1090</v>
      </c>
      <c r="AJ53" s="137">
        <v>1080</v>
      </c>
      <c r="AK53" s="137">
        <v>1080</v>
      </c>
      <c r="AL53" s="137">
        <v>1080</v>
      </c>
      <c r="AM53" s="137">
        <v>1080</v>
      </c>
      <c r="AO53" s="137" t="s">
        <v>581</v>
      </c>
      <c r="AP53" s="137" t="s">
        <v>968</v>
      </c>
      <c r="AQ53" s="137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7" t="s">
        <v>583</v>
      </c>
      <c r="AD54" s="137" t="s">
        <v>968</v>
      </c>
      <c r="AE54" s="137" t="s">
        <v>982</v>
      </c>
      <c r="AF54" s="137">
        <v>3500</v>
      </c>
      <c r="AG54" s="137">
        <v>3500</v>
      </c>
      <c r="AH54" s="137">
        <v>3490</v>
      </c>
      <c r="AI54" s="137">
        <v>3490</v>
      </c>
      <c r="AJ54" s="137">
        <v>3480</v>
      </c>
      <c r="AK54" s="137">
        <v>3480</v>
      </c>
      <c r="AL54" s="137">
        <v>3470</v>
      </c>
      <c r="AM54" s="137">
        <v>3470</v>
      </c>
      <c r="AO54" s="137" t="s">
        <v>583</v>
      </c>
      <c r="AP54" s="137" t="s">
        <v>968</v>
      </c>
      <c r="AQ54" s="137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1194</v>
      </c>
      <c r="C55" s="8" t="s">
        <v>970</v>
      </c>
      <c r="D55" s="138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38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7" t="s">
        <v>585</v>
      </c>
      <c r="AD55" s="137" t="s">
        <v>968</v>
      </c>
      <c r="AE55" s="137" t="s">
        <v>982</v>
      </c>
      <c r="AF55" s="137">
        <v>1410</v>
      </c>
      <c r="AG55" s="137">
        <v>1410</v>
      </c>
      <c r="AH55" s="137">
        <v>1410</v>
      </c>
      <c r="AI55" s="137">
        <v>1410</v>
      </c>
      <c r="AJ55" s="137">
        <v>1400</v>
      </c>
      <c r="AK55" s="137">
        <v>1400</v>
      </c>
      <c r="AL55" s="137">
        <v>1400</v>
      </c>
      <c r="AM55" s="137">
        <v>1400</v>
      </c>
      <c r="AO55" s="137" t="s">
        <v>585</v>
      </c>
      <c r="AP55" s="137" t="s">
        <v>968</v>
      </c>
      <c r="AQ55" s="137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7">
        <v>-1</v>
      </c>
      <c r="D56" s="138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38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7" t="s">
        <v>587</v>
      </c>
      <c r="AD56" s="137" t="s">
        <v>968</v>
      </c>
      <c r="AE56" s="137" t="s">
        <v>982</v>
      </c>
      <c r="AF56" s="137">
        <v>4000</v>
      </c>
      <c r="AG56" s="137">
        <v>4000</v>
      </c>
      <c r="AH56" s="137">
        <v>3990</v>
      </c>
      <c r="AI56" s="137">
        <v>3990</v>
      </c>
      <c r="AJ56" s="137">
        <v>3980</v>
      </c>
      <c r="AK56" s="137">
        <v>3970</v>
      </c>
      <c r="AL56" s="137">
        <v>3970</v>
      </c>
      <c r="AM56" s="137">
        <v>3960</v>
      </c>
      <c r="AO56" s="137" t="s">
        <v>587</v>
      </c>
      <c r="AP56" s="137" t="s">
        <v>968</v>
      </c>
      <c r="AQ56" s="137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39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39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7" t="s">
        <v>589</v>
      </c>
      <c r="AD57" s="137" t="s">
        <v>968</v>
      </c>
      <c r="AE57" s="137" t="s">
        <v>982</v>
      </c>
      <c r="AF57" s="137">
        <v>1740</v>
      </c>
      <c r="AG57" s="137">
        <v>1740</v>
      </c>
      <c r="AH57" s="137">
        <v>1740</v>
      </c>
      <c r="AI57" s="137">
        <v>1730</v>
      </c>
      <c r="AJ57" s="137">
        <v>1730</v>
      </c>
      <c r="AK57" s="137">
        <v>1730</v>
      </c>
      <c r="AL57" s="137">
        <v>1730</v>
      </c>
      <c r="AM57" s="137">
        <v>1720</v>
      </c>
      <c r="AO57" s="137" t="s">
        <v>589</v>
      </c>
      <c r="AP57" s="137" t="s">
        <v>968</v>
      </c>
      <c r="AQ57" s="137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7" t="s">
        <v>591</v>
      </c>
      <c r="AD58" s="137" t="s">
        <v>968</v>
      </c>
      <c r="AE58" s="137" t="s">
        <v>982</v>
      </c>
      <c r="AF58" s="137">
        <v>5000</v>
      </c>
      <c r="AG58" s="137">
        <v>5000</v>
      </c>
      <c r="AH58" s="137">
        <v>4990</v>
      </c>
      <c r="AI58" s="137">
        <v>4980</v>
      </c>
      <c r="AJ58" s="137">
        <v>4980</v>
      </c>
      <c r="AK58" s="137">
        <v>4970</v>
      </c>
      <c r="AL58" s="137">
        <v>4960</v>
      </c>
      <c r="AM58" s="137">
        <v>4950</v>
      </c>
      <c r="AO58" s="137" t="s">
        <v>591</v>
      </c>
      <c r="AP58" s="137" t="s">
        <v>968</v>
      </c>
      <c r="AQ58" s="137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7" t="s">
        <v>596</v>
      </c>
      <c r="AD59" s="137" t="s">
        <v>968</v>
      </c>
      <c r="AE59" s="137" t="s">
        <v>982</v>
      </c>
      <c r="AF59" s="137">
        <v>3000</v>
      </c>
      <c r="AG59" s="137">
        <v>3000</v>
      </c>
      <c r="AH59" s="137">
        <v>2990</v>
      </c>
      <c r="AI59" s="137">
        <v>2990</v>
      </c>
      <c r="AJ59" s="137">
        <v>2990</v>
      </c>
      <c r="AK59" s="137">
        <v>2980</v>
      </c>
      <c r="AL59" s="137">
        <v>2980</v>
      </c>
      <c r="AM59" s="137">
        <v>2970</v>
      </c>
      <c r="AO59" s="137" t="s">
        <v>596</v>
      </c>
      <c r="AP59" s="137" t="s">
        <v>968</v>
      </c>
      <c r="AQ59" s="137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1194</v>
      </c>
      <c r="C60" s="8" t="s">
        <v>973</v>
      </c>
      <c r="D60" s="138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38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7">
        <v>-1</v>
      </c>
      <c r="D61" s="138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38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39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39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0" t="s">
        <v>21</v>
      </c>
      <c r="F64" s="141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0" t="s">
        <v>21</v>
      </c>
      <c r="R64" s="141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7">
        <v>2015</v>
      </c>
      <c r="AG64" s="137">
        <v>2020</v>
      </c>
      <c r="AH64" s="137">
        <v>2025</v>
      </c>
      <c r="AI64" s="137">
        <v>2030</v>
      </c>
      <c r="AJ64" s="137">
        <v>2035</v>
      </c>
      <c r="AK64" s="137">
        <v>2040</v>
      </c>
      <c r="AL64" s="137">
        <v>2045</v>
      </c>
      <c r="AM64" s="137">
        <v>2050</v>
      </c>
      <c r="AR64" s="137">
        <v>2015</v>
      </c>
      <c r="AS64" s="137">
        <v>2020</v>
      </c>
      <c r="AT64" s="137">
        <v>2025</v>
      </c>
      <c r="AU64" s="137">
        <v>2030</v>
      </c>
      <c r="AV64" s="137">
        <v>2035</v>
      </c>
      <c r="AW64" s="137">
        <v>2040</v>
      </c>
      <c r="AX64" s="137">
        <v>2045</v>
      </c>
      <c r="AY64" s="137">
        <v>2050</v>
      </c>
    </row>
    <row r="65" spans="1:51" ht="15" customHeight="1">
      <c r="A65" s="3">
        <v>1</v>
      </c>
      <c r="B65" s="7" t="s">
        <v>1195</v>
      </c>
      <c r="C65" s="8" t="s">
        <v>966</v>
      </c>
      <c r="D65" s="138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38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7" t="s">
        <v>581</v>
      </c>
      <c r="AD65" s="137" t="s">
        <v>969</v>
      </c>
      <c r="AE65" s="137" t="s">
        <v>982</v>
      </c>
      <c r="AF65" s="137">
        <v>1090</v>
      </c>
      <c r="AG65" s="137">
        <v>1090</v>
      </c>
      <c r="AH65" s="137">
        <v>1090</v>
      </c>
      <c r="AI65" s="137">
        <v>1080</v>
      </c>
      <c r="AJ65" s="137">
        <v>1080</v>
      </c>
      <c r="AK65" s="137">
        <v>1080</v>
      </c>
      <c r="AL65" s="137">
        <v>1070</v>
      </c>
      <c r="AM65" s="137">
        <v>1070</v>
      </c>
      <c r="AO65" s="137" t="s">
        <v>581</v>
      </c>
      <c r="AP65" s="137" t="s">
        <v>969</v>
      </c>
      <c r="AQ65" s="137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7">
        <v>-1</v>
      </c>
      <c r="D66" s="138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38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7" t="s">
        <v>583</v>
      </c>
      <c r="AD66" s="137" t="s">
        <v>969</v>
      </c>
      <c r="AE66" s="137" t="s">
        <v>982</v>
      </c>
      <c r="AF66" s="137">
        <v>3500</v>
      </c>
      <c r="AG66" s="137">
        <v>3500</v>
      </c>
      <c r="AH66" s="137">
        <v>3480</v>
      </c>
      <c r="AI66" s="137">
        <v>3470</v>
      </c>
      <c r="AJ66" s="137">
        <v>3470</v>
      </c>
      <c r="AK66" s="137">
        <v>3460</v>
      </c>
      <c r="AL66" s="137">
        <v>3450</v>
      </c>
      <c r="AM66" s="137">
        <v>3440</v>
      </c>
      <c r="AO66" s="137" t="s">
        <v>583</v>
      </c>
      <c r="AP66" s="137" t="s">
        <v>969</v>
      </c>
      <c r="AQ66" s="137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39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39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7" t="s">
        <v>585</v>
      </c>
      <c r="AD67" s="137" t="s">
        <v>969</v>
      </c>
      <c r="AE67" s="137" t="s">
        <v>982</v>
      </c>
      <c r="AF67" s="137">
        <v>1410</v>
      </c>
      <c r="AG67" s="137">
        <v>1410</v>
      </c>
      <c r="AH67" s="137">
        <v>1400</v>
      </c>
      <c r="AI67" s="137">
        <v>1400</v>
      </c>
      <c r="AJ67" s="137">
        <v>1400</v>
      </c>
      <c r="AK67" s="137">
        <v>1390</v>
      </c>
      <c r="AL67" s="137">
        <v>1390</v>
      </c>
      <c r="AM67" s="137">
        <v>1390</v>
      </c>
      <c r="AO67" s="137" t="s">
        <v>585</v>
      </c>
      <c r="AP67" s="137" t="s">
        <v>969</v>
      </c>
      <c r="AQ67" s="137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7" t="s">
        <v>587</v>
      </c>
      <c r="AD68" s="137" t="s">
        <v>969</v>
      </c>
      <c r="AE68" s="137" t="s">
        <v>982</v>
      </c>
      <c r="AF68" s="137">
        <v>4000</v>
      </c>
      <c r="AG68" s="137">
        <v>4000</v>
      </c>
      <c r="AH68" s="137">
        <v>3980</v>
      </c>
      <c r="AI68" s="137">
        <v>3970</v>
      </c>
      <c r="AJ68" s="137">
        <v>3960</v>
      </c>
      <c r="AK68" s="137">
        <v>3950</v>
      </c>
      <c r="AL68" s="137">
        <v>3940</v>
      </c>
      <c r="AM68" s="137">
        <v>3930</v>
      </c>
      <c r="AO68" s="137" t="s">
        <v>587</v>
      </c>
      <c r="AP68" s="137" t="s">
        <v>969</v>
      </c>
      <c r="AQ68" s="137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0" t="s">
        <v>21</v>
      </c>
      <c r="F69" s="141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0" t="s">
        <v>21</v>
      </c>
      <c r="R69" s="141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7" t="s">
        <v>589</v>
      </c>
      <c r="AD69" s="137" t="s">
        <v>969</v>
      </c>
      <c r="AE69" s="137" t="s">
        <v>982</v>
      </c>
      <c r="AF69" s="137">
        <v>1740</v>
      </c>
      <c r="AG69" s="137">
        <v>1740</v>
      </c>
      <c r="AH69" s="137">
        <v>1730</v>
      </c>
      <c r="AI69" s="137">
        <v>1730</v>
      </c>
      <c r="AJ69" s="137">
        <v>1720</v>
      </c>
      <c r="AK69" s="137">
        <v>1720</v>
      </c>
      <c r="AL69" s="137">
        <v>1710</v>
      </c>
      <c r="AM69" s="137">
        <v>1710</v>
      </c>
      <c r="AO69" s="137" t="s">
        <v>589</v>
      </c>
      <c r="AP69" s="137" t="s">
        <v>969</v>
      </c>
      <c r="AQ69" s="137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1195</v>
      </c>
      <c r="C70" s="8" t="s">
        <v>970</v>
      </c>
      <c r="D70" s="138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38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7" t="s">
        <v>591</v>
      </c>
      <c r="AD70" s="137" t="s">
        <v>969</v>
      </c>
      <c r="AE70" s="137" t="s">
        <v>982</v>
      </c>
      <c r="AF70" s="137">
        <v>5000</v>
      </c>
      <c r="AG70" s="137">
        <v>5000</v>
      </c>
      <c r="AH70" s="137">
        <v>4980</v>
      </c>
      <c r="AI70" s="137">
        <v>4960</v>
      </c>
      <c r="AJ70" s="137">
        <v>4950</v>
      </c>
      <c r="AK70" s="137">
        <v>4940</v>
      </c>
      <c r="AL70" s="137">
        <v>4920</v>
      </c>
      <c r="AM70" s="137">
        <v>4910</v>
      </c>
      <c r="AO70" s="137" t="s">
        <v>591</v>
      </c>
      <c r="AP70" s="137" t="s">
        <v>969</v>
      </c>
      <c r="AQ70" s="137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7">
        <v>-1</v>
      </c>
      <c r="D71" s="138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38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7" t="s">
        <v>596</v>
      </c>
      <c r="AD71" s="137" t="s">
        <v>969</v>
      </c>
      <c r="AE71" s="137" t="s">
        <v>982</v>
      </c>
      <c r="AF71" s="137">
        <v>3000</v>
      </c>
      <c r="AG71" s="137">
        <v>3000</v>
      </c>
      <c r="AH71" s="137">
        <v>2990</v>
      </c>
      <c r="AI71" s="137">
        <v>2980</v>
      </c>
      <c r="AJ71" s="137">
        <v>2970</v>
      </c>
      <c r="AK71" s="137">
        <v>2960</v>
      </c>
      <c r="AL71" s="137">
        <v>2950</v>
      </c>
      <c r="AM71" s="137">
        <v>2950</v>
      </c>
      <c r="AO71" s="137" t="s">
        <v>596</v>
      </c>
      <c r="AP71" s="137" t="s">
        <v>969</v>
      </c>
      <c r="AQ71" s="137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39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39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0" t="s">
        <v>21</v>
      </c>
      <c r="F74" s="141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0" t="s">
        <v>21</v>
      </c>
      <c r="R74" s="141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1195</v>
      </c>
      <c r="C75" s="8" t="s">
        <v>973</v>
      </c>
      <c r="D75" s="138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38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7">
        <v>-1</v>
      </c>
      <c r="D76" s="138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38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7">
        <v>2015</v>
      </c>
      <c r="AG76" s="137">
        <v>2020</v>
      </c>
      <c r="AH76" s="137">
        <v>2025</v>
      </c>
      <c r="AI76" s="137">
        <v>2030</v>
      </c>
      <c r="AJ76" s="137">
        <v>2035</v>
      </c>
      <c r="AK76" s="137">
        <v>2040</v>
      </c>
      <c r="AL76" s="137">
        <v>2045</v>
      </c>
      <c r="AM76" s="137">
        <v>2050</v>
      </c>
      <c r="AR76" s="137">
        <v>2015</v>
      </c>
      <c r="AS76" s="137">
        <v>2020</v>
      </c>
      <c r="AT76" s="137">
        <v>2025</v>
      </c>
      <c r="AU76" s="137">
        <v>2030</v>
      </c>
      <c r="AV76" s="137">
        <v>2035</v>
      </c>
      <c r="AW76" s="137">
        <v>2040</v>
      </c>
      <c r="AX76" s="137">
        <v>2045</v>
      </c>
      <c r="AY76" s="137">
        <v>2050</v>
      </c>
    </row>
    <row r="77" spans="1:51" ht="15.75" thickBot="1">
      <c r="A77" s="3">
        <v>3</v>
      </c>
      <c r="D77" s="139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39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7" t="s">
        <v>581</v>
      </c>
      <c r="AD77" s="137" t="s">
        <v>967</v>
      </c>
      <c r="AE77" s="137" t="s">
        <v>983</v>
      </c>
      <c r="AF77" s="137">
        <v>1090</v>
      </c>
      <c r="AG77" s="137">
        <v>1090</v>
      </c>
      <c r="AH77" s="137">
        <v>1090</v>
      </c>
      <c r="AI77" s="137">
        <v>1090</v>
      </c>
      <c r="AJ77" s="137">
        <v>1090</v>
      </c>
      <c r="AK77" s="137">
        <v>1090</v>
      </c>
      <c r="AL77" s="137">
        <v>1090</v>
      </c>
      <c r="AM77" s="137">
        <v>1090</v>
      </c>
      <c r="AO77" s="137" t="s">
        <v>581</v>
      </c>
      <c r="AP77" s="137" t="s">
        <v>967</v>
      </c>
      <c r="AQ77" s="137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7" t="s">
        <v>583</v>
      </c>
      <c r="AD78" s="137" t="s">
        <v>967</v>
      </c>
      <c r="AE78" s="137" t="s">
        <v>983</v>
      </c>
      <c r="AF78" s="137">
        <v>3500</v>
      </c>
      <c r="AG78" s="137">
        <v>3500</v>
      </c>
      <c r="AH78" s="137">
        <v>3500</v>
      </c>
      <c r="AI78" s="137">
        <v>3500</v>
      </c>
      <c r="AJ78" s="137">
        <v>3500</v>
      </c>
      <c r="AK78" s="137">
        <v>3500</v>
      </c>
      <c r="AL78" s="137">
        <v>3500</v>
      </c>
      <c r="AM78" s="137">
        <v>3500</v>
      </c>
      <c r="AO78" s="137" t="s">
        <v>583</v>
      </c>
      <c r="AP78" s="137" t="s">
        <v>967</v>
      </c>
      <c r="AQ78" s="137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0" t="s">
        <v>21</v>
      </c>
      <c r="F79" s="141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0" t="s">
        <v>21</v>
      </c>
      <c r="R79" s="141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7" t="s">
        <v>585</v>
      </c>
      <c r="AD79" s="137" t="s">
        <v>967</v>
      </c>
      <c r="AE79" s="137" t="s">
        <v>983</v>
      </c>
      <c r="AF79" s="137">
        <v>1410</v>
      </c>
      <c r="AG79" s="137">
        <v>1410</v>
      </c>
      <c r="AH79" s="137">
        <v>1410</v>
      </c>
      <c r="AI79" s="137">
        <v>1410</v>
      </c>
      <c r="AJ79" s="137">
        <v>1410</v>
      </c>
      <c r="AK79" s="137">
        <v>1410</v>
      </c>
      <c r="AL79" s="137">
        <v>1410</v>
      </c>
      <c r="AM79" s="137">
        <v>1410</v>
      </c>
      <c r="AO79" s="137" t="s">
        <v>585</v>
      </c>
      <c r="AP79" s="137" t="s">
        <v>967</v>
      </c>
      <c r="AQ79" s="137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1196</v>
      </c>
      <c r="C80" s="8" t="s">
        <v>966</v>
      </c>
      <c r="D80" s="138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38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7" t="s">
        <v>587</v>
      </c>
      <c r="AD80" s="137" t="s">
        <v>967</v>
      </c>
      <c r="AE80" s="137" t="s">
        <v>983</v>
      </c>
      <c r="AF80" s="137">
        <v>4000</v>
      </c>
      <c r="AG80" s="137">
        <v>4000</v>
      </c>
      <c r="AH80" s="137">
        <v>4000</v>
      </c>
      <c r="AI80" s="137">
        <v>4000</v>
      </c>
      <c r="AJ80" s="137">
        <v>4000</v>
      </c>
      <c r="AK80" s="137">
        <v>4000</v>
      </c>
      <c r="AL80" s="137">
        <v>4000</v>
      </c>
      <c r="AM80" s="137">
        <v>4000</v>
      </c>
      <c r="AO80" s="137" t="s">
        <v>587</v>
      </c>
      <c r="AP80" s="137" t="s">
        <v>967</v>
      </c>
      <c r="AQ80" s="137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7">
        <v>-1</v>
      </c>
      <c r="D81" s="138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38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7" t="s">
        <v>589</v>
      </c>
      <c r="AD81" s="137" t="s">
        <v>967</v>
      </c>
      <c r="AE81" s="137" t="s">
        <v>983</v>
      </c>
      <c r="AF81" s="137">
        <v>1740</v>
      </c>
      <c r="AG81" s="137">
        <v>1740</v>
      </c>
      <c r="AH81" s="137">
        <v>1740</v>
      </c>
      <c r="AI81" s="137">
        <v>1740</v>
      </c>
      <c r="AJ81" s="137">
        <v>1740</v>
      </c>
      <c r="AK81" s="137">
        <v>1740</v>
      </c>
      <c r="AL81" s="137">
        <v>1740</v>
      </c>
      <c r="AM81" s="137">
        <v>1740</v>
      </c>
      <c r="AO81" s="137" t="s">
        <v>589</v>
      </c>
      <c r="AP81" s="137" t="s">
        <v>967</v>
      </c>
      <c r="AQ81" s="137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39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39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7" t="s">
        <v>591</v>
      </c>
      <c r="AD82" s="137" t="s">
        <v>967</v>
      </c>
      <c r="AE82" s="137" t="s">
        <v>983</v>
      </c>
      <c r="AF82" s="137">
        <v>5000</v>
      </c>
      <c r="AG82" s="137">
        <v>5000</v>
      </c>
      <c r="AH82" s="137">
        <v>5000</v>
      </c>
      <c r="AI82" s="137">
        <v>5000</v>
      </c>
      <c r="AJ82" s="137">
        <v>5000</v>
      </c>
      <c r="AK82" s="137">
        <v>5000</v>
      </c>
      <c r="AL82" s="137">
        <v>5000</v>
      </c>
      <c r="AM82" s="137">
        <v>5000</v>
      </c>
      <c r="AO82" s="137" t="s">
        <v>591</v>
      </c>
      <c r="AP82" s="137" t="s">
        <v>967</v>
      </c>
      <c r="AQ82" s="137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7" t="s">
        <v>596</v>
      </c>
      <c r="AD83" s="137" t="s">
        <v>967</v>
      </c>
      <c r="AE83" s="137" t="s">
        <v>983</v>
      </c>
      <c r="AF83" s="137">
        <v>3000</v>
      </c>
      <c r="AG83" s="137">
        <v>3000</v>
      </c>
      <c r="AH83" s="137">
        <v>3000</v>
      </c>
      <c r="AI83" s="137">
        <v>3000</v>
      </c>
      <c r="AJ83" s="137">
        <v>3000</v>
      </c>
      <c r="AK83" s="137">
        <v>3000</v>
      </c>
      <c r="AL83" s="137">
        <v>3000</v>
      </c>
      <c r="AM83" s="137">
        <v>3000</v>
      </c>
      <c r="AO83" s="137" t="s">
        <v>596</v>
      </c>
      <c r="AP83" s="137" t="s">
        <v>967</v>
      </c>
      <c r="AQ83" s="137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0" t="s">
        <v>21</v>
      </c>
      <c r="F84" s="141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0" t="s">
        <v>21</v>
      </c>
      <c r="R84" s="141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1196</v>
      </c>
      <c r="C85" s="8" t="s">
        <v>970</v>
      </c>
      <c r="D85" s="138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38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7">
        <v>-1</v>
      </c>
      <c r="D86" s="138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38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39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39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7">
        <v>2015</v>
      </c>
      <c r="AG88" s="137">
        <v>2020</v>
      </c>
      <c r="AH88" s="137">
        <v>2025</v>
      </c>
      <c r="AI88" s="137">
        <v>2030</v>
      </c>
      <c r="AJ88" s="137">
        <v>2035</v>
      </c>
      <c r="AK88" s="137">
        <v>2040</v>
      </c>
      <c r="AL88" s="137">
        <v>2045</v>
      </c>
      <c r="AM88" s="137">
        <v>2050</v>
      </c>
      <c r="AR88" s="137">
        <v>2015</v>
      </c>
      <c r="AS88" s="137">
        <v>2020</v>
      </c>
      <c r="AT88" s="137">
        <v>2025</v>
      </c>
      <c r="AU88" s="137">
        <v>2030</v>
      </c>
      <c r="AV88" s="137">
        <v>2035</v>
      </c>
      <c r="AW88" s="137">
        <v>2040</v>
      </c>
      <c r="AX88" s="137">
        <v>2045</v>
      </c>
      <c r="AY88" s="137">
        <v>2050</v>
      </c>
    </row>
    <row r="89" spans="1:51" ht="15.75" thickBot="1">
      <c r="A89" s="3">
        <v>0</v>
      </c>
      <c r="D89" s="4"/>
      <c r="E89" s="140" t="s">
        <v>21</v>
      </c>
      <c r="F89" s="141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0" t="s">
        <v>21</v>
      </c>
      <c r="R89" s="141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7" t="s">
        <v>581</v>
      </c>
      <c r="AD89" s="137" t="s">
        <v>968</v>
      </c>
      <c r="AE89" s="137" t="s">
        <v>983</v>
      </c>
      <c r="AF89" s="137">
        <v>1090</v>
      </c>
      <c r="AG89" s="137">
        <v>1090</v>
      </c>
      <c r="AH89" s="137">
        <v>1090</v>
      </c>
      <c r="AI89" s="137">
        <v>1090</v>
      </c>
      <c r="AJ89" s="137">
        <v>1090</v>
      </c>
      <c r="AK89" s="137">
        <v>1090</v>
      </c>
      <c r="AL89" s="137">
        <v>1090</v>
      </c>
      <c r="AM89" s="137">
        <v>1090</v>
      </c>
      <c r="AO89" s="137" t="s">
        <v>581</v>
      </c>
      <c r="AP89" s="137" t="s">
        <v>968</v>
      </c>
      <c r="AQ89" s="137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1196</v>
      </c>
      <c r="C90" s="8" t="s">
        <v>973</v>
      </c>
      <c r="D90" s="138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38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7" t="s">
        <v>583</v>
      </c>
      <c r="AD90" s="137" t="s">
        <v>968</v>
      </c>
      <c r="AE90" s="137" t="s">
        <v>983</v>
      </c>
      <c r="AF90" s="137">
        <v>3500</v>
      </c>
      <c r="AG90" s="137">
        <v>3500</v>
      </c>
      <c r="AH90" s="137">
        <v>3500</v>
      </c>
      <c r="AI90" s="137">
        <v>3500</v>
      </c>
      <c r="AJ90" s="137">
        <v>3500</v>
      </c>
      <c r="AK90" s="137">
        <v>3500</v>
      </c>
      <c r="AL90" s="137">
        <v>3500</v>
      </c>
      <c r="AM90" s="137">
        <v>3500</v>
      </c>
      <c r="AO90" s="137" t="s">
        <v>583</v>
      </c>
      <c r="AP90" s="137" t="s">
        <v>968</v>
      </c>
      <c r="AQ90" s="137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7">
        <v>-1</v>
      </c>
      <c r="D91" s="138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38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7" t="s">
        <v>585</v>
      </c>
      <c r="AD91" s="137" t="s">
        <v>968</v>
      </c>
      <c r="AE91" s="137" t="s">
        <v>983</v>
      </c>
      <c r="AF91" s="137">
        <v>1410</v>
      </c>
      <c r="AG91" s="137">
        <v>1410</v>
      </c>
      <c r="AH91" s="137">
        <v>1410</v>
      </c>
      <c r="AI91" s="137">
        <v>1410</v>
      </c>
      <c r="AJ91" s="137">
        <v>1410</v>
      </c>
      <c r="AK91" s="137">
        <v>1410</v>
      </c>
      <c r="AL91" s="137">
        <v>1410</v>
      </c>
      <c r="AM91" s="137">
        <v>1410</v>
      </c>
      <c r="AO91" s="137" t="s">
        <v>585</v>
      </c>
      <c r="AP91" s="137" t="s">
        <v>968</v>
      </c>
      <c r="AQ91" s="137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39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39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7" t="s">
        <v>587</v>
      </c>
      <c r="AD92" s="137" t="s">
        <v>968</v>
      </c>
      <c r="AE92" s="137" t="s">
        <v>983</v>
      </c>
      <c r="AF92" s="137">
        <v>4000</v>
      </c>
      <c r="AG92" s="137">
        <v>4000</v>
      </c>
      <c r="AH92" s="137">
        <v>4000</v>
      </c>
      <c r="AI92" s="137">
        <v>4000</v>
      </c>
      <c r="AJ92" s="137">
        <v>4000</v>
      </c>
      <c r="AK92" s="137">
        <v>4000</v>
      </c>
      <c r="AL92" s="137">
        <v>4000</v>
      </c>
      <c r="AM92" s="137">
        <v>4000</v>
      </c>
      <c r="AO92" s="137" t="s">
        <v>587</v>
      </c>
      <c r="AP92" s="137" t="s">
        <v>968</v>
      </c>
      <c r="AQ92" s="137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7" t="s">
        <v>589</v>
      </c>
      <c r="AD93" s="137" t="s">
        <v>968</v>
      </c>
      <c r="AE93" s="137" t="s">
        <v>983</v>
      </c>
      <c r="AF93" s="137">
        <v>1740</v>
      </c>
      <c r="AG93" s="137">
        <v>1740</v>
      </c>
      <c r="AH93" s="137">
        <v>1740</v>
      </c>
      <c r="AI93" s="137">
        <v>1740</v>
      </c>
      <c r="AJ93" s="137">
        <v>1740</v>
      </c>
      <c r="AK93" s="137">
        <v>1740</v>
      </c>
      <c r="AL93" s="137">
        <v>1740</v>
      </c>
      <c r="AM93" s="137">
        <v>1740</v>
      </c>
      <c r="AO93" s="137" t="s">
        <v>589</v>
      </c>
      <c r="AP93" s="137" t="s">
        <v>968</v>
      </c>
      <c r="AQ93" s="137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0" t="s">
        <v>21</v>
      </c>
      <c r="F94" s="141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0" t="s">
        <v>21</v>
      </c>
      <c r="R94" s="141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7" t="s">
        <v>591</v>
      </c>
      <c r="AD94" s="137" t="s">
        <v>968</v>
      </c>
      <c r="AE94" s="137" t="s">
        <v>983</v>
      </c>
      <c r="AF94" s="137">
        <v>5000</v>
      </c>
      <c r="AG94" s="137">
        <v>5000</v>
      </c>
      <c r="AH94" s="137">
        <v>5000</v>
      </c>
      <c r="AI94" s="137">
        <v>5000</v>
      </c>
      <c r="AJ94" s="137">
        <v>5000</v>
      </c>
      <c r="AK94" s="137">
        <v>5000</v>
      </c>
      <c r="AL94" s="137">
        <v>5000</v>
      </c>
      <c r="AM94" s="137">
        <v>5000</v>
      </c>
      <c r="AO94" s="137" t="s">
        <v>591</v>
      </c>
      <c r="AP94" s="137" t="s">
        <v>968</v>
      </c>
      <c r="AQ94" s="137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1197</v>
      </c>
      <c r="C95" s="8" t="s">
        <v>966</v>
      </c>
      <c r="D95" s="138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38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7" t="s">
        <v>596</v>
      </c>
      <c r="AD95" s="137" t="s">
        <v>968</v>
      </c>
      <c r="AE95" s="137" t="s">
        <v>983</v>
      </c>
      <c r="AF95" s="137">
        <v>3000</v>
      </c>
      <c r="AG95" s="137">
        <v>3000</v>
      </c>
      <c r="AH95" s="137">
        <v>3000</v>
      </c>
      <c r="AI95" s="137">
        <v>3000</v>
      </c>
      <c r="AJ95" s="137">
        <v>3000</v>
      </c>
      <c r="AK95" s="137">
        <v>3000</v>
      </c>
      <c r="AL95" s="137">
        <v>3000</v>
      </c>
      <c r="AM95" s="137">
        <v>3000</v>
      </c>
      <c r="AO95" s="137" t="s">
        <v>596</v>
      </c>
      <c r="AP95" s="137" t="s">
        <v>968</v>
      </c>
      <c r="AQ95" s="137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7">
        <v>-1</v>
      </c>
      <c r="D96" s="138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38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39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39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0" t="s">
        <v>21</v>
      </c>
      <c r="F99" s="141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0" t="s">
        <v>21</v>
      </c>
      <c r="R99" s="141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1197</v>
      </c>
      <c r="C100" s="8" t="s">
        <v>970</v>
      </c>
      <c r="D100" s="138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38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7">
        <v>2015</v>
      </c>
      <c r="AG100" s="137">
        <v>2020</v>
      </c>
      <c r="AH100" s="137">
        <v>2025</v>
      </c>
      <c r="AI100" s="137">
        <v>2030</v>
      </c>
      <c r="AJ100" s="137">
        <v>2035</v>
      </c>
      <c r="AK100" s="137">
        <v>2040</v>
      </c>
      <c r="AL100" s="137">
        <v>2045</v>
      </c>
      <c r="AM100" s="137">
        <v>2050</v>
      </c>
      <c r="AR100" s="137">
        <v>2015</v>
      </c>
      <c r="AS100" s="137">
        <v>2020</v>
      </c>
      <c r="AT100" s="137">
        <v>2025</v>
      </c>
      <c r="AU100" s="137">
        <v>2030</v>
      </c>
      <c r="AV100" s="137">
        <v>2035</v>
      </c>
      <c r="AW100" s="137">
        <v>2040</v>
      </c>
      <c r="AX100" s="137">
        <v>2045</v>
      </c>
      <c r="AY100" s="137">
        <v>2050</v>
      </c>
    </row>
    <row r="101" spans="1:51">
      <c r="A101" s="3">
        <v>2</v>
      </c>
      <c r="C101" s="137">
        <v>-1</v>
      </c>
      <c r="D101" s="138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38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7" t="s">
        <v>581</v>
      </c>
      <c r="AD101" s="137" t="s">
        <v>969</v>
      </c>
      <c r="AE101" s="137" t="s">
        <v>983</v>
      </c>
      <c r="AF101" s="137">
        <v>1090</v>
      </c>
      <c r="AG101" s="137">
        <v>1090</v>
      </c>
      <c r="AH101" s="137">
        <v>1090</v>
      </c>
      <c r="AI101" s="137">
        <v>1090</v>
      </c>
      <c r="AJ101" s="137">
        <v>1090</v>
      </c>
      <c r="AK101" s="137">
        <v>1090</v>
      </c>
      <c r="AL101" s="137">
        <v>1090</v>
      </c>
      <c r="AM101" s="137">
        <v>1090</v>
      </c>
      <c r="AO101" s="137" t="s">
        <v>581</v>
      </c>
      <c r="AP101" s="137" t="s">
        <v>969</v>
      </c>
      <c r="AQ101" s="137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39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39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7" t="s">
        <v>583</v>
      </c>
      <c r="AD102" s="137" t="s">
        <v>969</v>
      </c>
      <c r="AE102" s="137" t="s">
        <v>983</v>
      </c>
      <c r="AF102" s="137">
        <v>3500</v>
      </c>
      <c r="AG102" s="137">
        <v>3500</v>
      </c>
      <c r="AH102" s="137">
        <v>3500</v>
      </c>
      <c r="AI102" s="137">
        <v>3500</v>
      </c>
      <c r="AJ102" s="137">
        <v>3500</v>
      </c>
      <c r="AK102" s="137">
        <v>3500</v>
      </c>
      <c r="AL102" s="137">
        <v>3500</v>
      </c>
      <c r="AM102" s="137">
        <v>3500</v>
      </c>
      <c r="AO102" s="137" t="s">
        <v>583</v>
      </c>
      <c r="AP102" s="137" t="s">
        <v>969</v>
      </c>
      <c r="AQ102" s="137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7" t="s">
        <v>585</v>
      </c>
      <c r="AD103" s="137" t="s">
        <v>969</v>
      </c>
      <c r="AE103" s="137" t="s">
        <v>983</v>
      </c>
      <c r="AF103" s="137">
        <v>1410</v>
      </c>
      <c r="AG103" s="137">
        <v>1410</v>
      </c>
      <c r="AH103" s="137">
        <v>1410</v>
      </c>
      <c r="AI103" s="137">
        <v>1410</v>
      </c>
      <c r="AJ103" s="137">
        <v>1410</v>
      </c>
      <c r="AK103" s="137">
        <v>1410</v>
      </c>
      <c r="AL103" s="137">
        <v>1410</v>
      </c>
      <c r="AM103" s="137">
        <v>1410</v>
      </c>
      <c r="AO103" s="137" t="s">
        <v>585</v>
      </c>
      <c r="AP103" s="137" t="s">
        <v>969</v>
      </c>
      <c r="AQ103" s="137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0" t="s">
        <v>21</v>
      </c>
      <c r="F104" s="141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0" t="s">
        <v>21</v>
      </c>
      <c r="R104" s="141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7" t="s">
        <v>587</v>
      </c>
      <c r="AD104" s="137" t="s">
        <v>969</v>
      </c>
      <c r="AE104" s="137" t="s">
        <v>983</v>
      </c>
      <c r="AF104" s="137">
        <v>4000</v>
      </c>
      <c r="AG104" s="137">
        <v>4000</v>
      </c>
      <c r="AH104" s="137">
        <v>4000</v>
      </c>
      <c r="AI104" s="137">
        <v>4000</v>
      </c>
      <c r="AJ104" s="137">
        <v>4000</v>
      </c>
      <c r="AK104" s="137">
        <v>4000</v>
      </c>
      <c r="AL104" s="137">
        <v>4000</v>
      </c>
      <c r="AM104" s="137">
        <v>4000</v>
      </c>
      <c r="AO104" s="137" t="s">
        <v>587</v>
      </c>
      <c r="AP104" s="137" t="s">
        <v>969</v>
      </c>
      <c r="AQ104" s="137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1197</v>
      </c>
      <c r="C105" s="8" t="s">
        <v>973</v>
      </c>
      <c r="D105" s="138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38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7" t="s">
        <v>589</v>
      </c>
      <c r="AD105" s="137" t="s">
        <v>969</v>
      </c>
      <c r="AE105" s="137" t="s">
        <v>983</v>
      </c>
      <c r="AF105" s="137">
        <v>1740</v>
      </c>
      <c r="AG105" s="137">
        <v>1740</v>
      </c>
      <c r="AH105" s="137">
        <v>1740</v>
      </c>
      <c r="AI105" s="137">
        <v>1740</v>
      </c>
      <c r="AJ105" s="137">
        <v>1740</v>
      </c>
      <c r="AK105" s="137">
        <v>1740</v>
      </c>
      <c r="AL105" s="137">
        <v>1740</v>
      </c>
      <c r="AM105" s="137">
        <v>1740</v>
      </c>
      <c r="AO105" s="137" t="s">
        <v>589</v>
      </c>
      <c r="AP105" s="137" t="s">
        <v>969</v>
      </c>
      <c r="AQ105" s="137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7">
        <v>-1</v>
      </c>
      <c r="D106" s="138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38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7" t="s">
        <v>591</v>
      </c>
      <c r="AD106" s="137" t="s">
        <v>969</v>
      </c>
      <c r="AE106" s="137" t="s">
        <v>983</v>
      </c>
      <c r="AF106" s="137">
        <v>5000</v>
      </c>
      <c r="AG106" s="137">
        <v>5000</v>
      </c>
      <c r="AH106" s="137">
        <v>5000</v>
      </c>
      <c r="AI106" s="137">
        <v>5000</v>
      </c>
      <c r="AJ106" s="137">
        <v>5000</v>
      </c>
      <c r="AK106" s="137">
        <v>5000</v>
      </c>
      <c r="AL106" s="137">
        <v>5000</v>
      </c>
      <c r="AM106" s="137">
        <v>5000</v>
      </c>
      <c r="AO106" s="137" t="s">
        <v>591</v>
      </c>
      <c r="AP106" s="137" t="s">
        <v>969</v>
      </c>
      <c r="AQ106" s="137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39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39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7" t="s">
        <v>596</v>
      </c>
      <c r="AD107" s="137" t="s">
        <v>969</v>
      </c>
      <c r="AE107" s="137" t="s">
        <v>983</v>
      </c>
      <c r="AF107" s="137">
        <v>3000</v>
      </c>
      <c r="AG107" s="137">
        <v>3000</v>
      </c>
      <c r="AH107" s="137">
        <v>3000</v>
      </c>
      <c r="AI107" s="137">
        <v>3000</v>
      </c>
      <c r="AJ107" s="137">
        <v>3000</v>
      </c>
      <c r="AK107" s="137">
        <v>3000</v>
      </c>
      <c r="AL107" s="137">
        <v>3000</v>
      </c>
      <c r="AM107" s="137">
        <v>3000</v>
      </c>
      <c r="AO107" s="137" t="s">
        <v>596</v>
      </c>
      <c r="AP107" s="137" t="s">
        <v>969</v>
      </c>
      <c r="AQ107" s="137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E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s="88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1182</v>
      </c>
      <c r="C5" s="8" t="s">
        <v>966</v>
      </c>
      <c r="D5" s="138" t="s">
        <v>1183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38" t="s">
        <v>1183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1183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1183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1183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1183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38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38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1184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1184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1184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1184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39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1185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1185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1185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1185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1186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1186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1186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1186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1182</v>
      </c>
      <c r="C10" s="8" t="s">
        <v>970</v>
      </c>
      <c r="D10" s="138" t="s">
        <v>1183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38" t="s">
        <v>1183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38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38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39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1182</v>
      </c>
      <c r="C15" s="8" t="s">
        <v>973</v>
      </c>
      <c r="D15" s="138" t="s">
        <v>1183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38" t="s">
        <v>1183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38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38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39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1183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1183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1184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1184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1185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1185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1183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1183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1187</v>
      </c>
      <c r="C20" s="8" t="s">
        <v>966</v>
      </c>
      <c r="D20" s="138" t="s">
        <v>1184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38" t="s">
        <v>1184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1186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1186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1184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1184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38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38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1185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1185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39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1186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1186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1187</v>
      </c>
      <c r="C25" s="8" t="s">
        <v>970</v>
      </c>
      <c r="D25" s="138" t="s">
        <v>1184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38" t="s">
        <v>1184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38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38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39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1183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1183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1187</v>
      </c>
      <c r="C30" s="8" t="s">
        <v>973</v>
      </c>
      <c r="D30" s="138" t="s">
        <v>1184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38" t="s">
        <v>1184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1184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1184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38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38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1185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1185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39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1186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1186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1188</v>
      </c>
      <c r="C35" s="8" t="s">
        <v>966</v>
      </c>
      <c r="D35" s="138" t="s">
        <v>1185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38" t="s">
        <v>1185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38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38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39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1188</v>
      </c>
      <c r="C40" s="8" t="s">
        <v>970</v>
      </c>
      <c r="D40" s="138" t="s">
        <v>1185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38" t="s">
        <v>1185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38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38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1183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1183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39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1184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1184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1185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1185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1186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1186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1188</v>
      </c>
      <c r="C45" s="8" t="s">
        <v>973</v>
      </c>
      <c r="D45" s="138" t="s">
        <v>1185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38" t="s">
        <v>1185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38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38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39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1189</v>
      </c>
      <c r="C50" s="8" t="s">
        <v>966</v>
      </c>
      <c r="D50" s="138" t="s">
        <v>1186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38" t="s">
        <v>1186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38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38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39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39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1183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1183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1184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1184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1189</v>
      </c>
      <c r="C55" s="8" t="s">
        <v>970</v>
      </c>
      <c r="D55" s="138" t="s">
        <v>1186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38" t="s">
        <v>1186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1185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1185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38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38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1186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1186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39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39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1189</v>
      </c>
      <c r="C60" s="8" t="s">
        <v>973</v>
      </c>
      <c r="D60" s="138" t="s">
        <v>1186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38" t="s">
        <v>1186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38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38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39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39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1183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1183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1184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1184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1185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1185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1186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1186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1183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1183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1184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1184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1185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1185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1186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1186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1183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1183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1184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1184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1185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1185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1186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1186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1183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1183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1184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1184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1185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1185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1186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1186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H34" zoomScale="85" zoomScaleNormal="85" workbookViewId="0">
      <selection activeCell="AT53" sqref="AT53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s="88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1137</v>
      </c>
      <c r="C5" s="8" t="s">
        <v>966</v>
      </c>
      <c r="D5" s="138" t="s">
        <v>1143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38" t="s">
        <v>1143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1143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1143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1143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1143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38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38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1144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1144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1144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1144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39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1145</v>
      </c>
      <c r="AD7" s="88" t="s">
        <v>967</v>
      </c>
      <c r="AE7" s="88" t="s">
        <v>1146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1145</v>
      </c>
      <c r="AP7" s="88" t="s">
        <v>967</v>
      </c>
      <c r="AQ7" s="88" t="s">
        <v>1146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1145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1145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1147</v>
      </c>
      <c r="AD8" s="88" t="s">
        <v>967</v>
      </c>
      <c r="AE8" s="88" t="s">
        <v>1148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1147</v>
      </c>
      <c r="AP8" s="88" t="s">
        <v>967</v>
      </c>
      <c r="AQ8" s="88" t="s">
        <v>1148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1147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1147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1149</v>
      </c>
      <c r="AD9" s="88" t="s">
        <v>967</v>
      </c>
      <c r="AE9" s="88" t="s">
        <v>1148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1149</v>
      </c>
      <c r="AP9" s="88" t="s">
        <v>967</v>
      </c>
      <c r="AQ9" s="88" t="s">
        <v>1148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1149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1149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1137</v>
      </c>
      <c r="C10" s="8" t="s">
        <v>970</v>
      </c>
      <c r="D10" s="138" t="s">
        <v>1143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38" t="s">
        <v>1143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1150</v>
      </c>
      <c r="AD10" s="88" t="s">
        <v>967</v>
      </c>
      <c r="AE10" s="88" t="s">
        <v>1151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1150</v>
      </c>
      <c r="AP10" s="88" t="s">
        <v>967</v>
      </c>
      <c r="AQ10" s="88" t="s">
        <v>1151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1150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1150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38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38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39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1137</v>
      </c>
      <c r="C15" s="8" t="s">
        <v>973</v>
      </c>
      <c r="D15" s="138" t="s">
        <v>1143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38" t="s">
        <v>1143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38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38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39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3" t="s">
        <v>1143</v>
      </c>
      <c r="AD17" s="133" t="s">
        <v>968</v>
      </c>
      <c r="AE17" s="133" t="s">
        <v>979</v>
      </c>
      <c r="AF17" s="133" t="e">
        <v>#N/A</v>
      </c>
      <c r="AG17" s="133" t="e">
        <v>#N/A</v>
      </c>
      <c r="AH17" s="133">
        <v>1510</v>
      </c>
      <c r="AI17" s="133">
        <v>1510</v>
      </c>
      <c r="AJ17" s="133">
        <v>1510</v>
      </c>
      <c r="AK17" s="133">
        <v>1510</v>
      </c>
      <c r="AL17" s="133">
        <v>1510</v>
      </c>
      <c r="AM17" s="133">
        <v>1510</v>
      </c>
      <c r="AO17" s="133" t="s">
        <v>1143</v>
      </c>
      <c r="AP17" s="133" t="s">
        <v>968</v>
      </c>
      <c r="AQ17" s="133" t="s">
        <v>979</v>
      </c>
      <c r="AR17" s="134" t="e">
        <v>#N/A</v>
      </c>
      <c r="AS17" s="134" t="e">
        <v>#N/A</v>
      </c>
      <c r="AT17" s="134">
        <v>37.703599436959585</v>
      </c>
      <c r="AU17" s="134">
        <v>37.703599436959585</v>
      </c>
      <c r="AV17" s="134">
        <v>37.703599436959585</v>
      </c>
      <c r="AW17" s="134">
        <v>37.703599436959585</v>
      </c>
      <c r="AX17" s="134">
        <v>37.703599436959585</v>
      </c>
      <c r="AY17" s="134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3" t="s">
        <v>1144</v>
      </c>
      <c r="AD18" s="133" t="s">
        <v>968</v>
      </c>
      <c r="AE18" s="133" t="s">
        <v>979</v>
      </c>
      <c r="AF18" s="133" t="e">
        <v>#N/A</v>
      </c>
      <c r="AG18" s="133" t="e">
        <v>#N/A</v>
      </c>
      <c r="AH18" s="133">
        <v>2920</v>
      </c>
      <c r="AI18" s="133">
        <v>2760</v>
      </c>
      <c r="AJ18" s="133">
        <v>2710</v>
      </c>
      <c r="AK18" s="133">
        <v>2680</v>
      </c>
      <c r="AL18" s="133">
        <v>2640</v>
      </c>
      <c r="AM18" s="133">
        <v>2580</v>
      </c>
      <c r="AO18" s="133" t="s">
        <v>1144</v>
      </c>
      <c r="AP18" s="133" t="s">
        <v>968</v>
      </c>
      <c r="AQ18" s="133" t="s">
        <v>979</v>
      </c>
      <c r="AR18" s="134" t="e">
        <v>#N/A</v>
      </c>
      <c r="AS18" s="134" t="e">
        <v>#N/A</v>
      </c>
      <c r="AT18" s="134">
        <v>59.772772974059926</v>
      </c>
      <c r="AU18" s="134">
        <v>56.568395572093706</v>
      </c>
      <c r="AV18" s="134">
        <v>55.507782802473351</v>
      </c>
      <c r="AW18" s="134">
        <v>54.853882788104784</v>
      </c>
      <c r="AX18" s="134">
        <v>54.036449545508766</v>
      </c>
      <c r="AY18" s="134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3" t="s">
        <v>1145</v>
      </c>
      <c r="AD19" s="133" t="s">
        <v>968</v>
      </c>
      <c r="AE19" s="133" t="s">
        <v>1146</v>
      </c>
      <c r="AF19" s="133" t="e">
        <v>#N/A</v>
      </c>
      <c r="AG19" s="133" t="e">
        <v>#N/A</v>
      </c>
      <c r="AH19" s="133">
        <v>2920</v>
      </c>
      <c r="AI19" s="133">
        <v>2710</v>
      </c>
      <c r="AJ19" s="133">
        <v>2640</v>
      </c>
      <c r="AK19" s="133">
        <v>2600</v>
      </c>
      <c r="AL19" s="133">
        <v>2550</v>
      </c>
      <c r="AM19" s="133">
        <v>2480</v>
      </c>
      <c r="AO19" s="133" t="s">
        <v>1145</v>
      </c>
      <c r="AP19" s="133" t="s">
        <v>968</v>
      </c>
      <c r="AQ19" s="133" t="s">
        <v>1146</v>
      </c>
      <c r="AR19" s="134" t="e">
        <v>#N/A</v>
      </c>
      <c r="AS19" s="134" t="e">
        <v>#N/A</v>
      </c>
      <c r="AT19" s="134">
        <v>67.062135531872116</v>
      </c>
      <c r="AU19" s="134">
        <v>62.295562975752887</v>
      </c>
      <c r="AV19" s="134">
        <v>60.737639490427767</v>
      </c>
      <c r="AW19" s="134">
        <v>59.782123720133768</v>
      </c>
      <c r="AX19" s="134">
        <v>58.593053042079909</v>
      </c>
      <c r="AY19" s="134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1143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1143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1138</v>
      </c>
      <c r="C20" s="8" t="s">
        <v>966</v>
      </c>
      <c r="D20" s="138" t="s">
        <v>1144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38" t="s">
        <v>1144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3" t="s">
        <v>1147</v>
      </c>
      <c r="AD20" s="133" t="s">
        <v>968</v>
      </c>
      <c r="AE20" s="133" t="s">
        <v>1148</v>
      </c>
      <c r="AF20" s="133" t="e">
        <v>#N/A</v>
      </c>
      <c r="AG20" s="133" t="e">
        <v>#N/A</v>
      </c>
      <c r="AH20" s="133">
        <v>4480</v>
      </c>
      <c r="AI20" s="133">
        <v>3920</v>
      </c>
      <c r="AJ20" s="133">
        <v>3750</v>
      </c>
      <c r="AK20" s="133">
        <v>3640</v>
      </c>
      <c r="AL20" s="133">
        <v>3510</v>
      </c>
      <c r="AM20" s="133">
        <v>3340</v>
      </c>
      <c r="AO20" s="133" t="s">
        <v>1147</v>
      </c>
      <c r="AP20" s="133" t="s">
        <v>968</v>
      </c>
      <c r="AQ20" s="133" t="s">
        <v>1148</v>
      </c>
      <c r="AR20" s="134" t="e">
        <v>#N/A</v>
      </c>
      <c r="AS20" s="134" t="e">
        <v>#N/A</v>
      </c>
      <c r="AT20" s="134">
        <v>98.578993230109248</v>
      </c>
      <c r="AU20" s="134">
        <v>86.288207675671529</v>
      </c>
      <c r="AV20" s="134">
        <v>82.430017964705414</v>
      </c>
      <c r="AW20" s="134">
        <v>80.102729741939882</v>
      </c>
      <c r="AX20" s="134">
        <v>77.248206342048363</v>
      </c>
      <c r="AY20" s="134">
        <v>73.514067126125184</v>
      </c>
      <c r="BW20" s="2" t="s">
        <v>1144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1144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38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38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3" t="s">
        <v>1149</v>
      </c>
      <c r="AD21" s="133" t="s">
        <v>968</v>
      </c>
      <c r="AE21" s="133" t="s">
        <v>1148</v>
      </c>
      <c r="AF21" s="133" t="e">
        <v>#N/A</v>
      </c>
      <c r="AG21" s="133" t="e">
        <v>#N/A</v>
      </c>
      <c r="AH21" s="133">
        <v>2940</v>
      </c>
      <c r="AI21" s="133">
        <v>2580</v>
      </c>
      <c r="AJ21" s="133">
        <v>2460</v>
      </c>
      <c r="AK21" s="133">
        <v>2390</v>
      </c>
      <c r="AL21" s="133">
        <v>2310</v>
      </c>
      <c r="AM21" s="133">
        <v>2200</v>
      </c>
      <c r="AO21" s="133" t="s">
        <v>1149</v>
      </c>
      <c r="AP21" s="133" t="s">
        <v>968</v>
      </c>
      <c r="AQ21" s="133" t="s">
        <v>1148</v>
      </c>
      <c r="AR21" s="134" t="e">
        <v>#N/A</v>
      </c>
      <c r="AS21" s="134" t="e">
        <v>#N/A</v>
      </c>
      <c r="AT21" s="134">
        <v>88.326965614317302</v>
      </c>
      <c r="AU21" s="134">
        <v>77.314398357663819</v>
      </c>
      <c r="AV21" s="134">
        <v>73.857453031203221</v>
      </c>
      <c r="AW21" s="134">
        <v>71.772198352785267</v>
      </c>
      <c r="AX21" s="134">
        <v>69.214539951882941</v>
      </c>
      <c r="AY21" s="134">
        <v>65.868744105155002</v>
      </c>
      <c r="BW21" s="2" t="s">
        <v>1145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1145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39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3" t="s">
        <v>1150</v>
      </c>
      <c r="AD22" s="133" t="s">
        <v>968</v>
      </c>
      <c r="AE22" s="133" t="s">
        <v>1151</v>
      </c>
      <c r="AF22" s="133" t="e">
        <v>#N/A</v>
      </c>
      <c r="AG22" s="133" t="e">
        <v>#N/A</v>
      </c>
      <c r="AH22" s="133">
        <v>5800</v>
      </c>
      <c r="AI22" s="133">
        <v>5800</v>
      </c>
      <c r="AJ22" s="133">
        <v>5800</v>
      </c>
      <c r="AK22" s="133">
        <v>5800</v>
      </c>
      <c r="AL22" s="133">
        <v>5800</v>
      </c>
      <c r="AM22" s="133">
        <v>5800</v>
      </c>
      <c r="AO22" s="133" t="s">
        <v>1150</v>
      </c>
      <c r="AP22" s="133" t="s">
        <v>968</v>
      </c>
      <c r="AQ22" s="133" t="s">
        <v>1151</v>
      </c>
      <c r="AR22" s="134" t="e">
        <v>#N/A</v>
      </c>
      <c r="AS22" s="134" t="e">
        <v>#N/A</v>
      </c>
      <c r="AT22" s="134">
        <v>133.4</v>
      </c>
      <c r="AU22" s="134">
        <v>133.4</v>
      </c>
      <c r="AV22" s="134">
        <v>133.4</v>
      </c>
      <c r="AW22" s="134">
        <v>133.4</v>
      </c>
      <c r="AX22" s="134">
        <v>133.4</v>
      </c>
      <c r="AY22" s="134">
        <v>133.4</v>
      </c>
      <c r="BW22" s="2" t="s">
        <v>1147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1147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1149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1149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1150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1150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1138</v>
      </c>
      <c r="C25" s="8" t="s">
        <v>970</v>
      </c>
      <c r="D25" s="138" t="s">
        <v>1144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38" t="s">
        <v>1144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38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38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39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3" t="s">
        <v>1143</v>
      </c>
      <c r="AD29" s="133" t="s">
        <v>969</v>
      </c>
      <c r="AE29" s="133" t="s">
        <v>979</v>
      </c>
      <c r="AF29" s="133" t="e">
        <v>#N/A</v>
      </c>
      <c r="AG29" s="133" t="e">
        <v>#N/A</v>
      </c>
      <c r="AH29" s="133">
        <v>1510</v>
      </c>
      <c r="AI29" s="133">
        <v>1390</v>
      </c>
      <c r="AJ29" s="133">
        <v>1340</v>
      </c>
      <c r="AK29" s="133">
        <v>1310</v>
      </c>
      <c r="AL29" s="133">
        <v>1290</v>
      </c>
      <c r="AM29" s="133">
        <v>1280</v>
      </c>
      <c r="AO29" s="133" t="s">
        <v>1143</v>
      </c>
      <c r="AP29" s="133" t="s">
        <v>969</v>
      </c>
      <c r="AQ29" s="133" t="s">
        <v>979</v>
      </c>
      <c r="AR29" s="134" t="e">
        <v>#N/A</v>
      </c>
      <c r="AS29" s="134" t="e">
        <v>#N/A</v>
      </c>
      <c r="AT29" s="134">
        <v>37.703599436959585</v>
      </c>
      <c r="AU29" s="134">
        <v>34.789665822719108</v>
      </c>
      <c r="AV29" s="134">
        <v>33.468773050872748</v>
      </c>
      <c r="AW29" s="134">
        <v>32.726969464292374</v>
      </c>
      <c r="AX29" s="134">
        <v>32.275633262340442</v>
      </c>
      <c r="AY29" s="134">
        <v>32.02666747222662</v>
      </c>
    </row>
    <row r="30" spans="1:95" ht="15" customHeight="1">
      <c r="A30" s="3">
        <v>1</v>
      </c>
      <c r="B30" s="7" t="s">
        <v>1138</v>
      </c>
      <c r="C30" s="8" t="s">
        <v>973</v>
      </c>
      <c r="D30" s="138" t="s">
        <v>1144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38" t="s">
        <v>1144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3" t="s">
        <v>1144</v>
      </c>
      <c r="AD30" s="133" t="s">
        <v>969</v>
      </c>
      <c r="AE30" s="133" t="s">
        <v>979</v>
      </c>
      <c r="AF30" s="133" t="e">
        <v>#N/A</v>
      </c>
      <c r="AG30" s="133" t="e">
        <v>#N/A</v>
      </c>
      <c r="AH30" s="133">
        <v>2920</v>
      </c>
      <c r="AI30" s="133">
        <v>2740</v>
      </c>
      <c r="AJ30" s="133">
        <v>2650</v>
      </c>
      <c r="AK30" s="133">
        <v>2590</v>
      </c>
      <c r="AL30" s="133">
        <v>2570</v>
      </c>
      <c r="AM30" s="133">
        <v>2570</v>
      </c>
      <c r="AO30" s="133" t="s">
        <v>1144</v>
      </c>
      <c r="AP30" s="133" t="s">
        <v>969</v>
      </c>
      <c r="AQ30" s="133" t="s">
        <v>979</v>
      </c>
      <c r="AR30" s="134" t="e">
        <v>#N/A</v>
      </c>
      <c r="AS30" s="134" t="e">
        <v>#N/A</v>
      </c>
      <c r="AT30" s="134">
        <v>59.772772974059926</v>
      </c>
      <c r="AU30" s="134">
        <v>56.245515138552619</v>
      </c>
      <c r="AV30" s="134">
        <v>54.2564038771282</v>
      </c>
      <c r="AW30" s="134">
        <v>53.162637427202604</v>
      </c>
      <c r="AX30" s="134">
        <v>52.74037872198258</v>
      </c>
      <c r="AY30" s="134">
        <v>52.74037872198258</v>
      </c>
    </row>
    <row r="31" spans="1:95">
      <c r="A31" s="3">
        <v>2</v>
      </c>
      <c r="C31" s="88">
        <v>-1</v>
      </c>
      <c r="D31" s="138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38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3" t="s">
        <v>1145</v>
      </c>
      <c r="AD31" s="133" t="s">
        <v>969</v>
      </c>
      <c r="AE31" s="133" t="s">
        <v>1146</v>
      </c>
      <c r="AF31" s="133" t="e">
        <v>#N/A</v>
      </c>
      <c r="AG31" s="133" t="e">
        <v>#N/A</v>
      </c>
      <c r="AH31" s="133">
        <v>2920</v>
      </c>
      <c r="AI31" s="133">
        <v>2690</v>
      </c>
      <c r="AJ31" s="133">
        <v>2560</v>
      </c>
      <c r="AK31" s="133">
        <v>2490</v>
      </c>
      <c r="AL31" s="133">
        <v>2470</v>
      </c>
      <c r="AM31" s="133">
        <v>2470</v>
      </c>
      <c r="AO31" s="133" t="s">
        <v>1145</v>
      </c>
      <c r="AP31" s="133" t="s">
        <v>969</v>
      </c>
      <c r="AQ31" s="133" t="s">
        <v>1146</v>
      </c>
      <c r="AR31" s="134" t="e">
        <v>#N/A</v>
      </c>
      <c r="AS31" s="134" t="e">
        <v>#N/A</v>
      </c>
      <c r="AT31" s="134">
        <v>67.062135531872116</v>
      </c>
      <c r="AU31" s="134">
        <v>61.820232459051951</v>
      </c>
      <c r="AV31" s="134">
        <v>58.912413267832363</v>
      </c>
      <c r="AW31" s="134">
        <v>57.328681390396476</v>
      </c>
      <c r="AX31" s="134">
        <v>56.720196238187476</v>
      </c>
      <c r="AY31" s="134">
        <v>56.720196238187476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39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3" t="s">
        <v>1147</v>
      </c>
      <c r="AD32" s="133" t="s">
        <v>969</v>
      </c>
      <c r="AE32" s="133" t="s">
        <v>1148</v>
      </c>
      <c r="AF32" s="133" t="e">
        <v>#N/A</v>
      </c>
      <c r="AG32" s="133" t="e">
        <v>#N/A</v>
      </c>
      <c r="AH32" s="133">
        <v>4480</v>
      </c>
      <c r="AI32" s="133">
        <v>3870</v>
      </c>
      <c r="AJ32" s="133">
        <v>3550</v>
      </c>
      <c r="AK32" s="133">
        <v>3380</v>
      </c>
      <c r="AL32" s="133">
        <v>3310</v>
      </c>
      <c r="AM32" s="133">
        <v>3310</v>
      </c>
      <c r="AO32" s="133" t="s">
        <v>1147</v>
      </c>
      <c r="AP32" s="133" t="s">
        <v>969</v>
      </c>
      <c r="AQ32" s="133" t="s">
        <v>1148</v>
      </c>
      <c r="AR32" s="134" t="e">
        <v>#N/A</v>
      </c>
      <c r="AS32" s="134" t="e">
        <v>#N/A</v>
      </c>
      <c r="AT32" s="134">
        <v>98.578993230109248</v>
      </c>
      <c r="AU32" s="134">
        <v>85.102706677680871</v>
      </c>
      <c r="AV32" s="134">
        <v>78.01033118261509</v>
      </c>
      <c r="AW32" s="134">
        <v>74.263730541562566</v>
      </c>
      <c r="AX32" s="134">
        <v>72.84616927970589</v>
      </c>
      <c r="AY32" s="134">
        <v>72.84616927970589</v>
      </c>
    </row>
    <row r="33" spans="1:51" ht="15.75" thickBot="1">
      <c r="AA33" s="40"/>
      <c r="AB33" s="8">
        <v>67</v>
      </c>
      <c r="AC33" s="133" t="s">
        <v>1149</v>
      </c>
      <c r="AD33" s="133" t="s">
        <v>969</v>
      </c>
      <c r="AE33" s="133" t="s">
        <v>1148</v>
      </c>
      <c r="AF33" s="133" t="e">
        <v>#N/A</v>
      </c>
      <c r="AG33" s="133" t="e">
        <v>#N/A</v>
      </c>
      <c r="AH33" s="133">
        <v>2940</v>
      </c>
      <c r="AI33" s="133">
        <v>2540</v>
      </c>
      <c r="AJ33" s="133">
        <v>2330</v>
      </c>
      <c r="AK33" s="133">
        <v>2220</v>
      </c>
      <c r="AL33" s="133">
        <v>2180</v>
      </c>
      <c r="AM33" s="133">
        <v>2180</v>
      </c>
      <c r="AO33" s="133" t="s">
        <v>1149</v>
      </c>
      <c r="AP33" s="133" t="s">
        <v>969</v>
      </c>
      <c r="AQ33" s="133" t="s">
        <v>1148</v>
      </c>
      <c r="AR33" s="134" t="e">
        <v>#N/A</v>
      </c>
      <c r="AS33" s="134" t="e">
        <v>#N/A</v>
      </c>
      <c r="AT33" s="134">
        <v>88.326965614317302</v>
      </c>
      <c r="AU33" s="134">
        <v>76.252187206441803</v>
      </c>
      <c r="AV33" s="134">
        <v>69.897405260006153</v>
      </c>
      <c r="AW33" s="134">
        <v>66.54044395263756</v>
      </c>
      <c r="AX33" s="134">
        <v>65.270306363182442</v>
      </c>
      <c r="AY33" s="134">
        <v>65.270306363182442</v>
      </c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3" t="s">
        <v>1150</v>
      </c>
      <c r="AD34" s="133" t="s">
        <v>969</v>
      </c>
      <c r="AE34" s="133" t="s">
        <v>1151</v>
      </c>
      <c r="AF34" s="133" t="e">
        <v>#N/A</v>
      </c>
      <c r="AG34" s="133" t="e">
        <v>#N/A</v>
      </c>
      <c r="AH34" s="133">
        <v>5800</v>
      </c>
      <c r="AI34" s="133">
        <v>5380</v>
      </c>
      <c r="AJ34" s="133">
        <v>4750</v>
      </c>
      <c r="AK34" s="133">
        <v>4310</v>
      </c>
      <c r="AL34" s="133">
        <v>3980</v>
      </c>
      <c r="AM34" s="133">
        <v>3840</v>
      </c>
      <c r="AO34" s="133" t="s">
        <v>1150</v>
      </c>
      <c r="AP34" s="133" t="s">
        <v>969</v>
      </c>
      <c r="AQ34" s="133" t="s">
        <v>1151</v>
      </c>
      <c r="AR34" s="134" t="e">
        <v>#N/A</v>
      </c>
      <c r="AS34" s="134" t="e">
        <v>#N/A</v>
      </c>
      <c r="AT34" s="134">
        <v>133.4</v>
      </c>
      <c r="AU34" s="134">
        <v>123.65676746804712</v>
      </c>
      <c r="AV34" s="134">
        <v>109.14026864366545</v>
      </c>
      <c r="AW34" s="134">
        <v>99.221915120437799</v>
      </c>
      <c r="AX34" s="134">
        <v>91.628975289234987</v>
      </c>
      <c r="AY34" s="134">
        <v>88.360119872580313</v>
      </c>
    </row>
    <row r="35" spans="1:51" ht="15" customHeight="1">
      <c r="A35" s="3">
        <v>1</v>
      </c>
      <c r="B35" s="7" t="s">
        <v>1139</v>
      </c>
      <c r="C35" s="8" t="s">
        <v>966</v>
      </c>
      <c r="D35" s="138" t="s">
        <v>1145</v>
      </c>
      <c r="E35" s="9" t="s">
        <v>967</v>
      </c>
      <c r="F35" s="10" t="s">
        <v>1146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38" t="s">
        <v>1145</v>
      </c>
      <c r="Q35" s="9" t="s">
        <v>967</v>
      </c>
      <c r="R35" s="10" t="s">
        <v>1146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38"/>
      <c r="E36" s="9" t="s">
        <v>968</v>
      </c>
      <c r="F36" s="10" t="s">
        <v>1146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38"/>
      <c r="Q36" s="9" t="s">
        <v>968</v>
      </c>
      <c r="R36" s="10" t="s">
        <v>1146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39"/>
      <c r="E37" s="21" t="s">
        <v>969</v>
      </c>
      <c r="F37" s="22" t="s">
        <v>1146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39"/>
      <c r="Q37" s="21" t="s">
        <v>969</v>
      </c>
      <c r="R37" s="22" t="s">
        <v>1146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1139</v>
      </c>
      <c r="C40" s="8" t="s">
        <v>970</v>
      </c>
      <c r="D40" s="138" t="s">
        <v>1145</v>
      </c>
      <c r="E40" s="9" t="s">
        <v>967</v>
      </c>
      <c r="F40" s="10" t="s">
        <v>1152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38" t="s">
        <v>1145</v>
      </c>
      <c r="Q40" s="9" t="s">
        <v>967</v>
      </c>
      <c r="R40" s="10" t="s">
        <v>1152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38"/>
      <c r="E41" s="9" t="s">
        <v>968</v>
      </c>
      <c r="F41" s="10" t="s">
        <v>1152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38"/>
      <c r="Q41" s="9" t="s">
        <v>968</v>
      </c>
      <c r="R41" s="10" t="s">
        <v>1152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5" t="s">
        <v>1143</v>
      </c>
      <c r="AD41" s="135" t="s">
        <v>967</v>
      </c>
      <c r="AE41" s="135" t="s">
        <v>982</v>
      </c>
      <c r="AF41" s="135" t="e">
        <v>#N/A</v>
      </c>
      <c r="AG41" s="135" t="e">
        <v>#N/A</v>
      </c>
      <c r="AH41" s="135" t="e">
        <v>#N/A</v>
      </c>
      <c r="AI41" s="135" t="e">
        <v>#N/A</v>
      </c>
      <c r="AJ41" s="135" t="e">
        <v>#N/A</v>
      </c>
      <c r="AK41" s="135" t="e">
        <v>#N/A</v>
      </c>
      <c r="AL41" s="135" t="e">
        <v>#N/A</v>
      </c>
      <c r="AM41" s="135" t="e">
        <v>#N/A</v>
      </c>
      <c r="AO41" s="135" t="s">
        <v>1143</v>
      </c>
      <c r="AP41" s="135" t="s">
        <v>967</v>
      </c>
      <c r="AQ41" s="135" t="s">
        <v>982</v>
      </c>
      <c r="AR41" s="136" t="e">
        <v>#N/A</v>
      </c>
      <c r="AS41" s="136" t="e">
        <v>#N/A</v>
      </c>
      <c r="AT41" s="136" t="e">
        <v>#N/A</v>
      </c>
      <c r="AU41" s="136" t="e">
        <v>#N/A</v>
      </c>
      <c r="AV41" s="136" t="e">
        <v>#N/A</v>
      </c>
      <c r="AW41" s="136" t="e">
        <v>#N/A</v>
      </c>
      <c r="AX41" s="136" t="e">
        <v>#N/A</v>
      </c>
      <c r="AY41" s="136" t="e">
        <v>#N/A</v>
      </c>
    </row>
    <row r="42" spans="1:51" ht="15.75" thickBot="1">
      <c r="A42" s="3">
        <v>3</v>
      </c>
      <c r="D42" s="139"/>
      <c r="E42" s="21" t="s">
        <v>969</v>
      </c>
      <c r="F42" s="22" t="s">
        <v>1152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39"/>
      <c r="Q42" s="21" t="s">
        <v>969</v>
      </c>
      <c r="R42" s="22" t="s">
        <v>1152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5" t="s">
        <v>1144</v>
      </c>
      <c r="AD42" s="135" t="s">
        <v>967</v>
      </c>
      <c r="AE42" s="135" t="s">
        <v>982</v>
      </c>
      <c r="AF42" s="135" t="e">
        <v>#N/A</v>
      </c>
      <c r="AG42" s="135" t="e">
        <v>#N/A</v>
      </c>
      <c r="AH42" s="135" t="e">
        <v>#N/A</v>
      </c>
      <c r="AI42" s="135" t="e">
        <v>#N/A</v>
      </c>
      <c r="AJ42" s="135" t="e">
        <v>#N/A</v>
      </c>
      <c r="AK42" s="135" t="e">
        <v>#N/A</v>
      </c>
      <c r="AL42" s="135" t="e">
        <v>#N/A</v>
      </c>
      <c r="AM42" s="135" t="e">
        <v>#N/A</v>
      </c>
      <c r="AO42" s="135" t="s">
        <v>1144</v>
      </c>
      <c r="AP42" s="135" t="s">
        <v>967</v>
      </c>
      <c r="AQ42" s="135" t="s">
        <v>982</v>
      </c>
      <c r="AR42" s="136" t="e">
        <v>#N/A</v>
      </c>
      <c r="AS42" s="136" t="e">
        <v>#N/A</v>
      </c>
      <c r="AT42" s="136" t="e">
        <v>#N/A</v>
      </c>
      <c r="AU42" s="136" t="e">
        <v>#N/A</v>
      </c>
      <c r="AV42" s="136" t="e">
        <v>#N/A</v>
      </c>
      <c r="AW42" s="136" t="e">
        <v>#N/A</v>
      </c>
      <c r="AX42" s="136" t="e">
        <v>#N/A</v>
      </c>
      <c r="AY42" s="136" t="e">
        <v>#N/A</v>
      </c>
    </row>
    <row r="43" spans="1:51" ht="15.75" thickBot="1">
      <c r="AB43" s="8">
        <v>40</v>
      </c>
      <c r="AC43" s="135" t="s">
        <v>1145</v>
      </c>
      <c r="AD43" s="135" t="s">
        <v>967</v>
      </c>
      <c r="AE43" s="135" t="s">
        <v>1152</v>
      </c>
      <c r="AF43" s="135" t="e">
        <v>#N/A</v>
      </c>
      <c r="AG43" s="135" t="e">
        <v>#N/A</v>
      </c>
      <c r="AH43" s="135" t="e">
        <v>#N/A</v>
      </c>
      <c r="AI43" s="135" t="e">
        <v>#N/A</v>
      </c>
      <c r="AJ43" s="135" t="e">
        <v>#N/A</v>
      </c>
      <c r="AK43" s="135" t="e">
        <v>#N/A</v>
      </c>
      <c r="AL43" s="135" t="e">
        <v>#N/A</v>
      </c>
      <c r="AM43" s="135" t="e">
        <v>#N/A</v>
      </c>
      <c r="AO43" s="135" t="s">
        <v>1145</v>
      </c>
      <c r="AP43" s="135" t="s">
        <v>967</v>
      </c>
      <c r="AQ43" s="135" t="s">
        <v>1152</v>
      </c>
      <c r="AR43" s="136" t="e">
        <v>#N/A</v>
      </c>
      <c r="AS43" s="136" t="e">
        <v>#N/A</v>
      </c>
      <c r="AT43" s="136" t="e">
        <v>#N/A</v>
      </c>
      <c r="AU43" s="136" t="e">
        <v>#N/A</v>
      </c>
      <c r="AV43" s="136" t="e">
        <v>#N/A</v>
      </c>
      <c r="AW43" s="136" t="e">
        <v>#N/A</v>
      </c>
      <c r="AX43" s="136" t="e">
        <v>#N/A</v>
      </c>
      <c r="AY43" s="136" t="e">
        <v>#N/A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1147</v>
      </c>
      <c r="AD44" s="135" t="s">
        <v>967</v>
      </c>
      <c r="AE44" s="135" t="s">
        <v>1153</v>
      </c>
      <c r="AF44" s="135" t="e">
        <v>#N/A</v>
      </c>
      <c r="AG44" s="135" t="e">
        <v>#N/A</v>
      </c>
      <c r="AH44" s="135" t="e">
        <v>#N/A</v>
      </c>
      <c r="AI44" s="135" t="e">
        <v>#N/A</v>
      </c>
      <c r="AJ44" s="135" t="e">
        <v>#N/A</v>
      </c>
      <c r="AK44" s="135" t="e">
        <v>#N/A</v>
      </c>
      <c r="AL44" s="135" t="e">
        <v>#N/A</v>
      </c>
      <c r="AM44" s="135" t="e">
        <v>#N/A</v>
      </c>
      <c r="AO44" s="135" t="s">
        <v>1147</v>
      </c>
      <c r="AP44" s="135" t="s">
        <v>967</v>
      </c>
      <c r="AQ44" s="135" t="s">
        <v>1153</v>
      </c>
      <c r="AR44" s="136" t="e">
        <v>#N/A</v>
      </c>
      <c r="AS44" s="136" t="e">
        <v>#N/A</v>
      </c>
      <c r="AT44" s="136" t="e">
        <v>#N/A</v>
      </c>
      <c r="AU44" s="136" t="e">
        <v>#N/A</v>
      </c>
      <c r="AV44" s="136" t="e">
        <v>#N/A</v>
      </c>
      <c r="AW44" s="136" t="e">
        <v>#N/A</v>
      </c>
      <c r="AX44" s="136" t="e">
        <v>#N/A</v>
      </c>
      <c r="AY44" s="136" t="e">
        <v>#N/A</v>
      </c>
    </row>
    <row r="45" spans="1:51" ht="15" customHeight="1">
      <c r="A45" s="3">
        <v>1</v>
      </c>
      <c r="B45" s="7" t="s">
        <v>1139</v>
      </c>
      <c r="C45" s="8" t="s">
        <v>973</v>
      </c>
      <c r="D45" s="138" t="s">
        <v>1145</v>
      </c>
      <c r="E45" s="9" t="s">
        <v>967</v>
      </c>
      <c r="F45" s="10" t="s">
        <v>1154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38" t="s">
        <v>1145</v>
      </c>
      <c r="Q45" s="9" t="s">
        <v>967</v>
      </c>
      <c r="R45" s="10" t="s">
        <v>1154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5" t="s">
        <v>1149</v>
      </c>
      <c r="AD45" s="135" t="s">
        <v>967</v>
      </c>
      <c r="AE45" s="135" t="s">
        <v>1153</v>
      </c>
      <c r="AF45" s="135" t="e">
        <v>#N/A</v>
      </c>
      <c r="AG45" s="135" t="e">
        <v>#N/A</v>
      </c>
      <c r="AH45" s="135" t="e">
        <v>#N/A</v>
      </c>
      <c r="AI45" s="135" t="e">
        <v>#N/A</v>
      </c>
      <c r="AJ45" s="135" t="e">
        <v>#N/A</v>
      </c>
      <c r="AK45" s="135" t="e">
        <v>#N/A</v>
      </c>
      <c r="AL45" s="135" t="e">
        <v>#N/A</v>
      </c>
      <c r="AM45" s="135" t="e">
        <v>#N/A</v>
      </c>
      <c r="AO45" s="135" t="s">
        <v>1149</v>
      </c>
      <c r="AP45" s="135" t="s">
        <v>967</v>
      </c>
      <c r="AQ45" s="135" t="s">
        <v>1153</v>
      </c>
      <c r="AR45" s="136" t="e">
        <v>#N/A</v>
      </c>
      <c r="AS45" s="136" t="e">
        <v>#N/A</v>
      </c>
      <c r="AT45" s="136" t="e">
        <v>#N/A</v>
      </c>
      <c r="AU45" s="136" t="e">
        <v>#N/A</v>
      </c>
      <c r="AV45" s="136" t="e">
        <v>#N/A</v>
      </c>
      <c r="AW45" s="136" t="e">
        <v>#N/A</v>
      </c>
      <c r="AX45" s="136" t="e">
        <v>#N/A</v>
      </c>
      <c r="AY45" s="136" t="e">
        <v>#N/A</v>
      </c>
    </row>
    <row r="46" spans="1:51">
      <c r="A46" s="3">
        <v>2</v>
      </c>
      <c r="C46" s="88">
        <v>-1</v>
      </c>
      <c r="D46" s="138"/>
      <c r="E46" s="9" t="s">
        <v>968</v>
      </c>
      <c r="F46" s="10" t="s">
        <v>1154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38"/>
      <c r="Q46" s="9" t="s">
        <v>968</v>
      </c>
      <c r="R46" s="10" t="s">
        <v>1154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5" t="s">
        <v>1150</v>
      </c>
      <c r="AD46" s="135" t="s">
        <v>967</v>
      </c>
      <c r="AE46" s="135" t="s">
        <v>1155</v>
      </c>
      <c r="AF46" s="135" t="e">
        <v>#N/A</v>
      </c>
      <c r="AG46" s="135" t="e">
        <v>#N/A</v>
      </c>
      <c r="AH46" s="135" t="e">
        <v>#N/A</v>
      </c>
      <c r="AI46" s="135" t="e">
        <v>#N/A</v>
      </c>
      <c r="AJ46" s="135" t="e">
        <v>#N/A</v>
      </c>
      <c r="AK46" s="135" t="e">
        <v>#N/A</v>
      </c>
      <c r="AL46" s="135" t="e">
        <v>#N/A</v>
      </c>
      <c r="AM46" s="135" t="e">
        <v>#N/A</v>
      </c>
      <c r="AO46" s="135" t="s">
        <v>1150</v>
      </c>
      <c r="AP46" s="135" t="s">
        <v>967</v>
      </c>
      <c r="AQ46" s="135" t="s">
        <v>1155</v>
      </c>
      <c r="AR46" s="136" t="e">
        <v>#N/A</v>
      </c>
      <c r="AS46" s="136" t="e">
        <v>#N/A</v>
      </c>
      <c r="AT46" s="136" t="e">
        <v>#N/A</v>
      </c>
      <c r="AU46" s="136" t="e">
        <v>#N/A</v>
      </c>
      <c r="AV46" s="136" t="e">
        <v>#N/A</v>
      </c>
      <c r="AW46" s="136" t="e">
        <v>#N/A</v>
      </c>
      <c r="AX46" s="136" t="e">
        <v>#N/A</v>
      </c>
      <c r="AY46" s="136" t="e">
        <v>#N/A</v>
      </c>
    </row>
    <row r="47" spans="1:51" ht="15.75" thickBot="1">
      <c r="A47" s="3">
        <v>3</v>
      </c>
      <c r="D47" s="139"/>
      <c r="E47" s="21" t="s">
        <v>969</v>
      </c>
      <c r="F47" s="22" t="s">
        <v>1154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39"/>
      <c r="Q47" s="21" t="s">
        <v>969</v>
      </c>
      <c r="R47" s="22" t="s">
        <v>1154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1140</v>
      </c>
      <c r="C50" s="8" t="s">
        <v>966</v>
      </c>
      <c r="D50" s="138" t="s">
        <v>1147</v>
      </c>
      <c r="E50" s="9" t="s">
        <v>967</v>
      </c>
      <c r="F50" s="10" t="s">
        <v>1148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38" t="s">
        <v>1147</v>
      </c>
      <c r="Q50" s="9" t="s">
        <v>967</v>
      </c>
      <c r="R50" s="10" t="s">
        <v>1148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38"/>
      <c r="E51" s="9" t="s">
        <v>968</v>
      </c>
      <c r="F51" s="10" t="s">
        <v>1148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38"/>
      <c r="Q51" s="9" t="s">
        <v>968</v>
      </c>
      <c r="R51" s="10" t="s">
        <v>1148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39"/>
      <c r="E52" s="21" t="s">
        <v>969</v>
      </c>
      <c r="F52" s="22" t="s">
        <v>1148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39"/>
      <c r="Q52" s="21" t="s">
        <v>969</v>
      </c>
      <c r="R52" s="22" t="s">
        <v>1148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3" t="s">
        <v>1143</v>
      </c>
      <c r="AD53" s="133" t="s">
        <v>968</v>
      </c>
      <c r="AE53" s="133" t="s">
        <v>982</v>
      </c>
      <c r="AF53" s="133" t="e">
        <v>#N/A</v>
      </c>
      <c r="AG53" s="133" t="e">
        <v>#N/A</v>
      </c>
      <c r="AH53" s="133">
        <v>1510</v>
      </c>
      <c r="AI53" s="133">
        <v>1510</v>
      </c>
      <c r="AJ53" s="133">
        <v>1510</v>
      </c>
      <c r="AK53" s="133">
        <v>1510</v>
      </c>
      <c r="AL53" s="133">
        <v>1510</v>
      </c>
      <c r="AM53" s="133">
        <v>1510</v>
      </c>
      <c r="AO53" s="133" t="s">
        <v>1143</v>
      </c>
      <c r="AP53" s="133" t="s">
        <v>968</v>
      </c>
      <c r="AQ53" s="133" t="s">
        <v>982</v>
      </c>
      <c r="AR53" s="134" t="e">
        <v>#N/A</v>
      </c>
      <c r="AS53" s="134" t="e">
        <v>#N/A</v>
      </c>
      <c r="AT53" s="134">
        <v>37.703599436959585</v>
      </c>
      <c r="AU53" s="134">
        <v>37.703599436959585</v>
      </c>
      <c r="AV53" s="134">
        <v>37.703599436959585</v>
      </c>
      <c r="AW53" s="134">
        <v>37.703599436959585</v>
      </c>
      <c r="AX53" s="134">
        <v>37.703599436959585</v>
      </c>
      <c r="AY53" s="134">
        <v>37.703599436959585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3" t="s">
        <v>1144</v>
      </c>
      <c r="AD54" s="133" t="s">
        <v>968</v>
      </c>
      <c r="AE54" s="133" t="s">
        <v>982</v>
      </c>
      <c r="AF54" s="133" t="e">
        <v>#N/A</v>
      </c>
      <c r="AG54" s="133" t="e">
        <v>#N/A</v>
      </c>
      <c r="AH54" s="133">
        <v>2920</v>
      </c>
      <c r="AI54" s="133">
        <v>2660</v>
      </c>
      <c r="AJ54" s="133">
        <v>2580</v>
      </c>
      <c r="AK54" s="133">
        <v>2520</v>
      </c>
      <c r="AL54" s="133">
        <v>2460</v>
      </c>
      <c r="AM54" s="133">
        <v>2380</v>
      </c>
      <c r="AO54" s="133" t="s">
        <v>1144</v>
      </c>
      <c r="AP54" s="133" t="s">
        <v>968</v>
      </c>
      <c r="AQ54" s="133" t="s">
        <v>982</v>
      </c>
      <c r="AR54" s="134" t="e">
        <v>#N/A</v>
      </c>
      <c r="AS54" s="134" t="e">
        <v>#N/A</v>
      </c>
      <c r="AT54" s="134">
        <v>59.772772974059926</v>
      </c>
      <c r="AU54" s="134">
        <v>54.492149728199109</v>
      </c>
      <c r="AV54" s="134">
        <v>52.788026213371033</v>
      </c>
      <c r="AW54" s="134">
        <v>51.748314878919963</v>
      </c>
      <c r="AX54" s="134">
        <v>50.460369160388545</v>
      </c>
      <c r="AY54" s="134">
        <v>48.753357878864186</v>
      </c>
    </row>
    <row r="55" spans="1:51" ht="15" customHeight="1">
      <c r="A55" s="3">
        <v>1</v>
      </c>
      <c r="B55" s="7" t="s">
        <v>1140</v>
      </c>
      <c r="C55" s="8" t="s">
        <v>970</v>
      </c>
      <c r="D55" s="138" t="s">
        <v>1147</v>
      </c>
      <c r="E55" s="9" t="s">
        <v>967</v>
      </c>
      <c r="F55" s="10" t="s">
        <v>1153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38" t="s">
        <v>1147</v>
      </c>
      <c r="Q55" s="9" t="s">
        <v>967</v>
      </c>
      <c r="R55" s="10" t="s">
        <v>1153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3" t="s">
        <v>1145</v>
      </c>
      <c r="AD55" s="133" t="s">
        <v>968</v>
      </c>
      <c r="AE55" s="133" t="s">
        <v>1152</v>
      </c>
      <c r="AF55" s="133" t="e">
        <v>#N/A</v>
      </c>
      <c r="AG55" s="133" t="e">
        <v>#N/A</v>
      </c>
      <c r="AH55" s="133">
        <v>2920</v>
      </c>
      <c r="AI55" s="133">
        <v>2590</v>
      </c>
      <c r="AJ55" s="133">
        <v>2490</v>
      </c>
      <c r="AK55" s="133">
        <v>2430</v>
      </c>
      <c r="AL55" s="133">
        <v>2350</v>
      </c>
      <c r="AM55" s="133">
        <v>2250</v>
      </c>
      <c r="AO55" s="133" t="s">
        <v>1145</v>
      </c>
      <c r="AP55" s="133" t="s">
        <v>968</v>
      </c>
      <c r="AQ55" s="133" t="s">
        <v>1152</v>
      </c>
      <c r="AR55" s="134" t="e">
        <v>#N/A</v>
      </c>
      <c r="AS55" s="134" t="e">
        <v>#N/A</v>
      </c>
      <c r="AT55" s="134">
        <v>67.062135531872116</v>
      </c>
      <c r="AU55" s="134">
        <v>59.668219167822294</v>
      </c>
      <c r="AV55" s="134">
        <v>57.321223991169873</v>
      </c>
      <c r="AW55" s="134">
        <v>55.899004392763736</v>
      </c>
      <c r="AX55" s="134">
        <v>54.147631892898225</v>
      </c>
      <c r="AY55" s="134">
        <v>51.844502020151467</v>
      </c>
    </row>
    <row r="56" spans="1:51">
      <c r="A56" s="3">
        <v>2</v>
      </c>
      <c r="C56" s="88">
        <v>-1</v>
      </c>
      <c r="D56" s="138"/>
      <c r="E56" s="9" t="s">
        <v>968</v>
      </c>
      <c r="F56" s="10" t="s">
        <v>1153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38"/>
      <c r="Q56" s="9" t="s">
        <v>968</v>
      </c>
      <c r="R56" s="10" t="s">
        <v>1153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3" t="s">
        <v>1147</v>
      </c>
      <c r="AD56" s="133" t="s">
        <v>968</v>
      </c>
      <c r="AE56" s="133" t="s">
        <v>1153</v>
      </c>
      <c r="AF56" s="133" t="e">
        <v>#N/A</v>
      </c>
      <c r="AG56" s="133" t="e">
        <v>#N/A</v>
      </c>
      <c r="AH56" s="133">
        <v>4480</v>
      </c>
      <c r="AI56" s="133">
        <v>3650</v>
      </c>
      <c r="AJ56" s="133">
        <v>3400</v>
      </c>
      <c r="AK56" s="133">
        <v>3250</v>
      </c>
      <c r="AL56" s="133">
        <v>3080</v>
      </c>
      <c r="AM56" s="133">
        <v>2850</v>
      </c>
      <c r="AO56" s="133" t="s">
        <v>1147</v>
      </c>
      <c r="AP56" s="133" t="s">
        <v>968</v>
      </c>
      <c r="AQ56" s="133" t="s">
        <v>1153</v>
      </c>
      <c r="AR56" s="134" t="e">
        <v>#N/A</v>
      </c>
      <c r="AS56" s="134" t="e">
        <v>#N/A</v>
      </c>
      <c r="AT56" s="134">
        <v>98.578993230109248</v>
      </c>
      <c r="AU56" s="134">
        <v>80.290388906752952</v>
      </c>
      <c r="AV56" s="134">
        <v>74.825543417056252</v>
      </c>
      <c r="AW56" s="134">
        <v>71.595008106954481</v>
      </c>
      <c r="AX56" s="134">
        <v>67.701483488662291</v>
      </c>
      <c r="AY56" s="134">
        <v>62.724746907524683</v>
      </c>
    </row>
    <row r="57" spans="1:51" ht="15.75" thickBot="1">
      <c r="A57" s="3">
        <v>3</v>
      </c>
      <c r="D57" s="139"/>
      <c r="E57" s="21" t="s">
        <v>969</v>
      </c>
      <c r="F57" s="22" t="s">
        <v>1153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39"/>
      <c r="Q57" s="21" t="s">
        <v>969</v>
      </c>
      <c r="R57" s="22" t="s">
        <v>1153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3" t="s">
        <v>1149</v>
      </c>
      <c r="AD57" s="133" t="s">
        <v>968</v>
      </c>
      <c r="AE57" s="133" t="s">
        <v>1153</v>
      </c>
      <c r="AF57" s="133" t="e">
        <v>#N/A</v>
      </c>
      <c r="AG57" s="133" t="e">
        <v>#N/A</v>
      </c>
      <c r="AH57" s="133">
        <v>2940</v>
      </c>
      <c r="AI57" s="133">
        <v>2400</v>
      </c>
      <c r="AJ57" s="133">
        <v>2230</v>
      </c>
      <c r="AK57" s="133">
        <v>2140</v>
      </c>
      <c r="AL57" s="133">
        <v>2020</v>
      </c>
      <c r="AM57" s="133">
        <v>1870</v>
      </c>
      <c r="AO57" s="133" t="s">
        <v>1149</v>
      </c>
      <c r="AP57" s="133" t="s">
        <v>968</v>
      </c>
      <c r="AQ57" s="133" t="s">
        <v>1153</v>
      </c>
      <c r="AR57" s="134" t="e">
        <v>#N/A</v>
      </c>
      <c r="AS57" s="134" t="e">
        <v>#N/A</v>
      </c>
      <c r="AT57" s="134">
        <v>88.326965614317302</v>
      </c>
      <c r="AU57" s="134">
        <v>71.940341321733669</v>
      </c>
      <c r="AV57" s="134">
        <v>67.043829358690346</v>
      </c>
      <c r="AW57" s="134">
        <v>64.149263570367353</v>
      </c>
      <c r="AX57" s="134">
        <v>60.660658099670044</v>
      </c>
      <c r="AY57" s="134">
        <v>56.201492647984402</v>
      </c>
    </row>
    <row r="58" spans="1:51" ht="15.75" thickBot="1">
      <c r="AB58" s="8">
        <v>86</v>
      </c>
      <c r="AC58" s="133" t="s">
        <v>1150</v>
      </c>
      <c r="AD58" s="133" t="s">
        <v>968</v>
      </c>
      <c r="AE58" s="133" t="s">
        <v>1155</v>
      </c>
      <c r="AF58" s="133" t="e">
        <v>#N/A</v>
      </c>
      <c r="AG58" s="133" t="e">
        <v>#N/A</v>
      </c>
      <c r="AH58" s="133">
        <v>5800</v>
      </c>
      <c r="AI58" s="133">
        <v>5800</v>
      </c>
      <c r="AJ58" s="133">
        <v>5800</v>
      </c>
      <c r="AK58" s="133">
        <v>5800</v>
      </c>
      <c r="AL58" s="133">
        <v>5800</v>
      </c>
      <c r="AM58" s="133">
        <v>5800</v>
      </c>
      <c r="AO58" s="133" t="s">
        <v>1150</v>
      </c>
      <c r="AP58" s="133" t="s">
        <v>968</v>
      </c>
      <c r="AQ58" s="133" t="s">
        <v>1155</v>
      </c>
      <c r="AR58" s="134" t="e">
        <v>#N/A</v>
      </c>
      <c r="AS58" s="134" t="e">
        <v>#N/A</v>
      </c>
      <c r="AT58" s="134">
        <v>133.4</v>
      </c>
      <c r="AU58" s="134">
        <v>133.4</v>
      </c>
      <c r="AV58" s="134">
        <v>133.4</v>
      </c>
      <c r="AW58" s="134">
        <v>133.4</v>
      </c>
      <c r="AX58" s="134">
        <v>133.4</v>
      </c>
      <c r="AY58" s="134">
        <v>133.4</v>
      </c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1140</v>
      </c>
      <c r="C60" s="8" t="s">
        <v>973</v>
      </c>
      <c r="D60" s="138" t="s">
        <v>1147</v>
      </c>
      <c r="E60" s="9" t="s">
        <v>967</v>
      </c>
      <c r="F60" s="10" t="s">
        <v>1156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38" t="s">
        <v>1147</v>
      </c>
      <c r="Q60" s="9" t="s">
        <v>967</v>
      </c>
      <c r="R60" s="10" t="s">
        <v>1156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38"/>
      <c r="E61" s="9" t="s">
        <v>968</v>
      </c>
      <c r="F61" s="10" t="s">
        <v>1156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38"/>
      <c r="Q61" s="9" t="s">
        <v>968</v>
      </c>
      <c r="R61" s="10" t="s">
        <v>1156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39"/>
      <c r="E62" s="21" t="s">
        <v>969</v>
      </c>
      <c r="F62" s="22" t="s">
        <v>1156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39"/>
      <c r="Q62" s="21" t="s">
        <v>969</v>
      </c>
      <c r="R62" s="22" t="s">
        <v>1156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0" t="s">
        <v>21</v>
      </c>
      <c r="F64" s="141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0" t="s">
        <v>21</v>
      </c>
      <c r="R64" s="141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1141</v>
      </c>
      <c r="C65" s="8" t="s">
        <v>966</v>
      </c>
      <c r="D65" s="138" t="s">
        <v>1149</v>
      </c>
      <c r="E65" s="9" t="s">
        <v>967</v>
      </c>
      <c r="F65" s="10" t="s">
        <v>1148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38" t="s">
        <v>1149</v>
      </c>
      <c r="Q65" s="9" t="s">
        <v>967</v>
      </c>
      <c r="R65" s="10" t="s">
        <v>1148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3" t="s">
        <v>1143</v>
      </c>
      <c r="AD65" s="133" t="s">
        <v>969</v>
      </c>
      <c r="AE65" s="133" t="s">
        <v>982</v>
      </c>
      <c r="AF65" s="133" t="e">
        <v>#N/A</v>
      </c>
      <c r="AG65" s="133" t="e">
        <v>#N/A</v>
      </c>
      <c r="AH65" s="133">
        <v>1510</v>
      </c>
      <c r="AI65" s="133">
        <v>1320</v>
      </c>
      <c r="AJ65" s="133">
        <v>1240</v>
      </c>
      <c r="AK65" s="133">
        <v>1190</v>
      </c>
      <c r="AL65" s="133">
        <v>1170</v>
      </c>
      <c r="AM65" s="133">
        <v>1150</v>
      </c>
      <c r="AO65" s="133" t="s">
        <v>1143</v>
      </c>
      <c r="AP65" s="133" t="s">
        <v>969</v>
      </c>
      <c r="AQ65" s="133" t="s">
        <v>982</v>
      </c>
      <c r="AR65" s="134" t="e">
        <v>#N/A</v>
      </c>
      <c r="AS65" s="134" t="e">
        <v>#N/A</v>
      </c>
      <c r="AT65" s="134">
        <v>37.703599436959585</v>
      </c>
      <c r="AU65" s="134">
        <v>33.022420496514201</v>
      </c>
      <c r="AV65" s="134">
        <v>30.98152721856421</v>
      </c>
      <c r="AW65" s="134">
        <v>29.857935830771165</v>
      </c>
      <c r="AX65" s="134">
        <v>29.182318125229507</v>
      </c>
      <c r="AY65" s="134">
        <v>28.812241162024925</v>
      </c>
    </row>
    <row r="66" spans="1:51">
      <c r="A66" s="3">
        <v>2</v>
      </c>
      <c r="C66" s="88">
        <v>-1</v>
      </c>
      <c r="D66" s="138"/>
      <c r="E66" s="9" t="s">
        <v>968</v>
      </c>
      <c r="F66" s="10" t="s">
        <v>1148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38"/>
      <c r="Q66" s="9" t="s">
        <v>968</v>
      </c>
      <c r="R66" s="10" t="s">
        <v>1148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3" t="s">
        <v>1144</v>
      </c>
      <c r="AD66" s="133" t="s">
        <v>969</v>
      </c>
      <c r="AE66" s="133" t="s">
        <v>982</v>
      </c>
      <c r="AF66" s="133" t="e">
        <v>#N/A</v>
      </c>
      <c r="AG66" s="133" t="e">
        <v>#N/A</v>
      </c>
      <c r="AH66" s="133">
        <v>2920</v>
      </c>
      <c r="AI66" s="133">
        <v>2630</v>
      </c>
      <c r="AJ66" s="133">
        <v>2480</v>
      </c>
      <c r="AK66" s="133">
        <v>2400</v>
      </c>
      <c r="AL66" s="133">
        <v>2360</v>
      </c>
      <c r="AM66" s="133">
        <v>2360</v>
      </c>
      <c r="AO66" s="133" t="s">
        <v>1144</v>
      </c>
      <c r="AP66" s="133" t="s">
        <v>969</v>
      </c>
      <c r="AQ66" s="133" t="s">
        <v>982</v>
      </c>
      <c r="AR66" s="134" t="e">
        <v>#N/A</v>
      </c>
      <c r="AS66" s="134" t="e">
        <v>#N/A</v>
      </c>
      <c r="AT66" s="134">
        <v>59.772772974059926</v>
      </c>
      <c r="AU66" s="134">
        <v>53.971049875039704</v>
      </c>
      <c r="AV66" s="134">
        <v>50.805637648130514</v>
      </c>
      <c r="AW66" s="134">
        <v>49.098142089269594</v>
      </c>
      <c r="AX66" s="134">
        <v>48.4452736424034</v>
      </c>
      <c r="AY66" s="134">
        <v>48.4452736424034</v>
      </c>
    </row>
    <row r="67" spans="1:51" ht="15.75" thickBot="1">
      <c r="A67" s="3">
        <v>3</v>
      </c>
      <c r="D67" s="139"/>
      <c r="E67" s="21" t="s">
        <v>969</v>
      </c>
      <c r="F67" s="22" t="s">
        <v>1148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39"/>
      <c r="Q67" s="21" t="s">
        <v>969</v>
      </c>
      <c r="R67" s="22" t="s">
        <v>1148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3" t="s">
        <v>1145</v>
      </c>
      <c r="AD67" s="133" t="s">
        <v>969</v>
      </c>
      <c r="AE67" s="133" t="s">
        <v>1152</v>
      </c>
      <c r="AF67" s="133" t="e">
        <v>#N/A</v>
      </c>
      <c r="AG67" s="133" t="e">
        <v>#N/A</v>
      </c>
      <c r="AH67" s="133">
        <v>2920</v>
      </c>
      <c r="AI67" s="133">
        <v>2560</v>
      </c>
      <c r="AJ67" s="133">
        <v>2370</v>
      </c>
      <c r="AK67" s="133">
        <v>2270</v>
      </c>
      <c r="AL67" s="133">
        <v>2240</v>
      </c>
      <c r="AM67" s="133">
        <v>2240</v>
      </c>
      <c r="AO67" s="133" t="s">
        <v>1145</v>
      </c>
      <c r="AP67" s="133" t="s">
        <v>969</v>
      </c>
      <c r="AQ67" s="133" t="s">
        <v>1152</v>
      </c>
      <c r="AR67" s="134" t="e">
        <v>#N/A</v>
      </c>
      <c r="AS67" s="134" t="e">
        <v>#N/A</v>
      </c>
      <c r="AT67" s="134">
        <v>67.062135531872116</v>
      </c>
      <c r="AU67" s="134">
        <v>58.948458717525142</v>
      </c>
      <c r="AV67" s="134">
        <v>54.615993842622785</v>
      </c>
      <c r="AW67" s="134">
        <v>52.308006802902419</v>
      </c>
      <c r="AX67" s="134">
        <v>51.431062762072472</v>
      </c>
      <c r="AY67" s="134">
        <v>51.431062762072472</v>
      </c>
    </row>
    <row r="68" spans="1:51" ht="15.75" thickBot="1">
      <c r="AB68" s="8">
        <v>57</v>
      </c>
      <c r="AC68" s="133" t="s">
        <v>1147</v>
      </c>
      <c r="AD68" s="133" t="s">
        <v>969</v>
      </c>
      <c r="AE68" s="133" t="s">
        <v>1153</v>
      </c>
      <c r="AF68" s="133" t="e">
        <v>#N/A</v>
      </c>
      <c r="AG68" s="133" t="e">
        <v>#N/A</v>
      </c>
      <c r="AH68" s="133">
        <v>4480</v>
      </c>
      <c r="AI68" s="133">
        <v>3570</v>
      </c>
      <c r="AJ68" s="133">
        <v>3120</v>
      </c>
      <c r="AK68" s="133">
        <v>2900</v>
      </c>
      <c r="AL68" s="133">
        <v>2810</v>
      </c>
      <c r="AM68" s="133">
        <v>2810</v>
      </c>
      <c r="AO68" s="133" t="s">
        <v>1147</v>
      </c>
      <c r="AP68" s="133" t="s">
        <v>969</v>
      </c>
      <c r="AQ68" s="133" t="s">
        <v>1153</v>
      </c>
      <c r="AR68" s="134" t="e">
        <v>#N/A</v>
      </c>
      <c r="AS68" s="134" t="e">
        <v>#N/A</v>
      </c>
      <c r="AT68" s="134">
        <v>98.578993230109248</v>
      </c>
      <c r="AU68" s="134">
        <v>78.59684070995138</v>
      </c>
      <c r="AV68" s="134">
        <v>68.733521284548274</v>
      </c>
      <c r="AW68" s="134">
        <v>63.713148015789265</v>
      </c>
      <c r="AX68" s="134">
        <v>61.848730289581844</v>
      </c>
      <c r="AY68" s="134">
        <v>61.848730289581844</v>
      </c>
    </row>
    <row r="69" spans="1:51" ht="15.75" thickBot="1">
      <c r="A69" s="3">
        <v>0</v>
      </c>
      <c r="D69" s="4"/>
      <c r="E69" s="140" t="s">
        <v>21</v>
      </c>
      <c r="F69" s="141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0" t="s">
        <v>21</v>
      </c>
      <c r="R69" s="141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3" t="s">
        <v>1149</v>
      </c>
      <c r="AD69" s="133" t="s">
        <v>969</v>
      </c>
      <c r="AE69" s="133" t="s">
        <v>1153</v>
      </c>
      <c r="AF69" s="133" t="e">
        <v>#N/A</v>
      </c>
      <c r="AG69" s="133" t="e">
        <v>#N/A</v>
      </c>
      <c r="AH69" s="133">
        <v>2940</v>
      </c>
      <c r="AI69" s="133">
        <v>2350</v>
      </c>
      <c r="AJ69" s="133">
        <v>2050</v>
      </c>
      <c r="AK69" s="133">
        <v>1900</v>
      </c>
      <c r="AL69" s="133">
        <v>1850</v>
      </c>
      <c r="AM69" s="133">
        <v>1850</v>
      </c>
      <c r="AO69" s="133" t="s">
        <v>1149</v>
      </c>
      <c r="AP69" s="133" t="s">
        <v>969</v>
      </c>
      <c r="AQ69" s="133" t="s">
        <v>1153</v>
      </c>
      <c r="AR69" s="134" t="e">
        <v>#N/A</v>
      </c>
      <c r="AS69" s="134" t="e">
        <v>#N/A</v>
      </c>
      <c r="AT69" s="134">
        <v>88.326965614317302</v>
      </c>
      <c r="AU69" s="134">
        <v>70.42291891312874</v>
      </c>
      <c r="AV69" s="134">
        <v>61.585365929634513</v>
      </c>
      <c r="AW69" s="134">
        <v>57.087101922762152</v>
      </c>
      <c r="AX69" s="134">
        <v>55.416580090498719</v>
      </c>
      <c r="AY69" s="134">
        <v>55.416580090498719</v>
      </c>
    </row>
    <row r="70" spans="1:51" ht="15" customHeight="1">
      <c r="A70" s="3">
        <v>1</v>
      </c>
      <c r="B70" s="7" t="s">
        <v>1141</v>
      </c>
      <c r="C70" s="8" t="s">
        <v>970</v>
      </c>
      <c r="D70" s="138" t="s">
        <v>1149</v>
      </c>
      <c r="E70" s="9" t="s">
        <v>967</v>
      </c>
      <c r="F70" s="10" t="s">
        <v>1153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38" t="s">
        <v>1149</v>
      </c>
      <c r="Q70" s="9" t="s">
        <v>967</v>
      </c>
      <c r="R70" s="10" t="s">
        <v>1153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3" t="s">
        <v>1150</v>
      </c>
      <c r="AD70" s="133" t="s">
        <v>969</v>
      </c>
      <c r="AE70" s="133" t="s">
        <v>1155</v>
      </c>
      <c r="AF70" s="133" t="e">
        <v>#N/A</v>
      </c>
      <c r="AG70" s="133" t="e">
        <v>#N/A</v>
      </c>
      <c r="AH70" s="133">
        <v>5800</v>
      </c>
      <c r="AI70" s="133">
        <v>5160</v>
      </c>
      <c r="AJ70" s="133">
        <v>4260</v>
      </c>
      <c r="AK70" s="133">
        <v>3680</v>
      </c>
      <c r="AL70" s="133">
        <v>3250</v>
      </c>
      <c r="AM70" s="133">
        <v>3070</v>
      </c>
      <c r="AO70" s="133" t="s">
        <v>1150</v>
      </c>
      <c r="AP70" s="133" t="s">
        <v>969</v>
      </c>
      <c r="AQ70" s="133" t="s">
        <v>1155</v>
      </c>
      <c r="AR70" s="134" t="e">
        <v>#N/A</v>
      </c>
      <c r="AS70" s="134" t="e">
        <v>#N/A</v>
      </c>
      <c r="AT70" s="134">
        <v>133.4</v>
      </c>
      <c r="AU70" s="134">
        <v>118.68567637422885</v>
      </c>
      <c r="AV70" s="134">
        <v>97.909582927923111</v>
      </c>
      <c r="AW70" s="134">
        <v>84.540032940103472</v>
      </c>
      <c r="AX70" s="134">
        <v>74.77949387503449</v>
      </c>
      <c r="AY70" s="134">
        <v>70.70836733526059</v>
      </c>
    </row>
    <row r="71" spans="1:51">
      <c r="A71" s="3">
        <v>2</v>
      </c>
      <c r="C71" s="88">
        <v>-1</v>
      </c>
      <c r="D71" s="138"/>
      <c r="E71" s="9" t="s">
        <v>968</v>
      </c>
      <c r="F71" s="10" t="s">
        <v>1153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38"/>
      <c r="Q71" s="9" t="s">
        <v>968</v>
      </c>
      <c r="R71" s="10" t="s">
        <v>1153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39"/>
      <c r="E72" s="21" t="s">
        <v>969</v>
      </c>
      <c r="F72" s="22" t="s">
        <v>1153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39"/>
      <c r="Q72" s="21" t="s">
        <v>969</v>
      </c>
      <c r="R72" s="22" t="s">
        <v>1153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0" t="s">
        <v>21</v>
      </c>
      <c r="F74" s="141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0" t="s">
        <v>21</v>
      </c>
      <c r="R74" s="141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1141</v>
      </c>
      <c r="C75" s="8" t="s">
        <v>973</v>
      </c>
      <c r="D75" s="138" t="s">
        <v>1149</v>
      </c>
      <c r="E75" s="9" t="s">
        <v>967</v>
      </c>
      <c r="F75" s="10" t="s">
        <v>1156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38" t="s">
        <v>1149</v>
      </c>
      <c r="Q75" s="9" t="s">
        <v>967</v>
      </c>
      <c r="R75" s="10" t="s">
        <v>1156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38"/>
      <c r="E76" s="9" t="s">
        <v>968</v>
      </c>
      <c r="F76" s="10" t="s">
        <v>1156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38"/>
      <c r="Q76" s="9" t="s">
        <v>968</v>
      </c>
      <c r="R76" s="10" t="s">
        <v>1156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39"/>
      <c r="E77" s="21" t="s">
        <v>969</v>
      </c>
      <c r="F77" s="22" t="s">
        <v>1156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39"/>
      <c r="Q77" s="21" t="s">
        <v>969</v>
      </c>
      <c r="R77" s="22" t="s">
        <v>1156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1143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1143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1144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1144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0" t="s">
        <v>21</v>
      </c>
      <c r="F79" s="141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0" t="s">
        <v>21</v>
      </c>
      <c r="R79" s="141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1145</v>
      </c>
      <c r="AD79" s="88" t="s">
        <v>967</v>
      </c>
      <c r="AE79" s="88" t="s">
        <v>1154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1145</v>
      </c>
      <c r="AP79" s="88" t="s">
        <v>967</v>
      </c>
      <c r="AQ79" s="88" t="s">
        <v>1154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1142</v>
      </c>
      <c r="C80" s="8" t="s">
        <v>966</v>
      </c>
      <c r="D80" s="138" t="s">
        <v>1150</v>
      </c>
      <c r="E80" s="9" t="s">
        <v>967</v>
      </c>
      <c r="F80" s="10" t="s">
        <v>1151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38" t="s">
        <v>1150</v>
      </c>
      <c r="Q80" s="9" t="s">
        <v>967</v>
      </c>
      <c r="R80" s="10" t="s">
        <v>1151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1147</v>
      </c>
      <c r="AD80" s="88" t="s">
        <v>967</v>
      </c>
      <c r="AE80" s="88" t="s">
        <v>1156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1147</v>
      </c>
      <c r="AP80" s="88" t="s">
        <v>967</v>
      </c>
      <c r="AQ80" s="88" t="s">
        <v>1156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38"/>
      <c r="E81" s="9" t="s">
        <v>968</v>
      </c>
      <c r="F81" s="10" t="s">
        <v>1151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38"/>
      <c r="Q81" s="9" t="s">
        <v>968</v>
      </c>
      <c r="R81" s="10" t="s">
        <v>1151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1149</v>
      </c>
      <c r="AD81" s="88" t="s">
        <v>967</v>
      </c>
      <c r="AE81" s="88" t="s">
        <v>1156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1149</v>
      </c>
      <c r="AP81" s="88" t="s">
        <v>967</v>
      </c>
      <c r="AQ81" s="88" t="s">
        <v>1156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39"/>
      <c r="E82" s="21" t="s">
        <v>969</v>
      </c>
      <c r="F82" s="22" t="s">
        <v>1151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39"/>
      <c r="Q82" s="21" t="s">
        <v>969</v>
      </c>
      <c r="R82" s="22" t="s">
        <v>1151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1150</v>
      </c>
      <c r="AD82" s="88" t="s">
        <v>967</v>
      </c>
      <c r="AE82" s="88" t="s">
        <v>1157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1150</v>
      </c>
      <c r="AP82" s="88" t="s">
        <v>967</v>
      </c>
      <c r="AQ82" s="88" t="s">
        <v>1157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0" t="s">
        <v>21</v>
      </c>
      <c r="F84" s="141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0" t="s">
        <v>21</v>
      </c>
      <c r="R84" s="141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1142</v>
      </c>
      <c r="C85" s="8" t="s">
        <v>970</v>
      </c>
      <c r="D85" s="138" t="s">
        <v>1150</v>
      </c>
      <c r="E85" s="9" t="s">
        <v>967</v>
      </c>
      <c r="F85" s="10" t="s">
        <v>1155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38" t="s">
        <v>1150</v>
      </c>
      <c r="Q85" s="9" t="s">
        <v>967</v>
      </c>
      <c r="R85" s="10" t="s">
        <v>1155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38"/>
      <c r="E86" s="9" t="s">
        <v>968</v>
      </c>
      <c r="F86" s="10" t="s">
        <v>1155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38"/>
      <c r="Q86" s="9" t="s">
        <v>968</v>
      </c>
      <c r="R86" s="10" t="s">
        <v>1155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39"/>
      <c r="E87" s="21" t="s">
        <v>969</v>
      </c>
      <c r="F87" s="22" t="s">
        <v>1155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39"/>
      <c r="Q87" s="21" t="s">
        <v>969</v>
      </c>
      <c r="R87" s="22" t="s">
        <v>1155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0" t="s">
        <v>21</v>
      </c>
      <c r="F89" s="141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0" t="s">
        <v>21</v>
      </c>
      <c r="R89" s="141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3" t="s">
        <v>1143</v>
      </c>
      <c r="AD89" s="133" t="s">
        <v>968</v>
      </c>
      <c r="AE89" s="133" t="s">
        <v>983</v>
      </c>
      <c r="AF89" s="133" t="e">
        <v>#N/A</v>
      </c>
      <c r="AG89" s="133" t="e">
        <v>#N/A</v>
      </c>
      <c r="AH89" s="133">
        <v>1510</v>
      </c>
      <c r="AI89" s="133">
        <v>1510</v>
      </c>
      <c r="AJ89" s="133">
        <v>1510</v>
      </c>
      <c r="AK89" s="133">
        <v>1510</v>
      </c>
      <c r="AL89" s="133">
        <v>1510</v>
      </c>
      <c r="AM89" s="133">
        <v>1510</v>
      </c>
      <c r="AO89" s="133" t="s">
        <v>1143</v>
      </c>
      <c r="AP89" s="133" t="s">
        <v>968</v>
      </c>
      <c r="AQ89" s="133" t="s">
        <v>983</v>
      </c>
      <c r="AR89" s="134" t="e">
        <v>#N/A</v>
      </c>
      <c r="AS89" s="134" t="e">
        <v>#N/A</v>
      </c>
      <c r="AT89" s="134">
        <v>37.703599436959585</v>
      </c>
      <c r="AU89" s="134">
        <v>37.703599436959585</v>
      </c>
      <c r="AV89" s="134">
        <v>37.703599436959585</v>
      </c>
      <c r="AW89" s="134">
        <v>37.703599436959585</v>
      </c>
      <c r="AX89" s="134">
        <v>37.703599436959585</v>
      </c>
      <c r="AY89" s="134">
        <v>37.703599436959585</v>
      </c>
    </row>
    <row r="90" spans="1:51" ht="15" customHeight="1">
      <c r="A90" s="3">
        <v>1</v>
      </c>
      <c r="B90" s="7" t="s">
        <v>1142</v>
      </c>
      <c r="C90" s="8" t="s">
        <v>973</v>
      </c>
      <c r="D90" s="138" t="s">
        <v>1150</v>
      </c>
      <c r="E90" s="9" t="s">
        <v>967</v>
      </c>
      <c r="F90" s="10" t="s">
        <v>1157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38" t="s">
        <v>1150</v>
      </c>
      <c r="Q90" s="9" t="s">
        <v>967</v>
      </c>
      <c r="R90" s="10" t="s">
        <v>1157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3" t="s">
        <v>1144</v>
      </c>
      <c r="AD90" s="133" t="s">
        <v>968</v>
      </c>
      <c r="AE90" s="133" t="s">
        <v>983</v>
      </c>
      <c r="AF90" s="133" t="e">
        <v>#N/A</v>
      </c>
      <c r="AG90" s="133" t="e">
        <v>#N/A</v>
      </c>
      <c r="AH90" s="133">
        <v>2920</v>
      </c>
      <c r="AI90" s="133">
        <v>2830</v>
      </c>
      <c r="AJ90" s="133">
        <v>2810</v>
      </c>
      <c r="AK90" s="133">
        <v>2790</v>
      </c>
      <c r="AL90" s="133">
        <v>2770</v>
      </c>
      <c r="AM90" s="133">
        <v>2740</v>
      </c>
      <c r="AO90" s="133" t="s">
        <v>1144</v>
      </c>
      <c r="AP90" s="133" t="s">
        <v>968</v>
      </c>
      <c r="AQ90" s="133" t="s">
        <v>983</v>
      </c>
      <c r="AR90" s="134" t="e">
        <v>#N/A</v>
      </c>
      <c r="AS90" s="134" t="e">
        <v>#N/A</v>
      </c>
      <c r="AT90" s="134">
        <v>59.772772974059926</v>
      </c>
      <c r="AU90" s="134">
        <v>58.080753476556524</v>
      </c>
      <c r="AV90" s="134">
        <v>57.510653453254925</v>
      </c>
      <c r="AW90" s="134">
        <v>57.156567565960565</v>
      </c>
      <c r="AX90" s="134">
        <v>56.711073661320768</v>
      </c>
      <c r="AY90" s="134">
        <v>56.108377750545593</v>
      </c>
    </row>
    <row r="91" spans="1:51">
      <c r="A91" s="3">
        <v>2</v>
      </c>
      <c r="C91" s="88">
        <v>-1</v>
      </c>
      <c r="D91" s="138"/>
      <c r="E91" s="9" t="s">
        <v>968</v>
      </c>
      <c r="F91" s="10" t="s">
        <v>1157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38"/>
      <c r="Q91" s="9" t="s">
        <v>968</v>
      </c>
      <c r="R91" s="10" t="s">
        <v>1157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3" t="s">
        <v>1145</v>
      </c>
      <c r="AD91" s="133" t="s">
        <v>968</v>
      </c>
      <c r="AE91" s="133" t="s">
        <v>1154</v>
      </c>
      <c r="AF91" s="133" t="e">
        <v>#N/A</v>
      </c>
      <c r="AG91" s="133" t="e">
        <v>#N/A</v>
      </c>
      <c r="AH91" s="133">
        <v>2920</v>
      </c>
      <c r="AI91" s="133">
        <v>2810</v>
      </c>
      <c r="AJ91" s="133">
        <v>2780</v>
      </c>
      <c r="AK91" s="133">
        <v>2750</v>
      </c>
      <c r="AL91" s="133">
        <v>2730</v>
      </c>
      <c r="AM91" s="133">
        <v>2690</v>
      </c>
      <c r="AO91" s="133" t="s">
        <v>1145</v>
      </c>
      <c r="AP91" s="133" t="s">
        <v>968</v>
      </c>
      <c r="AQ91" s="133" t="s">
        <v>1154</v>
      </c>
      <c r="AR91" s="134" t="e">
        <v>#N/A</v>
      </c>
      <c r="AS91" s="134" t="e">
        <v>#N/A</v>
      </c>
      <c r="AT91" s="134">
        <v>67.062135531872116</v>
      </c>
      <c r="AU91" s="134">
        <v>64.651843504618967</v>
      </c>
      <c r="AV91" s="134">
        <v>63.844039174728039</v>
      </c>
      <c r="AW91" s="134">
        <v>63.343421222854886</v>
      </c>
      <c r="AX91" s="134">
        <v>62.714777173030299</v>
      </c>
      <c r="AY91" s="134">
        <v>61.866460550125964</v>
      </c>
    </row>
    <row r="92" spans="1:51" ht="15.75" thickBot="1">
      <c r="A92" s="3">
        <v>3</v>
      </c>
      <c r="D92" s="139"/>
      <c r="E92" s="21" t="s">
        <v>969</v>
      </c>
      <c r="F92" s="22" t="s">
        <v>1157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39"/>
      <c r="Q92" s="21" t="s">
        <v>969</v>
      </c>
      <c r="R92" s="22" t="s">
        <v>1157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3" t="s">
        <v>1147</v>
      </c>
      <c r="AD92" s="133" t="s">
        <v>968</v>
      </c>
      <c r="AE92" s="133" t="s">
        <v>1156</v>
      </c>
      <c r="AF92" s="133" t="e">
        <v>#N/A</v>
      </c>
      <c r="AG92" s="133" t="e">
        <v>#N/A</v>
      </c>
      <c r="AH92" s="133">
        <v>4480</v>
      </c>
      <c r="AI92" s="133">
        <v>4200</v>
      </c>
      <c r="AJ92" s="133">
        <v>4100</v>
      </c>
      <c r="AK92" s="133">
        <v>4040</v>
      </c>
      <c r="AL92" s="133">
        <v>3970</v>
      </c>
      <c r="AM92" s="133">
        <v>3880</v>
      </c>
      <c r="AO92" s="133" t="s">
        <v>1147</v>
      </c>
      <c r="AP92" s="133" t="s">
        <v>968</v>
      </c>
      <c r="AQ92" s="133" t="s">
        <v>1156</v>
      </c>
      <c r="AR92" s="134" t="e">
        <v>#N/A</v>
      </c>
      <c r="AS92" s="134" t="e">
        <v>#N/A</v>
      </c>
      <c r="AT92" s="134">
        <v>98.578993230109248</v>
      </c>
      <c r="AU92" s="134">
        <v>92.307858973133165</v>
      </c>
      <c r="AV92" s="134">
        <v>90.247049358806649</v>
      </c>
      <c r="AW92" s="134">
        <v>88.980268593377716</v>
      </c>
      <c r="AX92" s="134">
        <v>87.400775490481578</v>
      </c>
      <c r="AY92" s="134">
        <v>85.289243039344669</v>
      </c>
    </row>
    <row r="93" spans="1:51" ht="15.75" thickBot="1">
      <c r="AB93" s="8">
        <v>76</v>
      </c>
      <c r="AC93" s="133" t="s">
        <v>1149</v>
      </c>
      <c r="AD93" s="133" t="s">
        <v>968</v>
      </c>
      <c r="AE93" s="133" t="s">
        <v>1156</v>
      </c>
      <c r="AF93" s="133" t="e">
        <v>#N/A</v>
      </c>
      <c r="AG93" s="133" t="e">
        <v>#N/A</v>
      </c>
      <c r="AH93" s="133">
        <v>2940</v>
      </c>
      <c r="AI93" s="133">
        <v>2760</v>
      </c>
      <c r="AJ93" s="133">
        <v>2700</v>
      </c>
      <c r="AK93" s="133">
        <v>2660</v>
      </c>
      <c r="AL93" s="133">
        <v>2610</v>
      </c>
      <c r="AM93" s="133">
        <v>2550</v>
      </c>
      <c r="AO93" s="133" t="s">
        <v>1149</v>
      </c>
      <c r="AP93" s="133" t="s">
        <v>968</v>
      </c>
      <c r="AQ93" s="133" t="s">
        <v>1156</v>
      </c>
      <c r="AR93" s="134" t="e">
        <v>#N/A</v>
      </c>
      <c r="AS93" s="134" t="e">
        <v>#N/A</v>
      </c>
      <c r="AT93" s="134">
        <v>88.326965614317302</v>
      </c>
      <c r="AU93" s="134">
        <v>82.708017380734518</v>
      </c>
      <c r="AV93" s="134">
        <v>80.861528042814612</v>
      </c>
      <c r="AW93" s="134">
        <v>79.726490065223004</v>
      </c>
      <c r="AX93" s="134">
        <v>78.311261237901732</v>
      </c>
      <c r="AY93" s="134">
        <v>76.41932414163081</v>
      </c>
    </row>
    <row r="94" spans="1:51" ht="15.75" thickBot="1">
      <c r="A94" s="3">
        <v>0</v>
      </c>
      <c r="D94" s="4"/>
      <c r="E94" s="140" t="e">
        <v>#REF!</v>
      </c>
      <c r="F94" s="141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0" t="e">
        <v>#REF!</v>
      </c>
      <c r="R94" s="141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3" t="s">
        <v>1150</v>
      </c>
      <c r="AD94" s="133" t="s">
        <v>968</v>
      </c>
      <c r="AE94" s="133" t="s">
        <v>1157</v>
      </c>
      <c r="AF94" s="133" t="e">
        <v>#N/A</v>
      </c>
      <c r="AG94" s="133" t="e">
        <v>#N/A</v>
      </c>
      <c r="AH94" s="133">
        <v>5800</v>
      </c>
      <c r="AI94" s="133">
        <v>5800</v>
      </c>
      <c r="AJ94" s="133">
        <v>5800</v>
      </c>
      <c r="AK94" s="133">
        <v>5800</v>
      </c>
      <c r="AL94" s="133">
        <v>5800</v>
      </c>
      <c r="AM94" s="133">
        <v>5800</v>
      </c>
      <c r="AO94" s="133" t="s">
        <v>1150</v>
      </c>
      <c r="AP94" s="133" t="s">
        <v>968</v>
      </c>
      <c r="AQ94" s="133" t="s">
        <v>1157</v>
      </c>
      <c r="AR94" s="134" t="e">
        <v>#N/A</v>
      </c>
      <c r="AS94" s="134" t="e">
        <v>#N/A</v>
      </c>
      <c r="AT94" s="134">
        <v>133.4</v>
      </c>
      <c r="AU94" s="134">
        <v>133.4</v>
      </c>
      <c r="AV94" s="134">
        <v>133.4</v>
      </c>
      <c r="AW94" s="134">
        <v>133.4</v>
      </c>
      <c r="AX94" s="134">
        <v>133.4</v>
      </c>
      <c r="AY94" s="134">
        <v>133.4</v>
      </c>
    </row>
    <row r="95" spans="1:51" ht="15" customHeight="1">
      <c r="A95" s="3">
        <v>1</v>
      </c>
      <c r="B95" s="7"/>
      <c r="C95" s="8" t="s">
        <v>966</v>
      </c>
      <c r="D95" s="138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38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38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38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39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39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0" t="e">
        <v>#REF!</v>
      </c>
      <c r="F99" s="141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0" t="e">
        <v>#REF!</v>
      </c>
      <c r="R99" s="141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38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38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38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38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39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39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0" t="e">
        <v>#REF!</v>
      </c>
      <c r="F104" s="141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0" t="e">
        <v>#REF!</v>
      </c>
      <c r="R104" s="141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3" t="s">
        <v>1143</v>
      </c>
      <c r="AD104" s="133" t="s">
        <v>969</v>
      </c>
      <c r="AE104" s="133" t="s">
        <v>983</v>
      </c>
      <c r="AF104" s="133" t="e">
        <v>#N/A</v>
      </c>
      <c r="AG104" s="133" t="e">
        <v>#N/A</v>
      </c>
      <c r="AH104" s="133">
        <v>1510</v>
      </c>
      <c r="AI104" s="133">
        <v>1440</v>
      </c>
      <c r="AJ104" s="133">
        <v>1410</v>
      </c>
      <c r="AK104" s="133">
        <v>1400</v>
      </c>
      <c r="AL104" s="133">
        <v>1390</v>
      </c>
      <c r="AM104" s="133">
        <v>1380</v>
      </c>
      <c r="AO104" s="88" t="s">
        <v>1143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38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38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3" t="s">
        <v>1144</v>
      </c>
      <c r="AD105" s="133" t="s">
        <v>969</v>
      </c>
      <c r="AE105" s="133" t="s">
        <v>983</v>
      </c>
      <c r="AF105" s="133" t="e">
        <v>#N/A</v>
      </c>
      <c r="AG105" s="133" t="e">
        <v>#N/A</v>
      </c>
      <c r="AH105" s="133">
        <v>2920</v>
      </c>
      <c r="AI105" s="133">
        <v>2820</v>
      </c>
      <c r="AJ105" s="133">
        <v>2770</v>
      </c>
      <c r="AK105" s="133">
        <v>2740</v>
      </c>
      <c r="AL105" s="133">
        <v>2730</v>
      </c>
      <c r="AM105" s="133">
        <v>2730</v>
      </c>
      <c r="AO105" s="88" t="s">
        <v>1144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38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38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3" t="s">
        <v>1145</v>
      </c>
      <c r="AD106" s="133" t="s">
        <v>969</v>
      </c>
      <c r="AE106" s="133" t="s">
        <v>1154</v>
      </c>
      <c r="AF106" s="133" t="e">
        <v>#N/A</v>
      </c>
      <c r="AG106" s="133" t="e">
        <v>#N/A</v>
      </c>
      <c r="AH106" s="133">
        <v>2920</v>
      </c>
      <c r="AI106" s="133">
        <v>2800</v>
      </c>
      <c r="AJ106" s="133">
        <v>2730</v>
      </c>
      <c r="AK106" s="133">
        <v>2700</v>
      </c>
      <c r="AL106" s="133">
        <v>2680</v>
      </c>
      <c r="AM106" s="133">
        <v>2680</v>
      </c>
      <c r="AO106" s="88" t="s">
        <v>1145</v>
      </c>
      <c r="AP106" s="88" t="s">
        <v>969</v>
      </c>
      <c r="AQ106" s="88" t="s">
        <v>1154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39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39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3" t="s">
        <v>1147</v>
      </c>
      <c r="AD107" s="133" t="s">
        <v>969</v>
      </c>
      <c r="AE107" s="133" t="s">
        <v>1156</v>
      </c>
      <c r="AF107" s="133" t="e">
        <v>#N/A</v>
      </c>
      <c r="AG107" s="133" t="e">
        <v>#N/A</v>
      </c>
      <c r="AH107" s="133">
        <v>4480</v>
      </c>
      <c r="AI107" s="133">
        <v>4170</v>
      </c>
      <c r="AJ107" s="133">
        <v>3990</v>
      </c>
      <c r="AK107" s="133">
        <v>3900</v>
      </c>
      <c r="AL107" s="133">
        <v>3860</v>
      </c>
      <c r="AM107" s="133">
        <v>3860</v>
      </c>
      <c r="AO107" s="88" t="s">
        <v>1147</v>
      </c>
      <c r="AP107" s="88" t="s">
        <v>969</v>
      </c>
      <c r="AQ107" s="88" t="s">
        <v>1156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3" t="s">
        <v>1149</v>
      </c>
      <c r="AD108" s="133" t="s">
        <v>969</v>
      </c>
      <c r="AE108" s="133" t="s">
        <v>1156</v>
      </c>
      <c r="AF108" s="133" t="e">
        <v>#N/A</v>
      </c>
      <c r="AG108" s="133" t="e">
        <v>#N/A</v>
      </c>
      <c r="AH108" s="133">
        <v>2940</v>
      </c>
      <c r="AI108" s="133">
        <v>2740</v>
      </c>
      <c r="AJ108" s="133">
        <v>2620</v>
      </c>
      <c r="AK108" s="133">
        <v>2560</v>
      </c>
      <c r="AL108" s="133">
        <v>2540</v>
      </c>
      <c r="AM108" s="133">
        <v>2540</v>
      </c>
      <c r="AO108" s="88" t="s">
        <v>1149</v>
      </c>
      <c r="AP108" s="88" t="s">
        <v>969</v>
      </c>
      <c r="AQ108" s="88" t="s">
        <v>1156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0" t="e">
        <v>#REF!</v>
      </c>
      <c r="F109" s="141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0" t="e">
        <v>#REF!</v>
      </c>
      <c r="R109" s="141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3" t="s">
        <v>1150</v>
      </c>
      <c r="AD109" s="133" t="s">
        <v>969</v>
      </c>
      <c r="AE109" s="133" t="s">
        <v>1157</v>
      </c>
      <c r="AF109" s="133" t="e">
        <v>#N/A</v>
      </c>
      <c r="AG109" s="133" t="e">
        <v>#N/A</v>
      </c>
      <c r="AH109" s="133">
        <v>5800</v>
      </c>
      <c r="AI109" s="133">
        <v>5590</v>
      </c>
      <c r="AJ109" s="133">
        <v>5250</v>
      </c>
      <c r="AK109" s="133">
        <v>5010</v>
      </c>
      <c r="AL109" s="133">
        <v>4820</v>
      </c>
      <c r="AM109" s="133">
        <v>4730</v>
      </c>
      <c r="AO109" s="88" t="s">
        <v>1150</v>
      </c>
      <c r="AP109" s="88" t="s">
        <v>969</v>
      </c>
      <c r="AQ109" s="88" t="s">
        <v>1157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38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38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38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38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39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39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0" t="e">
        <v>#REF!</v>
      </c>
      <c r="F114" s="141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0" t="e">
        <v>#REF!</v>
      </c>
      <c r="R114" s="141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38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38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38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38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39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39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0" t="e">
        <v>#REF!</v>
      </c>
      <c r="F119" s="141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0" t="e">
        <v>#REF!</v>
      </c>
      <c r="R119" s="141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38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38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38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38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39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39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1082</v>
      </c>
      <c r="C1" s="116" t="s">
        <v>2</v>
      </c>
      <c r="D1" s="116" t="s">
        <v>3</v>
      </c>
      <c r="E1" s="116" t="s">
        <v>1</v>
      </c>
      <c r="F1" s="116" t="s">
        <v>1083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1084</v>
      </c>
      <c r="N1" s="116" t="s">
        <v>1085</v>
      </c>
      <c r="O1" s="116" t="s">
        <v>1086</v>
      </c>
      <c r="P1" s="116" t="s">
        <v>1087</v>
      </c>
      <c r="Q1" s="116" t="s">
        <v>1088</v>
      </c>
      <c r="R1" s="116" t="s">
        <v>1089</v>
      </c>
      <c r="S1" s="116" t="s">
        <v>1090</v>
      </c>
      <c r="T1" s="116" t="s">
        <v>1091</v>
      </c>
      <c r="U1" s="116" t="s">
        <v>1092</v>
      </c>
      <c r="V1" s="116" t="s">
        <v>1093</v>
      </c>
      <c r="W1" s="116" t="s">
        <v>1059</v>
      </c>
      <c r="X1" s="116" t="s">
        <v>1094</v>
      </c>
      <c r="Y1" s="116" t="s">
        <v>1095</v>
      </c>
      <c r="Z1" s="116" t="s">
        <v>1096</v>
      </c>
      <c r="AA1" s="117" t="s">
        <v>1096</v>
      </c>
    </row>
    <row r="2" spans="1:27">
      <c r="A2" s="88" t="s">
        <v>1097</v>
      </c>
      <c r="B2" s="88" t="s">
        <v>21</v>
      </c>
      <c r="C2" s="88" t="s">
        <v>845</v>
      </c>
      <c r="D2" s="88" t="s">
        <v>846</v>
      </c>
      <c r="E2" s="88" t="s">
        <v>1098</v>
      </c>
      <c r="F2" s="88" t="s">
        <v>1099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1100</v>
      </c>
      <c r="N2" s="88" t="s">
        <v>1100</v>
      </c>
      <c r="O2" s="88" t="s">
        <v>1100</v>
      </c>
      <c r="P2" s="88" t="s">
        <v>1100</v>
      </c>
      <c r="Q2" s="88" t="s">
        <v>21</v>
      </c>
      <c r="R2" s="88" t="s">
        <v>21</v>
      </c>
      <c r="S2" s="88" t="s">
        <v>21</v>
      </c>
      <c r="T2" s="88" t="s">
        <v>1101</v>
      </c>
      <c r="U2" s="88" t="s">
        <v>1100</v>
      </c>
      <c r="V2" s="88" t="s">
        <v>1100</v>
      </c>
      <c r="W2" s="76" t="s">
        <v>1102</v>
      </c>
      <c r="X2" s="88" t="s">
        <v>1100</v>
      </c>
      <c r="Y2" s="88" t="s">
        <v>1103</v>
      </c>
      <c r="Z2" s="76">
        <v>1.14068441064639E-2</v>
      </c>
      <c r="AA2" s="118">
        <f>[1]Data!D14</f>
        <v>0.22183311486997501</v>
      </c>
    </row>
    <row r="3" spans="1:27">
      <c r="A3" s="37" t="s">
        <v>1097</v>
      </c>
      <c r="B3" s="37"/>
      <c r="C3" s="37" t="s">
        <v>845</v>
      </c>
      <c r="D3" s="37" t="s">
        <v>846</v>
      </c>
      <c r="E3" s="37" t="s">
        <v>1098</v>
      </c>
      <c r="F3" s="37" t="s">
        <v>1099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1104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1097</v>
      </c>
      <c r="B4" s="37"/>
      <c r="C4" s="37" t="s">
        <v>845</v>
      </c>
      <c r="D4" s="37" t="s">
        <v>846</v>
      </c>
      <c r="E4" s="37" t="s">
        <v>1098</v>
      </c>
      <c r="F4" s="37" t="s">
        <v>1099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1104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1097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1105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1100</v>
      </c>
      <c r="N5" s="88" t="s">
        <v>1100</v>
      </c>
      <c r="O5" s="88" t="s">
        <v>1100</v>
      </c>
      <c r="P5" s="88" t="s">
        <v>1100</v>
      </c>
      <c r="Q5" s="88" t="s">
        <v>21</v>
      </c>
      <c r="R5" s="88" t="s">
        <v>21</v>
      </c>
      <c r="S5" s="88" t="s">
        <v>21</v>
      </c>
      <c r="T5" s="88" t="s">
        <v>1106</v>
      </c>
      <c r="U5" s="88" t="s">
        <v>1100</v>
      </c>
      <c r="V5" s="88" t="s">
        <v>1100</v>
      </c>
      <c r="W5" s="76" t="s">
        <v>1102</v>
      </c>
      <c r="X5" s="88" t="s">
        <v>1100</v>
      </c>
      <c r="Y5" s="88" t="s">
        <v>1103</v>
      </c>
      <c r="Z5" s="76">
        <v>2.81</v>
      </c>
      <c r="AA5" s="120">
        <f>[1]Data!D12</f>
        <v>2.8089111528762718</v>
      </c>
    </row>
    <row r="6" spans="1:27">
      <c r="A6" s="37" t="s">
        <v>1097</v>
      </c>
      <c r="B6" s="37"/>
      <c r="C6" s="37" t="s">
        <v>845</v>
      </c>
      <c r="D6" s="37" t="s">
        <v>846</v>
      </c>
      <c r="E6" s="37" t="s">
        <v>927</v>
      </c>
      <c r="F6" s="37" t="s">
        <v>1105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1104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1097</v>
      </c>
      <c r="B7" s="37"/>
      <c r="C7" s="37" t="s">
        <v>845</v>
      </c>
      <c r="D7" s="37" t="s">
        <v>846</v>
      </c>
      <c r="E7" s="37" t="s">
        <v>927</v>
      </c>
      <c r="F7" s="37" t="s">
        <v>1105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1104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1097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1107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1100</v>
      </c>
      <c r="N8" s="88" t="s">
        <v>1100</v>
      </c>
      <c r="O8" s="88" t="s">
        <v>1100</v>
      </c>
      <c r="P8" s="88" t="s">
        <v>1100</v>
      </c>
      <c r="Q8" s="88" t="s">
        <v>21</v>
      </c>
      <c r="R8" s="88" t="s">
        <v>21</v>
      </c>
      <c r="S8" s="88" t="s">
        <v>21</v>
      </c>
      <c r="T8" s="88" t="s">
        <v>1101</v>
      </c>
      <c r="U8" s="88" t="s">
        <v>1100</v>
      </c>
      <c r="V8" s="88" t="s">
        <v>1100</v>
      </c>
      <c r="W8" s="76" t="s">
        <v>1102</v>
      </c>
      <c r="X8" s="88" t="s">
        <v>1100</v>
      </c>
      <c r="Y8" s="88" t="s">
        <v>1103</v>
      </c>
      <c r="Z8" s="76">
        <v>0.202453307984791</v>
      </c>
      <c r="AA8" s="122">
        <f>[1]Data!D13</f>
        <v>0.12640100187943218</v>
      </c>
    </row>
    <row r="9" spans="1:27">
      <c r="A9" s="37" t="s">
        <v>1097</v>
      </c>
      <c r="B9" s="37"/>
      <c r="C9" s="37" t="s">
        <v>845</v>
      </c>
      <c r="D9" s="37" t="s">
        <v>846</v>
      </c>
      <c r="E9" s="37" t="s">
        <v>1047</v>
      </c>
      <c r="F9" s="37" t="s">
        <v>1107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1100</v>
      </c>
      <c r="N9" s="37" t="s">
        <v>1100</v>
      </c>
      <c r="O9" s="37" t="s">
        <v>1100</v>
      </c>
      <c r="P9" s="37" t="s">
        <v>1100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1104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1097</v>
      </c>
      <c r="B10" s="37"/>
      <c r="C10" s="37" t="s">
        <v>845</v>
      </c>
      <c r="D10" s="37" t="s">
        <v>846</v>
      </c>
      <c r="E10" s="37" t="s">
        <v>1047</v>
      </c>
      <c r="F10" s="37" t="s">
        <v>1107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1100</v>
      </c>
      <c r="N10" s="37" t="s">
        <v>1100</v>
      </c>
      <c r="O10" s="37" t="s">
        <v>1100</v>
      </c>
      <c r="P10" s="37" t="s">
        <v>1100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1104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1097</v>
      </c>
      <c r="B11" s="88" t="s">
        <v>21</v>
      </c>
      <c r="C11" s="88" t="s">
        <v>845</v>
      </c>
      <c r="D11" s="88" t="s">
        <v>846</v>
      </c>
      <c r="E11" s="88" t="s">
        <v>1108</v>
      </c>
      <c r="F11" s="88" t="s">
        <v>1109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1100</v>
      </c>
      <c r="N11" s="88" t="s">
        <v>1100</v>
      </c>
      <c r="O11" s="88" t="s">
        <v>1100</v>
      </c>
      <c r="P11" s="88" t="s">
        <v>1100</v>
      </c>
      <c r="Q11" s="88" t="s">
        <v>21</v>
      </c>
      <c r="R11" s="88" t="s">
        <v>21</v>
      </c>
      <c r="S11" s="88" t="s">
        <v>21</v>
      </c>
      <c r="T11" s="88" t="s">
        <v>1100</v>
      </c>
      <c r="U11" s="88" t="s">
        <v>1100</v>
      </c>
      <c r="V11" s="88" t="s">
        <v>1100</v>
      </c>
      <c r="W11" s="88" t="s">
        <v>1100</v>
      </c>
      <c r="X11" s="88" t="s">
        <v>1100</v>
      </c>
      <c r="Y11" s="88" t="s">
        <v>1103</v>
      </c>
      <c r="Z11" s="124">
        <v>2020</v>
      </c>
    </row>
    <row r="12" spans="1:27">
      <c r="A12" s="88" t="s">
        <v>1097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1110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1100</v>
      </c>
      <c r="N12" s="88" t="s">
        <v>1100</v>
      </c>
      <c r="O12" s="88" t="s">
        <v>1100</v>
      </c>
      <c r="P12" s="88" t="s">
        <v>1100</v>
      </c>
      <c r="Q12" s="88" t="s">
        <v>21</v>
      </c>
      <c r="R12" s="88" t="s">
        <v>21</v>
      </c>
      <c r="S12" s="88" t="s">
        <v>21</v>
      </c>
      <c r="T12" s="88" t="s">
        <v>1101</v>
      </c>
      <c r="U12" s="88" t="s">
        <v>1100</v>
      </c>
      <c r="V12" s="88" t="s">
        <v>1100</v>
      </c>
      <c r="W12" s="88" t="s">
        <v>1100</v>
      </c>
      <c r="X12" s="88" t="s">
        <v>1100</v>
      </c>
      <c r="Y12" s="88" t="s">
        <v>1103</v>
      </c>
      <c r="Z12" s="124">
        <v>20</v>
      </c>
    </row>
    <row r="13" spans="1:27">
      <c r="A13" s="88" t="s">
        <v>1097</v>
      </c>
      <c r="B13" s="88" t="s">
        <v>21</v>
      </c>
      <c r="C13" s="88" t="s">
        <v>845</v>
      </c>
      <c r="D13" s="88" t="s">
        <v>846</v>
      </c>
      <c r="E13" s="88" t="s">
        <v>1111</v>
      </c>
      <c r="F13" s="88" t="s">
        <v>1112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1100</v>
      </c>
      <c r="N13" s="88" t="s">
        <v>1100</v>
      </c>
      <c r="O13" s="88" t="s">
        <v>1100</v>
      </c>
      <c r="P13" s="88" t="s">
        <v>1100</v>
      </c>
      <c r="Q13" s="88" t="s">
        <v>21</v>
      </c>
      <c r="R13" s="88" t="s">
        <v>21</v>
      </c>
      <c r="S13" s="88" t="s">
        <v>21</v>
      </c>
      <c r="T13" s="88" t="s">
        <v>1101</v>
      </c>
      <c r="U13" s="88" t="s">
        <v>1113</v>
      </c>
      <c r="V13" s="88" t="s">
        <v>1100</v>
      </c>
      <c r="W13" s="88" t="s">
        <v>1100</v>
      </c>
      <c r="X13" s="88" t="s">
        <v>1114</v>
      </c>
      <c r="Y13" s="88" t="s">
        <v>1103</v>
      </c>
      <c r="Z13" s="76">
        <v>4.3</v>
      </c>
      <c r="AA13" s="124">
        <f>[1]Data!D5</f>
        <v>5.5</v>
      </c>
    </row>
    <row r="14" spans="1:27">
      <c r="A14" s="37" t="s">
        <v>1097</v>
      </c>
      <c r="B14" s="37" t="s">
        <v>21</v>
      </c>
      <c r="C14" s="37" t="s">
        <v>845</v>
      </c>
      <c r="D14" s="37" t="s">
        <v>846</v>
      </c>
      <c r="E14" s="37" t="s">
        <v>1111</v>
      </c>
      <c r="F14" s="37" t="s">
        <v>1112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1100</v>
      </c>
      <c r="N14" s="37" t="s">
        <v>1100</v>
      </c>
      <c r="O14" s="37" t="s">
        <v>1100</v>
      </c>
      <c r="P14" s="37" t="s">
        <v>1100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1113</v>
      </c>
      <c r="V14" s="37" t="s">
        <v>1100</v>
      </c>
      <c r="W14" s="37" t="s">
        <v>1104</v>
      </c>
      <c r="X14" s="37" t="s">
        <v>1114</v>
      </c>
      <c r="Y14" s="37" t="s">
        <v>1103</v>
      </c>
      <c r="Z14" s="37"/>
      <c r="AA14" s="37">
        <f>'[1]SET Plan calculation'!F5</f>
        <v>5.5</v>
      </c>
    </row>
    <row r="15" spans="1:27">
      <c r="A15" s="37" t="s">
        <v>1097</v>
      </c>
      <c r="B15" s="37" t="s">
        <v>21</v>
      </c>
      <c r="C15" s="37" t="s">
        <v>845</v>
      </c>
      <c r="D15" s="37" t="s">
        <v>846</v>
      </c>
      <c r="E15" s="37" t="s">
        <v>1111</v>
      </c>
      <c r="F15" s="37" t="s">
        <v>1112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1100</v>
      </c>
      <c r="N15" s="37" t="s">
        <v>1100</v>
      </c>
      <c r="O15" s="37" t="s">
        <v>1100</v>
      </c>
      <c r="P15" s="37" t="s">
        <v>1100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1113</v>
      </c>
      <c r="V15" s="37" t="s">
        <v>1100</v>
      </c>
      <c r="W15" s="37" t="s">
        <v>1104</v>
      </c>
      <c r="X15" s="37" t="s">
        <v>1114</v>
      </c>
      <c r="Y15" s="37" t="s">
        <v>1103</v>
      </c>
      <c r="Z15" s="37"/>
      <c r="AA15" s="121">
        <f>'[1]SET Plan calculation'!H5</f>
        <v>3.85</v>
      </c>
    </row>
    <row r="16" spans="1:27">
      <c r="A16" s="88" t="s">
        <v>1097</v>
      </c>
      <c r="B16" s="88" t="s">
        <v>21</v>
      </c>
      <c r="C16" s="88" t="s">
        <v>845</v>
      </c>
      <c r="D16" s="88" t="s">
        <v>846</v>
      </c>
      <c r="E16" s="88" t="s">
        <v>1111</v>
      </c>
      <c r="F16" s="88" t="s">
        <v>1112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1100</v>
      </c>
      <c r="N16" s="88" t="s">
        <v>1100</v>
      </c>
      <c r="O16" s="88" t="s">
        <v>1100</v>
      </c>
      <c r="P16" s="88" t="s">
        <v>1100</v>
      </c>
      <c r="Q16" s="88" t="s">
        <v>21</v>
      </c>
      <c r="R16" s="88" t="s">
        <v>21</v>
      </c>
      <c r="S16" s="88" t="s">
        <v>21</v>
      </c>
      <c r="T16" s="88" t="s">
        <v>1101</v>
      </c>
      <c r="U16" s="88" t="s">
        <v>1115</v>
      </c>
      <c r="V16" s="88" t="s">
        <v>1100</v>
      </c>
      <c r="W16" s="88" t="s">
        <v>1100</v>
      </c>
      <c r="X16" s="88" t="s">
        <v>1114</v>
      </c>
      <c r="Y16" s="88" t="s">
        <v>1103</v>
      </c>
      <c r="Z16" s="76">
        <v>0.42</v>
      </c>
      <c r="AA16" s="124">
        <f>[1]Data!D9</f>
        <v>0.24299999999999999</v>
      </c>
    </row>
    <row r="17" spans="1:27">
      <c r="A17" s="88" t="s">
        <v>1097</v>
      </c>
      <c r="B17" s="88" t="s">
        <v>21</v>
      </c>
      <c r="C17" s="88" t="s">
        <v>845</v>
      </c>
      <c r="D17" s="88" t="s">
        <v>846</v>
      </c>
      <c r="E17" s="88" t="s">
        <v>1111</v>
      </c>
      <c r="F17" s="88" t="s">
        <v>1112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1100</v>
      </c>
      <c r="N17" s="88" t="s">
        <v>1100</v>
      </c>
      <c r="O17" s="88" t="s">
        <v>1100</v>
      </c>
      <c r="P17" s="88" t="s">
        <v>1100</v>
      </c>
      <c r="Q17" s="88" t="s">
        <v>21</v>
      </c>
      <c r="R17" s="88" t="s">
        <v>21</v>
      </c>
      <c r="S17" s="88" t="s">
        <v>21</v>
      </c>
      <c r="T17" s="88" t="s">
        <v>1101</v>
      </c>
      <c r="U17" s="88" t="s">
        <v>1116</v>
      </c>
      <c r="V17" s="88" t="s">
        <v>1100</v>
      </c>
      <c r="W17" s="88" t="s">
        <v>1100</v>
      </c>
      <c r="X17" s="88" t="s">
        <v>1114</v>
      </c>
      <c r="Y17" s="88" t="s">
        <v>1103</v>
      </c>
      <c r="Z17" s="124">
        <v>0.35799999999999998</v>
      </c>
    </row>
    <row r="18" spans="1:27">
      <c r="A18" s="88" t="s">
        <v>1097</v>
      </c>
      <c r="B18" s="88" t="s">
        <v>21</v>
      </c>
      <c r="C18" s="88" t="s">
        <v>845</v>
      </c>
      <c r="D18" s="88" t="s">
        <v>846</v>
      </c>
      <c r="E18" s="88" t="s">
        <v>1111</v>
      </c>
      <c r="F18" s="88" t="s">
        <v>1112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1100</v>
      </c>
      <c r="N18" s="88" t="s">
        <v>1100</v>
      </c>
      <c r="O18" s="88" t="s">
        <v>1100</v>
      </c>
      <c r="P18" s="88" t="s">
        <v>1100</v>
      </c>
      <c r="Q18" s="88" t="s">
        <v>21</v>
      </c>
      <c r="R18" s="88" t="s">
        <v>21</v>
      </c>
      <c r="S18" s="88" t="s">
        <v>21</v>
      </c>
      <c r="T18" s="88" t="s">
        <v>1101</v>
      </c>
      <c r="U18" s="88" t="s">
        <v>1117</v>
      </c>
      <c r="V18" s="88" t="s">
        <v>1100</v>
      </c>
      <c r="W18" s="88" t="s">
        <v>1100</v>
      </c>
      <c r="X18" s="88" t="s">
        <v>1114</v>
      </c>
      <c r="Y18" s="88" t="s">
        <v>1103</v>
      </c>
      <c r="Z18" s="124">
        <v>0.95</v>
      </c>
    </row>
    <row r="19" spans="1:27">
      <c r="A19" s="125" t="s">
        <v>1097</v>
      </c>
      <c r="B19" s="125" t="s">
        <v>21</v>
      </c>
      <c r="C19" s="125" t="s">
        <v>845</v>
      </c>
      <c r="D19" s="125" t="s">
        <v>846</v>
      </c>
      <c r="E19" s="125" t="s">
        <v>1111</v>
      </c>
      <c r="F19" s="125" t="s">
        <v>1112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1100</v>
      </c>
      <c r="N19" s="125" t="s">
        <v>1100</v>
      </c>
      <c r="O19" s="125" t="s">
        <v>1100</v>
      </c>
      <c r="P19" s="125" t="s">
        <v>1100</v>
      </c>
      <c r="Q19" s="125" t="s">
        <v>21</v>
      </c>
      <c r="R19" s="125" t="s">
        <v>21</v>
      </c>
      <c r="S19" s="125" t="s">
        <v>21</v>
      </c>
      <c r="T19" s="125" t="s">
        <v>1101</v>
      </c>
      <c r="U19" s="125" t="s">
        <v>1118</v>
      </c>
      <c r="V19" s="125" t="s">
        <v>1100</v>
      </c>
      <c r="W19" s="125" t="s">
        <v>1100</v>
      </c>
      <c r="X19" s="125" t="s">
        <v>1114</v>
      </c>
      <c r="Y19" s="125" t="s">
        <v>1103</v>
      </c>
      <c r="Z19" s="126">
        <v>1.8E-3</v>
      </c>
    </row>
    <row r="20" spans="1:27">
      <c r="A20" s="88" t="s">
        <v>1097</v>
      </c>
      <c r="B20" s="88" t="s">
        <v>21</v>
      </c>
      <c r="C20" s="88" t="s">
        <v>843</v>
      </c>
      <c r="D20" s="88" t="s">
        <v>844</v>
      </c>
      <c r="E20" s="88" t="s">
        <v>1098</v>
      </c>
      <c r="F20" s="88" t="s">
        <v>1099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1100</v>
      </c>
      <c r="N20" s="88" t="s">
        <v>1100</v>
      </c>
      <c r="O20" s="88" t="s">
        <v>1100</v>
      </c>
      <c r="P20" s="88" t="s">
        <v>1100</v>
      </c>
      <c r="Q20" s="88" t="s">
        <v>21</v>
      </c>
      <c r="R20" s="88" t="s">
        <v>21</v>
      </c>
      <c r="S20" s="88" t="s">
        <v>21</v>
      </c>
      <c r="T20" s="88" t="s">
        <v>1101</v>
      </c>
      <c r="U20" s="88" t="s">
        <v>1100</v>
      </c>
      <c r="V20" s="88" t="s">
        <v>1100</v>
      </c>
      <c r="W20" s="76" t="s">
        <v>1102</v>
      </c>
      <c r="X20" s="88" t="s">
        <v>1100</v>
      </c>
      <c r="Y20" s="88" t="s">
        <v>1103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1097</v>
      </c>
      <c r="B21" s="37" t="s">
        <v>21</v>
      </c>
      <c r="C21" s="37" t="s">
        <v>843</v>
      </c>
      <c r="D21" s="37" t="s">
        <v>844</v>
      </c>
      <c r="E21" s="37" t="s">
        <v>1098</v>
      </c>
      <c r="F21" s="37" t="s">
        <v>1099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1100</v>
      </c>
      <c r="N21" s="37" t="s">
        <v>1100</v>
      </c>
      <c r="O21" s="37" t="s">
        <v>1100</v>
      </c>
      <c r="P21" s="37" t="s">
        <v>1100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1100</v>
      </c>
      <c r="V21" s="37" t="s">
        <v>1100</v>
      </c>
      <c r="W21" s="37" t="s">
        <v>1104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1097</v>
      </c>
      <c r="B22" s="37" t="s">
        <v>21</v>
      </c>
      <c r="C22" s="37" t="s">
        <v>843</v>
      </c>
      <c r="D22" s="37" t="s">
        <v>844</v>
      </c>
      <c r="E22" s="37" t="s">
        <v>1098</v>
      </c>
      <c r="F22" s="37" t="s">
        <v>1099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1100</v>
      </c>
      <c r="N22" s="37" t="s">
        <v>1100</v>
      </c>
      <c r="O22" s="37" t="s">
        <v>1100</v>
      </c>
      <c r="P22" s="37" t="s">
        <v>1100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1100</v>
      </c>
      <c r="V22" s="37" t="s">
        <v>1100</v>
      </c>
      <c r="W22" s="37" t="s">
        <v>1104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1097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1105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1100</v>
      </c>
      <c r="N23" s="88" t="s">
        <v>1100</v>
      </c>
      <c r="O23" s="88" t="s">
        <v>1100</v>
      </c>
      <c r="P23" s="88" t="s">
        <v>1100</v>
      </c>
      <c r="Q23" s="88" t="s">
        <v>21</v>
      </c>
      <c r="R23" s="88" t="s">
        <v>21</v>
      </c>
      <c r="S23" s="88" t="s">
        <v>21</v>
      </c>
      <c r="T23" s="88" t="s">
        <v>1106</v>
      </c>
      <c r="U23" s="88" t="s">
        <v>1100</v>
      </c>
      <c r="V23" s="88" t="s">
        <v>1100</v>
      </c>
      <c r="W23" s="76" t="s">
        <v>1102</v>
      </c>
      <c r="X23" s="88" t="s">
        <v>1100</v>
      </c>
      <c r="Y23" s="88" t="s">
        <v>1103</v>
      </c>
      <c r="Z23" s="76">
        <v>7.95</v>
      </c>
      <c r="AA23" s="120">
        <f>[1]Production_costs!P25</f>
        <v>5.5536026994096961</v>
      </c>
    </row>
    <row r="24" spans="1:27">
      <c r="A24" s="37" t="s">
        <v>1097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1105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1100</v>
      </c>
      <c r="N24" s="37" t="s">
        <v>1100</v>
      </c>
      <c r="O24" s="37" t="s">
        <v>1100</v>
      </c>
      <c r="P24" s="37" t="s">
        <v>1100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1100</v>
      </c>
      <c r="V24" s="37" t="s">
        <v>1100</v>
      </c>
      <c r="W24" s="37" t="s">
        <v>1104</v>
      </c>
      <c r="X24" s="37" t="s">
        <v>1100</v>
      </c>
      <c r="Y24" s="37" t="s">
        <v>1103</v>
      </c>
      <c r="Z24" s="37"/>
      <c r="AA24" s="121">
        <f>'[1]SET Plan calculation'!G12</f>
        <v>2.7061031935625492</v>
      </c>
    </row>
    <row r="25" spans="1:27">
      <c r="A25" s="37" t="s">
        <v>1097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1105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1100</v>
      </c>
      <c r="N25" s="37" t="s">
        <v>1100</v>
      </c>
      <c r="O25" s="37" t="s">
        <v>1100</v>
      </c>
      <c r="P25" s="37" t="s">
        <v>1100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1100</v>
      </c>
      <c r="V25" s="37" t="s">
        <v>1100</v>
      </c>
      <c r="W25" s="37" t="s">
        <v>1104</v>
      </c>
      <c r="X25" s="37" t="s">
        <v>1100</v>
      </c>
      <c r="Y25" s="37" t="s">
        <v>1103</v>
      </c>
      <c r="Z25" s="37"/>
      <c r="AA25" s="121">
        <f>'[1]SET Plan calculation'!I12</f>
        <v>1.8942722354937844</v>
      </c>
    </row>
    <row r="26" spans="1:27">
      <c r="A26" s="88" t="s">
        <v>1097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1107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1100</v>
      </c>
      <c r="N26" s="88" t="s">
        <v>1100</v>
      </c>
      <c r="O26" s="88" t="s">
        <v>1100</v>
      </c>
      <c r="P26" s="88" t="s">
        <v>1100</v>
      </c>
      <c r="Q26" s="88" t="s">
        <v>21</v>
      </c>
      <c r="R26" s="88" t="s">
        <v>21</v>
      </c>
      <c r="S26" s="88" t="s">
        <v>21</v>
      </c>
      <c r="T26" s="88" t="s">
        <v>1101</v>
      </c>
      <c r="U26" s="88" t="s">
        <v>1100</v>
      </c>
      <c r="V26" s="88" t="s">
        <v>1100</v>
      </c>
      <c r="W26" s="76" t="s">
        <v>1102</v>
      </c>
      <c r="X26" s="88" t="s">
        <v>1100</v>
      </c>
      <c r="Y26" s="88" t="s">
        <v>1103</v>
      </c>
      <c r="Z26" s="127">
        <v>0.55212231096643205</v>
      </c>
      <c r="AA26" s="122">
        <f>(Z26/Z23)*AA23</f>
        <v>0.38569408258962223</v>
      </c>
    </row>
    <row r="27" spans="1:27">
      <c r="A27" s="37" t="s">
        <v>1097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1107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1100</v>
      </c>
      <c r="N27" s="37" t="s">
        <v>1100</v>
      </c>
      <c r="O27" s="37" t="s">
        <v>1100</v>
      </c>
      <c r="P27" s="37" t="s">
        <v>1100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1100</v>
      </c>
      <c r="V27" s="37" t="s">
        <v>1100</v>
      </c>
      <c r="W27" s="37" t="s">
        <v>1104</v>
      </c>
      <c r="X27" s="37" t="s">
        <v>1100</v>
      </c>
      <c r="Y27" s="37" t="s">
        <v>1103</v>
      </c>
      <c r="Z27" s="123"/>
      <c r="AA27" s="123">
        <f>'[1]SET Plan calculation'!G13</f>
        <v>0.32612954364247815</v>
      </c>
    </row>
    <row r="28" spans="1:27">
      <c r="A28" s="37" t="s">
        <v>1097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1107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1100</v>
      </c>
      <c r="N28" s="37" t="s">
        <v>1100</v>
      </c>
      <c r="O28" s="37" t="s">
        <v>1100</v>
      </c>
      <c r="P28" s="37" t="s">
        <v>1100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1100</v>
      </c>
      <c r="V28" s="37" t="s">
        <v>1100</v>
      </c>
      <c r="W28" s="37" t="s">
        <v>1104</v>
      </c>
      <c r="X28" s="37" t="s">
        <v>1100</v>
      </c>
      <c r="Y28" s="37" t="s">
        <v>1103</v>
      </c>
      <c r="Z28" s="123"/>
      <c r="AA28" s="123">
        <f>'[1]SET Plan calculation'!I13</f>
        <v>0.22829068054973464</v>
      </c>
    </row>
    <row r="29" spans="1:27">
      <c r="A29" s="88" t="s">
        <v>1097</v>
      </c>
      <c r="B29" s="88" t="s">
        <v>21</v>
      </c>
      <c r="C29" s="88" t="s">
        <v>843</v>
      </c>
      <c r="D29" s="88" t="s">
        <v>844</v>
      </c>
      <c r="E29" s="88" t="s">
        <v>1108</v>
      </c>
      <c r="F29" s="88" t="s">
        <v>1109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1100</v>
      </c>
      <c r="N29" s="88" t="s">
        <v>1100</v>
      </c>
      <c r="O29" s="88" t="s">
        <v>1100</v>
      </c>
      <c r="P29" s="88" t="s">
        <v>1100</v>
      </c>
      <c r="Q29" s="88" t="s">
        <v>21</v>
      </c>
      <c r="R29" s="88" t="s">
        <v>21</v>
      </c>
      <c r="S29" s="88" t="s">
        <v>21</v>
      </c>
      <c r="T29" s="88" t="s">
        <v>1100</v>
      </c>
      <c r="U29" s="88" t="s">
        <v>1100</v>
      </c>
      <c r="V29" s="88" t="s">
        <v>1100</v>
      </c>
      <c r="W29" s="88" t="s">
        <v>1100</v>
      </c>
      <c r="X29" s="88" t="s">
        <v>1100</v>
      </c>
      <c r="Y29" s="88" t="s">
        <v>1103</v>
      </c>
      <c r="Z29" s="124">
        <v>2020</v>
      </c>
    </row>
    <row r="30" spans="1:27">
      <c r="A30" s="88" t="s">
        <v>1097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1110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1100</v>
      </c>
      <c r="N30" s="88" t="s">
        <v>1100</v>
      </c>
      <c r="O30" s="88" t="s">
        <v>1100</v>
      </c>
      <c r="P30" s="88" t="s">
        <v>1100</v>
      </c>
      <c r="Q30" s="88" t="s">
        <v>21</v>
      </c>
      <c r="R30" s="88" t="s">
        <v>21</v>
      </c>
      <c r="S30" s="88" t="s">
        <v>21</v>
      </c>
      <c r="T30" s="88" t="s">
        <v>1101</v>
      </c>
      <c r="U30" s="88" t="s">
        <v>1100</v>
      </c>
      <c r="V30" s="88" t="s">
        <v>1100</v>
      </c>
      <c r="W30" s="88" t="s">
        <v>1100</v>
      </c>
      <c r="X30" s="88" t="s">
        <v>1100</v>
      </c>
      <c r="Y30" s="88" t="s">
        <v>1103</v>
      </c>
      <c r="Z30" s="124">
        <v>20</v>
      </c>
    </row>
    <row r="31" spans="1:27">
      <c r="A31" s="88" t="s">
        <v>1097</v>
      </c>
      <c r="B31" s="88" t="s">
        <v>21</v>
      </c>
      <c r="C31" s="88" t="s">
        <v>843</v>
      </c>
      <c r="D31" s="88" t="s">
        <v>844</v>
      </c>
      <c r="E31" s="88" t="s">
        <v>1111</v>
      </c>
      <c r="F31" s="88" t="s">
        <v>1112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1100</v>
      </c>
      <c r="N31" s="88" t="s">
        <v>1100</v>
      </c>
      <c r="O31" s="88" t="s">
        <v>1100</v>
      </c>
      <c r="P31" s="88" t="s">
        <v>1100</v>
      </c>
      <c r="Q31" s="88" t="s">
        <v>21</v>
      </c>
      <c r="R31" s="88" t="s">
        <v>21</v>
      </c>
      <c r="S31" s="88" t="s">
        <v>21</v>
      </c>
      <c r="T31" s="88" t="s">
        <v>1101</v>
      </c>
      <c r="U31" s="88" t="s">
        <v>1113</v>
      </c>
      <c r="V31" s="88" t="s">
        <v>1100</v>
      </c>
      <c r="W31" s="88" t="s">
        <v>1100</v>
      </c>
      <c r="X31" s="88" t="s">
        <v>1114</v>
      </c>
      <c r="Y31" s="88" t="s">
        <v>1103</v>
      </c>
      <c r="Z31" s="76">
        <v>5</v>
      </c>
      <c r="AA31" s="128">
        <f>[1]Data!E5</f>
        <v>6.11</v>
      </c>
    </row>
    <row r="32" spans="1:27">
      <c r="A32" s="88" t="s">
        <v>1097</v>
      </c>
      <c r="B32" s="88" t="s">
        <v>21</v>
      </c>
      <c r="C32" s="88" t="s">
        <v>843</v>
      </c>
      <c r="D32" s="88" t="s">
        <v>844</v>
      </c>
      <c r="E32" s="88" t="s">
        <v>1111</v>
      </c>
      <c r="F32" s="88" t="s">
        <v>1112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1100</v>
      </c>
      <c r="N32" s="88" t="s">
        <v>1100</v>
      </c>
      <c r="O32" s="88" t="s">
        <v>1100</v>
      </c>
      <c r="P32" s="88" t="s">
        <v>1100</v>
      </c>
      <c r="Q32" s="88" t="s">
        <v>21</v>
      </c>
      <c r="R32" s="88" t="s">
        <v>21</v>
      </c>
      <c r="S32" s="88" t="s">
        <v>21</v>
      </c>
      <c r="T32" s="88" t="s">
        <v>1101</v>
      </c>
      <c r="U32" s="88" t="s">
        <v>1119</v>
      </c>
      <c r="V32" s="88" t="s">
        <v>1100</v>
      </c>
      <c r="W32" s="88" t="s">
        <v>1100</v>
      </c>
      <c r="X32" s="88" t="s">
        <v>1114</v>
      </c>
      <c r="Y32" s="88" t="s">
        <v>1103</v>
      </c>
      <c r="Z32" s="76">
        <v>9.3000000000000005E-4</v>
      </c>
      <c r="AA32" s="124">
        <v>0</v>
      </c>
    </row>
    <row r="33" spans="1:27">
      <c r="A33" s="88" t="s">
        <v>1097</v>
      </c>
      <c r="B33" s="88" t="s">
        <v>21</v>
      </c>
      <c r="C33" s="88" t="s">
        <v>843</v>
      </c>
      <c r="D33" s="88" t="s">
        <v>844</v>
      </c>
      <c r="E33" s="88" t="s">
        <v>1111</v>
      </c>
      <c r="F33" s="88" t="s">
        <v>1112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1100</v>
      </c>
      <c r="N33" s="88" t="s">
        <v>1100</v>
      </c>
      <c r="O33" s="88" t="s">
        <v>1100</v>
      </c>
      <c r="P33" s="88" t="s">
        <v>1100</v>
      </c>
      <c r="Q33" s="88" t="s">
        <v>21</v>
      </c>
      <c r="R33" s="88" t="s">
        <v>21</v>
      </c>
      <c r="S33" s="88" t="s">
        <v>21</v>
      </c>
      <c r="T33" s="88" t="s">
        <v>1101</v>
      </c>
      <c r="U33" s="88" t="s">
        <v>1118</v>
      </c>
      <c r="V33" s="88" t="s">
        <v>1100</v>
      </c>
      <c r="W33" s="88" t="s">
        <v>1100</v>
      </c>
      <c r="X33" s="88" t="s">
        <v>1114</v>
      </c>
      <c r="Y33" s="88" t="s">
        <v>1103</v>
      </c>
      <c r="Z33" s="76">
        <v>1.8E-3</v>
      </c>
      <c r="AA33" s="122">
        <f>[1]Data!E10</f>
        <v>1.0533429187634795E-2</v>
      </c>
    </row>
    <row r="34" spans="1:27">
      <c r="A34" s="125" t="s">
        <v>1097</v>
      </c>
      <c r="B34" s="125" t="s">
        <v>21</v>
      </c>
      <c r="C34" s="125" t="s">
        <v>843</v>
      </c>
      <c r="D34" s="125" t="s">
        <v>844</v>
      </c>
      <c r="E34" s="125" t="s">
        <v>1111</v>
      </c>
      <c r="F34" s="125" t="s">
        <v>1112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1100</v>
      </c>
      <c r="N34" s="125" t="s">
        <v>1100</v>
      </c>
      <c r="O34" s="125" t="s">
        <v>1100</v>
      </c>
      <c r="P34" s="125" t="s">
        <v>1100</v>
      </c>
      <c r="Q34" s="125" t="s">
        <v>21</v>
      </c>
      <c r="R34" s="125" t="s">
        <v>21</v>
      </c>
      <c r="S34" s="125" t="s">
        <v>21</v>
      </c>
      <c r="T34" s="125" t="s">
        <v>1101</v>
      </c>
      <c r="U34" s="125" t="s">
        <v>1120</v>
      </c>
      <c r="V34" s="125" t="s">
        <v>1100</v>
      </c>
      <c r="W34" s="125" t="s">
        <v>1100</v>
      </c>
      <c r="X34" s="125" t="s">
        <v>1114</v>
      </c>
      <c r="Y34" s="125" t="s">
        <v>1103</v>
      </c>
      <c r="Z34" s="129">
        <v>1.1422399999999999E-2</v>
      </c>
      <c r="AA34" s="124">
        <f>0</f>
        <v>0</v>
      </c>
    </row>
    <row r="35" spans="1:27">
      <c r="A35" s="88" t="s">
        <v>1097</v>
      </c>
      <c r="B35" s="88" t="s">
        <v>21</v>
      </c>
      <c r="C35" s="88" t="s">
        <v>837</v>
      </c>
      <c r="D35" s="88" t="s">
        <v>838</v>
      </c>
      <c r="E35" s="88" t="s">
        <v>1098</v>
      </c>
      <c r="F35" s="88" t="s">
        <v>1099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1100</v>
      </c>
      <c r="N35" s="88" t="s">
        <v>1100</v>
      </c>
      <c r="O35" s="88" t="s">
        <v>1100</v>
      </c>
      <c r="P35" s="88" t="s">
        <v>1100</v>
      </c>
      <c r="Q35" s="88" t="s">
        <v>21</v>
      </c>
      <c r="R35" s="88" t="s">
        <v>21</v>
      </c>
      <c r="S35" s="88" t="s">
        <v>21</v>
      </c>
      <c r="T35" s="88" t="s">
        <v>1101</v>
      </c>
      <c r="U35" s="88" t="s">
        <v>1100</v>
      </c>
      <c r="V35" s="88" t="s">
        <v>1100</v>
      </c>
      <c r="W35" s="88" t="s">
        <v>1102</v>
      </c>
      <c r="X35" s="88" t="s">
        <v>1100</v>
      </c>
      <c r="Y35" s="88" t="s">
        <v>1103</v>
      </c>
      <c r="Z35" s="124">
        <v>2.3992911185331599E-3</v>
      </c>
    </row>
    <row r="36" spans="1:27">
      <c r="A36" s="88" t="s">
        <v>1097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1105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1100</v>
      </c>
      <c r="N36" s="88" t="s">
        <v>1100</v>
      </c>
      <c r="O36" s="88" t="s">
        <v>1100</v>
      </c>
      <c r="P36" s="88" t="s">
        <v>1100</v>
      </c>
      <c r="Q36" s="88" t="s">
        <v>21</v>
      </c>
      <c r="R36" s="88" t="s">
        <v>21</v>
      </c>
      <c r="S36" s="88" t="s">
        <v>21</v>
      </c>
      <c r="T36" s="88" t="s">
        <v>1121</v>
      </c>
      <c r="U36" s="88" t="s">
        <v>1100</v>
      </c>
      <c r="V36" s="88" t="s">
        <v>1100</v>
      </c>
      <c r="W36" s="76" t="s">
        <v>1102</v>
      </c>
      <c r="X36" s="88" t="s">
        <v>1100</v>
      </c>
      <c r="Y36" s="88" t="s">
        <v>1103</v>
      </c>
      <c r="Z36" s="76">
        <v>0.25628791493422398</v>
      </c>
      <c r="AA36" s="120">
        <f>[1]Data!F12</f>
        <v>0.62692608764664515</v>
      </c>
    </row>
    <row r="37" spans="1:27">
      <c r="A37" s="88" t="s">
        <v>1097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1105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1100</v>
      </c>
      <c r="N37" s="88" t="s">
        <v>1100</v>
      </c>
      <c r="O37" s="88" t="s">
        <v>1100</v>
      </c>
      <c r="P37" s="88" t="s">
        <v>1100</v>
      </c>
      <c r="Q37" s="88" t="s">
        <v>21</v>
      </c>
      <c r="R37" s="88" t="s">
        <v>21</v>
      </c>
      <c r="S37" s="88" t="s">
        <v>21</v>
      </c>
      <c r="T37" s="88" t="s">
        <v>1122</v>
      </c>
      <c r="U37" s="88" t="s">
        <v>1100</v>
      </c>
      <c r="V37" s="88" t="s">
        <v>1100</v>
      </c>
      <c r="W37" s="76" t="s">
        <v>1102</v>
      </c>
      <c r="X37" s="88" t="s">
        <v>1100</v>
      </c>
      <c r="Y37" s="88" t="s">
        <v>1103</v>
      </c>
      <c r="Z37" s="76">
        <v>0.24603639833685501</v>
      </c>
      <c r="AA37" s="120">
        <f>AA36</f>
        <v>0.62692608764664515</v>
      </c>
    </row>
    <row r="38" spans="1:27">
      <c r="A38" s="88" t="s">
        <v>1097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1105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1100</v>
      </c>
      <c r="N38" s="88" t="s">
        <v>1100</v>
      </c>
      <c r="O38" s="88" t="s">
        <v>1100</v>
      </c>
      <c r="P38" s="88" t="s">
        <v>1100</v>
      </c>
      <c r="Q38" s="88" t="s">
        <v>21</v>
      </c>
      <c r="R38" s="88" t="s">
        <v>21</v>
      </c>
      <c r="S38" s="88" t="s">
        <v>21</v>
      </c>
      <c r="T38" s="88" t="s">
        <v>1123</v>
      </c>
      <c r="U38" s="88" t="s">
        <v>1100</v>
      </c>
      <c r="V38" s="88" t="s">
        <v>1100</v>
      </c>
      <c r="W38" s="76" t="s">
        <v>1102</v>
      </c>
      <c r="X38" s="88" t="s">
        <v>1100</v>
      </c>
      <c r="Y38" s="88" t="s">
        <v>1103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1097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1105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1100</v>
      </c>
      <c r="N39" s="88" t="s">
        <v>1100</v>
      </c>
      <c r="O39" s="88" t="s">
        <v>1100</v>
      </c>
      <c r="P39" s="88" t="s">
        <v>1100</v>
      </c>
      <c r="Q39" s="88" t="s">
        <v>21</v>
      </c>
      <c r="R39" s="88" t="s">
        <v>21</v>
      </c>
      <c r="S39" s="88" t="s">
        <v>21</v>
      </c>
      <c r="T39" s="88" t="s">
        <v>1124</v>
      </c>
      <c r="U39" s="88" t="s">
        <v>1100</v>
      </c>
      <c r="V39" s="88" t="s">
        <v>1100</v>
      </c>
      <c r="W39" s="76" t="s">
        <v>1102</v>
      </c>
      <c r="X39" s="88" t="s">
        <v>1100</v>
      </c>
      <c r="Y39" s="88" t="s">
        <v>1103</v>
      </c>
      <c r="Z39" s="76">
        <v>0.18452729875264101</v>
      </c>
      <c r="AA39" s="120">
        <f t="shared" si="0"/>
        <v>0.62692608764664515</v>
      </c>
    </row>
    <row r="40" spans="1:27">
      <c r="A40" s="88" t="s">
        <v>1097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1107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1100</v>
      </c>
      <c r="N40" s="88" t="s">
        <v>1100</v>
      </c>
      <c r="O40" s="88" t="s">
        <v>1100</v>
      </c>
      <c r="P40" s="88" t="s">
        <v>1100</v>
      </c>
      <c r="Q40" s="88" t="s">
        <v>21</v>
      </c>
      <c r="R40" s="88" t="s">
        <v>21</v>
      </c>
      <c r="S40" s="88" t="s">
        <v>21</v>
      </c>
      <c r="T40" s="88" t="s">
        <v>1101</v>
      </c>
      <c r="U40" s="88" t="s">
        <v>1100</v>
      </c>
      <c r="V40" s="88" t="s">
        <v>1100</v>
      </c>
      <c r="W40" s="76" t="s">
        <v>1102</v>
      </c>
      <c r="X40" s="88" t="s">
        <v>1100</v>
      </c>
      <c r="Y40" s="88" t="s">
        <v>1103</v>
      </c>
      <c r="Z40" s="76">
        <v>5.3561870356485602E-2</v>
      </c>
      <c r="AA40" s="120">
        <f>[1]Data!F13</f>
        <v>1.8807782629399354E-2</v>
      </c>
    </row>
    <row r="41" spans="1:27">
      <c r="A41" s="88" t="s">
        <v>1097</v>
      </c>
      <c r="B41" s="88" t="s">
        <v>21</v>
      </c>
      <c r="C41" s="88" t="s">
        <v>837</v>
      </c>
      <c r="D41" s="88" t="s">
        <v>838</v>
      </c>
      <c r="E41" s="88" t="s">
        <v>1108</v>
      </c>
      <c r="F41" s="88" t="s">
        <v>1109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1100</v>
      </c>
      <c r="N41" s="88" t="s">
        <v>1100</v>
      </c>
      <c r="O41" s="88" t="s">
        <v>1100</v>
      </c>
      <c r="P41" s="88" t="s">
        <v>1100</v>
      </c>
      <c r="Q41" s="88" t="s">
        <v>21</v>
      </c>
      <c r="R41" s="88" t="s">
        <v>21</v>
      </c>
      <c r="S41" s="88" t="s">
        <v>21</v>
      </c>
      <c r="T41" s="88" t="s">
        <v>1100</v>
      </c>
      <c r="U41" s="88" t="s">
        <v>1100</v>
      </c>
      <c r="V41" s="88" t="s">
        <v>1100</v>
      </c>
      <c r="W41" s="88" t="s">
        <v>1100</v>
      </c>
      <c r="X41" s="88" t="s">
        <v>1100</v>
      </c>
      <c r="Y41" s="88" t="s">
        <v>1103</v>
      </c>
      <c r="Z41" s="124">
        <v>2015</v>
      </c>
    </row>
    <row r="42" spans="1:27">
      <c r="A42" s="88" t="s">
        <v>1097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1110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1100</v>
      </c>
      <c r="N42" s="88" t="s">
        <v>1100</v>
      </c>
      <c r="O42" s="88" t="s">
        <v>1100</v>
      </c>
      <c r="P42" s="88" t="s">
        <v>1100</v>
      </c>
      <c r="Q42" s="88" t="s">
        <v>21</v>
      </c>
      <c r="R42" s="88" t="s">
        <v>21</v>
      </c>
      <c r="S42" s="88" t="s">
        <v>21</v>
      </c>
      <c r="T42" s="88" t="s">
        <v>1101</v>
      </c>
      <c r="U42" s="88" t="s">
        <v>1100</v>
      </c>
      <c r="V42" s="88" t="s">
        <v>1100</v>
      </c>
      <c r="W42" s="88" t="s">
        <v>1100</v>
      </c>
      <c r="X42" s="88" t="s">
        <v>1100</v>
      </c>
      <c r="Y42" s="88" t="s">
        <v>1103</v>
      </c>
      <c r="Z42" s="124">
        <v>20</v>
      </c>
    </row>
    <row r="43" spans="1:27">
      <c r="A43" s="88" t="s">
        <v>1097</v>
      </c>
      <c r="B43" s="88" t="s">
        <v>21</v>
      </c>
      <c r="C43" s="88" t="s">
        <v>837</v>
      </c>
      <c r="D43" s="88" t="s">
        <v>838</v>
      </c>
      <c r="E43" s="88" t="s">
        <v>1111</v>
      </c>
      <c r="F43" s="88" t="s">
        <v>1112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1100</v>
      </c>
      <c r="N43" s="88" t="s">
        <v>1100</v>
      </c>
      <c r="O43" s="88" t="s">
        <v>1100</v>
      </c>
      <c r="P43" s="88" t="s">
        <v>1100</v>
      </c>
      <c r="Q43" s="88" t="s">
        <v>21</v>
      </c>
      <c r="R43" s="88" t="s">
        <v>21</v>
      </c>
      <c r="S43" s="88" t="s">
        <v>21</v>
      </c>
      <c r="T43" s="88" t="s">
        <v>1101</v>
      </c>
      <c r="U43" s="88" t="s">
        <v>1125</v>
      </c>
      <c r="V43" s="88" t="s">
        <v>1100</v>
      </c>
      <c r="W43" s="88" t="s">
        <v>1100</v>
      </c>
      <c r="X43" s="88" t="s">
        <v>1114</v>
      </c>
      <c r="Y43" s="88" t="s">
        <v>1103</v>
      </c>
      <c r="Z43" s="76">
        <v>1.1587485515643099</v>
      </c>
      <c r="AA43" s="120">
        <f>[1]Data!F5</f>
        <v>1.2175541878512128</v>
      </c>
    </row>
    <row r="44" spans="1:27">
      <c r="A44" s="88" t="s">
        <v>1097</v>
      </c>
      <c r="B44" s="88" t="s">
        <v>21</v>
      </c>
      <c r="C44" s="88" t="s">
        <v>837</v>
      </c>
      <c r="D44" s="88" t="s">
        <v>838</v>
      </c>
      <c r="E44" s="88" t="s">
        <v>1111</v>
      </c>
      <c r="F44" s="88" t="s">
        <v>1112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1100</v>
      </c>
      <c r="N44" s="88" t="s">
        <v>1100</v>
      </c>
      <c r="O44" s="88" t="s">
        <v>1100</v>
      </c>
      <c r="P44" s="88" t="s">
        <v>1100</v>
      </c>
      <c r="Q44" s="88" t="s">
        <v>21</v>
      </c>
      <c r="R44" s="88" t="s">
        <v>21</v>
      </c>
      <c r="S44" s="88" t="s">
        <v>21</v>
      </c>
      <c r="T44" s="88" t="s">
        <v>1101</v>
      </c>
      <c r="U44" s="88" t="s">
        <v>1126</v>
      </c>
      <c r="V44" s="88" t="s">
        <v>1100</v>
      </c>
      <c r="W44" s="88" t="s">
        <v>1100</v>
      </c>
      <c r="X44" s="88" t="s">
        <v>1114</v>
      </c>
      <c r="Y44" s="88" t="s">
        <v>1103</v>
      </c>
      <c r="Z44" s="124">
        <v>2.4000000000000001E-4</v>
      </c>
    </row>
    <row r="45" spans="1:27">
      <c r="A45" s="88" t="s">
        <v>1097</v>
      </c>
      <c r="B45" s="88" t="s">
        <v>21</v>
      </c>
      <c r="C45" s="88" t="s">
        <v>837</v>
      </c>
      <c r="D45" s="88" t="s">
        <v>838</v>
      </c>
      <c r="E45" s="88" t="s">
        <v>1111</v>
      </c>
      <c r="F45" s="88" t="s">
        <v>1112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1100</v>
      </c>
      <c r="N45" s="88" t="s">
        <v>1100</v>
      </c>
      <c r="O45" s="88" t="s">
        <v>1100</v>
      </c>
      <c r="P45" s="88" t="s">
        <v>1100</v>
      </c>
      <c r="Q45" s="88" t="s">
        <v>21</v>
      </c>
      <c r="R45" s="88" t="s">
        <v>21</v>
      </c>
      <c r="S45" s="88" t="s">
        <v>21</v>
      </c>
      <c r="T45" s="88" t="s">
        <v>1101</v>
      </c>
      <c r="U45" s="88" t="s">
        <v>1127</v>
      </c>
      <c r="V45" s="88" t="s">
        <v>1100</v>
      </c>
      <c r="W45" s="88" t="s">
        <v>1100</v>
      </c>
      <c r="X45" s="88" t="s">
        <v>1114</v>
      </c>
      <c r="Y45" s="88" t="s">
        <v>1103</v>
      </c>
      <c r="Z45" s="130">
        <v>5.0639999999999999E-3</v>
      </c>
      <c r="AA45" s="118">
        <f>[1]Data!F8</f>
        <v>3.7312000000000001E-3</v>
      </c>
    </row>
    <row r="46" spans="1:27">
      <c r="A46" s="88" t="s">
        <v>1097</v>
      </c>
      <c r="B46" s="88" t="s">
        <v>21</v>
      </c>
      <c r="C46" s="88" t="s">
        <v>837</v>
      </c>
      <c r="D46" s="88" t="s">
        <v>838</v>
      </c>
      <c r="E46" s="88" t="s">
        <v>1111</v>
      </c>
      <c r="F46" s="88" t="s">
        <v>1112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1100</v>
      </c>
      <c r="N46" s="88" t="s">
        <v>1100</v>
      </c>
      <c r="O46" s="88" t="s">
        <v>1100</v>
      </c>
      <c r="P46" s="88" t="s">
        <v>1100</v>
      </c>
      <c r="Q46" s="88" t="s">
        <v>21</v>
      </c>
      <c r="R46" s="88" t="s">
        <v>21</v>
      </c>
      <c r="S46" s="88" t="s">
        <v>21</v>
      </c>
      <c r="T46" s="88" t="s">
        <v>1101</v>
      </c>
      <c r="U46" s="88" t="s">
        <v>1128</v>
      </c>
      <c r="V46" s="88" t="s">
        <v>1100</v>
      </c>
      <c r="W46" s="88" t="s">
        <v>1100</v>
      </c>
      <c r="X46" s="88" t="s">
        <v>1114</v>
      </c>
      <c r="Y46" s="88" t="s">
        <v>1103</v>
      </c>
      <c r="Z46" s="76">
        <v>5.9716347350087101E-3</v>
      </c>
      <c r="AA46" s="124">
        <v>0</v>
      </c>
    </row>
    <row r="47" spans="1:27">
      <c r="A47" s="88" t="s">
        <v>1097</v>
      </c>
      <c r="B47" s="88" t="s">
        <v>21</v>
      </c>
      <c r="C47" s="88" t="s">
        <v>837</v>
      </c>
      <c r="D47" s="88" t="s">
        <v>838</v>
      </c>
      <c r="E47" s="88" t="s">
        <v>1111</v>
      </c>
      <c r="F47" s="88" t="s">
        <v>1112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1100</v>
      </c>
      <c r="N47" s="88" t="s">
        <v>1100</v>
      </c>
      <c r="O47" s="88" t="s">
        <v>1100</v>
      </c>
      <c r="P47" s="88" t="s">
        <v>1100</v>
      </c>
      <c r="Q47" s="88" t="s">
        <v>21</v>
      </c>
      <c r="R47" s="88" t="s">
        <v>21</v>
      </c>
      <c r="S47" s="88" t="s">
        <v>21</v>
      </c>
      <c r="T47" s="88" t="s">
        <v>1101</v>
      </c>
      <c r="U47" s="88" t="s">
        <v>1129</v>
      </c>
      <c r="V47" s="88" t="s">
        <v>1100</v>
      </c>
      <c r="W47" s="88" t="s">
        <v>1100</v>
      </c>
      <c r="X47" s="88" t="s">
        <v>1114</v>
      </c>
      <c r="Y47" s="88" t="s">
        <v>1103</v>
      </c>
      <c r="Z47" s="76">
        <v>2.2392000000000001E-4</v>
      </c>
      <c r="AA47" s="124">
        <f>[1]Data!F10</f>
        <v>7.0400000000000004E-5</v>
      </c>
    </row>
    <row r="48" spans="1:27">
      <c r="A48" s="88" t="s">
        <v>1097</v>
      </c>
      <c r="B48" s="88" t="s">
        <v>21</v>
      </c>
      <c r="C48" s="88" t="s">
        <v>837</v>
      </c>
      <c r="D48" s="88" t="s">
        <v>838</v>
      </c>
      <c r="E48" s="88" t="s">
        <v>1111</v>
      </c>
      <c r="F48" s="88" t="s">
        <v>1112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1100</v>
      </c>
      <c r="N48" s="88" t="s">
        <v>1100</v>
      </c>
      <c r="O48" s="88" t="s">
        <v>1100</v>
      </c>
      <c r="P48" s="88" t="s">
        <v>1100</v>
      </c>
      <c r="Q48" s="88" t="s">
        <v>21</v>
      </c>
      <c r="R48" s="88" t="s">
        <v>21</v>
      </c>
      <c r="S48" s="88" t="s">
        <v>21</v>
      </c>
      <c r="T48" s="88" t="s">
        <v>1101</v>
      </c>
      <c r="U48" s="88" t="s">
        <v>1130</v>
      </c>
      <c r="V48" s="88" t="s">
        <v>1100</v>
      </c>
      <c r="W48" s="88" t="s">
        <v>1100</v>
      </c>
      <c r="X48" s="88" t="s">
        <v>1114</v>
      </c>
      <c r="Y48" s="88" t="s">
        <v>1103</v>
      </c>
      <c r="Z48" s="76">
        <v>5.0399999999999999E-5</v>
      </c>
      <c r="AA48" s="124">
        <f>[1]Data!F11</f>
        <v>3.4760000000000005E-4</v>
      </c>
    </row>
    <row r="49" spans="1:27">
      <c r="A49" s="125" t="s">
        <v>1097</v>
      </c>
      <c r="B49" s="125" t="s">
        <v>21</v>
      </c>
      <c r="C49" s="125" t="s">
        <v>837</v>
      </c>
      <c r="D49" s="125" t="s">
        <v>838</v>
      </c>
      <c r="E49" s="125" t="s">
        <v>1111</v>
      </c>
      <c r="F49" s="125" t="s">
        <v>1112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1100</v>
      </c>
      <c r="N49" s="125" t="s">
        <v>1100</v>
      </c>
      <c r="O49" s="125" t="s">
        <v>1100</v>
      </c>
      <c r="P49" s="125" t="s">
        <v>1100</v>
      </c>
      <c r="Q49" s="125" t="s">
        <v>21</v>
      </c>
      <c r="R49" s="125" t="s">
        <v>21</v>
      </c>
      <c r="S49" s="125" t="s">
        <v>21</v>
      </c>
      <c r="T49" s="125" t="s">
        <v>1101</v>
      </c>
      <c r="U49" s="125" t="s">
        <v>1131</v>
      </c>
      <c r="V49" s="125" t="s">
        <v>1100</v>
      </c>
      <c r="W49" s="125" t="s">
        <v>1100</v>
      </c>
      <c r="X49" s="125" t="s">
        <v>1114</v>
      </c>
      <c r="Y49" s="125" t="s">
        <v>1103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7" sqref="E7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58" workbookViewId="0">
      <selection activeCell="H66" sqref="H66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2" t="s">
        <v>958</v>
      </c>
      <c r="G1" s="142"/>
      <c r="H1" s="142"/>
      <c r="I1" s="142"/>
      <c r="J1" s="142"/>
      <c r="K1" s="142"/>
      <c r="L1" s="142"/>
      <c r="R1" s="142" t="s">
        <v>959</v>
      </c>
      <c r="S1" s="142"/>
      <c r="T1" s="142"/>
      <c r="U1" s="142"/>
      <c r="V1" s="142"/>
      <c r="W1" s="142"/>
      <c r="X1" s="142"/>
      <c r="AB1" t="s">
        <v>960</v>
      </c>
      <c r="AE1" s="142" t="s">
        <v>958</v>
      </c>
      <c r="AF1" s="142"/>
      <c r="AG1" s="142"/>
      <c r="AH1" s="142"/>
      <c r="AI1" s="142"/>
      <c r="AJ1" s="142"/>
      <c r="AK1" s="142"/>
      <c r="AP1" s="142" t="s">
        <v>959</v>
      </c>
      <c r="AQ1" s="142"/>
      <c r="AR1" s="142"/>
      <c r="AS1" s="142"/>
      <c r="AT1" s="142"/>
      <c r="AU1" s="142"/>
      <c r="AV1" s="142"/>
      <c r="BC1" s="142" t="s">
        <v>958</v>
      </c>
      <c r="BD1" s="142"/>
      <c r="BE1" s="142"/>
      <c r="BF1" s="142"/>
      <c r="BG1" s="142"/>
      <c r="BH1" s="142"/>
      <c r="BI1" s="142"/>
      <c r="BN1" s="142" t="s">
        <v>959</v>
      </c>
      <c r="BO1" s="142"/>
      <c r="BP1" s="142"/>
      <c r="BQ1" s="142"/>
      <c r="BR1" s="142"/>
      <c r="BS1" s="142"/>
      <c r="BT1" s="142"/>
      <c r="BY1" s="142" t="s">
        <v>958</v>
      </c>
      <c r="BZ1" s="142"/>
      <c r="CA1" s="142"/>
      <c r="CB1" s="142"/>
      <c r="CC1" s="142"/>
      <c r="CD1" s="142"/>
      <c r="CE1" s="142"/>
      <c r="CI1" s="142" t="s">
        <v>959</v>
      </c>
      <c r="CJ1" s="142"/>
      <c r="CK1" s="142"/>
      <c r="CL1" s="142"/>
      <c r="CM1" s="142"/>
      <c r="CN1" s="142"/>
      <c r="CO1" s="142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0" t="s">
        <v>21</v>
      </c>
      <c r="F4" s="141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0" t="s">
        <v>21</v>
      </c>
      <c r="R4" s="141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38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38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38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38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39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39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0" t="s">
        <v>21</v>
      </c>
      <c r="F9" s="141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0" t="s">
        <v>21</v>
      </c>
      <c r="R9" s="141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38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38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38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38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39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39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0" t="s">
        <v>21</v>
      </c>
      <c r="F14" s="141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0" t="s">
        <v>21</v>
      </c>
      <c r="R14" s="141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38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38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38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38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39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39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0" t="s">
        <v>21</v>
      </c>
      <c r="F19" s="141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0" t="s">
        <v>21</v>
      </c>
      <c r="R19" s="141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38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38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38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38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39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39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0" t="s">
        <v>21</v>
      </c>
      <c r="F24" s="141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0" t="s">
        <v>21</v>
      </c>
      <c r="R24" s="141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38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38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38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38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39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39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0" t="s">
        <v>21</v>
      </c>
      <c r="F29" s="141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0" t="s">
        <v>21</v>
      </c>
      <c r="R29" s="141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38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38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38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38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39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39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0" t="s">
        <v>21</v>
      </c>
      <c r="F34" s="141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0" t="s">
        <v>21</v>
      </c>
      <c r="R34" s="141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38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38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38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38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39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39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0" t="s">
        <v>21</v>
      </c>
      <c r="F39" s="141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0" t="s">
        <v>21</v>
      </c>
      <c r="R39" s="141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38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38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8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38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39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39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0" t="s">
        <v>21</v>
      </c>
      <c r="F44" s="141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0" t="s">
        <v>21</v>
      </c>
      <c r="R44" s="141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38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38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38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38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39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39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0" t="s">
        <v>21</v>
      </c>
      <c r="F49" s="141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0" t="s">
        <v>21</v>
      </c>
      <c r="R49" s="141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38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38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38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38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39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39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0" t="s">
        <v>21</v>
      </c>
      <c r="F54" s="141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0" t="s">
        <v>21</v>
      </c>
      <c r="R54" s="141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38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38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38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38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39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39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0" t="s">
        <v>21</v>
      </c>
      <c r="F59" s="141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0" t="s">
        <v>21</v>
      </c>
      <c r="R59" s="141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38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38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38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38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39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39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0" t="s">
        <v>21</v>
      </c>
      <c r="F64" s="141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0" t="s">
        <v>21</v>
      </c>
      <c r="R64" s="141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38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38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38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38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39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39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0" t="s">
        <v>21</v>
      </c>
      <c r="F69" s="141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0" t="s">
        <v>21</v>
      </c>
      <c r="R69" s="141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38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38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38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38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39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39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0" t="s">
        <v>21</v>
      </c>
      <c r="F74" s="141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0" t="s">
        <v>21</v>
      </c>
      <c r="R74" s="141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38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38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38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38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39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39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0" t="s">
        <v>21</v>
      </c>
      <c r="F79" s="141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0" t="s">
        <v>21</v>
      </c>
      <c r="R79" s="141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38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38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38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38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39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39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0" t="s">
        <v>21</v>
      </c>
      <c r="F84" s="141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0" t="s">
        <v>21</v>
      </c>
      <c r="R84" s="141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38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38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38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38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39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39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0" t="s">
        <v>21</v>
      </c>
      <c r="F89" s="141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0" t="s">
        <v>21</v>
      </c>
      <c r="R89" s="141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38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38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38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38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39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39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0" t="s">
        <v>21</v>
      </c>
      <c r="F94" s="141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0" t="s">
        <v>21</v>
      </c>
      <c r="R94" s="141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38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38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38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38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39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39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0" t="s">
        <v>21</v>
      </c>
      <c r="F99" s="141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0" t="s">
        <v>21</v>
      </c>
      <c r="R99" s="141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38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38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8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38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39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39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0" t="s">
        <v>21</v>
      </c>
      <c r="F104" s="141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0" t="s">
        <v>21</v>
      </c>
      <c r="R104" s="141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38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38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38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38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39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39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0" t="s">
        <v>21</v>
      </c>
      <c r="F109" s="141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0" t="s">
        <v>21</v>
      </c>
      <c r="R109" s="141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38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38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38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38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39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39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0" t="s">
        <v>21</v>
      </c>
      <c r="F114" s="141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0" t="s">
        <v>21</v>
      </c>
      <c r="R114" s="141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38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38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38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38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39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39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0" t="s">
        <v>21</v>
      </c>
      <c r="F119" s="141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0" t="s">
        <v>21</v>
      </c>
      <c r="R119" s="141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38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38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38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38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39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39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0" t="s">
        <v>21</v>
      </c>
      <c r="F124" s="141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0" t="s">
        <v>21</v>
      </c>
      <c r="R124" s="141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38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38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38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38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39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39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0" t="s">
        <v>21</v>
      </c>
      <c r="F129" s="141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0" t="s">
        <v>21</v>
      </c>
      <c r="R129" s="141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38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38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38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38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39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39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0" t="s">
        <v>21</v>
      </c>
      <c r="F134" s="141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0" t="s">
        <v>21</v>
      </c>
      <c r="R134" s="141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38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38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38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38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39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39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 All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