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00" windowHeight="11760"/>
  </bookViews>
  <sheets>
    <sheet name="ForecastHeat" sheetId="1" r:id="rId1"/>
    <sheet name="Countries" sheetId="18" r:id="rId2"/>
    <sheet name="Residential heating baseline" sheetId="19" r:id="rId3"/>
    <sheet name="Residential heating Reduced" sheetId="20" r:id="rId4"/>
    <sheet name="Sheet1" sheetId="21" r:id="rId5"/>
  </sheets>
  <externalReferences>
    <externalReference r:id="rId6"/>
    <externalReference r:id="rId7"/>
  </externalReferences>
  <definedNames>
    <definedName name="___" localSheetId="3" hidden="1">'[1]Bil nat'!#REF!</definedName>
    <definedName name="___" hidden="1">'[1]Bil nat'!#REF!</definedName>
    <definedName name="__123Graph_E" localSheetId="3" hidden="1">'[1]Bil nat'!#REF!</definedName>
    <definedName name="__123Graph_E" hidden="1">'[1]Bil nat'!#REF!</definedName>
    <definedName name="__123Graph_F" localSheetId="3" hidden="1">'[1]Bil nat'!#REF!</definedName>
    <definedName name="__123Graph_F" hidden="1">'[1]Bil nat'!#REF!</definedName>
    <definedName name="__123Graph_X" localSheetId="3" hidden="1">'[1]Bil nat'!#REF!</definedName>
    <definedName name="__123Graph_X" hidden="1">'[1]Bil nat'!#REF!</definedName>
    <definedName name="a" localSheetId="3" hidden="1">'[1]Bil nat'!#REF!</definedName>
    <definedName name="a" hidden="1">'[1]Bil nat'!#REF!</definedName>
    <definedName name="Analysis_Services_TWh" localSheetId="3" hidden="1">'[1]Bil nat'!#REF!</definedName>
    <definedName name="Analysis_Services_TWh" hidden="1">'[1]Bil nat'!#REF!</definedName>
    <definedName name="CP_2012">[2]ForReport!$G$25:$AI$31</definedName>
    <definedName name="CP_2020">[2]ForReport!$G$14:$AJ$20</definedName>
    <definedName name="CP_2030">[2]ForReport!$G$5:$AI$11</definedName>
    <definedName name="Graph1" localSheetId="3" hidden="1">'[1]Bil nat'!#REF!</definedName>
    <definedName name="Graph1" hidden="1">'[1]Bil nat'!#REF!</definedName>
    <definedName name="Graph2" localSheetId="3" hidden="1">'[1]Bil nat'!#REF!</definedName>
    <definedName name="Graph2" hidden="1">'[1]Bil nat'!#REF!</definedName>
    <definedName name="Graph3" localSheetId="3" hidden="1">'[1]Bil nat'!#REF!</definedName>
    <definedName name="Graph3" hidden="1">'[1]Bil nat'!#REF!</definedName>
    <definedName name="nonpivot" localSheetId="3" hidden="1">'[1]Bil nat'!#REF!</definedName>
    <definedName name="nonpivot" hidden="1">'[1]Bil nat'!#REF!</definedName>
    <definedName name="sdf" localSheetId="3" hidden="1">'[1]Bil nat'!#REF!</definedName>
    <definedName name="sdf" hidden="1">'[1]Bil nat'!#REF!</definedName>
    <definedName name="ss" localSheetId="3" hidden="1">'[1]Bil nat'!#REF!</definedName>
    <definedName name="ss" hidden="1">'[1]Bil nat'!#REF!</definedName>
  </definedNames>
  <calcPr calcId="145621"/>
</workbook>
</file>

<file path=xl/calcChain.xml><?xml version="1.0" encoding="utf-8"?>
<calcChain xmlns="http://schemas.openxmlformats.org/spreadsheetml/2006/main">
  <c r="AF6" i="1" l="1"/>
  <c r="AG6" i="1"/>
  <c r="AH6" i="1"/>
  <c r="AI6" i="1"/>
  <c r="AJ6" i="1"/>
  <c r="AK6" i="1"/>
  <c r="AL6" i="1"/>
  <c r="AM6" i="1"/>
  <c r="AN6" i="1"/>
  <c r="AO6" i="1"/>
  <c r="AP6" i="1"/>
  <c r="AQ6" i="1"/>
  <c r="AF7" i="1"/>
  <c r="AG7" i="1"/>
  <c r="AH7" i="1"/>
  <c r="AI7" i="1"/>
  <c r="AJ7" i="1"/>
  <c r="AK7" i="1"/>
  <c r="AL7" i="1"/>
  <c r="AM7" i="1"/>
  <c r="AN7" i="1"/>
  <c r="AO7" i="1"/>
  <c r="AP7" i="1"/>
  <c r="AQ7" i="1"/>
  <c r="AA6" i="1"/>
  <c r="AB6" i="1"/>
  <c r="AC6" i="1"/>
  <c r="AD6" i="1"/>
  <c r="AE6" i="1"/>
  <c r="AA7" i="1"/>
  <c r="AB7" i="1"/>
  <c r="AC7" i="1"/>
  <c r="AD7" i="1"/>
  <c r="AE7" i="1"/>
  <c r="Y6" i="1"/>
  <c r="Z6" i="1"/>
  <c r="Y7" i="1"/>
  <c r="Z7" i="1"/>
  <c r="S6" i="1"/>
  <c r="T6" i="1"/>
  <c r="U6" i="1"/>
  <c r="V6" i="1"/>
  <c r="W6" i="1"/>
  <c r="X6" i="1"/>
  <c r="S7" i="1"/>
  <c r="T7" i="1"/>
  <c r="U7" i="1"/>
  <c r="V7" i="1"/>
  <c r="W7" i="1"/>
  <c r="X7" i="1"/>
  <c r="Q6" i="1"/>
  <c r="R6" i="1"/>
  <c r="Q7" i="1"/>
  <c r="R7" i="1"/>
  <c r="P7" i="1"/>
  <c r="P6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R63" i="1"/>
  <c r="S63" i="1"/>
  <c r="T63" i="1"/>
  <c r="U63" i="1"/>
  <c r="V63" i="1"/>
  <c r="W63" i="1"/>
  <c r="X63" i="1"/>
  <c r="Q63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R62" i="1"/>
  <c r="S62" i="1"/>
  <c r="T62" i="1"/>
  <c r="U62" i="1"/>
  <c r="V62" i="1"/>
  <c r="Q62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R60" i="1"/>
  <c r="S60" i="1"/>
  <c r="T60" i="1"/>
  <c r="U60" i="1"/>
  <c r="V60" i="1"/>
  <c r="W60" i="1"/>
  <c r="X60" i="1"/>
  <c r="BC109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S111" i="1"/>
  <c r="S110" i="1"/>
  <c r="Q60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S109" i="1"/>
  <c r="N15" i="1"/>
  <c r="N73" i="1" s="1"/>
  <c r="AI73" i="1" s="1"/>
  <c r="N14" i="1"/>
  <c r="N71" i="1" s="1"/>
  <c r="AK71" i="1" s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Q66" i="1"/>
  <c r="N13" i="1"/>
  <c r="N80" i="1" s="1"/>
  <c r="V80" i="1" s="1"/>
  <c r="N97" i="1" l="1"/>
  <c r="V97" i="1" s="1"/>
  <c r="N95" i="1"/>
  <c r="AN95" i="1" s="1"/>
  <c r="N89" i="1"/>
  <c r="X89" i="1" s="1"/>
  <c r="N81" i="1"/>
  <c r="S81" i="1" s="1"/>
  <c r="S71" i="1"/>
  <c r="Q71" i="1"/>
  <c r="AI95" i="1"/>
  <c r="AB95" i="1"/>
  <c r="AM73" i="1"/>
  <c r="R73" i="1"/>
  <c r="Z73" i="1"/>
  <c r="AH73" i="1"/>
  <c r="AQ73" i="1"/>
  <c r="V73" i="1"/>
  <c r="AE73" i="1"/>
  <c r="AR73" i="1"/>
  <c r="W73" i="1"/>
  <c r="AF73" i="1"/>
  <c r="X73" i="1"/>
  <c r="AG73" i="1"/>
  <c r="AO73" i="1"/>
  <c r="T73" i="1"/>
  <c r="AC73" i="1"/>
  <c r="AP73" i="1"/>
  <c r="U73" i="1"/>
  <c r="AD73" i="1"/>
  <c r="AK73" i="1"/>
  <c r="AJ73" i="1"/>
  <c r="Q73" i="1"/>
  <c r="AL73" i="1"/>
  <c r="AN73" i="1"/>
  <c r="S73" i="1"/>
  <c r="AA73" i="1"/>
  <c r="AB73" i="1"/>
  <c r="AM80" i="1"/>
  <c r="U80" i="1"/>
  <c r="AC80" i="1"/>
  <c r="AP80" i="1"/>
  <c r="Z80" i="1"/>
  <c r="AI80" i="1"/>
  <c r="AQ80" i="1"/>
  <c r="R80" i="1"/>
  <c r="AA80" i="1"/>
  <c r="AJ80" i="1"/>
  <c r="AR80" i="1"/>
  <c r="S80" i="1"/>
  <c r="AB80" i="1"/>
  <c r="AN80" i="1"/>
  <c r="X80" i="1"/>
  <c r="AG80" i="1"/>
  <c r="AO80" i="1"/>
  <c r="Y80" i="1"/>
  <c r="AH80" i="1"/>
  <c r="W80" i="1"/>
  <c r="AD80" i="1"/>
  <c r="AE80" i="1"/>
  <c r="AK80" i="1"/>
  <c r="AF80" i="1"/>
  <c r="AQ97" i="1"/>
  <c r="AR97" i="1"/>
  <c r="AO97" i="1"/>
  <c r="AI97" i="1"/>
  <c r="R97" i="1"/>
  <c r="AA97" i="1"/>
  <c r="N88" i="1"/>
  <c r="Q80" i="1"/>
  <c r="AL80" i="1"/>
  <c r="N96" i="1"/>
  <c r="N87" i="1"/>
  <c r="T71" i="1"/>
  <c r="AM71" i="1"/>
  <c r="X71" i="1"/>
  <c r="AF71" i="1"/>
  <c r="AO71" i="1"/>
  <c r="W71" i="1"/>
  <c r="AG71" i="1"/>
  <c r="AP71" i="1"/>
  <c r="Y71" i="1"/>
  <c r="AH71" i="1"/>
  <c r="AQ71" i="1"/>
  <c r="Z71" i="1"/>
  <c r="AI71" i="1"/>
  <c r="AL71" i="1"/>
  <c r="U71" i="1"/>
  <c r="AD71" i="1"/>
  <c r="AN71" i="1"/>
  <c r="V71" i="1"/>
  <c r="AE71" i="1"/>
  <c r="AA71" i="1"/>
  <c r="AB71" i="1"/>
  <c r="AC71" i="1"/>
  <c r="AJ71" i="1"/>
  <c r="AR71" i="1"/>
  <c r="R71" i="1"/>
  <c r="N72" i="1"/>
  <c r="T80" i="1"/>
  <c r="Y73" i="1"/>
  <c r="N79" i="1"/>
  <c r="AE95" i="1"/>
  <c r="AG89" i="1"/>
  <c r="AP89" i="1"/>
  <c r="N12" i="1"/>
  <c r="N7" i="1"/>
  <c r="N8" i="1"/>
  <c r="N9" i="1"/>
  <c r="N10" i="1"/>
  <c r="N11" i="1"/>
  <c r="N6" i="1"/>
  <c r="AC95" i="1" l="1"/>
  <c r="U95" i="1"/>
  <c r="AG81" i="1"/>
  <c r="AL95" i="1"/>
  <c r="AE81" i="1"/>
  <c r="Z97" i="1"/>
  <c r="X95" i="1"/>
  <c r="S97" i="1"/>
  <c r="R81" i="1"/>
  <c r="AD95" i="1"/>
  <c r="AN97" i="1"/>
  <c r="Q95" i="1"/>
  <c r="T97" i="1"/>
  <c r="AB97" i="1"/>
  <c r="W97" i="1"/>
  <c r="AF95" i="1"/>
  <c r="Y89" i="1"/>
  <c r="U89" i="1"/>
  <c r="AE89" i="1"/>
  <c r="W89" i="1"/>
  <c r="Q81" i="1"/>
  <c r="AD81" i="1"/>
  <c r="AN89" i="1"/>
  <c r="AO89" i="1"/>
  <c r="AD89" i="1"/>
  <c r="S89" i="1"/>
  <c r="AN81" i="1"/>
  <c r="S95" i="1"/>
  <c r="AQ95" i="1"/>
  <c r="Z89" i="1"/>
  <c r="AR89" i="1"/>
  <c r="AK97" i="1"/>
  <c r="AJ81" i="1"/>
  <c r="Y95" i="1"/>
  <c r="AH97" i="1"/>
  <c r="T95" i="1"/>
  <c r="AJ95" i="1"/>
  <c r="AP95" i="1"/>
  <c r="R89" i="1"/>
  <c r="AQ89" i="1"/>
  <c r="AG95" i="1"/>
  <c r="AH81" i="1"/>
  <c r="X97" i="1"/>
  <c r="Q97" i="1"/>
  <c r="AP97" i="1"/>
  <c r="AA95" i="1"/>
  <c r="AO95" i="1"/>
  <c r="AC89" i="1"/>
  <c r="AM89" i="1"/>
  <c r="AF97" i="1"/>
  <c r="Z81" i="1"/>
  <c r="AD97" i="1"/>
  <c r="AE97" i="1"/>
  <c r="V95" i="1"/>
  <c r="R95" i="1"/>
  <c r="AL89" i="1"/>
  <c r="T89" i="1"/>
  <c r="AB81" i="1"/>
  <c r="AC81" i="1"/>
  <c r="T81" i="1"/>
  <c r="V81" i="1"/>
  <c r="X81" i="1"/>
  <c r="AA81" i="1"/>
  <c r="AM81" i="1"/>
  <c r="AP81" i="1"/>
  <c r="AL81" i="1"/>
  <c r="AF81" i="1"/>
  <c r="AI81" i="1"/>
  <c r="AB89" i="1"/>
  <c r="AI89" i="1"/>
  <c r="U81" i="1"/>
  <c r="W81" i="1"/>
  <c r="Y81" i="1"/>
  <c r="AH95" i="1"/>
  <c r="U97" i="1"/>
  <c r="Y97" i="1"/>
  <c r="AM97" i="1"/>
  <c r="W95" i="1"/>
  <c r="Z95" i="1"/>
  <c r="AM95" i="1"/>
  <c r="AK89" i="1"/>
  <c r="AA89" i="1"/>
  <c r="AC97" i="1"/>
  <c r="AK81" i="1"/>
  <c r="AO81" i="1"/>
  <c r="AQ81" i="1"/>
  <c r="AG97" i="1"/>
  <c r="AR95" i="1"/>
  <c r="AJ97" i="1"/>
  <c r="AL97" i="1"/>
  <c r="AK95" i="1"/>
  <c r="V89" i="1"/>
  <c r="AF89" i="1"/>
  <c r="AH89" i="1"/>
  <c r="AJ89" i="1"/>
  <c r="Q89" i="1"/>
  <c r="AR81" i="1"/>
  <c r="N82" i="1"/>
  <c r="N98" i="1"/>
  <c r="N74" i="1"/>
  <c r="N90" i="1"/>
  <c r="AM79" i="1"/>
  <c r="X79" i="1"/>
  <c r="AF79" i="1"/>
  <c r="AO79" i="1"/>
  <c r="R79" i="1"/>
  <c r="AA79" i="1"/>
  <c r="AJ79" i="1"/>
  <c r="AP79" i="1"/>
  <c r="S79" i="1"/>
  <c r="AB79" i="1"/>
  <c r="AQ79" i="1"/>
  <c r="T79" i="1"/>
  <c r="AC79" i="1"/>
  <c r="AL79" i="1"/>
  <c r="Y79" i="1"/>
  <c r="AH79" i="1"/>
  <c r="AN79" i="1"/>
  <c r="Z79" i="1"/>
  <c r="AI79" i="1"/>
  <c r="U79" i="1"/>
  <c r="AK79" i="1"/>
  <c r="V79" i="1"/>
  <c r="AR79" i="1"/>
  <c r="W79" i="1"/>
  <c r="AD79" i="1"/>
  <c r="AG79" i="1"/>
  <c r="Q79" i="1"/>
  <c r="AE79" i="1"/>
  <c r="AM96" i="1"/>
  <c r="AP96" i="1"/>
  <c r="AQ96" i="1"/>
  <c r="AR96" i="1"/>
  <c r="AN96" i="1"/>
  <c r="R96" i="1"/>
  <c r="Z96" i="1"/>
  <c r="AH96" i="1"/>
  <c r="AO96" i="1"/>
  <c r="Y96" i="1"/>
  <c r="AI96" i="1"/>
  <c r="AA96" i="1"/>
  <c r="AJ96" i="1"/>
  <c r="S96" i="1"/>
  <c r="AB96" i="1"/>
  <c r="AK96" i="1"/>
  <c r="V96" i="1"/>
  <c r="AE96" i="1"/>
  <c r="AL96" i="1"/>
  <c r="AD96" i="1"/>
  <c r="AF96" i="1"/>
  <c r="AG96" i="1"/>
  <c r="X96" i="1"/>
  <c r="Q96" i="1"/>
  <c r="AC96" i="1"/>
  <c r="T96" i="1"/>
  <c r="U96" i="1"/>
  <c r="W96" i="1"/>
  <c r="N69" i="1"/>
  <c r="N93" i="1"/>
  <c r="N77" i="1"/>
  <c r="N85" i="1"/>
  <c r="AM72" i="1"/>
  <c r="U72" i="1"/>
  <c r="AC72" i="1"/>
  <c r="AP72" i="1"/>
  <c r="W72" i="1"/>
  <c r="AF72" i="1"/>
  <c r="AQ72" i="1"/>
  <c r="X72" i="1"/>
  <c r="AG72" i="1"/>
  <c r="AR72" i="1"/>
  <c r="Y72" i="1"/>
  <c r="AH72" i="1"/>
  <c r="AN72" i="1"/>
  <c r="T72" i="1"/>
  <c r="AD72" i="1"/>
  <c r="AO72" i="1"/>
  <c r="V72" i="1"/>
  <c r="AE72" i="1"/>
  <c r="AB72" i="1"/>
  <c r="AI72" i="1"/>
  <c r="AJ72" i="1"/>
  <c r="S72" i="1"/>
  <c r="AL72" i="1"/>
  <c r="Z72" i="1"/>
  <c r="AA72" i="1"/>
  <c r="AK72" i="1"/>
  <c r="R72" i="1"/>
  <c r="Q72" i="1"/>
  <c r="N70" i="1"/>
  <c r="N78" i="1"/>
  <c r="N94" i="1"/>
  <c r="N86" i="1"/>
  <c r="AM87" i="1"/>
  <c r="X87" i="1"/>
  <c r="AF87" i="1"/>
  <c r="AO87" i="1"/>
  <c r="AP87" i="1"/>
  <c r="AQ87" i="1"/>
  <c r="W87" i="1"/>
  <c r="AG87" i="1"/>
  <c r="AL87" i="1"/>
  <c r="S87" i="1"/>
  <c r="AB87" i="1"/>
  <c r="AN87" i="1"/>
  <c r="T87" i="1"/>
  <c r="AE87" i="1"/>
  <c r="U87" i="1"/>
  <c r="AH87" i="1"/>
  <c r="V87" i="1"/>
  <c r="AI87" i="1"/>
  <c r="AA87" i="1"/>
  <c r="Z87" i="1"/>
  <c r="AC87" i="1"/>
  <c r="AD87" i="1"/>
  <c r="Q87" i="1"/>
  <c r="AK87" i="1"/>
  <c r="R87" i="1"/>
  <c r="AR87" i="1"/>
  <c r="Y87" i="1"/>
  <c r="AJ87" i="1"/>
  <c r="AM88" i="1"/>
  <c r="AP88" i="1"/>
  <c r="AQ88" i="1"/>
  <c r="AR88" i="1"/>
  <c r="V88" i="1"/>
  <c r="AD88" i="1"/>
  <c r="AN88" i="1"/>
  <c r="R88" i="1"/>
  <c r="Z88" i="1"/>
  <c r="AH88" i="1"/>
  <c r="AO88" i="1"/>
  <c r="AK88" i="1"/>
  <c r="X88" i="1"/>
  <c r="AI88" i="1"/>
  <c r="AL88" i="1"/>
  <c r="Y88" i="1"/>
  <c r="AJ88" i="1"/>
  <c r="AA88" i="1"/>
  <c r="T88" i="1"/>
  <c r="AE88" i="1"/>
  <c r="Q88" i="1"/>
  <c r="AC88" i="1"/>
  <c r="AF88" i="1"/>
  <c r="AG88" i="1"/>
  <c r="W88" i="1"/>
  <c r="AB88" i="1"/>
  <c r="S88" i="1"/>
  <c r="U88" i="1"/>
  <c r="N75" i="1"/>
  <c r="N83" i="1"/>
  <c r="N91" i="1"/>
  <c r="N67" i="1"/>
  <c r="N68" i="1"/>
  <c r="N92" i="1"/>
  <c r="N84" i="1"/>
  <c r="N76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Q52" i="1"/>
  <c r="Z90" i="1" l="1"/>
  <c r="V90" i="1"/>
  <c r="W90" i="1"/>
  <c r="AO90" i="1"/>
  <c r="Q90" i="1"/>
  <c r="AP90" i="1"/>
  <c r="AD90" i="1"/>
  <c r="T90" i="1"/>
  <c r="U90" i="1"/>
  <c r="AB90" i="1"/>
  <c r="AE90" i="1"/>
  <c r="AJ90" i="1"/>
  <c r="X90" i="1"/>
  <c r="AC90" i="1"/>
  <c r="AF90" i="1"/>
  <c r="S90" i="1"/>
  <c r="AM90" i="1"/>
  <c r="AL90" i="1"/>
  <c r="AR90" i="1"/>
  <c r="AQ90" i="1"/>
  <c r="Y90" i="1"/>
  <c r="AA90" i="1"/>
  <c r="AN90" i="1"/>
  <c r="AH90" i="1"/>
  <c r="AK90" i="1"/>
  <c r="R90" i="1"/>
  <c r="AI90" i="1"/>
  <c r="AG90" i="1"/>
  <c r="AN74" i="1"/>
  <c r="AA74" i="1"/>
  <c r="AI74" i="1"/>
  <c r="AJ74" i="1"/>
  <c r="AE74" i="1"/>
  <c r="AL74" i="1"/>
  <c r="AR74" i="1"/>
  <c r="AP74" i="1"/>
  <c r="AO74" i="1"/>
  <c r="AF74" i="1"/>
  <c r="T74" i="1"/>
  <c r="Q74" i="1"/>
  <c r="AM74" i="1"/>
  <c r="AK74" i="1"/>
  <c r="AC74" i="1"/>
  <c r="W74" i="1"/>
  <c r="X74" i="1"/>
  <c r="R74" i="1"/>
  <c r="AG74" i="1"/>
  <c r="AH74" i="1"/>
  <c r="U74" i="1"/>
  <c r="S74" i="1"/>
  <c r="Z74" i="1"/>
  <c r="Y74" i="1"/>
  <c r="AD74" i="1"/>
  <c r="AB74" i="1"/>
  <c r="V74" i="1"/>
  <c r="AQ74" i="1"/>
  <c r="W98" i="1"/>
  <c r="AG98" i="1"/>
  <c r="S98" i="1"/>
  <c r="X98" i="1"/>
  <c r="AH98" i="1"/>
  <c r="Y98" i="1"/>
  <c r="U98" i="1"/>
  <c r="AE98" i="1"/>
  <c r="V98" i="1"/>
  <c r="AF98" i="1"/>
  <c r="AA98" i="1"/>
  <c r="AN98" i="1"/>
  <c r="R98" i="1"/>
  <c r="AC98" i="1"/>
  <c r="AO98" i="1"/>
  <c r="AD98" i="1"/>
  <c r="Q98" i="1"/>
  <c r="AP98" i="1"/>
  <c r="AB98" i="1"/>
  <c r="AL98" i="1"/>
  <c r="AR98" i="1"/>
  <c r="AK98" i="1"/>
  <c r="AI98" i="1"/>
  <c r="Z98" i="1"/>
  <c r="T98" i="1"/>
  <c r="AJ98" i="1"/>
  <c r="AQ98" i="1"/>
  <c r="AM98" i="1"/>
  <c r="T82" i="1"/>
  <c r="AE82" i="1"/>
  <c r="AA82" i="1"/>
  <c r="Q82" i="1"/>
  <c r="Z82" i="1"/>
  <c r="AR82" i="1"/>
  <c r="AJ82" i="1"/>
  <c r="AN82" i="1"/>
  <c r="AI82" i="1"/>
  <c r="Y82" i="1"/>
  <c r="AP82" i="1"/>
  <c r="AD82" i="1"/>
  <c r="V82" i="1"/>
  <c r="S82" i="1"/>
  <c r="AM82" i="1"/>
  <c r="AK82" i="1"/>
  <c r="AL82" i="1"/>
  <c r="U82" i="1"/>
  <c r="W82" i="1"/>
  <c r="R82" i="1"/>
  <c r="AC82" i="1"/>
  <c r="AH82" i="1"/>
  <c r="AO82" i="1"/>
  <c r="AF82" i="1"/>
  <c r="AG82" i="1"/>
  <c r="AQ82" i="1"/>
  <c r="AB82" i="1"/>
  <c r="X82" i="1"/>
  <c r="AM83" i="1"/>
  <c r="T83" i="1"/>
  <c r="AB83" i="1"/>
  <c r="AJ83" i="1"/>
  <c r="X83" i="1"/>
  <c r="AG83" i="1"/>
  <c r="AK83" i="1"/>
  <c r="Y83" i="1"/>
  <c r="AH83" i="1"/>
  <c r="AL83" i="1"/>
  <c r="Z83" i="1"/>
  <c r="AI83" i="1"/>
  <c r="AQ83" i="1"/>
  <c r="V83" i="1"/>
  <c r="AE83" i="1"/>
  <c r="Q83" i="1"/>
  <c r="AR83" i="1"/>
  <c r="AC83" i="1"/>
  <c r="AD83" i="1"/>
  <c r="AF83" i="1"/>
  <c r="AN83" i="1"/>
  <c r="R83" i="1"/>
  <c r="AP83" i="1"/>
  <c r="U83" i="1"/>
  <c r="AO83" i="1"/>
  <c r="S83" i="1"/>
  <c r="W83" i="1"/>
  <c r="AA83" i="1"/>
  <c r="AM75" i="1"/>
  <c r="T75" i="1"/>
  <c r="AB75" i="1"/>
  <c r="AJ75" i="1"/>
  <c r="U75" i="1"/>
  <c r="AD75" i="1"/>
  <c r="AK75" i="1"/>
  <c r="V75" i="1"/>
  <c r="AE75" i="1"/>
  <c r="AL75" i="1"/>
  <c r="W75" i="1"/>
  <c r="AF75" i="1"/>
  <c r="AQ75" i="1"/>
  <c r="R75" i="1"/>
  <c r="AA75" i="1"/>
  <c r="Q75" i="1"/>
  <c r="AR75" i="1"/>
  <c r="S75" i="1"/>
  <c r="AC75" i="1"/>
  <c r="AP75" i="1"/>
  <c r="X75" i="1"/>
  <c r="Y75" i="1"/>
  <c r="Z75" i="1"/>
  <c r="AG75" i="1"/>
  <c r="AI75" i="1"/>
  <c r="AH75" i="1"/>
  <c r="AN75" i="1"/>
  <c r="AO75" i="1"/>
  <c r="AM86" i="1"/>
  <c r="S86" i="1"/>
  <c r="AA86" i="1"/>
  <c r="AI86" i="1"/>
  <c r="AN86" i="1"/>
  <c r="AO86" i="1"/>
  <c r="AP86" i="1"/>
  <c r="X86" i="1"/>
  <c r="AG86" i="1"/>
  <c r="AK86" i="1"/>
  <c r="T86" i="1"/>
  <c r="AC86" i="1"/>
  <c r="AL86" i="1"/>
  <c r="Z86" i="1"/>
  <c r="AB86" i="1"/>
  <c r="AD86" i="1"/>
  <c r="AR86" i="1"/>
  <c r="V86" i="1"/>
  <c r="AH86" i="1"/>
  <c r="U86" i="1"/>
  <c r="W86" i="1"/>
  <c r="Q86" i="1"/>
  <c r="Y86" i="1"/>
  <c r="R86" i="1"/>
  <c r="AE86" i="1"/>
  <c r="AF86" i="1"/>
  <c r="AQ86" i="1"/>
  <c r="AJ86" i="1"/>
  <c r="AM85" i="1"/>
  <c r="V85" i="1"/>
  <c r="AD85" i="1"/>
  <c r="AL85" i="1"/>
  <c r="AN85" i="1"/>
  <c r="AO85" i="1"/>
  <c r="Y85" i="1"/>
  <c r="AH85" i="1"/>
  <c r="T85" i="1"/>
  <c r="AC85" i="1"/>
  <c r="AK85" i="1"/>
  <c r="U85" i="1"/>
  <c r="AG85" i="1"/>
  <c r="AP85" i="1"/>
  <c r="W85" i="1"/>
  <c r="AI85" i="1"/>
  <c r="AQ85" i="1"/>
  <c r="X85" i="1"/>
  <c r="AJ85" i="1"/>
  <c r="Q85" i="1"/>
  <c r="AR85" i="1"/>
  <c r="AB85" i="1"/>
  <c r="R85" i="1"/>
  <c r="S85" i="1"/>
  <c r="AF85" i="1"/>
  <c r="Z85" i="1"/>
  <c r="AA85" i="1"/>
  <c r="AE85" i="1"/>
  <c r="AM68" i="1"/>
  <c r="Y68" i="1"/>
  <c r="AG68" i="1"/>
  <c r="AK68" i="1"/>
  <c r="Z68" i="1"/>
  <c r="AI68" i="1"/>
  <c r="AL68" i="1"/>
  <c r="R68" i="1"/>
  <c r="AA68" i="1"/>
  <c r="AJ68" i="1"/>
  <c r="AN68" i="1"/>
  <c r="S68" i="1"/>
  <c r="AB68" i="1"/>
  <c r="AR68" i="1"/>
  <c r="W68" i="1"/>
  <c r="AF68" i="1"/>
  <c r="X68" i="1"/>
  <c r="AH68" i="1"/>
  <c r="AE68" i="1"/>
  <c r="T68" i="1"/>
  <c r="AP68" i="1"/>
  <c r="V68" i="1"/>
  <c r="AD68" i="1"/>
  <c r="Q68" i="1"/>
  <c r="U68" i="1"/>
  <c r="AC68" i="1"/>
  <c r="AO68" i="1"/>
  <c r="AQ68" i="1"/>
  <c r="AM67" i="1"/>
  <c r="T67" i="1"/>
  <c r="AB67" i="1"/>
  <c r="AJ67" i="1"/>
  <c r="Z67" i="1"/>
  <c r="AI67" i="1"/>
  <c r="AK67" i="1"/>
  <c r="R67" i="1"/>
  <c r="AA67" i="1"/>
  <c r="AL67" i="1"/>
  <c r="S67" i="1"/>
  <c r="AC67" i="1"/>
  <c r="AQ67" i="1"/>
  <c r="X67" i="1"/>
  <c r="AG67" i="1"/>
  <c r="Q67" i="1"/>
  <c r="AR67" i="1"/>
  <c r="Y67" i="1"/>
  <c r="AH67" i="1"/>
  <c r="AD67" i="1"/>
  <c r="AN67" i="1"/>
  <c r="AE67" i="1"/>
  <c r="AO67" i="1"/>
  <c r="AF67" i="1"/>
  <c r="AP67" i="1"/>
  <c r="U67" i="1"/>
  <c r="V67" i="1"/>
  <c r="W67" i="1"/>
  <c r="AM91" i="1"/>
  <c r="AK91" i="1"/>
  <c r="AL91" i="1"/>
  <c r="AQ91" i="1"/>
  <c r="Y91" i="1"/>
  <c r="AG91" i="1"/>
  <c r="Q91" i="1"/>
  <c r="AR91" i="1"/>
  <c r="AN91" i="1"/>
  <c r="T91" i="1"/>
  <c r="AC91" i="1"/>
  <c r="AO91" i="1"/>
  <c r="U91" i="1"/>
  <c r="AD91" i="1"/>
  <c r="AP91" i="1"/>
  <c r="V91" i="1"/>
  <c r="AE91" i="1"/>
  <c r="Z91" i="1"/>
  <c r="AI91" i="1"/>
  <c r="AH91" i="1"/>
  <c r="R91" i="1"/>
  <c r="AJ91" i="1"/>
  <c r="S91" i="1"/>
  <c r="AB91" i="1"/>
  <c r="AF91" i="1"/>
  <c r="W91" i="1"/>
  <c r="X91" i="1"/>
  <c r="AA91" i="1"/>
  <c r="AM76" i="1"/>
  <c r="Y76" i="1"/>
  <c r="AG76" i="1"/>
  <c r="AK76" i="1"/>
  <c r="T76" i="1"/>
  <c r="AC76" i="1"/>
  <c r="AL76" i="1"/>
  <c r="U76" i="1"/>
  <c r="AD76" i="1"/>
  <c r="AN76" i="1"/>
  <c r="V76" i="1"/>
  <c r="AE76" i="1"/>
  <c r="AR76" i="1"/>
  <c r="R76" i="1"/>
  <c r="AA76" i="1"/>
  <c r="AJ76" i="1"/>
  <c r="S76" i="1"/>
  <c r="AB76" i="1"/>
  <c r="Z76" i="1"/>
  <c r="AO76" i="1"/>
  <c r="AF76" i="1"/>
  <c r="AP76" i="1"/>
  <c r="AH76" i="1"/>
  <c r="Q76" i="1"/>
  <c r="AQ76" i="1"/>
  <c r="AI76" i="1"/>
  <c r="W76" i="1"/>
  <c r="X76" i="1"/>
  <c r="AM84" i="1"/>
  <c r="Y84" i="1"/>
  <c r="AG84" i="1"/>
  <c r="AK84" i="1"/>
  <c r="W84" i="1"/>
  <c r="AL84" i="1"/>
  <c r="X84" i="1"/>
  <c r="AN84" i="1"/>
  <c r="Z84" i="1"/>
  <c r="AI84" i="1"/>
  <c r="AR84" i="1"/>
  <c r="U84" i="1"/>
  <c r="AD84" i="1"/>
  <c r="AQ84" i="1"/>
  <c r="AB84" i="1"/>
  <c r="AC84" i="1"/>
  <c r="Q84" i="1"/>
  <c r="AE84" i="1"/>
  <c r="R84" i="1"/>
  <c r="AF84" i="1"/>
  <c r="T84" i="1"/>
  <c r="AJ84" i="1"/>
  <c r="AH84" i="1"/>
  <c r="V84" i="1"/>
  <c r="AA84" i="1"/>
  <c r="AO84" i="1"/>
  <c r="AP84" i="1"/>
  <c r="S84" i="1"/>
  <c r="AM94" i="1"/>
  <c r="AN94" i="1"/>
  <c r="AO94" i="1"/>
  <c r="AP94" i="1"/>
  <c r="AK94" i="1"/>
  <c r="X94" i="1"/>
  <c r="AF94" i="1"/>
  <c r="AL94" i="1"/>
  <c r="R94" i="1"/>
  <c r="AA94" i="1"/>
  <c r="AJ94" i="1"/>
  <c r="AQ94" i="1"/>
  <c r="S94" i="1"/>
  <c r="AB94" i="1"/>
  <c r="AR94" i="1"/>
  <c r="T94" i="1"/>
  <c r="AC94" i="1"/>
  <c r="Q94" i="1"/>
  <c r="W94" i="1"/>
  <c r="AG94" i="1"/>
  <c r="AE94" i="1"/>
  <c r="AH94" i="1"/>
  <c r="AI94" i="1"/>
  <c r="Z94" i="1"/>
  <c r="AD94" i="1"/>
  <c r="U94" i="1"/>
  <c r="V94" i="1"/>
  <c r="Y94" i="1"/>
  <c r="AM77" i="1"/>
  <c r="V77" i="1"/>
  <c r="AD77" i="1"/>
  <c r="AL77" i="1"/>
  <c r="S77" i="1"/>
  <c r="AB77" i="1"/>
  <c r="AN77" i="1"/>
  <c r="T77" i="1"/>
  <c r="AC77" i="1"/>
  <c r="AO77" i="1"/>
  <c r="U77" i="1"/>
  <c r="AE77" i="1"/>
  <c r="Z77" i="1"/>
  <c r="AI77" i="1"/>
  <c r="AK77" i="1"/>
  <c r="R77" i="1"/>
  <c r="AA77" i="1"/>
  <c r="AJ77" i="1"/>
  <c r="AG77" i="1"/>
  <c r="AH77" i="1"/>
  <c r="AQ77" i="1"/>
  <c r="X77" i="1"/>
  <c r="AR77" i="1"/>
  <c r="W77" i="1"/>
  <c r="AP77" i="1"/>
  <c r="Y77" i="1"/>
  <c r="AF77" i="1"/>
  <c r="Q77" i="1"/>
  <c r="AM92" i="1"/>
  <c r="AK92" i="1"/>
  <c r="AL92" i="1"/>
  <c r="AN92" i="1"/>
  <c r="AR92" i="1"/>
  <c r="V92" i="1"/>
  <c r="AD92" i="1"/>
  <c r="S92" i="1"/>
  <c r="AB92" i="1"/>
  <c r="Q92" i="1"/>
  <c r="T92" i="1"/>
  <c r="AC92" i="1"/>
  <c r="U92" i="1"/>
  <c r="AE92" i="1"/>
  <c r="AO92" i="1"/>
  <c r="AQ92" i="1"/>
  <c r="Y92" i="1"/>
  <c r="AH92" i="1"/>
  <c r="AG92" i="1"/>
  <c r="AI92" i="1"/>
  <c r="R92" i="1"/>
  <c r="AJ92" i="1"/>
  <c r="AA92" i="1"/>
  <c r="AF92" i="1"/>
  <c r="W92" i="1"/>
  <c r="AP92" i="1"/>
  <c r="X92" i="1"/>
  <c r="Z92" i="1"/>
  <c r="AM78" i="1"/>
  <c r="S78" i="1"/>
  <c r="AA78" i="1"/>
  <c r="AI78" i="1"/>
  <c r="AN78" i="1"/>
  <c r="R78" i="1"/>
  <c r="AB78" i="1"/>
  <c r="AO78" i="1"/>
  <c r="T78" i="1"/>
  <c r="AC78" i="1"/>
  <c r="AP78" i="1"/>
  <c r="U78" i="1"/>
  <c r="AD78" i="1"/>
  <c r="AK78" i="1"/>
  <c r="Y78" i="1"/>
  <c r="AH78" i="1"/>
  <c r="AL78" i="1"/>
  <c r="Z78" i="1"/>
  <c r="AJ78" i="1"/>
  <c r="AR78" i="1"/>
  <c r="V78" i="1"/>
  <c r="W78" i="1"/>
  <c r="AE78" i="1"/>
  <c r="AG78" i="1"/>
  <c r="AQ78" i="1"/>
  <c r="X78" i="1"/>
  <c r="Q78" i="1"/>
  <c r="AF78" i="1"/>
  <c r="AM93" i="1"/>
  <c r="AL93" i="1"/>
  <c r="AN93" i="1"/>
  <c r="AO93" i="1"/>
  <c r="S93" i="1"/>
  <c r="AA93" i="1"/>
  <c r="AI93" i="1"/>
  <c r="AK93" i="1"/>
  <c r="AR93" i="1"/>
  <c r="R93" i="1"/>
  <c r="AB93" i="1"/>
  <c r="T93" i="1"/>
  <c r="AC93" i="1"/>
  <c r="Q93" i="1"/>
  <c r="U93" i="1"/>
  <c r="AD93" i="1"/>
  <c r="X93" i="1"/>
  <c r="AG93" i="1"/>
  <c r="AF93" i="1"/>
  <c r="AH93" i="1"/>
  <c r="AJ93" i="1"/>
  <c r="AQ93" i="1"/>
  <c r="Z93" i="1"/>
  <c r="AE93" i="1"/>
  <c r="V93" i="1"/>
  <c r="W93" i="1"/>
  <c r="AP93" i="1"/>
  <c r="Y93" i="1"/>
  <c r="AM70" i="1"/>
  <c r="S70" i="1"/>
  <c r="AA70" i="1"/>
  <c r="AI70" i="1"/>
  <c r="AN70" i="1"/>
  <c r="X70" i="1"/>
  <c r="AG70" i="1"/>
  <c r="AO70" i="1"/>
  <c r="Y70" i="1"/>
  <c r="AH70" i="1"/>
  <c r="AP70" i="1"/>
  <c r="Z70" i="1"/>
  <c r="AJ70" i="1"/>
  <c r="AK70" i="1"/>
  <c r="V70" i="1"/>
  <c r="AE70" i="1"/>
  <c r="AL70" i="1"/>
  <c r="W70" i="1"/>
  <c r="AF70" i="1"/>
  <c r="T70" i="1"/>
  <c r="U70" i="1"/>
  <c r="AQ70" i="1"/>
  <c r="AB70" i="1"/>
  <c r="AR70" i="1"/>
  <c r="AC70" i="1"/>
  <c r="Q70" i="1"/>
  <c r="R70" i="1"/>
  <c r="AD70" i="1"/>
  <c r="AM69" i="1"/>
  <c r="V69" i="1"/>
  <c r="AD69" i="1"/>
  <c r="AL69" i="1"/>
  <c r="Y69" i="1"/>
  <c r="AH69" i="1"/>
  <c r="AN69" i="1"/>
  <c r="Z69" i="1"/>
  <c r="AI69" i="1"/>
  <c r="AO69" i="1"/>
  <c r="R69" i="1"/>
  <c r="AA69" i="1"/>
  <c r="AJ69" i="1"/>
  <c r="W69" i="1"/>
  <c r="AF69" i="1"/>
  <c r="AK69" i="1"/>
  <c r="X69" i="1"/>
  <c r="AG69" i="1"/>
  <c r="AQ69" i="1"/>
  <c r="AR69" i="1"/>
  <c r="S69" i="1"/>
  <c r="T69" i="1"/>
  <c r="U69" i="1"/>
  <c r="AC69" i="1"/>
  <c r="AB69" i="1"/>
  <c r="AE69" i="1"/>
  <c r="Q69" i="1"/>
  <c r="AP69" i="1"/>
  <c r="H10" i="20"/>
  <c r="H13" i="20"/>
  <c r="H43" i="20"/>
  <c r="H16" i="20"/>
  <c r="H19" i="20"/>
  <c r="H25" i="20"/>
  <c r="H28" i="20"/>
  <c r="H37" i="20"/>
  <c r="H40" i="20"/>
  <c r="H22" i="20"/>
  <c r="H31" i="20"/>
  <c r="H46" i="20"/>
  <c r="H49" i="20"/>
  <c r="H52" i="20"/>
  <c r="H61" i="20"/>
  <c r="H55" i="20"/>
  <c r="H58" i="20"/>
  <c r="H64" i="20"/>
  <c r="H67" i="20"/>
  <c r="H70" i="20"/>
  <c r="H73" i="20"/>
  <c r="H76" i="20"/>
  <c r="H85" i="20"/>
  <c r="H82" i="20"/>
  <c r="H34" i="20"/>
  <c r="H79" i="20"/>
  <c r="H88" i="20"/>
  <c r="H8" i="20"/>
  <c r="H11" i="20"/>
  <c r="H14" i="20"/>
  <c r="H17" i="20"/>
  <c r="H20" i="20"/>
  <c r="H23" i="20"/>
  <c r="H26" i="20"/>
  <c r="H29" i="20"/>
  <c r="H32" i="20"/>
  <c r="H35" i="20"/>
  <c r="H38" i="20"/>
  <c r="H41" i="20"/>
  <c r="H44" i="20"/>
  <c r="H47" i="20"/>
  <c r="H50" i="20"/>
  <c r="H53" i="20"/>
  <c r="H56" i="20"/>
  <c r="H59" i="20"/>
  <c r="H62" i="20"/>
  <c r="H65" i="20"/>
  <c r="H68" i="20"/>
  <c r="H71" i="20"/>
  <c r="H74" i="20"/>
  <c r="H77" i="20"/>
  <c r="H80" i="20"/>
  <c r="H83" i="20"/>
  <c r="H86" i="20"/>
  <c r="H89" i="20"/>
  <c r="H9" i="20"/>
  <c r="H12" i="20"/>
  <c r="H15" i="20"/>
  <c r="H18" i="20"/>
  <c r="H21" i="20"/>
  <c r="H24" i="20"/>
  <c r="H27" i="20"/>
  <c r="H30" i="20"/>
  <c r="H33" i="20"/>
  <c r="H36" i="20"/>
  <c r="H39" i="20"/>
  <c r="H42" i="20"/>
  <c r="H45" i="20"/>
  <c r="H48" i="20"/>
  <c r="H51" i="20"/>
  <c r="H54" i="20"/>
  <c r="H57" i="20"/>
  <c r="H60" i="20"/>
  <c r="H63" i="20"/>
  <c r="H66" i="20"/>
  <c r="H69" i="20"/>
  <c r="H72" i="20"/>
  <c r="H75" i="20"/>
  <c r="H78" i="20"/>
  <c r="H81" i="20"/>
  <c r="H84" i="20"/>
  <c r="H87" i="20"/>
  <c r="H90" i="20"/>
  <c r="H7" i="20"/>
  <c r="B90" i="20"/>
  <c r="A90" i="20"/>
  <c r="B87" i="20"/>
  <c r="A87" i="20"/>
  <c r="B84" i="20"/>
  <c r="A84" i="20"/>
  <c r="B81" i="20"/>
  <c r="A81" i="20"/>
  <c r="B78" i="20"/>
  <c r="A78" i="20"/>
  <c r="B75" i="20"/>
  <c r="A75" i="20"/>
  <c r="B72" i="20"/>
  <c r="A72" i="20"/>
  <c r="B69" i="20"/>
  <c r="A69" i="20"/>
  <c r="B66" i="20"/>
  <c r="A66" i="20"/>
  <c r="B63" i="20"/>
  <c r="A63" i="20"/>
  <c r="B60" i="20"/>
  <c r="A60" i="20"/>
  <c r="B57" i="20"/>
  <c r="A57" i="20"/>
  <c r="B54" i="20"/>
  <c r="A54" i="20"/>
  <c r="B51" i="20"/>
  <c r="A51" i="20"/>
  <c r="B48" i="20"/>
  <c r="A48" i="20"/>
  <c r="B45" i="20"/>
  <c r="A45" i="20"/>
  <c r="B42" i="20"/>
  <c r="A42" i="20"/>
  <c r="B39" i="20"/>
  <c r="A39" i="20"/>
  <c r="B36" i="20"/>
  <c r="A36" i="20"/>
  <c r="B33" i="20"/>
  <c r="A33" i="20"/>
  <c r="B30" i="20"/>
  <c r="A30" i="20"/>
  <c r="B27" i="20"/>
  <c r="A27" i="20"/>
  <c r="B24" i="20"/>
  <c r="A24" i="20"/>
  <c r="B21" i="20"/>
  <c r="A21" i="20"/>
  <c r="B18" i="20"/>
  <c r="A18" i="20"/>
  <c r="B15" i="20"/>
  <c r="A15" i="20"/>
  <c r="B12" i="20"/>
  <c r="A12" i="20"/>
  <c r="B9" i="20"/>
  <c r="A9" i="20"/>
  <c r="B89" i="20"/>
  <c r="A89" i="20"/>
  <c r="B86" i="20"/>
  <c r="A86" i="20"/>
  <c r="B83" i="20"/>
  <c r="A83" i="20"/>
  <c r="B80" i="20"/>
  <c r="A80" i="20"/>
  <c r="B77" i="20"/>
  <c r="A77" i="20"/>
  <c r="B74" i="20"/>
  <c r="A74" i="20"/>
  <c r="B71" i="20"/>
  <c r="A71" i="20"/>
  <c r="B68" i="20"/>
  <c r="A68" i="20"/>
  <c r="B65" i="20"/>
  <c r="A65" i="20"/>
  <c r="B62" i="20"/>
  <c r="A62" i="20"/>
  <c r="B59" i="20"/>
  <c r="A59" i="20"/>
  <c r="B56" i="20"/>
  <c r="A56" i="20"/>
  <c r="B53" i="20"/>
  <c r="A53" i="20"/>
  <c r="B50" i="20"/>
  <c r="A50" i="20"/>
  <c r="B47" i="20"/>
  <c r="A47" i="20"/>
  <c r="B44" i="20"/>
  <c r="A44" i="20"/>
  <c r="B41" i="20"/>
  <c r="A41" i="20"/>
  <c r="B38" i="20"/>
  <c r="A38" i="20"/>
  <c r="B35" i="20"/>
  <c r="A35" i="20"/>
  <c r="B32" i="20"/>
  <c r="A32" i="20"/>
  <c r="B29" i="20"/>
  <c r="A29" i="20"/>
  <c r="B26" i="20"/>
  <c r="A26" i="20"/>
  <c r="B23" i="20"/>
  <c r="A23" i="20"/>
  <c r="B20" i="20"/>
  <c r="A20" i="20"/>
  <c r="B17" i="20"/>
  <c r="A17" i="20"/>
  <c r="B14" i="20"/>
  <c r="A14" i="20"/>
  <c r="B11" i="20"/>
  <c r="A11" i="20"/>
  <c r="B8" i="20"/>
  <c r="A8" i="20"/>
  <c r="B88" i="20"/>
  <c r="A88" i="20"/>
  <c r="B79" i="20"/>
  <c r="A79" i="20"/>
  <c r="B34" i="20"/>
  <c r="A34" i="20"/>
  <c r="B82" i="20"/>
  <c r="A82" i="20"/>
  <c r="B85" i="20"/>
  <c r="A85" i="20"/>
  <c r="B76" i="20"/>
  <c r="A76" i="20"/>
  <c r="B73" i="20"/>
  <c r="A73" i="20"/>
  <c r="B70" i="20"/>
  <c r="A70" i="20"/>
  <c r="B67" i="20"/>
  <c r="A67" i="20"/>
  <c r="B64" i="20"/>
  <c r="A64" i="20"/>
  <c r="B58" i="20"/>
  <c r="A58" i="20"/>
  <c r="B55" i="20"/>
  <c r="A55" i="20"/>
  <c r="B61" i="20"/>
  <c r="A61" i="20"/>
  <c r="B52" i="20"/>
  <c r="A52" i="20"/>
  <c r="B49" i="20"/>
  <c r="A49" i="20"/>
  <c r="B46" i="20"/>
  <c r="A46" i="20"/>
  <c r="B31" i="20"/>
  <c r="A31" i="20"/>
  <c r="B22" i="20"/>
  <c r="A22" i="20"/>
  <c r="B40" i="20"/>
  <c r="A40" i="20"/>
  <c r="B37" i="20"/>
  <c r="A37" i="20"/>
  <c r="B28" i="20"/>
  <c r="A28" i="20"/>
  <c r="B25" i="20"/>
  <c r="A25" i="20"/>
  <c r="B19" i="20"/>
  <c r="A19" i="20"/>
  <c r="B16" i="20"/>
  <c r="A16" i="20"/>
  <c r="B43" i="20"/>
  <c r="A43" i="20"/>
  <c r="B13" i="20"/>
  <c r="A13" i="20"/>
  <c r="B10" i="20"/>
  <c r="A10" i="20"/>
  <c r="B7" i="20"/>
  <c r="A7" i="20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B32" i="19"/>
  <c r="A32" i="19"/>
  <c r="B31" i="19"/>
  <c r="A31" i="19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U59" i="1" l="1"/>
  <c r="Y59" i="1"/>
  <c r="AL59" i="1"/>
  <c r="T59" i="1"/>
  <c r="AP59" i="1"/>
  <c r="AR59" i="1"/>
  <c r="AA59" i="1"/>
  <c r="AM59" i="1"/>
  <c r="AF59" i="1"/>
  <c r="Q59" i="1"/>
  <c r="R59" i="1"/>
  <c r="W59" i="1"/>
  <c r="AD59" i="1"/>
  <c r="AC59" i="1"/>
  <c r="AJ59" i="1"/>
  <c r="V59" i="1"/>
  <c r="AH59" i="1"/>
  <c r="S59" i="1"/>
  <c r="AB59" i="1"/>
  <c r="AO59" i="1"/>
  <c r="AG59" i="1"/>
  <c r="AK59" i="1"/>
  <c r="AE59" i="1"/>
  <c r="X59" i="1"/>
  <c r="AI59" i="1"/>
  <c r="AN59" i="1"/>
  <c r="AQ59" i="1"/>
  <c r="Z59" i="1"/>
</calcChain>
</file>

<file path=xl/comments1.xml><?xml version="1.0" encoding="utf-8"?>
<comments xmlns="http://schemas.openxmlformats.org/spreadsheetml/2006/main">
  <authors>
    <author>Author</author>
  </authors>
  <commentList>
    <comment ref="U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number of Households is equivalent to total number of Systems</t>
        </r>
      </text>
    </comment>
  </commentList>
</comments>
</file>

<file path=xl/sharedStrings.xml><?xml version="1.0" encoding="utf-8"?>
<sst xmlns="http://schemas.openxmlformats.org/spreadsheetml/2006/main" count="2306" uniqueCount="224">
  <si>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</si>
  <si>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</si>
  <si>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</si>
  <si>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</si>
  <si>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</si>
  <si>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</si>
  <si>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</si>
  <si>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</si>
  <si>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</si>
  <si>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</si>
  <si>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~UC_Sets: T_E:</t>
  </si>
  <si>
    <t>UC_Desc</t>
  </si>
  <si>
    <t>UC - Each Region/Period</t>
  </si>
  <si>
    <t>UK</t>
  </si>
  <si>
    <t>SK</t>
  </si>
  <si>
    <t>SI</t>
  </si>
  <si>
    <t>SE</t>
  </si>
  <si>
    <t>RS</t>
  </si>
  <si>
    <t>RO</t>
  </si>
  <si>
    <t>PT</t>
  </si>
  <si>
    <t>PL</t>
  </si>
  <si>
    <t>NO</t>
  </si>
  <si>
    <t>NL</t>
  </si>
  <si>
    <t>MT</t>
  </si>
  <si>
    <t>MK</t>
  </si>
  <si>
    <t>ME</t>
  </si>
  <si>
    <t>LV</t>
  </si>
  <si>
    <t>LU</t>
  </si>
  <si>
    <t>LT</t>
  </si>
  <si>
    <t>KS</t>
  </si>
  <si>
    <t>IT</t>
  </si>
  <si>
    <t>IS</t>
  </si>
  <si>
    <t>IE</t>
  </si>
  <si>
    <t>HU</t>
  </si>
  <si>
    <t>HR</t>
  </si>
  <si>
    <t>FR</t>
  </si>
  <si>
    <t>FI</t>
  </si>
  <si>
    <t>ES</t>
  </si>
  <si>
    <t>EL</t>
  </si>
  <si>
    <t>EE</t>
  </si>
  <si>
    <t>DK</t>
  </si>
  <si>
    <t>DE</t>
  </si>
  <si>
    <t>CZ</t>
  </si>
  <si>
    <t>CY</t>
  </si>
  <si>
    <t>CH</t>
  </si>
  <si>
    <t>BG</t>
  </si>
  <si>
    <t>BE</t>
  </si>
  <si>
    <t>BA</t>
  </si>
  <si>
    <t>AT</t>
  </si>
  <si>
    <t>AL</t>
  </si>
  <si>
    <t>Bulgaria</t>
  </si>
  <si>
    <t>Croatia</t>
  </si>
  <si>
    <t>Czech Republic</t>
  </si>
  <si>
    <t>Estonia</t>
  </si>
  <si>
    <t>Hungary</t>
  </si>
  <si>
    <t>Latvia</t>
  </si>
  <si>
    <t>Lithuania</t>
  </si>
  <si>
    <t>Poland</t>
  </si>
  <si>
    <t>Portugal</t>
  </si>
  <si>
    <t>Romania</t>
  </si>
  <si>
    <t>Slovenia</t>
  </si>
  <si>
    <t>Belgium</t>
  </si>
  <si>
    <t>Denmark</t>
  </si>
  <si>
    <t>Ireland</t>
  </si>
  <si>
    <t>Greece</t>
  </si>
  <si>
    <t>Spain</t>
  </si>
  <si>
    <t>France</t>
  </si>
  <si>
    <t>Italy</t>
  </si>
  <si>
    <t>Cyprus</t>
  </si>
  <si>
    <t>Luxembourg</t>
  </si>
  <si>
    <t>Malta</t>
  </si>
  <si>
    <t>Netherlands</t>
  </si>
  <si>
    <t>Austria</t>
  </si>
  <si>
    <t>Finland</t>
  </si>
  <si>
    <t>Sweden</t>
  </si>
  <si>
    <t>United Kingdom</t>
  </si>
  <si>
    <t>Iceland</t>
  </si>
  <si>
    <t>Norway</t>
  </si>
  <si>
    <t>Switzerland</t>
  </si>
  <si>
    <t>Liechtenstein</t>
  </si>
  <si>
    <t>Montenegro</t>
  </si>
  <si>
    <t>Former Yugoslav Republic of Macedonia, the</t>
  </si>
  <si>
    <t>Albania</t>
  </si>
  <si>
    <t>Turkey</t>
  </si>
  <si>
    <t>UC_ForecastHeat</t>
  </si>
  <si>
    <t>Linking with Forecast Delivered Heat</t>
  </si>
  <si>
    <t>R*SpHeat</t>
  </si>
  <si>
    <t>Residential baseline - heating</t>
  </si>
  <si>
    <t>Data characteristics</t>
  </si>
  <si>
    <t>Framework data</t>
  </si>
  <si>
    <t>Stock data</t>
  </si>
  <si>
    <t>Delivered energy demand ("heat produced by system")</t>
  </si>
  <si>
    <t>Number of dwellings</t>
  </si>
  <si>
    <t>Living area per type of dwelling</t>
  </si>
  <si>
    <t>Number of heating systems</t>
  </si>
  <si>
    <t>Total heating</t>
  </si>
  <si>
    <t>Total cooling</t>
  </si>
  <si>
    <t>Single family houses (SFH) heating</t>
  </si>
  <si>
    <t>Single family houses (SFH) cooling</t>
  </si>
  <si>
    <t>Multi family houses (MFH) heating</t>
  </si>
  <si>
    <t>Multi family houses (MFH) cooling</t>
  </si>
  <si>
    <t>Aggregation code</t>
  </si>
  <si>
    <t>Residential ID code</t>
  </si>
  <si>
    <t>ID Scenario</t>
  </si>
  <si>
    <t>Scenario</t>
  </si>
  <si>
    <t>ID Country</t>
  </si>
  <si>
    <t>Country</t>
  </si>
  <si>
    <t>Country group</t>
  </si>
  <si>
    <t>Sector</t>
  </si>
  <si>
    <t>Sub-sector</t>
  </si>
  <si>
    <t>ID Energy carrier</t>
  </si>
  <si>
    <t>Energy carrier / technology</t>
  </si>
  <si>
    <t>Total dwellings (1000)</t>
  </si>
  <si>
    <t>Single-family dwellings (1000)</t>
  </si>
  <si>
    <t>Multi-family dwellings (1000)</t>
  </si>
  <si>
    <t>Living area per SFH (m2/SFH)</t>
  </si>
  <si>
    <t>Living area per MFH (m2/MFH)</t>
  </si>
  <si>
    <t>Total living area m2 (in 1000)</t>
  </si>
  <si>
    <t>SFH living area m2 (in 1000)</t>
  </si>
  <si>
    <t>MFH living area m2 (in 1000)</t>
  </si>
  <si>
    <t>Total number of heating systems</t>
  </si>
  <si>
    <t>Total [TWh]</t>
  </si>
  <si>
    <t>Hot water [TWh]</t>
  </si>
  <si>
    <t>Space heating [TWh]</t>
  </si>
  <si>
    <t>Other heating [TWh]</t>
  </si>
  <si>
    <t>Space cooling [TWh]</t>
  </si>
  <si>
    <t>Total SFH [TWh]</t>
  </si>
  <si>
    <t>Hot water SFH [TWh]</t>
  </si>
  <si>
    <t>Space heating SFH [TWh]</t>
  </si>
  <si>
    <t>Other heating SFH [TWh]</t>
  </si>
  <si>
    <t>Space cooling SFH [TWh]</t>
  </si>
  <si>
    <t>Total MFH [TWh]</t>
  </si>
  <si>
    <t>Hot water MFH [TWh]</t>
  </si>
  <si>
    <t>Space heating MFH [TWh]</t>
  </si>
  <si>
    <t>Other heating MFH [TWh]</t>
  </si>
  <si>
    <t>Space cooling MFH [TWh]</t>
  </si>
  <si>
    <t>Reference</t>
  </si>
  <si>
    <t>Core countries</t>
  </si>
  <si>
    <t>Residential</t>
  </si>
  <si>
    <t>n.a.</t>
  </si>
  <si>
    <t>Total</t>
  </si>
  <si>
    <t>-</t>
  </si>
  <si>
    <t xml:space="preserve"> -</t>
  </si>
  <si>
    <t>Nice to have</t>
  </si>
  <si>
    <t>Germany</t>
  </si>
  <si>
    <t>Slovak Republic</t>
  </si>
  <si>
    <t>CountryCode</t>
  </si>
  <si>
    <t>~UC_T: UC_RHSRT~FX</t>
  </si>
  <si>
    <t>UC_RHSRT~FX~0</t>
  </si>
  <si>
    <t xml:space="preserve">Active Unit:  </t>
  </si>
  <si>
    <t>VAR_FIn</t>
  </si>
  <si>
    <t>Mt</t>
  </si>
  <si>
    <t>Table Name: T_230417_202033</t>
  </si>
  <si>
    <t>Period\Region</t>
  </si>
  <si>
    <t>Baseline_HRE12</t>
  </si>
  <si>
    <t>This is the SpHeatI VAR_FIN of the six RdW_ processes.</t>
  </si>
  <si>
    <t>CommGrp</t>
  </si>
  <si>
    <t>Process</t>
  </si>
  <si>
    <t>Region\Year</t>
  </si>
  <si>
    <t>ACT_EFF</t>
  </si>
  <si>
    <t>ACT</t>
  </si>
  <si>
    <t>Adj_DH-SpHeat</t>
  </si>
  <si>
    <t>The delivered heat cannot be higher than the lowest heat we have in the model.</t>
  </si>
  <si>
    <t>R_ES-SH-DH_BIO</t>
  </si>
  <si>
    <t>R_ES-SH-DH_COA</t>
  </si>
  <si>
    <t>R_ES-SH-DH_ELC</t>
  </si>
  <si>
    <t>R_ES-SH-DH_GAS</t>
  </si>
  <si>
    <t>R_ES-SH-DH_GEO</t>
  </si>
  <si>
    <t>R_ES-SH-DH_HET</t>
  </si>
  <si>
    <t>R_ES-SH-DH_LPG</t>
  </si>
  <si>
    <t>R_ES-SH-DH_OIL</t>
  </si>
  <si>
    <t>R_ES-SH-FL_BIO</t>
  </si>
  <si>
    <t>R_ES-SH-FL_COA</t>
  </si>
  <si>
    <t>R_ES-SH-FL_ELC</t>
  </si>
  <si>
    <t>R_ES-SH-FL_GAS</t>
  </si>
  <si>
    <t>R_ES-SH-FL_GEO</t>
  </si>
  <si>
    <t>R_ES-SH-FL_HET</t>
  </si>
  <si>
    <t>R_ES-SH-FL_LPG</t>
  </si>
  <si>
    <t>R_ES-SH-FL_OIL</t>
  </si>
  <si>
    <t>R_ES-SH-SD_BIO</t>
  </si>
  <si>
    <t>R_ES-SH-SD_COA</t>
  </si>
  <si>
    <t>R_ES-SH-SD_ELC</t>
  </si>
  <si>
    <t>R_ES-SH-SD_GAS</t>
  </si>
  <si>
    <t>R_ES-SH-SD_GEO</t>
  </si>
  <si>
    <t>R_ES-SH-SD_HET</t>
  </si>
  <si>
    <t>R_ES-SH-SD_LPG</t>
  </si>
  <si>
    <t>R_ES-SH-SD_OIL</t>
  </si>
  <si>
    <t>UC_FLO~2030</t>
  </si>
  <si>
    <t>Period</t>
  </si>
  <si>
    <t>Process\Region</t>
  </si>
  <si>
    <t>'2010</t>
  </si>
  <si>
    <t>RSDSOL</t>
  </si>
  <si>
    <t>RSDBIO</t>
  </si>
  <si>
    <t>RSDELC</t>
  </si>
  <si>
    <t>RSDGAS</t>
  </si>
  <si>
    <t>RSDHH2</t>
  </si>
  <si>
    <t>RSDOIL</t>
  </si>
  <si>
    <t>R_ES-SH*,R_ES-CHP*</t>
  </si>
  <si>
    <t>RSDCOA</t>
  </si>
  <si>
    <t>RSDHET</t>
  </si>
  <si>
    <t>Table Name: T_220617_165626</t>
  </si>
  <si>
    <t>VAR_FOut</t>
  </si>
  <si>
    <t>Baseline_HRE27</t>
  </si>
  <si>
    <t>R_ES-SH-DH-70_BIO</t>
  </si>
  <si>
    <t>R_ES-SH-DH-70_COA</t>
  </si>
  <si>
    <t>R_ES-SH-DH-70_ELC</t>
  </si>
  <si>
    <t>R_ES-SH-DH-70_GAS</t>
  </si>
  <si>
    <t>R_ES-SH-DH-70_GEO</t>
  </si>
  <si>
    <t>R_ES-SH-DH-70_HET</t>
  </si>
  <si>
    <t>R_ES-SH-DH-70_LPG</t>
  </si>
  <si>
    <t>R_ES-SH-DH-70_OIL</t>
  </si>
  <si>
    <t>RSDGEO</t>
  </si>
  <si>
    <t>RSDLPG</t>
  </si>
  <si>
    <t>TOTAL 2010 temperature delivered heat</t>
  </si>
  <si>
    <t>TOTAL 2030 temperature delivered heat</t>
  </si>
  <si>
    <t>TimeSlice</t>
  </si>
  <si>
    <t>Year\Region</t>
  </si>
  <si>
    <t>ANNUAL</t>
  </si>
  <si>
    <t>HDD correction</t>
  </si>
  <si>
    <t>Ratio 2030</t>
  </si>
  <si>
    <t>Ratio 2050</t>
  </si>
  <si>
    <t>Correction 2030</t>
  </si>
  <si>
    <t>Correction 2050</t>
  </si>
  <si>
    <t>TOTAL 2050 temperature delivered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</si>
</sst>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([$€]* #,##0.00_);_([$€]* \(#,##0.00\);_([$€]* &quot;-&quot;??_);_(@_)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#,##0.0000"/>
    <numFmt numFmtId="172" formatCode="0.0"/>
    <numFmt numFmtId="173" formatCode="0.0%"/>
    <numFmt numFmtId="174" formatCode="_-* #,##0.00_-;\-* #,##0.00_-;_-* &quot;-&quot;??_-;_-@_-"/>
    <numFmt numFmtId="175" formatCode="_-[$€-2]* #,##0.00_-;\-[$€-2]* #,##0.00_-;_-[$€-2]* &quot;-&quot;??_-"/>
    <numFmt numFmtId="176" formatCode="_-[$€-2]\ * #,##0.00_-;\-[$€-2]\ * #,##0.00_-;_-[$€-2]\ * &quot;-&quot;??_-"/>
    <numFmt numFmtId="177" formatCode="_([$€-2]* #,##0.00_);_([$€-2]* \(#,##0.00\);_([$€-2]* &quot;-&quot;??_)"/>
    <numFmt numFmtId="178" formatCode="_-[$€]* #,##0.00_-;\-[$€]* #,##0.00_-;_-[$€]* &quot;-&quot;??_-;_-@_-"/>
    <numFmt numFmtId="179" formatCode="\(##\);\(##\)"/>
    <numFmt numFmtId="180" formatCode="#,##0;\-\ #,##0;_-\ &quot;- &quot;"/>
    <numFmt numFmtId="181" formatCode="#,##0.0"/>
    <numFmt numFmtId="182" formatCode="???,???.00"/>
    <numFmt numFmtId="183" formatCode="#,##0.0_i"/>
  </numFmts>
  <fonts count="8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11"/>
      <name val="Arial"/>
      <family val="2"/>
    </font>
    <font>
      <sz val="10"/>
      <name val="Arial"/>
      <family val="2"/>
      <charset val="161"/>
    </font>
    <font>
      <u/>
      <sz val="12"/>
      <color indexed="20"/>
      <name val="??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  <charset val="161"/>
    </font>
    <font>
      <sz val="10"/>
      <name val="MS Sans Serif"/>
      <family val="2"/>
    </font>
    <font>
      <sz val="10"/>
      <name val="Times New Roman"/>
      <family val="1"/>
    </font>
    <font>
      <sz val="10"/>
      <name val="Myriad Pro"/>
    </font>
    <font>
      <b/>
      <vertAlign val="superscript"/>
      <sz val="12"/>
      <color indexed="54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  <charset val="16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Open Sans"/>
      <family val="2"/>
    </font>
    <font>
      <sz val="36"/>
      <color theme="1"/>
      <name val="Open Sans"/>
      <family val="2"/>
    </font>
    <font>
      <b/>
      <sz val="11"/>
      <color theme="0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 Narrow"/>
      <family val="2"/>
    </font>
    <font>
      <sz val="11"/>
      <color rgb="FF000000"/>
      <name val="Calibri"/>
      <family val="2"/>
      <charset val="1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375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68" fillId="4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49" fontId="32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49" fontId="32" fillId="0" borderId="2" applyNumberFormat="0" applyFont="0" applyFill="0" applyBorder="0" applyProtection="0">
      <alignment horizontal="left" vertical="center" indent="5"/>
    </xf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34" fillId="20" borderId="0" applyBorder="0" applyAlignment="0"/>
    <xf numFmtId="4" fontId="34" fillId="20" borderId="0" applyBorder="0" applyAlignment="0"/>
    <xf numFmtId="0" fontId="32" fillId="20" borderId="0" applyBorder="0">
      <alignment horizontal="right" vertical="center"/>
    </xf>
    <xf numFmtId="4" fontId="32" fillId="20" borderId="0" applyBorder="0">
      <alignment horizontal="right" vertical="center"/>
    </xf>
    <xf numFmtId="0" fontId="32" fillId="20" borderId="1">
      <alignment horizontal="right" vertical="center"/>
    </xf>
    <xf numFmtId="4" fontId="32" fillId="21" borderId="0" applyBorder="0">
      <alignment horizontal="right" vertical="center"/>
    </xf>
    <xf numFmtId="0" fontId="32" fillId="21" borderId="0" applyBorder="0">
      <alignment horizontal="right" vertical="center"/>
    </xf>
    <xf numFmtId="4" fontId="32" fillId="21" borderId="0" applyBorder="0">
      <alignment horizontal="right" vertical="center"/>
    </xf>
    <xf numFmtId="0" fontId="32" fillId="21" borderId="0" applyBorder="0">
      <alignment horizontal="right" vertical="center"/>
    </xf>
    <xf numFmtId="0" fontId="33" fillId="21" borderId="1">
      <alignment horizontal="right" vertical="center"/>
    </xf>
    <xf numFmtId="4" fontId="33" fillId="21" borderId="1">
      <alignment horizontal="right" vertical="center"/>
    </xf>
    <xf numFmtId="0" fontId="33" fillId="21" borderId="3">
      <alignment horizontal="right" vertical="center"/>
    </xf>
    <xf numFmtId="0" fontId="35" fillId="21" borderId="1">
      <alignment horizontal="right" vertical="center"/>
    </xf>
    <xf numFmtId="4" fontId="35" fillId="21" borderId="1">
      <alignment horizontal="right" vertical="center"/>
    </xf>
    <xf numFmtId="0" fontId="33" fillId="22" borderId="1">
      <alignment horizontal="right" vertical="center"/>
    </xf>
    <xf numFmtId="4" fontId="33" fillId="22" borderId="1">
      <alignment horizontal="right" vertical="center"/>
    </xf>
    <xf numFmtId="0" fontId="33" fillId="22" borderId="3">
      <alignment horizontal="right" vertical="center"/>
    </xf>
    <xf numFmtId="0" fontId="33" fillId="22" borderId="1">
      <alignment horizontal="right" vertical="center"/>
    </xf>
    <xf numFmtId="4" fontId="33" fillId="22" borderId="1">
      <alignment horizontal="right" vertical="center"/>
    </xf>
    <xf numFmtId="0" fontId="33" fillId="22" borderId="4">
      <alignment horizontal="right" vertical="center"/>
    </xf>
    <xf numFmtId="0" fontId="33" fillId="22" borderId="2">
      <alignment horizontal="right" vertical="center"/>
    </xf>
    <xf numFmtId="4" fontId="33" fillId="22" borderId="2">
      <alignment horizontal="right" vertical="center"/>
    </xf>
    <xf numFmtId="0" fontId="33" fillId="22" borderId="5">
      <alignment horizontal="right" vertical="center"/>
    </xf>
    <xf numFmtId="4" fontId="33" fillId="22" borderId="5">
      <alignment horizontal="right" vertical="center"/>
    </xf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19" fillId="23" borderId="6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9" fillId="4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3" borderId="7" applyNumberFormat="0" applyAlignment="0" applyProtection="0"/>
    <xf numFmtId="4" fontId="34" fillId="0" borderId="8" applyFill="0" applyBorder="0" applyProtection="0">
      <alignment horizontal="right" vertical="center"/>
    </xf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9" fillId="23" borderId="7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0" fontId="10" fillId="24" borderId="9" applyNumberFormat="0" applyAlignment="0" applyProtection="0"/>
    <xf numFmtId="49" fontId="6" fillId="20" borderId="10">
      <alignment vertical="top" wrapText="1"/>
    </xf>
    <xf numFmtId="165" fontId="6" fillId="0" borderId="0" applyFont="0" applyFill="0" applyBorder="0" applyAlignment="0" applyProtection="0"/>
    <xf numFmtId="43" fontId="24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24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24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4" fillId="0" borderId="0" applyFont="0" applyFill="0" applyBorder="0" applyAlignment="0" applyProtection="0"/>
    <xf numFmtId="167" fontId="4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40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6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3" fillId="0" borderId="0" applyNumberFormat="0">
      <alignment horizontal="right"/>
    </xf>
    <xf numFmtId="44" fontId="6" fillId="0" borderId="0" applyFont="0" applyFill="0" applyBorder="0" applyAlignment="0" applyProtection="0"/>
    <xf numFmtId="0" fontId="32" fillId="22" borderId="11">
      <alignment horizontal="left" vertical="center" wrapText="1" indent="2"/>
    </xf>
    <xf numFmtId="0" fontId="32" fillId="0" borderId="11">
      <alignment horizontal="left" vertical="center" wrapText="1" indent="2"/>
    </xf>
    <xf numFmtId="0" fontId="32" fillId="21" borderId="2">
      <alignment horizontal="left" vertical="center"/>
    </xf>
    <xf numFmtId="0" fontId="33" fillId="0" borderId="12">
      <alignment horizontal="left" vertical="top" wrapText="1"/>
    </xf>
    <xf numFmtId="3" fontId="42" fillId="0" borderId="10">
      <alignment horizontal="right" vertical="top"/>
    </xf>
    <xf numFmtId="0" fontId="16" fillId="7" borderId="7" applyNumberFormat="0" applyAlignment="0" applyProtection="0"/>
    <xf numFmtId="0" fontId="6" fillId="0" borderId="13"/>
    <xf numFmtId="0" fontId="5" fillId="25" borderId="1">
      <alignment horizontal="centerContinuous" vertical="top" wrapText="1"/>
    </xf>
    <xf numFmtId="0" fontId="43" fillId="0" borderId="0">
      <alignment vertical="top" wrapText="1"/>
    </xf>
    <xf numFmtId="0" fontId="2" fillId="0" borderId="14" applyNumberFormat="0" applyFill="0" applyAlignment="0" applyProtection="0"/>
    <xf numFmtId="0" fontId="11" fillId="0" borderId="0" applyNumberFormat="0" applyFill="0" applyBorder="0" applyAlignment="0" applyProtection="0"/>
    <xf numFmtId="0" fontId="44" fillId="0" borderId="0">
      <alignment vertical="top"/>
    </xf>
    <xf numFmtId="16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40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40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40" fillId="0" borderId="0" applyFont="0" applyFill="0" applyBorder="0" applyAlignment="0" applyProtection="0"/>
    <xf numFmtId="16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0" fillId="0" borderId="0" applyFont="0" applyFill="0" applyBorder="0" applyAlignment="0" applyProtection="0"/>
    <xf numFmtId="11" fontId="40" fillId="0" borderId="0" applyFon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71" fillId="5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70" fillId="5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72" fillId="51" borderId="26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0" fontId="16" fillId="7" borderId="7" applyNumberFormat="0" applyAlignment="0" applyProtection="0"/>
    <xf numFmtId="4" fontId="32" fillId="0" borderId="0" applyBorder="0">
      <alignment horizontal="right" vertical="center"/>
    </xf>
    <xf numFmtId="0" fontId="32" fillId="0" borderId="1">
      <alignment horizontal="right" vertical="center"/>
    </xf>
    <xf numFmtId="4" fontId="32" fillId="0" borderId="1">
      <alignment horizontal="right" vertical="center"/>
    </xf>
    <xf numFmtId="0" fontId="32" fillId="0" borderId="3">
      <alignment horizontal="right" vertical="center"/>
    </xf>
    <xf numFmtId="1" fontId="36" fillId="21" borderId="0" applyBorder="0">
      <alignment horizontal="right" vertical="center"/>
    </xf>
    <xf numFmtId="0" fontId="6" fillId="26" borderId="1"/>
    <xf numFmtId="0" fontId="31" fillId="0" borderId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45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73" fillId="52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6" fillId="0" borderId="0"/>
    <xf numFmtId="0" fontId="68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8" fillId="0" borderId="0"/>
    <xf numFmtId="0" fontId="6" fillId="0" borderId="0"/>
    <xf numFmtId="0" fontId="68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8" fillId="0" borderId="0"/>
    <xf numFmtId="0" fontId="1" fillId="0" borderId="0"/>
    <xf numFmtId="0" fontId="6" fillId="0" borderId="0"/>
    <xf numFmtId="0" fontId="39" fillId="0" borderId="0"/>
    <xf numFmtId="0" fontId="39" fillId="0" borderId="0"/>
    <xf numFmtId="0" fontId="39" fillId="0" borderId="0"/>
    <xf numFmtId="0" fontId="6" fillId="0" borderId="0"/>
    <xf numFmtId="0" fontId="1" fillId="0" borderId="0"/>
    <xf numFmtId="0" fontId="6" fillId="0" borderId="0"/>
    <xf numFmtId="0" fontId="6" fillId="0" borderId="0">
      <alignment vertical="top"/>
    </xf>
    <xf numFmtId="0" fontId="6" fillId="0" borderId="0"/>
    <xf numFmtId="0" fontId="68" fillId="0" borderId="0"/>
    <xf numFmtId="0" fontId="6" fillId="0" borderId="0"/>
    <xf numFmtId="0" fontId="6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68" fillId="0" borderId="0"/>
    <xf numFmtId="0" fontId="6" fillId="0" borderId="0"/>
    <xf numFmtId="0" fontId="68" fillId="0" borderId="0"/>
    <xf numFmtId="0" fontId="68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8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68" fillId="0" borderId="0"/>
    <xf numFmtId="0" fontId="6" fillId="0" borderId="0"/>
    <xf numFmtId="0" fontId="68" fillId="0" borderId="0"/>
    <xf numFmtId="0" fontId="68" fillId="0" borderId="0"/>
    <xf numFmtId="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1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1" fillId="0" borderId="0"/>
    <xf numFmtId="0" fontId="4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8" fillId="0" borderId="0"/>
    <xf numFmtId="0" fontId="1" fillId="0" borderId="0"/>
    <xf numFmtId="0" fontId="6" fillId="0" borderId="0"/>
    <xf numFmtId="0" fontId="6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8" fillId="0" borderId="0"/>
    <xf numFmtId="0" fontId="6" fillId="0" borderId="0"/>
    <xf numFmtId="0" fontId="1" fillId="0" borderId="0"/>
    <xf numFmtId="0" fontId="74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6" fillId="0" borderId="0"/>
    <xf numFmtId="0" fontId="62" fillId="0" borderId="0"/>
    <xf numFmtId="0" fontId="39" fillId="0" borderId="0"/>
    <xf numFmtId="0" fontId="62" fillId="0" borderId="0"/>
    <xf numFmtId="0" fontId="39" fillId="0" borderId="0"/>
    <xf numFmtId="0" fontId="63" fillId="0" borderId="0"/>
    <xf numFmtId="0" fontId="63" fillId="0" borderId="0"/>
    <xf numFmtId="0" fontId="1" fillId="0" borderId="0"/>
    <xf numFmtId="0" fontId="39" fillId="0" borderId="0"/>
    <xf numFmtId="0" fontId="39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1" fillId="0" borderId="0"/>
    <xf numFmtId="0" fontId="68" fillId="0" borderId="0"/>
    <xf numFmtId="0" fontId="6" fillId="0" borderId="0"/>
    <xf numFmtId="0" fontId="1" fillId="0" borderId="0"/>
    <xf numFmtId="0" fontId="68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8" fillId="0" borderId="0"/>
    <xf numFmtId="0" fontId="48" fillId="0" borderId="0"/>
    <xf numFmtId="0" fontId="68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8" fillId="0" borderId="0"/>
    <xf numFmtId="0" fontId="6" fillId="0" borderId="0"/>
    <xf numFmtId="0" fontId="68" fillId="0" borderId="0"/>
    <xf numFmtId="0" fontId="6" fillId="0" borderId="0"/>
    <xf numFmtId="0" fontId="6" fillId="0" borderId="0"/>
    <xf numFmtId="0" fontId="68" fillId="0" borderId="0"/>
    <xf numFmtId="0" fontId="1" fillId="0" borderId="0"/>
    <xf numFmtId="0" fontId="39" fillId="0" borderId="0"/>
    <xf numFmtId="0" fontId="1" fillId="0" borderId="0"/>
    <xf numFmtId="0" fontId="6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68" fillId="0" borderId="0"/>
    <xf numFmtId="182" fontId="65" fillId="0" borderId="0" applyNumberFormat="0" applyProtection="0">
      <alignment horizontal="center" vertical="center"/>
    </xf>
    <xf numFmtId="0" fontId="6" fillId="0" borderId="0"/>
    <xf numFmtId="0" fontId="68" fillId="0" borderId="0"/>
    <xf numFmtId="0" fontId="1" fillId="0" borderId="0"/>
    <xf numFmtId="0" fontId="68" fillId="0" borderId="0"/>
    <xf numFmtId="0" fontId="6" fillId="0" borderId="0"/>
    <xf numFmtId="0" fontId="1" fillId="0" borderId="0"/>
    <xf numFmtId="0" fontId="1" fillId="0" borderId="0"/>
    <xf numFmtId="0" fontId="68" fillId="0" borderId="0"/>
    <xf numFmtId="0" fontId="6" fillId="0" borderId="0"/>
    <xf numFmtId="0" fontId="68" fillId="0" borderId="0"/>
    <xf numFmtId="0" fontId="68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8" fillId="0" borderId="0"/>
    <xf numFmtId="0" fontId="6" fillId="0" borderId="0"/>
    <xf numFmtId="0" fontId="40" fillId="0" borderId="0"/>
    <xf numFmtId="0" fontId="40" fillId="0" borderId="0"/>
    <xf numFmtId="0" fontId="6" fillId="0" borderId="0"/>
    <xf numFmtId="0" fontId="1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8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4" fontId="32" fillId="0" borderId="0" applyFill="0" applyBorder="0" applyProtection="0">
      <alignment horizontal="right" vertical="center"/>
    </xf>
    <xf numFmtId="4" fontId="32" fillId="0" borderId="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32" fillId="0" borderId="1" applyNumberFormat="0" applyFill="0" applyAlignment="0" applyProtection="0"/>
    <xf numFmtId="0" fontId="6" fillId="28" borderId="0" applyNumberFormat="0" applyFont="0" applyBorder="0" applyAlignment="0" applyProtection="0"/>
    <xf numFmtId="4" fontId="6" fillId="28" borderId="0" applyNumberFormat="0" applyFont="0" applyBorder="0" applyAlignment="0" applyProtection="0"/>
    <xf numFmtId="0" fontId="66" fillId="29" borderId="0" applyNumberFormat="0" applyFont="0" applyBorder="0" applyAlignment="0" applyProtection="0"/>
    <xf numFmtId="0" fontId="37" fillId="0" borderId="0"/>
    <xf numFmtId="0" fontId="27" fillId="0" borderId="0"/>
    <xf numFmtId="0" fontId="3" fillId="0" borderId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1" fillId="30" borderId="19" applyNumberFormat="0" applyFont="0" applyAlignment="0" applyProtection="0"/>
    <xf numFmtId="0" fontId="1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1" fillId="30" borderId="19" applyNumberFormat="0" applyFont="0" applyAlignment="0" applyProtection="0"/>
    <xf numFmtId="0" fontId="6" fillId="30" borderId="19" applyNumberFormat="0" applyFont="0" applyAlignment="0" applyProtection="0"/>
    <xf numFmtId="0" fontId="1" fillId="30" borderId="19" applyNumberFormat="0" applyFont="0" applyAlignment="0" applyProtection="0"/>
    <xf numFmtId="0" fontId="6" fillId="30" borderId="19" applyNumberFormat="0" applyFont="0" applyAlignment="0" applyProtection="0"/>
    <xf numFmtId="0" fontId="1" fillId="30" borderId="19" applyNumberFormat="0" applyFont="0" applyAlignment="0" applyProtection="0"/>
    <xf numFmtId="0" fontId="6" fillId="30" borderId="19" applyNumberFormat="0" applyFont="0" applyAlignment="0" applyProtection="0"/>
    <xf numFmtId="0" fontId="1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1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1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1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1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1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6" fillId="30" borderId="19" applyNumberFormat="0" applyFont="0" applyAlignment="0" applyProtection="0"/>
    <xf numFmtId="0" fontId="1" fillId="30" borderId="19" applyNumberFormat="0" applyFont="0" applyAlignment="0" applyProtection="0"/>
    <xf numFmtId="0" fontId="6" fillId="30" borderId="19" applyNumberFormat="0" applyFont="0" applyAlignment="0" applyProtection="0"/>
    <xf numFmtId="0" fontId="40" fillId="30" borderId="19" applyNumberFormat="0" applyFont="0" applyAlignment="0" applyProtection="0"/>
    <xf numFmtId="0" fontId="6" fillId="30" borderId="19" applyNumberFormat="0" applyFont="0" applyAlignment="0" applyProtection="0"/>
    <xf numFmtId="0" fontId="40" fillId="30" borderId="19" applyNumberFormat="0" applyFont="0" applyAlignment="0" applyProtection="0"/>
    <xf numFmtId="179" fontId="49" fillId="0" borderId="0">
      <alignment horizontal="right"/>
    </xf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0" fontId="19" fillId="23" borderId="6" applyNumberFormat="0" applyAlignment="0" applyProtection="0"/>
    <xf numFmtId="171" fontId="32" fillId="31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167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8" fillId="3" borderId="0" applyNumberFormat="0" applyBorder="0" applyAlignment="0" applyProtection="0"/>
    <xf numFmtId="0" fontId="32" fillId="28" borderId="1"/>
    <xf numFmtId="0" fontId="43" fillId="0" borderId="0">
      <alignment vertical="top" wrapText="1"/>
    </xf>
    <xf numFmtId="0" fontId="43" fillId="0" borderId="0">
      <alignment vertical="top" wrapText="1"/>
    </xf>
    <xf numFmtId="0" fontId="43" fillId="0" borderId="0">
      <alignment vertical="top" wrapText="1"/>
    </xf>
    <xf numFmtId="0" fontId="50" fillId="0" borderId="0"/>
    <xf numFmtId="0" fontId="6" fillId="0" borderId="0"/>
    <xf numFmtId="0" fontId="6" fillId="0" borderId="0"/>
    <xf numFmtId="0" fontId="32" fillId="0" borderId="0"/>
    <xf numFmtId="0" fontId="44" fillId="0" borderId="0">
      <alignment vertical="top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6" fillId="0" borderId="1" applyNumberFormat="0" applyFill="0" applyProtection="0">
      <alignment horizontal="right"/>
    </xf>
    <xf numFmtId="49" fontId="40" fillId="0" borderId="1" applyFill="0" applyProtection="0">
      <alignment horizontal="right"/>
    </xf>
    <xf numFmtId="0" fontId="5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1" fillId="32" borderId="1" applyNumberFormat="0" applyProtection="0">
      <alignment horizontal="right"/>
    </xf>
    <xf numFmtId="0" fontId="29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2" fillId="32" borderId="0" applyNumberFormat="0" applyBorder="0" applyProtection="0">
      <alignment horizontal="left"/>
    </xf>
    <xf numFmtId="0" fontId="5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51" fillId="32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30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3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49" fontId="40" fillId="0" borderId="1" applyFill="0" applyProtection="0">
      <alignment horizontal="right"/>
    </xf>
    <xf numFmtId="49" fontId="6" fillId="0" borderId="1" applyFill="0" applyProtection="0">
      <alignment horizontal="right"/>
    </xf>
    <xf numFmtId="49" fontId="40" fillId="0" borderId="1" applyFill="0" applyProtection="0">
      <alignment horizontal="right"/>
    </xf>
    <xf numFmtId="0" fontId="51" fillId="32" borderId="1" applyNumberFormat="0" applyProtection="0">
      <alignment horizontal="right"/>
    </xf>
    <xf numFmtId="0" fontId="5" fillId="32" borderId="1" applyNumberFormat="0" applyProtection="0">
      <alignment horizontal="right"/>
    </xf>
    <xf numFmtId="0" fontId="52" fillId="32" borderId="0" applyNumberFormat="0" applyBorder="0" applyProtection="0">
      <alignment horizontal="left"/>
    </xf>
    <xf numFmtId="0" fontId="29" fillId="32" borderId="0" applyNumberFormat="0" applyBorder="0" applyProtection="0">
      <alignment horizontal="left"/>
    </xf>
    <xf numFmtId="0" fontId="51" fillId="32" borderId="1" applyNumberFormat="0" applyProtection="0">
      <alignment horizontal="left"/>
    </xf>
    <xf numFmtId="0" fontId="5" fillId="32" borderId="1" applyNumberFormat="0" applyProtection="0">
      <alignment horizontal="left"/>
    </xf>
    <xf numFmtId="0" fontId="40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40" fillId="0" borderId="1" applyNumberFormat="0" applyFill="0" applyProtection="0">
      <alignment horizontal="right"/>
    </xf>
    <xf numFmtId="0" fontId="53" fillId="33" borderId="0" applyNumberFormat="0" applyBorder="0" applyProtection="0">
      <alignment horizontal="left"/>
    </xf>
    <xf numFmtId="0" fontId="30" fillId="33" borderId="0" applyNumberFormat="0" applyBorder="0" applyProtection="0">
      <alignment horizontal="left"/>
    </xf>
    <xf numFmtId="0" fontId="54" fillId="34" borderId="0" applyNumberFormat="0" applyBorder="0" applyProtection="0">
      <alignment horizontal="left"/>
    </xf>
    <xf numFmtId="0" fontId="55" fillId="34" borderId="0" applyNumberFormat="0" applyBorder="0" applyProtection="0">
      <alignment horizontal="left"/>
    </xf>
    <xf numFmtId="181" fontId="56" fillId="35" borderId="20">
      <alignment vertical="center"/>
    </xf>
    <xf numFmtId="173" fontId="57" fillId="35" borderId="20">
      <alignment vertical="center"/>
    </xf>
    <xf numFmtId="181" fontId="58" fillId="36" borderId="20">
      <alignment vertical="center"/>
    </xf>
    <xf numFmtId="0" fontId="6" fillId="37" borderId="21" applyBorder="0">
      <alignment horizontal="left" vertical="center"/>
    </xf>
    <xf numFmtId="49" fontId="6" fillId="38" borderId="1">
      <alignment vertical="center" wrapText="1"/>
    </xf>
    <xf numFmtId="0" fontId="6" fillId="39" borderId="22">
      <alignment horizontal="left" vertical="center" wrapText="1"/>
    </xf>
    <xf numFmtId="0" fontId="59" fillId="40" borderId="1">
      <alignment horizontal="left" vertical="center" wrapText="1"/>
    </xf>
    <xf numFmtId="0" fontId="6" fillId="41" borderId="1">
      <alignment horizontal="left" vertical="center" wrapText="1"/>
    </xf>
    <xf numFmtId="0" fontId="6" fillId="42" borderId="1">
      <alignment horizontal="left" vertical="center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170" fontId="28" fillId="0" borderId="0" applyFont="0" applyFill="0" applyBorder="0" applyAlignment="0" applyProtection="0"/>
    <xf numFmtId="0" fontId="17" fillId="0" borderId="1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7" fillId="0" borderId="23">
      <alignment horizontal="center"/>
      <protection hidden="1"/>
    </xf>
    <xf numFmtId="0" fontId="10" fillId="24" borderId="9" applyNumberFormat="0" applyAlignment="0" applyProtection="0"/>
    <xf numFmtId="0" fontId="3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2" fillId="0" borderId="0"/>
    <xf numFmtId="0" fontId="61" fillId="0" borderId="0" applyNumberFormat="0" applyFill="0" applyBorder="0" applyAlignment="0" applyProtection="0">
      <alignment vertical="center"/>
    </xf>
    <xf numFmtId="165" fontId="68" fillId="0" borderId="0" applyFont="0" applyFill="0" applyBorder="0" applyAlignment="0" applyProtection="0"/>
    <xf numFmtId="183" fontId="84" fillId="0" borderId="0" applyFill="0" applyBorder="0" applyProtection="0">
      <alignment horizontal="right"/>
    </xf>
    <xf numFmtId="0" fontId="85" fillId="0" borderId="0"/>
  </cellStyleXfs>
  <cellXfs count="92">
    <xf numFmtId="0" fontId="0" fillId="0" borderId="0" xfId="0"/>
    <xf numFmtId="0" fontId="4" fillId="0" borderId="0" xfId="2259" applyFont="1"/>
    <xf numFmtId="0" fontId="5" fillId="43" borderId="0" xfId="0" applyFont="1" applyFill="1" applyBorder="1"/>
    <xf numFmtId="0" fontId="5" fillId="0" borderId="0" xfId="0" applyFont="1" applyAlignment="1">
      <alignment horizontal="right"/>
    </xf>
    <xf numFmtId="0" fontId="5" fillId="44" borderId="0" xfId="0" applyFont="1" applyFill="1" applyBorder="1"/>
    <xf numFmtId="0" fontId="5" fillId="29" borderId="0" xfId="0" applyFont="1" applyFill="1" applyBorder="1"/>
    <xf numFmtId="0" fontId="5" fillId="0" borderId="0" xfId="0" applyFont="1" applyFill="1" applyBorder="1"/>
    <xf numFmtId="0" fontId="2" fillId="0" borderId="0" xfId="2259" applyFont="1"/>
    <xf numFmtId="0" fontId="0" fillId="0" borderId="0" xfId="0"/>
    <xf numFmtId="0" fontId="0" fillId="0" borderId="0" xfId="0"/>
    <xf numFmtId="0" fontId="5" fillId="45" borderId="24" xfId="1861" applyFont="1" applyFill="1" applyBorder="1" applyAlignment="1">
      <alignment horizontal="center"/>
    </xf>
    <xf numFmtId="0" fontId="18" fillId="46" borderId="0" xfId="1824" applyFont="1" applyFill="1"/>
    <xf numFmtId="172" fontId="0" fillId="0" borderId="0" xfId="0" applyNumberFormat="1"/>
    <xf numFmtId="172" fontId="24" fillId="0" borderId="0" xfId="2239" applyNumberFormat="1"/>
    <xf numFmtId="0" fontId="0" fillId="0" borderId="0" xfId="0" quotePrefix="1"/>
    <xf numFmtId="0" fontId="0" fillId="0" borderId="0" xfId="0"/>
    <xf numFmtId="0" fontId="6" fillId="47" borderId="25" xfId="1900" applyNumberFormat="1" applyFont="1" applyFill="1" applyBorder="1" applyAlignment="1"/>
    <xf numFmtId="1" fontId="0" fillId="0" borderId="0" xfId="0" applyNumberFormat="1"/>
    <xf numFmtId="0" fontId="23" fillId="0" borderId="0" xfId="0" applyFont="1" applyAlignment="1">
      <alignment horizontal="center" vertical="center" wrapText="1"/>
    </xf>
    <xf numFmtId="0" fontId="75" fillId="0" borderId="0" xfId="0" applyFont="1"/>
    <xf numFmtId="0" fontId="76" fillId="0" borderId="0" xfId="0" applyFont="1" applyAlignment="1">
      <alignment horizontal="left" indent="6"/>
    </xf>
    <xf numFmtId="0" fontId="77" fillId="55" borderId="29" xfId="0" applyFont="1" applyFill="1" applyBorder="1" applyAlignment="1">
      <alignment horizontal="center" vertical="center" wrapText="1"/>
    </xf>
    <xf numFmtId="0" fontId="77" fillId="57" borderId="0" xfId="0" applyFont="1" applyFill="1" applyBorder="1" applyAlignment="1">
      <alignment horizontal="center" vertical="center" wrapText="1"/>
    </xf>
    <xf numFmtId="0" fontId="77" fillId="58" borderId="31" xfId="0" applyFont="1" applyFill="1" applyBorder="1" applyAlignment="1">
      <alignment horizontal="center" vertical="center" wrapText="1"/>
    </xf>
    <xf numFmtId="0" fontId="77" fillId="58" borderId="1" xfId="0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 wrapText="1"/>
    </xf>
    <xf numFmtId="49" fontId="79" fillId="59" borderId="8" xfId="0" applyNumberFormat="1" applyFont="1" applyFill="1" applyBorder="1" applyAlignment="1">
      <alignment horizontal="center" vertical="center" wrapText="1"/>
    </xf>
    <xf numFmtId="0" fontId="79" fillId="59" borderId="33" xfId="0" applyFont="1" applyFill="1" applyBorder="1" applyAlignment="1">
      <alignment horizontal="center" vertical="center" wrapText="1"/>
    </xf>
    <xf numFmtId="0" fontId="79" fillId="59" borderId="22" xfId="0" applyFont="1" applyFill="1" applyBorder="1" applyAlignment="1">
      <alignment horizontal="center" vertical="center" wrapText="1"/>
    </xf>
    <xf numFmtId="0" fontId="79" fillId="59" borderId="1" xfId="0" applyFont="1" applyFill="1" applyBorder="1" applyAlignment="1">
      <alignment horizontal="center" vertical="center" wrapText="1"/>
    </xf>
    <xf numFmtId="0" fontId="79" fillId="59" borderId="8" xfId="0" applyFont="1" applyFill="1" applyBorder="1" applyAlignment="1">
      <alignment horizontal="center" vertical="center" wrapText="1"/>
    </xf>
    <xf numFmtId="0" fontId="80" fillId="60" borderId="34" xfId="0" applyFont="1" applyFill="1" applyBorder="1" applyAlignment="1">
      <alignment horizontal="center" vertical="center" wrapText="1"/>
    </xf>
    <xf numFmtId="0" fontId="80" fillId="61" borderId="1" xfId="0" applyFont="1" applyFill="1" applyBorder="1" applyAlignment="1">
      <alignment horizontal="center" vertical="center" wrapText="1"/>
    </xf>
    <xf numFmtId="0" fontId="80" fillId="62" borderId="1" xfId="0" applyFont="1" applyFill="1" applyBorder="1" applyAlignment="1">
      <alignment horizontal="center" vertical="center" wrapText="1"/>
    </xf>
    <xf numFmtId="49" fontId="80" fillId="62" borderId="8" xfId="0" applyNumberFormat="1" applyFont="1" applyFill="1" applyBorder="1" applyAlignment="1">
      <alignment horizontal="center" vertical="center" wrapText="1"/>
    </xf>
    <xf numFmtId="0" fontId="80" fillId="0" borderId="0" xfId="0" applyFont="1" applyAlignment="1">
      <alignment wrapText="1"/>
    </xf>
    <xf numFmtId="0" fontId="75" fillId="0" borderId="0" xfId="0" applyNumberFormat="1" applyFont="1" applyBorder="1" applyAlignment="1">
      <alignment vertical="center"/>
    </xf>
    <xf numFmtId="0" fontId="75" fillId="0" borderId="0" xfId="0" applyFont="1" applyBorder="1" applyAlignment="1">
      <alignment vertical="center"/>
    </xf>
    <xf numFmtId="0" fontId="75" fillId="0" borderId="0" xfId="0" applyFont="1" applyFill="1" applyBorder="1"/>
    <xf numFmtId="0" fontId="80" fillId="0" borderId="0" xfId="0" applyFont="1" applyFill="1" applyBorder="1"/>
    <xf numFmtId="0" fontId="80" fillId="0" borderId="0" xfId="0" applyFont="1" applyFill="1" applyBorder="1" applyAlignment="1">
      <alignment horizontal="left" vertical="center"/>
    </xf>
    <xf numFmtId="3" fontId="75" fillId="0" borderId="0" xfId="0" applyNumberFormat="1" applyFont="1"/>
    <xf numFmtId="3" fontId="80" fillId="0" borderId="0" xfId="0" applyNumberFormat="1" applyFont="1" applyFill="1" applyBorder="1" applyAlignment="1">
      <alignment horizontal="right" vertical="center"/>
    </xf>
    <xf numFmtId="181" fontId="75" fillId="0" borderId="0" xfId="0" applyNumberFormat="1" applyFont="1"/>
    <xf numFmtId="3" fontId="75" fillId="0" borderId="0" xfId="0" applyNumberFormat="1" applyFont="1" applyFill="1" applyBorder="1"/>
    <xf numFmtId="172" fontId="75" fillId="0" borderId="0" xfId="0" applyNumberFormat="1" applyFont="1"/>
    <xf numFmtId="49" fontId="75" fillId="0" borderId="0" xfId="0" applyNumberFormat="1" applyFont="1" applyAlignment="1">
      <alignment horizontal="right"/>
    </xf>
    <xf numFmtId="172" fontId="75" fillId="0" borderId="0" xfId="0" applyNumberFormat="1" applyFont="1" applyBorder="1" applyAlignment="1">
      <alignment horizontal="right"/>
    </xf>
    <xf numFmtId="3" fontId="0" fillId="0" borderId="0" xfId="0" applyNumberFormat="1" applyFont="1" applyFill="1"/>
    <xf numFmtId="3" fontId="81" fillId="0" borderId="0" xfId="0" applyNumberFormat="1" applyFont="1" applyFill="1" applyBorder="1" applyAlignment="1">
      <alignment horizontal="right" vertical="center"/>
    </xf>
    <xf numFmtId="181" fontId="0" fillId="0" borderId="0" xfId="0" applyNumberFormat="1" applyFont="1" applyFill="1"/>
    <xf numFmtId="3" fontId="0" fillId="0" borderId="0" xfId="0" applyNumberFormat="1" applyFont="1" applyFill="1" applyBorder="1"/>
    <xf numFmtId="0" fontId="75" fillId="0" borderId="0" xfId="0" applyFont="1" applyFill="1" applyBorder="1" applyAlignment="1">
      <alignment vertical="center"/>
    </xf>
    <xf numFmtId="172" fontId="75" fillId="0" borderId="0" xfId="0" applyNumberFormat="1" applyFont="1" applyBorder="1"/>
    <xf numFmtId="172" fontId="80" fillId="0" borderId="0" xfId="0" applyNumberFormat="1" applyFont="1" applyFill="1" applyBorder="1" applyAlignment="1">
      <alignment horizontal="right" vertical="center"/>
    </xf>
    <xf numFmtId="172" fontId="75" fillId="0" borderId="0" xfId="0" applyNumberFormat="1" applyFont="1" applyFill="1" applyBorder="1" applyAlignment="1">
      <alignment horizontal="right"/>
    </xf>
    <xf numFmtId="0" fontId="75" fillId="0" borderId="0" xfId="0" quotePrefix="1" applyFont="1" applyBorder="1" applyAlignment="1">
      <alignment horizontal="right"/>
    </xf>
    <xf numFmtId="2" fontId="75" fillId="0" borderId="0" xfId="0" applyNumberFormat="1" applyFont="1" applyBorder="1" applyAlignment="1">
      <alignment horizontal="right"/>
    </xf>
    <xf numFmtId="49" fontId="75" fillId="0" borderId="0" xfId="0" applyNumberFormat="1" applyFont="1" applyBorder="1" applyAlignment="1">
      <alignment horizontal="right"/>
    </xf>
    <xf numFmtId="0" fontId="75" fillId="0" borderId="0" xfId="0" applyFont="1" applyBorder="1"/>
    <xf numFmtId="172" fontId="80" fillId="0" borderId="0" xfId="0" applyNumberFormat="1" applyFont="1" applyBorder="1" applyAlignment="1">
      <alignment horizontal="right" vertical="center"/>
    </xf>
    <xf numFmtId="172" fontId="75" fillId="0" borderId="0" xfId="0" quotePrefix="1" applyNumberFormat="1" applyFont="1" applyFill="1" applyBorder="1" applyAlignment="1">
      <alignment horizontal="right"/>
    </xf>
    <xf numFmtId="172" fontId="75" fillId="63" borderId="35" xfId="0" applyNumberFormat="1" applyFont="1" applyFill="1" applyBorder="1"/>
    <xf numFmtId="172" fontId="75" fillId="0" borderId="35" xfId="0" applyNumberFormat="1" applyFont="1" applyBorder="1"/>
    <xf numFmtId="172" fontId="75" fillId="0" borderId="35" xfId="0" applyNumberFormat="1" applyFont="1" applyBorder="1" applyAlignment="1">
      <alignment horizontal="right"/>
    </xf>
    <xf numFmtId="172" fontId="75" fillId="63" borderId="35" xfId="0" applyNumberFormat="1" applyFont="1" applyFill="1" applyBorder="1" applyAlignment="1">
      <alignment horizontal="right"/>
    </xf>
    <xf numFmtId="0" fontId="75" fillId="63" borderId="35" xfId="0" applyFont="1" applyFill="1" applyBorder="1" applyAlignment="1">
      <alignment horizontal="center" vertical="center"/>
    </xf>
    <xf numFmtId="172" fontId="75" fillId="63" borderId="3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4" fillId="0" borderId="0" xfId="2239" applyAlignment="1">
      <alignment horizontal="center"/>
    </xf>
    <xf numFmtId="172" fontId="75" fillId="63" borderId="35" xfId="0" applyNumberFormat="1" applyFont="1" applyFill="1" applyBorder="1" applyAlignment="1">
      <alignment vertical="center"/>
    </xf>
    <xf numFmtId="172" fontId="75" fillId="0" borderId="35" xfId="0" applyNumberFormat="1" applyFont="1" applyBorder="1" applyAlignment="1">
      <alignment vertical="center"/>
    </xf>
    <xf numFmtId="0" fontId="6" fillId="0" borderId="0" xfId="0" applyFont="1" applyAlignment="1">
      <alignment horizontal="left"/>
    </xf>
    <xf numFmtId="0" fontId="75" fillId="0" borderId="35" xfId="0" applyFont="1" applyBorder="1" applyAlignment="1">
      <alignment horizontal="left" vertical="center"/>
    </xf>
    <xf numFmtId="2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77" fillId="53" borderId="0" xfId="0" applyFont="1" applyFill="1" applyAlignment="1">
      <alignment horizontal="center" vertical="center"/>
    </xf>
    <xf numFmtId="0" fontId="77" fillId="53" borderId="27" xfId="0" applyFont="1" applyFill="1" applyBorder="1" applyAlignment="1">
      <alignment horizontal="center" vertical="center"/>
    </xf>
    <xf numFmtId="0" fontId="78" fillId="54" borderId="22" xfId="0" applyFont="1" applyFill="1" applyBorder="1" applyAlignment="1">
      <alignment horizontal="center" vertical="center" wrapText="1"/>
    </xf>
    <xf numFmtId="0" fontId="78" fillId="54" borderId="28" xfId="0" applyFont="1" applyFill="1" applyBorder="1" applyAlignment="1">
      <alignment horizontal="center" vertical="center" wrapText="1"/>
    </xf>
    <xf numFmtId="0" fontId="78" fillId="54" borderId="29" xfId="0" applyFont="1" applyFill="1" applyBorder="1" applyAlignment="1">
      <alignment horizontal="center" vertical="center" wrapText="1"/>
    </xf>
    <xf numFmtId="0" fontId="77" fillId="53" borderId="22" xfId="0" applyFont="1" applyFill="1" applyBorder="1" applyAlignment="1">
      <alignment horizontal="center" vertical="center" wrapText="1"/>
    </xf>
    <xf numFmtId="0" fontId="77" fillId="53" borderId="28" xfId="0" applyFont="1" applyFill="1" applyBorder="1" applyAlignment="1">
      <alignment horizontal="center" vertical="center" wrapText="1"/>
    </xf>
    <xf numFmtId="0" fontId="77" fillId="53" borderId="29" xfId="0" applyFont="1" applyFill="1" applyBorder="1" applyAlignment="1">
      <alignment horizontal="center" vertical="center" wrapText="1"/>
    </xf>
    <xf numFmtId="0" fontId="78" fillId="56" borderId="22" xfId="0" applyFont="1" applyFill="1" applyBorder="1" applyAlignment="1">
      <alignment horizontal="center" vertical="center" wrapText="1"/>
    </xf>
    <xf numFmtId="0" fontId="78" fillId="56" borderId="28" xfId="0" applyFont="1" applyFill="1" applyBorder="1" applyAlignment="1">
      <alignment horizontal="center" vertical="center" wrapText="1"/>
    </xf>
    <xf numFmtId="0" fontId="78" fillId="56" borderId="29" xfId="0" applyFont="1" applyFill="1" applyBorder="1" applyAlignment="1">
      <alignment horizontal="center" vertical="center" wrapText="1"/>
    </xf>
    <xf numFmtId="0" fontId="77" fillId="58" borderId="30" xfId="0" applyFont="1" applyFill="1" applyBorder="1" applyAlignment="1">
      <alignment horizontal="center" vertical="center" wrapText="1"/>
    </xf>
    <xf numFmtId="0" fontId="77" fillId="58" borderId="31" xfId="0" applyFont="1" applyFill="1" applyBorder="1" applyAlignment="1">
      <alignment horizontal="center" vertical="center" wrapText="1"/>
    </xf>
    <xf numFmtId="0" fontId="77" fillId="58" borderId="32" xfId="0" applyFont="1" applyFill="1" applyBorder="1" applyAlignment="1">
      <alignment horizontal="center" vertical="center" wrapText="1"/>
    </xf>
  </cellXfs>
  <cellStyles count="3375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2" xfId="13"/>
    <cellStyle name="20% - Accent1 20" xfId="14"/>
    <cellStyle name="20% - Accent1 21" xfId="15"/>
    <cellStyle name="20% - Accent1 22" xfId="16"/>
    <cellStyle name="20% - Accent1 23" xfId="17"/>
    <cellStyle name="20% - Accent1 24" xfId="18"/>
    <cellStyle name="20% - Accent1 25" xfId="19"/>
    <cellStyle name="20% - Accent1 26" xfId="20"/>
    <cellStyle name="20% - Accent1 27" xfId="21"/>
    <cellStyle name="20% - Accent1 28" xfId="22"/>
    <cellStyle name="20% - Accent1 29" xfId="23"/>
    <cellStyle name="20% - Accent1 3" xfId="24"/>
    <cellStyle name="20% - Accent1 3 2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5" xfId="41"/>
    <cellStyle name="20% - Accent1 6" xfId="42"/>
    <cellStyle name="20% - Accent1 7" xfId="43"/>
    <cellStyle name="20% - Accent1 8" xfId="44"/>
    <cellStyle name="20% - Accent1 9" xfId="45"/>
    <cellStyle name="20% - Accent2 10" xfId="46"/>
    <cellStyle name="20% - Accent2 11" xfId="47"/>
    <cellStyle name="20% - Accent2 12" xfId="48"/>
    <cellStyle name="20% - Accent2 13" xfId="49"/>
    <cellStyle name="20% - Accent2 14" xfId="50"/>
    <cellStyle name="20% - Accent2 15" xfId="51"/>
    <cellStyle name="20% - Accent2 16" xfId="52"/>
    <cellStyle name="20% - Accent2 17" xfId="53"/>
    <cellStyle name="20% - Accent2 18" xfId="54"/>
    <cellStyle name="20% - Accent2 19" xfId="55"/>
    <cellStyle name="20% - Accent2 2" xfId="56"/>
    <cellStyle name="20% - Accent2 2 2" xfId="57"/>
    <cellStyle name="20% - Accent2 20" xfId="58"/>
    <cellStyle name="20% - Accent2 21" xfId="59"/>
    <cellStyle name="20% - Accent2 22" xfId="60"/>
    <cellStyle name="20% - Accent2 23" xfId="61"/>
    <cellStyle name="20% - Accent2 24" xfId="62"/>
    <cellStyle name="20% - Accent2 25" xfId="63"/>
    <cellStyle name="20% - Accent2 26" xfId="64"/>
    <cellStyle name="20% - Accent2 27" xfId="65"/>
    <cellStyle name="20% - Accent2 28" xfId="66"/>
    <cellStyle name="20% - Accent2 29" xfId="67"/>
    <cellStyle name="20% - Accent2 3" xfId="68"/>
    <cellStyle name="20% - Accent2 3 2" xfId="69"/>
    <cellStyle name="20% - Accent2 30" xfId="70"/>
    <cellStyle name="20% - Accent2 31" xfId="71"/>
    <cellStyle name="20% - Accent2 32" xfId="72"/>
    <cellStyle name="20% - Accent2 33" xfId="73"/>
    <cellStyle name="20% - Accent2 34" xfId="74"/>
    <cellStyle name="20% - Accent2 35" xfId="75"/>
    <cellStyle name="20% - Accent2 36" xfId="76"/>
    <cellStyle name="20% - Accent2 37" xfId="77"/>
    <cellStyle name="20% - Accent2 38" xfId="78"/>
    <cellStyle name="20% - Accent2 39" xfId="79"/>
    <cellStyle name="20% - Accent2 4" xfId="80"/>
    <cellStyle name="20% - Accent2 40" xfId="81"/>
    <cellStyle name="20% - Accent2 41" xfId="82"/>
    <cellStyle name="20% - Accent2 42" xfId="83"/>
    <cellStyle name="20% - Accent2 43" xfId="84"/>
    <cellStyle name="20% - Accent2 5" xfId="85"/>
    <cellStyle name="20% - Accent2 6" xfId="86"/>
    <cellStyle name="20% - Accent2 7" xfId="87"/>
    <cellStyle name="20% - Accent2 8" xfId="88"/>
    <cellStyle name="20% - Accent2 9" xfId="89"/>
    <cellStyle name="20% - Accent3 10" xfId="90"/>
    <cellStyle name="20% - Accent3 11" xfId="91"/>
    <cellStyle name="20% - Accent3 12" xfId="92"/>
    <cellStyle name="20% - Accent3 13" xfId="93"/>
    <cellStyle name="20% - Accent3 14" xfId="94"/>
    <cellStyle name="20% - Accent3 15" xfId="95"/>
    <cellStyle name="20% - Accent3 16" xfId="96"/>
    <cellStyle name="20% - Accent3 17" xfId="97"/>
    <cellStyle name="20% - Accent3 18" xfId="98"/>
    <cellStyle name="20% - Accent3 19" xfId="99"/>
    <cellStyle name="20% - Accent3 2" xfId="100"/>
    <cellStyle name="20% - Accent3 2 2" xfId="101"/>
    <cellStyle name="20% - Accent3 20" xfId="102"/>
    <cellStyle name="20% - Accent3 21" xfId="103"/>
    <cellStyle name="20% - Accent3 22" xfId="104"/>
    <cellStyle name="20% - Accent3 23" xfId="105"/>
    <cellStyle name="20% - Accent3 24" xfId="106"/>
    <cellStyle name="20% - Accent3 25" xfId="107"/>
    <cellStyle name="20% - Accent3 26" xfId="108"/>
    <cellStyle name="20% - Accent3 27" xfId="109"/>
    <cellStyle name="20% - Accent3 28" xfId="110"/>
    <cellStyle name="20% - Accent3 29" xfId="111"/>
    <cellStyle name="20% - Accent3 3" xfId="112"/>
    <cellStyle name="20% - Accent3 3 2" xfId="113"/>
    <cellStyle name="20% - Accent3 30" xfId="114"/>
    <cellStyle name="20% - Accent3 31" xfId="115"/>
    <cellStyle name="20% - Accent3 32" xfId="116"/>
    <cellStyle name="20% - Accent3 33" xfId="117"/>
    <cellStyle name="20% - Accent3 34" xfId="118"/>
    <cellStyle name="20% - Accent3 35" xfId="119"/>
    <cellStyle name="20% - Accent3 36" xfId="120"/>
    <cellStyle name="20% - Accent3 37" xfId="121"/>
    <cellStyle name="20% - Accent3 38" xfId="122"/>
    <cellStyle name="20% - Accent3 39" xfId="123"/>
    <cellStyle name="20% - Accent3 4" xfId="124"/>
    <cellStyle name="20% - Accent3 40" xfId="125"/>
    <cellStyle name="20% - Accent3 41" xfId="126"/>
    <cellStyle name="20% - Accent3 42" xfId="127"/>
    <cellStyle name="20% - Accent3 43" xfId="128"/>
    <cellStyle name="20% - Accent3 5" xfId="129"/>
    <cellStyle name="20% - Accent3 6" xfId="130"/>
    <cellStyle name="20% - Accent3 7" xfId="131"/>
    <cellStyle name="20% - Accent3 8" xfId="132"/>
    <cellStyle name="20% - Accent3 9" xfId="133"/>
    <cellStyle name="20% - Accent4 10" xfId="134"/>
    <cellStyle name="20% - Accent4 11" xfId="135"/>
    <cellStyle name="20% - Accent4 12" xfId="136"/>
    <cellStyle name="20% - Accent4 13" xfId="137"/>
    <cellStyle name="20% - Accent4 14" xfId="138"/>
    <cellStyle name="20% - Accent4 15" xfId="139"/>
    <cellStyle name="20% - Accent4 16" xfId="140"/>
    <cellStyle name="20% - Accent4 17" xfId="141"/>
    <cellStyle name="20% - Accent4 18" xfId="142"/>
    <cellStyle name="20% - Accent4 19" xfId="143"/>
    <cellStyle name="20% - Accent4 2" xfId="144"/>
    <cellStyle name="20% - Accent4 2 2" xfId="145"/>
    <cellStyle name="20% - Accent4 20" xfId="146"/>
    <cellStyle name="20% - Accent4 21" xfId="147"/>
    <cellStyle name="20% - Accent4 22" xfId="148"/>
    <cellStyle name="20% - Accent4 23" xfId="149"/>
    <cellStyle name="20% - Accent4 24" xfId="150"/>
    <cellStyle name="20% - Accent4 25" xfId="151"/>
    <cellStyle name="20% - Accent4 26" xfId="152"/>
    <cellStyle name="20% - Accent4 27" xfId="153"/>
    <cellStyle name="20% - Accent4 28" xfId="154"/>
    <cellStyle name="20% - Accent4 29" xfId="155"/>
    <cellStyle name="20% - Accent4 3" xfId="156"/>
    <cellStyle name="20% - Accent4 3 2" xfId="157"/>
    <cellStyle name="20% - Accent4 30" xfId="158"/>
    <cellStyle name="20% - Accent4 31" xfId="159"/>
    <cellStyle name="20% - Accent4 32" xfId="160"/>
    <cellStyle name="20% - Accent4 33" xfId="161"/>
    <cellStyle name="20% - Accent4 34" xfId="162"/>
    <cellStyle name="20% - Accent4 35" xfId="163"/>
    <cellStyle name="20% - Accent4 36" xfId="164"/>
    <cellStyle name="20% - Accent4 37" xfId="165"/>
    <cellStyle name="20% - Accent4 38" xfId="166"/>
    <cellStyle name="20% - Accent4 39" xfId="167"/>
    <cellStyle name="20% - Accent4 4" xfId="168"/>
    <cellStyle name="20% - Accent4 40" xfId="169"/>
    <cellStyle name="20% - Accent4 41" xfId="170"/>
    <cellStyle name="20% - Accent4 42" xfId="171"/>
    <cellStyle name="20% - Accent4 43" xfId="172"/>
    <cellStyle name="20% - Accent4 5" xfId="173"/>
    <cellStyle name="20% - Accent4 6" xfId="174"/>
    <cellStyle name="20% - Accent4 7" xfId="175"/>
    <cellStyle name="20% - Accent4 8" xfId="176"/>
    <cellStyle name="20% - Accent4 9" xfId="177"/>
    <cellStyle name="20% - Accent5 10" xfId="178"/>
    <cellStyle name="20% - Accent5 11" xfId="179"/>
    <cellStyle name="20% - Accent5 12" xfId="180"/>
    <cellStyle name="20% - Accent5 13" xfId="181"/>
    <cellStyle name="20% - Accent5 14" xfId="182"/>
    <cellStyle name="20% - Accent5 15" xfId="183"/>
    <cellStyle name="20% - Accent5 16" xfId="184"/>
    <cellStyle name="20% - Accent5 17" xfId="185"/>
    <cellStyle name="20% - Accent5 18" xfId="186"/>
    <cellStyle name="20% - Accent5 19" xfId="187"/>
    <cellStyle name="20% - Accent5 2" xfId="188"/>
    <cellStyle name="20% - Accent5 2 2" xfId="189"/>
    <cellStyle name="20% - Accent5 20" xfId="190"/>
    <cellStyle name="20% - Accent5 21" xfId="191"/>
    <cellStyle name="20% - Accent5 22" xfId="192"/>
    <cellStyle name="20% - Accent5 23" xfId="193"/>
    <cellStyle name="20% - Accent5 24" xfId="194"/>
    <cellStyle name="20% - Accent5 25" xfId="195"/>
    <cellStyle name="20% - Accent5 26" xfId="196"/>
    <cellStyle name="20% - Accent5 27" xfId="197"/>
    <cellStyle name="20% - Accent5 28" xfId="198"/>
    <cellStyle name="20% - Accent5 29" xfId="199"/>
    <cellStyle name="20% - Accent5 3" xfId="200"/>
    <cellStyle name="20% - Accent5 3 2" xfId="201"/>
    <cellStyle name="20% - Accent5 30" xfId="202"/>
    <cellStyle name="20% - Accent5 31" xfId="203"/>
    <cellStyle name="20% - Accent5 32" xfId="204"/>
    <cellStyle name="20% - Accent5 33" xfId="205"/>
    <cellStyle name="20% - Accent5 34" xfId="206"/>
    <cellStyle name="20% - Accent5 35" xfId="207"/>
    <cellStyle name="20% - Accent5 36" xfId="208"/>
    <cellStyle name="20% - Accent5 37" xfId="209"/>
    <cellStyle name="20% - Accent5 38" xfId="210"/>
    <cellStyle name="20% - Accent5 39" xfId="211"/>
    <cellStyle name="20% - Accent5 4" xfId="212"/>
    <cellStyle name="20% - Accent5 40" xfId="213"/>
    <cellStyle name="20% - Accent5 41" xfId="214"/>
    <cellStyle name="20% - Accent5 42" xfId="215"/>
    <cellStyle name="20% - Accent5 43" xfId="216"/>
    <cellStyle name="20% - Accent5 5" xfId="217"/>
    <cellStyle name="20% - Accent5 6" xfId="218"/>
    <cellStyle name="20% - Accent5 7" xfId="219"/>
    <cellStyle name="20% - Accent5 8" xfId="220"/>
    <cellStyle name="20% - Accent5 9" xfId="221"/>
    <cellStyle name="20% - Accent6 10" xfId="222"/>
    <cellStyle name="20% - Accent6 11" xfId="223"/>
    <cellStyle name="20% - Accent6 12" xfId="224"/>
    <cellStyle name="20% - Accent6 13" xfId="225"/>
    <cellStyle name="20% - Accent6 14" xfId="226"/>
    <cellStyle name="20% - Accent6 15" xfId="227"/>
    <cellStyle name="20% - Accent6 16" xfId="228"/>
    <cellStyle name="20% - Accent6 17" xfId="229"/>
    <cellStyle name="20% - Accent6 18" xfId="230"/>
    <cellStyle name="20% - Accent6 19" xfId="231"/>
    <cellStyle name="20% - Accent6 2" xfId="232"/>
    <cellStyle name="20% - Accent6 2 2" xfId="233"/>
    <cellStyle name="20% - Accent6 20" xfId="234"/>
    <cellStyle name="20% - Accent6 21" xfId="235"/>
    <cellStyle name="20% - Accent6 22" xfId="236"/>
    <cellStyle name="20% - Accent6 23" xfId="237"/>
    <cellStyle name="20% - Accent6 24" xfId="238"/>
    <cellStyle name="20% - Accent6 25" xfId="239"/>
    <cellStyle name="20% - Accent6 26" xfId="240"/>
    <cellStyle name="20% - Accent6 27" xfId="241"/>
    <cellStyle name="20% - Accent6 28" xfId="242"/>
    <cellStyle name="20% - Accent6 29" xfId="243"/>
    <cellStyle name="20% - Accent6 3" xfId="244"/>
    <cellStyle name="20% - Accent6 3 2" xfId="245"/>
    <cellStyle name="20% - Accent6 30" xfId="246"/>
    <cellStyle name="20% - Accent6 31" xfId="247"/>
    <cellStyle name="20% - Accent6 32" xfId="248"/>
    <cellStyle name="20% - Accent6 33" xfId="249"/>
    <cellStyle name="20% - Accent6 34" xfId="250"/>
    <cellStyle name="20% - Accent6 35" xfId="251"/>
    <cellStyle name="20% - Accent6 36" xfId="252"/>
    <cellStyle name="20% - Accent6 37" xfId="253"/>
    <cellStyle name="20% - Accent6 38" xfId="254"/>
    <cellStyle name="20% - Accent6 39" xfId="255"/>
    <cellStyle name="20% - Accent6 4" xfId="256"/>
    <cellStyle name="20% - Accent6 40" xfId="257"/>
    <cellStyle name="20% - Accent6 41" xfId="258"/>
    <cellStyle name="20% - Accent6 42" xfId="259"/>
    <cellStyle name="20% - Accent6 43" xfId="260"/>
    <cellStyle name="20% - Accent6 44" xfId="261"/>
    <cellStyle name="20% - Accent6 5" xfId="262"/>
    <cellStyle name="20% - Accent6 6" xfId="263"/>
    <cellStyle name="20% - Accent6 7" xfId="264"/>
    <cellStyle name="20% - Accent6 8" xfId="265"/>
    <cellStyle name="20% - Accent6 9" xfId="266"/>
    <cellStyle name="20% - Akzent1" xfId="267"/>
    <cellStyle name="20% - Akzent2" xfId="268"/>
    <cellStyle name="20% - Akzent3" xfId="269"/>
    <cellStyle name="20% - Akzent4" xfId="270"/>
    <cellStyle name="20% - Akzent5" xfId="271"/>
    <cellStyle name="20% - Akzent6" xfId="272"/>
    <cellStyle name="2x indented GHG Textfiels" xfId="273"/>
    <cellStyle name="2x indented GHG Textfiels 2" xfId="274"/>
    <cellStyle name="40% - Accent1 10" xfId="275"/>
    <cellStyle name="40% - Accent1 11" xfId="276"/>
    <cellStyle name="40% - Accent1 12" xfId="277"/>
    <cellStyle name="40% - Accent1 13" xfId="278"/>
    <cellStyle name="40% - Accent1 14" xfId="279"/>
    <cellStyle name="40% - Accent1 15" xfId="280"/>
    <cellStyle name="40% - Accent1 16" xfId="281"/>
    <cellStyle name="40% - Accent1 17" xfId="282"/>
    <cellStyle name="40% - Accent1 18" xfId="283"/>
    <cellStyle name="40% - Accent1 19" xfId="284"/>
    <cellStyle name="40% - Accent1 2" xfId="285"/>
    <cellStyle name="40% - Accent1 2 2" xfId="286"/>
    <cellStyle name="40% - Accent1 20" xfId="287"/>
    <cellStyle name="40% - Accent1 21" xfId="288"/>
    <cellStyle name="40% - Accent1 22" xfId="289"/>
    <cellStyle name="40% - Accent1 23" xfId="290"/>
    <cellStyle name="40% - Accent1 24" xfId="291"/>
    <cellStyle name="40% - Accent1 25" xfId="292"/>
    <cellStyle name="40% - Accent1 26" xfId="293"/>
    <cellStyle name="40% - Accent1 27" xfId="294"/>
    <cellStyle name="40% - Accent1 28" xfId="295"/>
    <cellStyle name="40% - Accent1 29" xfId="296"/>
    <cellStyle name="40% - Accent1 3" xfId="297"/>
    <cellStyle name="40% - Accent1 3 2" xfId="298"/>
    <cellStyle name="40% - Accent1 30" xfId="299"/>
    <cellStyle name="40% - Accent1 31" xfId="300"/>
    <cellStyle name="40% - Accent1 32" xfId="301"/>
    <cellStyle name="40% - Accent1 33" xfId="302"/>
    <cellStyle name="40% - Accent1 34" xfId="303"/>
    <cellStyle name="40% - Accent1 35" xfId="304"/>
    <cellStyle name="40% - Accent1 36" xfId="305"/>
    <cellStyle name="40% - Accent1 37" xfId="306"/>
    <cellStyle name="40% - Accent1 38" xfId="307"/>
    <cellStyle name="40% - Accent1 39" xfId="308"/>
    <cellStyle name="40% - Accent1 4" xfId="309"/>
    <cellStyle name="40% - Accent1 40" xfId="310"/>
    <cellStyle name="40% - Accent1 41" xfId="311"/>
    <cellStyle name="40% - Accent1 42" xfId="312"/>
    <cellStyle name="40% - Accent1 43" xfId="313"/>
    <cellStyle name="40% - Accent1 5" xfId="314"/>
    <cellStyle name="40% - Accent1 6" xfId="315"/>
    <cellStyle name="40% - Accent1 7" xfId="316"/>
    <cellStyle name="40% - Accent1 8" xfId="317"/>
    <cellStyle name="40% - Accent1 9" xfId="318"/>
    <cellStyle name="40% - Accent2 10" xfId="319"/>
    <cellStyle name="40% - Accent2 11" xfId="320"/>
    <cellStyle name="40% - Accent2 12" xfId="321"/>
    <cellStyle name="40% - Accent2 13" xfId="322"/>
    <cellStyle name="40% - Accent2 14" xfId="323"/>
    <cellStyle name="40% - Accent2 15" xfId="324"/>
    <cellStyle name="40% - Accent2 16" xfId="325"/>
    <cellStyle name="40% - Accent2 17" xfId="326"/>
    <cellStyle name="40% - Accent2 18" xfId="327"/>
    <cellStyle name="40% - Accent2 19" xfId="328"/>
    <cellStyle name="40% - Accent2 2" xfId="329"/>
    <cellStyle name="40% - Accent2 2 2" xfId="330"/>
    <cellStyle name="40% - Accent2 20" xfId="331"/>
    <cellStyle name="40% - Accent2 21" xfId="332"/>
    <cellStyle name="40% - Accent2 22" xfId="333"/>
    <cellStyle name="40% - Accent2 23" xfId="334"/>
    <cellStyle name="40% - Accent2 24" xfId="335"/>
    <cellStyle name="40% - Accent2 25" xfId="336"/>
    <cellStyle name="40% - Accent2 26" xfId="337"/>
    <cellStyle name="40% - Accent2 27" xfId="338"/>
    <cellStyle name="40% - Accent2 28" xfId="339"/>
    <cellStyle name="40% - Accent2 29" xfId="340"/>
    <cellStyle name="40% - Accent2 3" xfId="341"/>
    <cellStyle name="40% - Accent2 3 2" xfId="342"/>
    <cellStyle name="40% - Accent2 30" xfId="343"/>
    <cellStyle name="40% - Accent2 31" xfId="344"/>
    <cellStyle name="40% - Accent2 32" xfId="345"/>
    <cellStyle name="40% - Accent2 33" xfId="346"/>
    <cellStyle name="40% - Accent2 34" xfId="347"/>
    <cellStyle name="40% - Accent2 35" xfId="348"/>
    <cellStyle name="40% - Accent2 36" xfId="349"/>
    <cellStyle name="40% - Accent2 37" xfId="350"/>
    <cellStyle name="40% - Accent2 38" xfId="351"/>
    <cellStyle name="40% - Accent2 39" xfId="352"/>
    <cellStyle name="40% - Accent2 4" xfId="353"/>
    <cellStyle name="40% - Accent2 40" xfId="354"/>
    <cellStyle name="40% - Accent2 41" xfId="355"/>
    <cellStyle name="40% - Accent2 42" xfId="356"/>
    <cellStyle name="40% - Accent2 43" xfId="357"/>
    <cellStyle name="40% - Accent2 5" xfId="358"/>
    <cellStyle name="40% - Accent2 6" xfId="359"/>
    <cellStyle name="40% - Accent2 7" xfId="360"/>
    <cellStyle name="40% - Accent2 8" xfId="361"/>
    <cellStyle name="40% - Accent2 9" xfId="362"/>
    <cellStyle name="40% - Accent3 10" xfId="363"/>
    <cellStyle name="40% - Accent3 11" xfId="364"/>
    <cellStyle name="40% - Accent3 12" xfId="365"/>
    <cellStyle name="40% - Accent3 13" xfId="366"/>
    <cellStyle name="40% - Accent3 14" xfId="367"/>
    <cellStyle name="40% - Accent3 15" xfId="368"/>
    <cellStyle name="40% - Accent3 16" xfId="369"/>
    <cellStyle name="40% - Accent3 17" xfId="370"/>
    <cellStyle name="40% - Accent3 18" xfId="371"/>
    <cellStyle name="40% - Accent3 19" xfId="372"/>
    <cellStyle name="40% - Accent3 2" xfId="373"/>
    <cellStyle name="40% - Accent3 2 2" xfId="374"/>
    <cellStyle name="40% - Accent3 20" xfId="375"/>
    <cellStyle name="40% - Accent3 21" xfId="376"/>
    <cellStyle name="40% - Accent3 22" xfId="377"/>
    <cellStyle name="40% - Accent3 23" xfId="378"/>
    <cellStyle name="40% - Accent3 24" xfId="379"/>
    <cellStyle name="40% - Accent3 25" xfId="380"/>
    <cellStyle name="40% - Accent3 26" xfId="381"/>
    <cellStyle name="40% - Accent3 27" xfId="382"/>
    <cellStyle name="40% - Accent3 28" xfId="383"/>
    <cellStyle name="40% - Accent3 29" xfId="384"/>
    <cellStyle name="40% - Accent3 3" xfId="385"/>
    <cellStyle name="40% - Accent3 3 2" xfId="386"/>
    <cellStyle name="40% - Accent3 30" xfId="387"/>
    <cellStyle name="40% - Accent3 31" xfId="388"/>
    <cellStyle name="40% - Accent3 32" xfId="389"/>
    <cellStyle name="40% - Accent3 33" xfId="390"/>
    <cellStyle name="40% - Accent3 34" xfId="391"/>
    <cellStyle name="40% - Accent3 35" xfId="392"/>
    <cellStyle name="40% - Accent3 36" xfId="393"/>
    <cellStyle name="40% - Accent3 37" xfId="394"/>
    <cellStyle name="40% - Accent3 38" xfId="395"/>
    <cellStyle name="40% - Accent3 39" xfId="396"/>
    <cellStyle name="40% - Accent3 4" xfId="397"/>
    <cellStyle name="40% - Accent3 40" xfId="398"/>
    <cellStyle name="40% - Accent3 41" xfId="399"/>
    <cellStyle name="40% - Accent3 42" xfId="400"/>
    <cellStyle name="40% - Accent3 43" xfId="401"/>
    <cellStyle name="40% - Accent3 5" xfId="402"/>
    <cellStyle name="40% - Accent3 6" xfId="403"/>
    <cellStyle name="40% - Accent3 7" xfId="404"/>
    <cellStyle name="40% - Accent3 8" xfId="405"/>
    <cellStyle name="40% - Accent3 9" xfId="406"/>
    <cellStyle name="40% - Accent4 10" xfId="407"/>
    <cellStyle name="40% - Accent4 11" xfId="408"/>
    <cellStyle name="40% - Accent4 12" xfId="409"/>
    <cellStyle name="40% - Accent4 13" xfId="410"/>
    <cellStyle name="40% - Accent4 14" xfId="411"/>
    <cellStyle name="40% - Accent4 15" xfId="412"/>
    <cellStyle name="40% - Accent4 16" xfId="413"/>
    <cellStyle name="40% - Accent4 17" xfId="414"/>
    <cellStyle name="40% - Accent4 18" xfId="415"/>
    <cellStyle name="40% - Accent4 19" xfId="416"/>
    <cellStyle name="40% - Accent4 2" xfId="417"/>
    <cellStyle name="40% - Accent4 2 2" xfId="418"/>
    <cellStyle name="40% - Accent4 20" xfId="419"/>
    <cellStyle name="40% - Accent4 21" xfId="420"/>
    <cellStyle name="40% - Accent4 22" xfId="421"/>
    <cellStyle name="40% - Accent4 23" xfId="422"/>
    <cellStyle name="40% - Accent4 24" xfId="423"/>
    <cellStyle name="40% - Accent4 25" xfId="424"/>
    <cellStyle name="40% - Accent4 26" xfId="425"/>
    <cellStyle name="40% - Accent4 27" xfId="426"/>
    <cellStyle name="40% - Accent4 28" xfId="427"/>
    <cellStyle name="40% - Accent4 29" xfId="428"/>
    <cellStyle name="40% - Accent4 3" xfId="429"/>
    <cellStyle name="40% - Accent4 3 2" xfId="430"/>
    <cellStyle name="40% - Accent4 30" xfId="431"/>
    <cellStyle name="40% - Accent4 31" xfId="432"/>
    <cellStyle name="40% - Accent4 32" xfId="433"/>
    <cellStyle name="40% - Accent4 33" xfId="434"/>
    <cellStyle name="40% - Accent4 34" xfId="435"/>
    <cellStyle name="40% - Accent4 35" xfId="436"/>
    <cellStyle name="40% - Accent4 36" xfId="437"/>
    <cellStyle name="40% - Accent4 37" xfId="438"/>
    <cellStyle name="40% - Accent4 38" xfId="439"/>
    <cellStyle name="40% - Accent4 39" xfId="440"/>
    <cellStyle name="40% - Accent4 4" xfId="441"/>
    <cellStyle name="40% - Accent4 40" xfId="442"/>
    <cellStyle name="40% - Accent4 41" xfId="443"/>
    <cellStyle name="40% - Accent4 42" xfId="444"/>
    <cellStyle name="40% - Accent4 43" xfId="445"/>
    <cellStyle name="40% - Accent4 5" xfId="446"/>
    <cellStyle name="40% - Accent4 6" xfId="447"/>
    <cellStyle name="40% - Accent4 7" xfId="448"/>
    <cellStyle name="40% - Accent4 8" xfId="449"/>
    <cellStyle name="40% - Accent4 9" xfId="450"/>
    <cellStyle name="40% - Accent5 10" xfId="451"/>
    <cellStyle name="40% - Accent5 11" xfId="452"/>
    <cellStyle name="40% - Accent5 12" xfId="453"/>
    <cellStyle name="40% - Accent5 13" xfId="454"/>
    <cellStyle name="40% - Accent5 14" xfId="455"/>
    <cellStyle name="40% - Accent5 15" xfId="456"/>
    <cellStyle name="40% - Accent5 16" xfId="457"/>
    <cellStyle name="40% - Accent5 17" xfId="458"/>
    <cellStyle name="40% - Accent5 18" xfId="459"/>
    <cellStyle name="40% - Accent5 19" xfId="460"/>
    <cellStyle name="40% - Accent5 2" xfId="461"/>
    <cellStyle name="40% - Accent5 2 2" xfId="462"/>
    <cellStyle name="40% - Accent5 20" xfId="463"/>
    <cellStyle name="40% - Accent5 21" xfId="464"/>
    <cellStyle name="40% - Accent5 22" xfId="465"/>
    <cellStyle name="40% - Accent5 23" xfId="466"/>
    <cellStyle name="40% - Accent5 24" xfId="467"/>
    <cellStyle name="40% - Accent5 25" xfId="468"/>
    <cellStyle name="40% - Accent5 26" xfId="469"/>
    <cellStyle name="40% - Accent5 27" xfId="470"/>
    <cellStyle name="40% - Accent5 28" xfId="471"/>
    <cellStyle name="40% - Accent5 29" xfId="472"/>
    <cellStyle name="40% - Accent5 3" xfId="473"/>
    <cellStyle name="40% - Accent5 3 2" xfId="474"/>
    <cellStyle name="40% - Accent5 30" xfId="475"/>
    <cellStyle name="40% - Accent5 31" xfId="476"/>
    <cellStyle name="40% - Accent5 32" xfId="477"/>
    <cellStyle name="40% - Accent5 33" xfId="478"/>
    <cellStyle name="40% - Accent5 34" xfId="479"/>
    <cellStyle name="40% - Accent5 35" xfId="480"/>
    <cellStyle name="40% - Accent5 36" xfId="481"/>
    <cellStyle name="40% - Accent5 37" xfId="482"/>
    <cellStyle name="40% - Accent5 38" xfId="483"/>
    <cellStyle name="40% - Accent5 39" xfId="484"/>
    <cellStyle name="40% - Accent5 4" xfId="485"/>
    <cellStyle name="40% - Accent5 40" xfId="486"/>
    <cellStyle name="40% - Accent5 41" xfId="487"/>
    <cellStyle name="40% - Accent5 42" xfId="488"/>
    <cellStyle name="40% - Accent5 43" xfId="489"/>
    <cellStyle name="40% - Accent5 5" xfId="490"/>
    <cellStyle name="40% - Accent5 6" xfId="491"/>
    <cellStyle name="40% - Accent5 7" xfId="492"/>
    <cellStyle name="40% - Accent5 8" xfId="493"/>
    <cellStyle name="40% - Accent5 9" xfId="494"/>
    <cellStyle name="40% - Accent6 10" xfId="495"/>
    <cellStyle name="40% - Accent6 11" xfId="496"/>
    <cellStyle name="40% - Accent6 12" xfId="497"/>
    <cellStyle name="40% - Accent6 13" xfId="498"/>
    <cellStyle name="40% - Accent6 14" xfId="499"/>
    <cellStyle name="40% - Accent6 15" xfId="500"/>
    <cellStyle name="40% - Accent6 16" xfId="501"/>
    <cellStyle name="40% - Accent6 17" xfId="502"/>
    <cellStyle name="40% - Accent6 18" xfId="503"/>
    <cellStyle name="40% - Accent6 19" xfId="504"/>
    <cellStyle name="40% - Accent6 2" xfId="505"/>
    <cellStyle name="40% - Accent6 2 2" xfId="506"/>
    <cellStyle name="40% - Accent6 20" xfId="507"/>
    <cellStyle name="40% - Accent6 21" xfId="508"/>
    <cellStyle name="40% - Accent6 22" xfId="509"/>
    <cellStyle name="40% - Accent6 23" xfId="510"/>
    <cellStyle name="40% - Accent6 24" xfId="511"/>
    <cellStyle name="40% - Accent6 25" xfId="512"/>
    <cellStyle name="40% - Accent6 26" xfId="513"/>
    <cellStyle name="40% - Accent6 27" xfId="514"/>
    <cellStyle name="40% - Accent6 28" xfId="515"/>
    <cellStyle name="40% - Accent6 29" xfId="516"/>
    <cellStyle name="40% - Accent6 3" xfId="517"/>
    <cellStyle name="40% - Accent6 3 2" xfId="518"/>
    <cellStyle name="40% - Accent6 30" xfId="519"/>
    <cellStyle name="40% - Accent6 31" xfId="520"/>
    <cellStyle name="40% - Accent6 32" xfId="521"/>
    <cellStyle name="40% - Accent6 33" xfId="522"/>
    <cellStyle name="40% - Accent6 34" xfId="523"/>
    <cellStyle name="40% - Accent6 35" xfId="524"/>
    <cellStyle name="40% - Accent6 36" xfId="525"/>
    <cellStyle name="40% - Accent6 37" xfId="526"/>
    <cellStyle name="40% - Accent6 38" xfId="527"/>
    <cellStyle name="40% - Accent6 39" xfId="528"/>
    <cellStyle name="40% - Accent6 4" xfId="529"/>
    <cellStyle name="40% - Accent6 40" xfId="530"/>
    <cellStyle name="40% - Accent6 41" xfId="531"/>
    <cellStyle name="40% - Accent6 42" xfId="532"/>
    <cellStyle name="40% - Accent6 43" xfId="533"/>
    <cellStyle name="40% - Accent6 5" xfId="534"/>
    <cellStyle name="40% - Accent6 6" xfId="535"/>
    <cellStyle name="40% - Accent6 7" xfId="536"/>
    <cellStyle name="40% - Accent6 8" xfId="537"/>
    <cellStyle name="40% - Accent6 9" xfId="538"/>
    <cellStyle name="40% - Akzent1" xfId="539"/>
    <cellStyle name="40% - Akzent2" xfId="540"/>
    <cellStyle name="40% - Akzent3" xfId="541"/>
    <cellStyle name="40% - Akzent4" xfId="542"/>
    <cellStyle name="40% - Akzent5" xfId="543"/>
    <cellStyle name="40% - Akzent6" xfId="544"/>
    <cellStyle name="5x indented GHG Textfiels" xfId="545"/>
    <cellStyle name="5x indented GHG Textfiels 2" xfId="546"/>
    <cellStyle name="60% - Accent1 10" xfId="547"/>
    <cellStyle name="60% - Accent1 11" xfId="548"/>
    <cellStyle name="60% - Accent1 12" xfId="549"/>
    <cellStyle name="60% - Accent1 13" xfId="550"/>
    <cellStyle name="60% - Accent1 14" xfId="551"/>
    <cellStyle name="60% - Accent1 15" xfId="552"/>
    <cellStyle name="60% - Accent1 16" xfId="553"/>
    <cellStyle name="60% - Accent1 17" xfId="554"/>
    <cellStyle name="60% - Accent1 18" xfId="555"/>
    <cellStyle name="60% - Accent1 19" xfId="556"/>
    <cellStyle name="60% - Accent1 2" xfId="557"/>
    <cellStyle name="60% - Accent1 2 2" xfId="558"/>
    <cellStyle name="60% - Accent1 20" xfId="559"/>
    <cellStyle name="60% - Accent1 21" xfId="560"/>
    <cellStyle name="60% - Accent1 22" xfId="561"/>
    <cellStyle name="60% - Accent1 23" xfId="562"/>
    <cellStyle name="60% - Accent1 24" xfId="563"/>
    <cellStyle name="60% - Accent1 25" xfId="564"/>
    <cellStyle name="60% - Accent1 26" xfId="565"/>
    <cellStyle name="60% - Accent1 27" xfId="566"/>
    <cellStyle name="60% - Accent1 28" xfId="567"/>
    <cellStyle name="60% - Accent1 29" xfId="568"/>
    <cellStyle name="60% - Accent1 3" xfId="569"/>
    <cellStyle name="60% - Accent1 3 2" xfId="570"/>
    <cellStyle name="60% - Accent1 30" xfId="571"/>
    <cellStyle name="60% - Accent1 31" xfId="572"/>
    <cellStyle name="60% - Accent1 32" xfId="573"/>
    <cellStyle name="60% - Accent1 33" xfId="574"/>
    <cellStyle name="60% - Accent1 34" xfId="575"/>
    <cellStyle name="60% - Accent1 35" xfId="576"/>
    <cellStyle name="60% - Accent1 36" xfId="577"/>
    <cellStyle name="60% - Accent1 37" xfId="578"/>
    <cellStyle name="60% - Accent1 38" xfId="579"/>
    <cellStyle name="60% - Accent1 39" xfId="580"/>
    <cellStyle name="60% - Accent1 4" xfId="581"/>
    <cellStyle name="60% - Accent1 40" xfId="582"/>
    <cellStyle name="60% - Accent1 41" xfId="583"/>
    <cellStyle name="60% - Accent1 42" xfId="584"/>
    <cellStyle name="60% - Accent1 43" xfId="585"/>
    <cellStyle name="60% - Accent1 5" xfId="586"/>
    <cellStyle name="60% - Accent1 6" xfId="587"/>
    <cellStyle name="60% - Accent1 7" xfId="588"/>
    <cellStyle name="60% - Accent1 8" xfId="589"/>
    <cellStyle name="60% - Accent1 9" xfId="590"/>
    <cellStyle name="60% - Accent2 10" xfId="591"/>
    <cellStyle name="60% - Accent2 11" xfId="592"/>
    <cellStyle name="60% - Accent2 12" xfId="593"/>
    <cellStyle name="60% - Accent2 13" xfId="594"/>
    <cellStyle name="60% - Accent2 14" xfId="595"/>
    <cellStyle name="60% - Accent2 15" xfId="596"/>
    <cellStyle name="60% - Accent2 16" xfId="597"/>
    <cellStyle name="60% - Accent2 17" xfId="598"/>
    <cellStyle name="60% - Accent2 18" xfId="599"/>
    <cellStyle name="60% - Accent2 19" xfId="600"/>
    <cellStyle name="60% - Accent2 2" xfId="601"/>
    <cellStyle name="60% - Accent2 2 2" xfId="602"/>
    <cellStyle name="60% - Accent2 20" xfId="603"/>
    <cellStyle name="60% - Accent2 21" xfId="604"/>
    <cellStyle name="60% - Accent2 22" xfId="605"/>
    <cellStyle name="60% - Accent2 23" xfId="606"/>
    <cellStyle name="60% - Accent2 24" xfId="607"/>
    <cellStyle name="60% - Accent2 25" xfId="608"/>
    <cellStyle name="60% - Accent2 26" xfId="609"/>
    <cellStyle name="60% - Accent2 27" xfId="610"/>
    <cellStyle name="60% - Accent2 28" xfId="611"/>
    <cellStyle name="60% - Accent2 29" xfId="612"/>
    <cellStyle name="60% - Accent2 3" xfId="613"/>
    <cellStyle name="60% - Accent2 3 2" xfId="614"/>
    <cellStyle name="60% - Accent2 30" xfId="615"/>
    <cellStyle name="60% - Accent2 31" xfId="616"/>
    <cellStyle name="60% - Accent2 32" xfId="617"/>
    <cellStyle name="60% - Accent2 33" xfId="618"/>
    <cellStyle name="60% - Accent2 34" xfId="619"/>
    <cellStyle name="60% - Accent2 35" xfId="620"/>
    <cellStyle name="60% - Accent2 36" xfId="621"/>
    <cellStyle name="60% - Accent2 37" xfId="622"/>
    <cellStyle name="60% - Accent2 38" xfId="623"/>
    <cellStyle name="60% - Accent2 39" xfId="624"/>
    <cellStyle name="60% - Accent2 4" xfId="625"/>
    <cellStyle name="60% - Accent2 40" xfId="626"/>
    <cellStyle name="60% - Accent2 41" xfId="627"/>
    <cellStyle name="60% - Accent2 42" xfId="628"/>
    <cellStyle name="60% - Accent2 43" xfId="629"/>
    <cellStyle name="60% - Accent2 5" xfId="630"/>
    <cellStyle name="60% - Accent2 6" xfId="631"/>
    <cellStyle name="60% - Accent2 7" xfId="632"/>
    <cellStyle name="60% - Accent2 8" xfId="633"/>
    <cellStyle name="60% - Accent2 9" xfId="634"/>
    <cellStyle name="60% - Accent3 10" xfId="635"/>
    <cellStyle name="60% - Accent3 11" xfId="636"/>
    <cellStyle name="60% - Accent3 12" xfId="637"/>
    <cellStyle name="60% - Accent3 13" xfId="638"/>
    <cellStyle name="60% - Accent3 14" xfId="639"/>
    <cellStyle name="60% - Accent3 15" xfId="640"/>
    <cellStyle name="60% - Accent3 16" xfId="641"/>
    <cellStyle name="60% - Accent3 17" xfId="642"/>
    <cellStyle name="60% - Accent3 18" xfId="643"/>
    <cellStyle name="60% - Accent3 19" xfId="644"/>
    <cellStyle name="60% - Accent3 2" xfId="645"/>
    <cellStyle name="60% - Accent3 2 2" xfId="646"/>
    <cellStyle name="60% - Accent3 20" xfId="647"/>
    <cellStyle name="60% - Accent3 21" xfId="648"/>
    <cellStyle name="60% - Accent3 22" xfId="649"/>
    <cellStyle name="60% - Accent3 23" xfId="650"/>
    <cellStyle name="60% - Accent3 24" xfId="651"/>
    <cellStyle name="60% - Accent3 25" xfId="652"/>
    <cellStyle name="60% - Accent3 26" xfId="653"/>
    <cellStyle name="60% - Accent3 27" xfId="654"/>
    <cellStyle name="60% - Accent3 28" xfId="655"/>
    <cellStyle name="60% - Accent3 29" xfId="656"/>
    <cellStyle name="60% - Accent3 3" xfId="657"/>
    <cellStyle name="60% - Accent3 3 2" xfId="658"/>
    <cellStyle name="60% - Accent3 30" xfId="659"/>
    <cellStyle name="60% - Accent3 31" xfId="660"/>
    <cellStyle name="60% - Accent3 32" xfId="661"/>
    <cellStyle name="60% - Accent3 33" xfId="662"/>
    <cellStyle name="60% - Accent3 34" xfId="663"/>
    <cellStyle name="60% - Accent3 35" xfId="664"/>
    <cellStyle name="60% - Accent3 36" xfId="665"/>
    <cellStyle name="60% - Accent3 37" xfId="666"/>
    <cellStyle name="60% - Accent3 38" xfId="667"/>
    <cellStyle name="60% - Accent3 39" xfId="668"/>
    <cellStyle name="60% - Accent3 4" xfId="669"/>
    <cellStyle name="60% - Accent3 40" xfId="670"/>
    <cellStyle name="60% - Accent3 41" xfId="671"/>
    <cellStyle name="60% - Accent3 42" xfId="672"/>
    <cellStyle name="60% - Accent3 43" xfId="673"/>
    <cellStyle name="60% - Accent3 5" xfId="674"/>
    <cellStyle name="60% - Accent3 6" xfId="675"/>
    <cellStyle name="60% - Accent3 7" xfId="676"/>
    <cellStyle name="60% - Accent3 8" xfId="677"/>
    <cellStyle name="60% - Accent3 9" xfId="678"/>
    <cellStyle name="60% - Accent4 10" xfId="679"/>
    <cellStyle name="60% - Accent4 11" xfId="680"/>
    <cellStyle name="60% - Accent4 12" xfId="681"/>
    <cellStyle name="60% - Accent4 13" xfId="682"/>
    <cellStyle name="60% - Accent4 14" xfId="683"/>
    <cellStyle name="60% - Accent4 15" xfId="684"/>
    <cellStyle name="60% - Accent4 16" xfId="685"/>
    <cellStyle name="60% - Accent4 17" xfId="686"/>
    <cellStyle name="60% - Accent4 18" xfId="687"/>
    <cellStyle name="60% - Accent4 19" xfId="688"/>
    <cellStyle name="60% - Accent4 2" xfId="689"/>
    <cellStyle name="60% - Accent4 2 2" xfId="690"/>
    <cellStyle name="60% - Accent4 20" xfId="691"/>
    <cellStyle name="60% - Accent4 21" xfId="692"/>
    <cellStyle name="60% - Accent4 22" xfId="693"/>
    <cellStyle name="60% - Accent4 23" xfId="694"/>
    <cellStyle name="60% - Accent4 24" xfId="695"/>
    <cellStyle name="60% - Accent4 25" xfId="696"/>
    <cellStyle name="60% - Accent4 26" xfId="697"/>
    <cellStyle name="60% - Accent4 27" xfId="698"/>
    <cellStyle name="60% - Accent4 28" xfId="699"/>
    <cellStyle name="60% - Accent4 29" xfId="700"/>
    <cellStyle name="60% - Accent4 3" xfId="701"/>
    <cellStyle name="60% - Accent4 3 2" xfId="702"/>
    <cellStyle name="60% - Accent4 30" xfId="703"/>
    <cellStyle name="60% - Accent4 31" xfId="704"/>
    <cellStyle name="60% - Accent4 32" xfId="705"/>
    <cellStyle name="60% - Accent4 33" xfId="706"/>
    <cellStyle name="60% - Accent4 34" xfId="707"/>
    <cellStyle name="60% - Accent4 35" xfId="708"/>
    <cellStyle name="60% - Accent4 36" xfId="709"/>
    <cellStyle name="60% - Accent4 37" xfId="710"/>
    <cellStyle name="60% - Accent4 38" xfId="711"/>
    <cellStyle name="60% - Accent4 39" xfId="712"/>
    <cellStyle name="60% - Accent4 4" xfId="713"/>
    <cellStyle name="60% - Accent4 40" xfId="714"/>
    <cellStyle name="60% - Accent4 41" xfId="715"/>
    <cellStyle name="60% - Accent4 42" xfId="716"/>
    <cellStyle name="60% - Accent4 43" xfId="717"/>
    <cellStyle name="60% - Accent4 5" xfId="718"/>
    <cellStyle name="60% - Accent4 6" xfId="719"/>
    <cellStyle name="60% - Accent4 7" xfId="720"/>
    <cellStyle name="60% - Accent4 8" xfId="721"/>
    <cellStyle name="60% - Accent4 9" xfId="722"/>
    <cellStyle name="60% - Accent5 10" xfId="723"/>
    <cellStyle name="60% - Accent5 11" xfId="724"/>
    <cellStyle name="60% - Accent5 12" xfId="725"/>
    <cellStyle name="60% - Accent5 13" xfId="726"/>
    <cellStyle name="60% - Accent5 14" xfId="727"/>
    <cellStyle name="60% - Accent5 15" xfId="728"/>
    <cellStyle name="60% - Accent5 16" xfId="729"/>
    <cellStyle name="60% - Accent5 17" xfId="730"/>
    <cellStyle name="60% - Accent5 18" xfId="731"/>
    <cellStyle name="60% - Accent5 19" xfId="732"/>
    <cellStyle name="60% - Accent5 2" xfId="733"/>
    <cellStyle name="60% - Accent5 2 2" xfId="734"/>
    <cellStyle name="60% - Accent5 20" xfId="735"/>
    <cellStyle name="60% - Accent5 21" xfId="736"/>
    <cellStyle name="60% - Accent5 22" xfId="737"/>
    <cellStyle name="60% - Accent5 23" xfId="738"/>
    <cellStyle name="60% - Accent5 24" xfId="739"/>
    <cellStyle name="60% - Accent5 25" xfId="740"/>
    <cellStyle name="60% - Accent5 26" xfId="741"/>
    <cellStyle name="60% - Accent5 27" xfId="742"/>
    <cellStyle name="60% - Accent5 28" xfId="743"/>
    <cellStyle name="60% - Accent5 29" xfId="744"/>
    <cellStyle name="60% - Accent5 3" xfId="745"/>
    <cellStyle name="60% - Accent5 3 2" xfId="746"/>
    <cellStyle name="60% - Accent5 30" xfId="747"/>
    <cellStyle name="60% - Accent5 31" xfId="748"/>
    <cellStyle name="60% - Accent5 32" xfId="749"/>
    <cellStyle name="60% - Accent5 33" xfId="750"/>
    <cellStyle name="60% - Accent5 34" xfId="751"/>
    <cellStyle name="60% - Accent5 35" xfId="752"/>
    <cellStyle name="60% - Accent5 36" xfId="753"/>
    <cellStyle name="60% - Accent5 37" xfId="754"/>
    <cellStyle name="60% - Accent5 38" xfId="755"/>
    <cellStyle name="60% - Accent5 39" xfId="756"/>
    <cellStyle name="60% - Accent5 4" xfId="757"/>
    <cellStyle name="60% - Accent5 40" xfId="758"/>
    <cellStyle name="60% - Accent5 41" xfId="759"/>
    <cellStyle name="60% - Accent5 42" xfId="760"/>
    <cellStyle name="60% - Accent5 43" xfId="761"/>
    <cellStyle name="60% - Accent5 5" xfId="762"/>
    <cellStyle name="60% - Accent5 6" xfId="763"/>
    <cellStyle name="60% - Accent5 7" xfId="764"/>
    <cellStyle name="60% - Accent5 8" xfId="765"/>
    <cellStyle name="60% - Accent5 9" xfId="766"/>
    <cellStyle name="60% - Accent6 10" xfId="767"/>
    <cellStyle name="60% - Accent6 11" xfId="768"/>
    <cellStyle name="60% - Accent6 12" xfId="769"/>
    <cellStyle name="60% - Accent6 13" xfId="770"/>
    <cellStyle name="60% - Accent6 14" xfId="771"/>
    <cellStyle name="60% - Accent6 15" xfId="772"/>
    <cellStyle name="60% - Accent6 16" xfId="773"/>
    <cellStyle name="60% - Accent6 17" xfId="774"/>
    <cellStyle name="60% - Accent6 18" xfId="775"/>
    <cellStyle name="60% - Accent6 19" xfId="776"/>
    <cellStyle name="60% - Accent6 2" xfId="777"/>
    <cellStyle name="60% - Accent6 2 2" xfId="778"/>
    <cellStyle name="60% - Accent6 20" xfId="779"/>
    <cellStyle name="60% - Accent6 21" xfId="780"/>
    <cellStyle name="60% - Accent6 22" xfId="781"/>
    <cellStyle name="60% - Accent6 23" xfId="782"/>
    <cellStyle name="60% - Accent6 24" xfId="783"/>
    <cellStyle name="60% - Accent6 25" xfId="784"/>
    <cellStyle name="60% - Accent6 26" xfId="785"/>
    <cellStyle name="60% - Accent6 27" xfId="786"/>
    <cellStyle name="60% - Accent6 28" xfId="787"/>
    <cellStyle name="60% - Accent6 29" xfId="788"/>
    <cellStyle name="60% - Accent6 3" xfId="789"/>
    <cellStyle name="60% - Accent6 3 2" xfId="790"/>
    <cellStyle name="60% - Accent6 30" xfId="791"/>
    <cellStyle name="60% - Accent6 31" xfId="792"/>
    <cellStyle name="60% - Accent6 32" xfId="793"/>
    <cellStyle name="60% - Accent6 33" xfId="794"/>
    <cellStyle name="60% - Accent6 34" xfId="795"/>
    <cellStyle name="60% - Accent6 35" xfId="796"/>
    <cellStyle name="60% - Accent6 36" xfId="797"/>
    <cellStyle name="60% - Accent6 37" xfId="798"/>
    <cellStyle name="60% - Accent6 38" xfId="799"/>
    <cellStyle name="60% - Accent6 39" xfId="800"/>
    <cellStyle name="60% - Accent6 4" xfId="801"/>
    <cellStyle name="60% - Accent6 40" xfId="802"/>
    <cellStyle name="60% - Accent6 41" xfId="803"/>
    <cellStyle name="60% - Accent6 42" xfId="804"/>
    <cellStyle name="60% - Accent6 43" xfId="805"/>
    <cellStyle name="60% - Accent6 5" xfId="806"/>
    <cellStyle name="60% - Accent6 6" xfId="807"/>
    <cellStyle name="60% - Accent6 7" xfId="808"/>
    <cellStyle name="60% - Accent6 8" xfId="809"/>
    <cellStyle name="60% - Accent6 9" xfId="810"/>
    <cellStyle name="60% - Akzent1" xfId="811"/>
    <cellStyle name="60% - Akzent2" xfId="812"/>
    <cellStyle name="60% - Akzent3" xfId="813"/>
    <cellStyle name="60% - Akzent4" xfId="814"/>
    <cellStyle name="60% - Akzent5" xfId="815"/>
    <cellStyle name="60% - Akzent6" xfId="816"/>
    <cellStyle name="60% - Cor4 2" xfId="817"/>
    <cellStyle name="Accent1 10" xfId="818"/>
    <cellStyle name="Accent1 11" xfId="819"/>
    <cellStyle name="Accent1 12" xfId="820"/>
    <cellStyle name="Accent1 13" xfId="821"/>
    <cellStyle name="Accent1 14" xfId="822"/>
    <cellStyle name="Accent1 15" xfId="823"/>
    <cellStyle name="Accent1 16" xfId="824"/>
    <cellStyle name="Accent1 17" xfId="825"/>
    <cellStyle name="Accent1 18" xfId="826"/>
    <cellStyle name="Accent1 19" xfId="827"/>
    <cellStyle name="Accent1 2" xfId="828"/>
    <cellStyle name="Accent1 2 2" xfId="829"/>
    <cellStyle name="Accent1 20" xfId="830"/>
    <cellStyle name="Accent1 21" xfId="831"/>
    <cellStyle name="Accent1 22" xfId="832"/>
    <cellStyle name="Accent1 23" xfId="833"/>
    <cellStyle name="Accent1 24" xfId="834"/>
    <cellStyle name="Accent1 25" xfId="835"/>
    <cellStyle name="Accent1 26" xfId="836"/>
    <cellStyle name="Accent1 27" xfId="837"/>
    <cellStyle name="Accent1 28" xfId="838"/>
    <cellStyle name="Accent1 29" xfId="839"/>
    <cellStyle name="Accent1 3" xfId="840"/>
    <cellStyle name="Accent1 3 2" xfId="841"/>
    <cellStyle name="Accent1 30" xfId="842"/>
    <cellStyle name="Accent1 31" xfId="843"/>
    <cellStyle name="Accent1 32" xfId="844"/>
    <cellStyle name="Accent1 33" xfId="845"/>
    <cellStyle name="Accent1 34" xfId="846"/>
    <cellStyle name="Accent1 35" xfId="847"/>
    <cellStyle name="Accent1 36" xfId="848"/>
    <cellStyle name="Accent1 37" xfId="849"/>
    <cellStyle name="Accent1 38" xfId="850"/>
    <cellStyle name="Accent1 39" xfId="851"/>
    <cellStyle name="Accent1 4" xfId="852"/>
    <cellStyle name="Accent1 40" xfId="853"/>
    <cellStyle name="Accent1 41" xfId="854"/>
    <cellStyle name="Accent1 42" xfId="855"/>
    <cellStyle name="Accent1 43" xfId="856"/>
    <cellStyle name="Accent1 5" xfId="857"/>
    <cellStyle name="Accent1 6" xfId="858"/>
    <cellStyle name="Accent1 7" xfId="859"/>
    <cellStyle name="Accent1 8" xfId="860"/>
    <cellStyle name="Accent1 9" xfId="861"/>
    <cellStyle name="Accent2 10" xfId="862"/>
    <cellStyle name="Accent2 11" xfId="863"/>
    <cellStyle name="Accent2 12" xfId="864"/>
    <cellStyle name="Accent2 13" xfId="865"/>
    <cellStyle name="Accent2 14" xfId="866"/>
    <cellStyle name="Accent2 15" xfId="867"/>
    <cellStyle name="Accent2 16" xfId="868"/>
    <cellStyle name="Accent2 17" xfId="869"/>
    <cellStyle name="Accent2 18" xfId="870"/>
    <cellStyle name="Accent2 19" xfId="871"/>
    <cellStyle name="Accent2 2" xfId="872"/>
    <cellStyle name="Accent2 2 2" xfId="873"/>
    <cellStyle name="Accent2 20" xfId="874"/>
    <cellStyle name="Accent2 21" xfId="875"/>
    <cellStyle name="Accent2 22" xfId="876"/>
    <cellStyle name="Accent2 23" xfId="877"/>
    <cellStyle name="Accent2 24" xfId="878"/>
    <cellStyle name="Accent2 25" xfId="879"/>
    <cellStyle name="Accent2 26" xfId="880"/>
    <cellStyle name="Accent2 27" xfId="881"/>
    <cellStyle name="Accent2 28" xfId="882"/>
    <cellStyle name="Accent2 29" xfId="883"/>
    <cellStyle name="Accent2 3" xfId="884"/>
    <cellStyle name="Accent2 3 2" xfId="885"/>
    <cellStyle name="Accent2 30" xfId="886"/>
    <cellStyle name="Accent2 31" xfId="887"/>
    <cellStyle name="Accent2 32" xfId="888"/>
    <cellStyle name="Accent2 33" xfId="889"/>
    <cellStyle name="Accent2 34" xfId="890"/>
    <cellStyle name="Accent2 35" xfId="891"/>
    <cellStyle name="Accent2 36" xfId="892"/>
    <cellStyle name="Accent2 37" xfId="893"/>
    <cellStyle name="Accent2 38" xfId="894"/>
    <cellStyle name="Accent2 39" xfId="895"/>
    <cellStyle name="Accent2 4" xfId="896"/>
    <cellStyle name="Accent2 40" xfId="897"/>
    <cellStyle name="Accent2 41" xfId="898"/>
    <cellStyle name="Accent2 42" xfId="899"/>
    <cellStyle name="Accent2 43" xfId="900"/>
    <cellStyle name="Accent2 5" xfId="901"/>
    <cellStyle name="Accent2 6" xfId="902"/>
    <cellStyle name="Accent2 7" xfId="903"/>
    <cellStyle name="Accent2 8" xfId="904"/>
    <cellStyle name="Accent2 9" xfId="905"/>
    <cellStyle name="Accent3 10" xfId="906"/>
    <cellStyle name="Accent3 11" xfId="907"/>
    <cellStyle name="Accent3 12" xfId="908"/>
    <cellStyle name="Accent3 13" xfId="909"/>
    <cellStyle name="Accent3 14" xfId="910"/>
    <cellStyle name="Accent3 15" xfId="911"/>
    <cellStyle name="Accent3 16" xfId="912"/>
    <cellStyle name="Accent3 17" xfId="913"/>
    <cellStyle name="Accent3 18" xfId="914"/>
    <cellStyle name="Accent3 19" xfId="915"/>
    <cellStyle name="Accent3 2" xfId="916"/>
    <cellStyle name="Accent3 2 2" xfId="917"/>
    <cellStyle name="Accent3 20" xfId="918"/>
    <cellStyle name="Accent3 21" xfId="919"/>
    <cellStyle name="Accent3 22" xfId="920"/>
    <cellStyle name="Accent3 23" xfId="921"/>
    <cellStyle name="Accent3 24" xfId="922"/>
    <cellStyle name="Accent3 25" xfId="923"/>
    <cellStyle name="Accent3 26" xfId="924"/>
    <cellStyle name="Accent3 27" xfId="925"/>
    <cellStyle name="Accent3 28" xfId="926"/>
    <cellStyle name="Accent3 29" xfId="927"/>
    <cellStyle name="Accent3 3" xfId="928"/>
    <cellStyle name="Accent3 3 2" xfId="929"/>
    <cellStyle name="Accent3 30" xfId="930"/>
    <cellStyle name="Accent3 31" xfId="931"/>
    <cellStyle name="Accent3 32" xfId="932"/>
    <cellStyle name="Accent3 33" xfId="933"/>
    <cellStyle name="Accent3 34" xfId="934"/>
    <cellStyle name="Accent3 35" xfId="935"/>
    <cellStyle name="Accent3 36" xfId="936"/>
    <cellStyle name="Accent3 37" xfId="937"/>
    <cellStyle name="Accent3 38" xfId="938"/>
    <cellStyle name="Accent3 39" xfId="939"/>
    <cellStyle name="Accent3 4" xfId="940"/>
    <cellStyle name="Accent3 40" xfId="941"/>
    <cellStyle name="Accent3 41" xfId="942"/>
    <cellStyle name="Accent3 42" xfId="943"/>
    <cellStyle name="Accent3 43" xfId="944"/>
    <cellStyle name="Accent3 5" xfId="945"/>
    <cellStyle name="Accent3 6" xfId="946"/>
    <cellStyle name="Accent3 7" xfId="947"/>
    <cellStyle name="Accent3 8" xfId="948"/>
    <cellStyle name="Accent3 9" xfId="949"/>
    <cellStyle name="Accent4 10" xfId="950"/>
    <cellStyle name="Accent4 11" xfId="951"/>
    <cellStyle name="Accent4 12" xfId="952"/>
    <cellStyle name="Accent4 13" xfId="953"/>
    <cellStyle name="Accent4 14" xfId="954"/>
    <cellStyle name="Accent4 15" xfId="955"/>
    <cellStyle name="Accent4 16" xfId="956"/>
    <cellStyle name="Accent4 17" xfId="957"/>
    <cellStyle name="Accent4 18" xfId="958"/>
    <cellStyle name="Accent4 19" xfId="959"/>
    <cellStyle name="Accent4 2" xfId="960"/>
    <cellStyle name="Accent4 2 2" xfId="961"/>
    <cellStyle name="Accent4 20" xfId="962"/>
    <cellStyle name="Accent4 21" xfId="963"/>
    <cellStyle name="Accent4 22" xfId="964"/>
    <cellStyle name="Accent4 23" xfId="965"/>
    <cellStyle name="Accent4 24" xfId="966"/>
    <cellStyle name="Accent4 25" xfId="967"/>
    <cellStyle name="Accent4 26" xfId="968"/>
    <cellStyle name="Accent4 27" xfId="969"/>
    <cellStyle name="Accent4 28" xfId="970"/>
    <cellStyle name="Accent4 29" xfId="971"/>
    <cellStyle name="Accent4 3" xfId="972"/>
    <cellStyle name="Accent4 3 2" xfId="973"/>
    <cellStyle name="Accent4 30" xfId="974"/>
    <cellStyle name="Accent4 31" xfId="975"/>
    <cellStyle name="Accent4 32" xfId="976"/>
    <cellStyle name="Accent4 33" xfId="977"/>
    <cellStyle name="Accent4 34" xfId="978"/>
    <cellStyle name="Accent4 35" xfId="979"/>
    <cellStyle name="Accent4 36" xfId="980"/>
    <cellStyle name="Accent4 37" xfId="981"/>
    <cellStyle name="Accent4 38" xfId="982"/>
    <cellStyle name="Accent4 39" xfId="983"/>
    <cellStyle name="Accent4 4" xfId="984"/>
    <cellStyle name="Accent4 40" xfId="985"/>
    <cellStyle name="Accent4 41" xfId="986"/>
    <cellStyle name="Accent4 42" xfId="987"/>
    <cellStyle name="Accent4 43" xfId="988"/>
    <cellStyle name="Accent4 5" xfId="989"/>
    <cellStyle name="Accent4 6" xfId="990"/>
    <cellStyle name="Accent4 7" xfId="991"/>
    <cellStyle name="Accent4 8" xfId="992"/>
    <cellStyle name="Accent4 9" xfId="993"/>
    <cellStyle name="Accent5 10" xfId="994"/>
    <cellStyle name="Accent5 11" xfId="995"/>
    <cellStyle name="Accent5 12" xfId="996"/>
    <cellStyle name="Accent5 13" xfId="997"/>
    <cellStyle name="Accent5 14" xfId="998"/>
    <cellStyle name="Accent5 15" xfId="999"/>
    <cellStyle name="Accent5 16" xfId="1000"/>
    <cellStyle name="Accent5 17" xfId="1001"/>
    <cellStyle name="Accent5 18" xfId="1002"/>
    <cellStyle name="Accent5 19" xfId="1003"/>
    <cellStyle name="Accent5 2" xfId="1004"/>
    <cellStyle name="Accent5 2 2" xfId="1005"/>
    <cellStyle name="Accent5 20" xfId="1006"/>
    <cellStyle name="Accent5 21" xfId="1007"/>
    <cellStyle name="Accent5 22" xfId="1008"/>
    <cellStyle name="Accent5 23" xfId="1009"/>
    <cellStyle name="Accent5 24" xfId="1010"/>
    <cellStyle name="Accent5 25" xfId="1011"/>
    <cellStyle name="Accent5 26" xfId="1012"/>
    <cellStyle name="Accent5 27" xfId="1013"/>
    <cellStyle name="Accent5 28" xfId="1014"/>
    <cellStyle name="Accent5 29" xfId="1015"/>
    <cellStyle name="Accent5 3" xfId="1016"/>
    <cellStyle name="Accent5 3 2" xfId="1017"/>
    <cellStyle name="Accent5 30" xfId="1018"/>
    <cellStyle name="Accent5 31" xfId="1019"/>
    <cellStyle name="Accent5 32" xfId="1020"/>
    <cellStyle name="Accent5 33" xfId="1021"/>
    <cellStyle name="Accent5 34" xfId="1022"/>
    <cellStyle name="Accent5 35" xfId="1023"/>
    <cellStyle name="Accent5 36" xfId="1024"/>
    <cellStyle name="Accent5 37" xfId="1025"/>
    <cellStyle name="Accent5 38" xfId="1026"/>
    <cellStyle name="Accent5 39" xfId="1027"/>
    <cellStyle name="Accent5 4" xfId="1028"/>
    <cellStyle name="Accent5 40" xfId="1029"/>
    <cellStyle name="Accent5 41" xfId="1030"/>
    <cellStyle name="Accent5 42" xfId="1031"/>
    <cellStyle name="Accent5 43" xfId="1032"/>
    <cellStyle name="Accent5 5" xfId="1033"/>
    <cellStyle name="Accent5 6" xfId="1034"/>
    <cellStyle name="Accent5 7" xfId="1035"/>
    <cellStyle name="Accent5 8" xfId="1036"/>
    <cellStyle name="Accent5 9" xfId="1037"/>
    <cellStyle name="Accent6 10" xfId="1038"/>
    <cellStyle name="Accent6 11" xfId="1039"/>
    <cellStyle name="Accent6 12" xfId="1040"/>
    <cellStyle name="Accent6 13" xfId="1041"/>
    <cellStyle name="Accent6 14" xfId="1042"/>
    <cellStyle name="Accent6 15" xfId="1043"/>
    <cellStyle name="Accent6 16" xfId="1044"/>
    <cellStyle name="Accent6 17" xfId="1045"/>
    <cellStyle name="Accent6 18" xfId="1046"/>
    <cellStyle name="Accent6 19" xfId="1047"/>
    <cellStyle name="Accent6 2" xfId="1048"/>
    <cellStyle name="Accent6 2 2" xfId="1049"/>
    <cellStyle name="Accent6 20" xfId="1050"/>
    <cellStyle name="Accent6 21" xfId="1051"/>
    <cellStyle name="Accent6 22" xfId="1052"/>
    <cellStyle name="Accent6 23" xfId="1053"/>
    <cellStyle name="Accent6 24" xfId="1054"/>
    <cellStyle name="Accent6 25" xfId="1055"/>
    <cellStyle name="Accent6 26" xfId="1056"/>
    <cellStyle name="Accent6 27" xfId="1057"/>
    <cellStyle name="Accent6 28" xfId="1058"/>
    <cellStyle name="Accent6 29" xfId="1059"/>
    <cellStyle name="Accent6 3" xfId="1060"/>
    <cellStyle name="Accent6 3 2" xfId="1061"/>
    <cellStyle name="Accent6 30" xfId="1062"/>
    <cellStyle name="Accent6 31" xfId="1063"/>
    <cellStyle name="Accent6 32" xfId="1064"/>
    <cellStyle name="Accent6 33" xfId="1065"/>
    <cellStyle name="Accent6 34" xfId="1066"/>
    <cellStyle name="Accent6 35" xfId="1067"/>
    <cellStyle name="Accent6 36" xfId="1068"/>
    <cellStyle name="Accent6 37" xfId="1069"/>
    <cellStyle name="Accent6 38" xfId="1070"/>
    <cellStyle name="Accent6 39" xfId="1071"/>
    <cellStyle name="Accent6 4" xfId="1072"/>
    <cellStyle name="Accent6 40" xfId="1073"/>
    <cellStyle name="Accent6 41" xfId="1074"/>
    <cellStyle name="Accent6 42" xfId="1075"/>
    <cellStyle name="Accent6 43" xfId="1076"/>
    <cellStyle name="Accent6 5" xfId="1077"/>
    <cellStyle name="Accent6 6" xfId="1078"/>
    <cellStyle name="Accent6 7" xfId="1079"/>
    <cellStyle name="Accent6 8" xfId="1080"/>
    <cellStyle name="Accent6 9" xfId="1081"/>
    <cellStyle name="AggblueBoldCels" xfId="1082"/>
    <cellStyle name="AggblueBoldCels 2" xfId="1083"/>
    <cellStyle name="AggblueCels" xfId="1084"/>
    <cellStyle name="AggblueCels 2" xfId="1085"/>
    <cellStyle name="AggblueCels_1x" xfId="1086"/>
    <cellStyle name="AggBoldCells" xfId="1087"/>
    <cellStyle name="AggBoldCells 2" xfId="1088"/>
    <cellStyle name="AggCels" xfId="1089"/>
    <cellStyle name="AggCels 2" xfId="1090"/>
    <cellStyle name="AggGreen" xfId="1091"/>
    <cellStyle name="AggGreen 2" xfId="1092"/>
    <cellStyle name="AggGreen_Bbdr" xfId="1093"/>
    <cellStyle name="AggGreen12" xfId="1094"/>
    <cellStyle name="AggGreen12 2" xfId="1095"/>
    <cellStyle name="AggOrange" xfId="1096"/>
    <cellStyle name="AggOrange 2" xfId="1097"/>
    <cellStyle name="AggOrange_B_border" xfId="1098"/>
    <cellStyle name="AggOrange9" xfId="1099"/>
    <cellStyle name="AggOrange9 2" xfId="1100"/>
    <cellStyle name="AggOrangeLB_2x" xfId="1101"/>
    <cellStyle name="AggOrangeLBorder" xfId="1102"/>
    <cellStyle name="AggOrangeLBorder 2" xfId="1103"/>
    <cellStyle name="AggOrangeRBorder" xfId="1104"/>
    <cellStyle name="AggOrangeRBorder 2" xfId="1105"/>
    <cellStyle name="Akzent1" xfId="1106"/>
    <cellStyle name="Akzent2" xfId="1107"/>
    <cellStyle name="Akzent3" xfId="1108"/>
    <cellStyle name="Akzent4" xfId="1109"/>
    <cellStyle name="Akzent5" xfId="1110"/>
    <cellStyle name="Akzent6" xfId="1111"/>
    <cellStyle name="Ausgabe" xfId="1112"/>
    <cellStyle name="Bad 10" xfId="1113"/>
    <cellStyle name="Bad 11" xfId="1114"/>
    <cellStyle name="Bad 12" xfId="1115"/>
    <cellStyle name="Bad 13" xfId="1116"/>
    <cellStyle name="Bad 14" xfId="1117"/>
    <cellStyle name="Bad 15" xfId="1118"/>
    <cellStyle name="Bad 16" xfId="1119"/>
    <cellStyle name="Bad 17" xfId="1120"/>
    <cellStyle name="Bad 18" xfId="1121"/>
    <cellStyle name="Bad 19" xfId="1122"/>
    <cellStyle name="Bad 2" xfId="1123"/>
    <cellStyle name="Bad 2 2" xfId="1124"/>
    <cellStyle name="Bad 20" xfId="1125"/>
    <cellStyle name="Bad 21" xfId="1126"/>
    <cellStyle name="Bad 22" xfId="1127"/>
    <cellStyle name="Bad 23" xfId="1128"/>
    <cellStyle name="Bad 24" xfId="1129"/>
    <cellStyle name="Bad 25" xfId="1130"/>
    <cellStyle name="Bad 26" xfId="1131"/>
    <cellStyle name="Bad 27" xfId="1132"/>
    <cellStyle name="Bad 28" xfId="1133"/>
    <cellStyle name="Bad 29" xfId="1134"/>
    <cellStyle name="Bad 3" xfId="1135"/>
    <cellStyle name="Bad 3 2" xfId="1136"/>
    <cellStyle name="Bad 30" xfId="1137"/>
    <cellStyle name="Bad 31" xfId="1138"/>
    <cellStyle name="Bad 32" xfId="1139"/>
    <cellStyle name="Bad 33" xfId="1140"/>
    <cellStyle name="Bad 34" xfId="1141"/>
    <cellStyle name="Bad 35" xfId="1142"/>
    <cellStyle name="Bad 36" xfId="1143"/>
    <cellStyle name="Bad 37" xfId="1144"/>
    <cellStyle name="Bad 38" xfId="1145"/>
    <cellStyle name="Bad 39" xfId="1146"/>
    <cellStyle name="Bad 4" xfId="1147"/>
    <cellStyle name="Bad 40" xfId="1148"/>
    <cellStyle name="Bad 41" xfId="1149"/>
    <cellStyle name="Bad 42" xfId="1150"/>
    <cellStyle name="Bad 43" xfId="1151"/>
    <cellStyle name="Bad 44" xfId="1152"/>
    <cellStyle name="Bad 5" xfId="1153"/>
    <cellStyle name="Bad 6" xfId="1154"/>
    <cellStyle name="Bad 7" xfId="1155"/>
    <cellStyle name="Bad 8" xfId="1156"/>
    <cellStyle name="Bad 9" xfId="1157"/>
    <cellStyle name="Berechnung" xfId="1158"/>
    <cellStyle name="Bold GHG Numbers (0.00)" xfId="1159"/>
    <cellStyle name="Calculation 10" xfId="1160"/>
    <cellStyle name="Calculation 11" xfId="1161"/>
    <cellStyle name="Calculation 12" xfId="1162"/>
    <cellStyle name="Calculation 13" xfId="1163"/>
    <cellStyle name="Calculation 14" xfId="1164"/>
    <cellStyle name="Calculation 15" xfId="1165"/>
    <cellStyle name="Calculation 16" xfId="1166"/>
    <cellStyle name="Calculation 17" xfId="1167"/>
    <cellStyle name="Calculation 18" xfId="1168"/>
    <cellStyle name="Calculation 19" xfId="1169"/>
    <cellStyle name="Calculation 2" xfId="1170"/>
    <cellStyle name="Calculation 2 2" xfId="1171"/>
    <cellStyle name="Calculation 20" xfId="1172"/>
    <cellStyle name="Calculation 21" xfId="1173"/>
    <cellStyle name="Calculation 22" xfId="1174"/>
    <cellStyle name="Calculation 23" xfId="1175"/>
    <cellStyle name="Calculation 24" xfId="1176"/>
    <cellStyle name="Calculation 25" xfId="1177"/>
    <cellStyle name="Calculation 26" xfId="1178"/>
    <cellStyle name="Calculation 27" xfId="1179"/>
    <cellStyle name="Calculation 28" xfId="1180"/>
    <cellStyle name="Calculation 29" xfId="1181"/>
    <cellStyle name="Calculation 3" xfId="1182"/>
    <cellStyle name="Calculation 3 2" xfId="1183"/>
    <cellStyle name="Calculation 30" xfId="1184"/>
    <cellStyle name="Calculation 31" xfId="1185"/>
    <cellStyle name="Calculation 32" xfId="1186"/>
    <cellStyle name="Calculation 33" xfId="1187"/>
    <cellStyle name="Calculation 34" xfId="1188"/>
    <cellStyle name="Calculation 35" xfId="1189"/>
    <cellStyle name="Calculation 36" xfId="1190"/>
    <cellStyle name="Calculation 37" xfId="1191"/>
    <cellStyle name="Calculation 38" xfId="1192"/>
    <cellStyle name="Calculation 39" xfId="1193"/>
    <cellStyle name="Calculation 4" xfId="1194"/>
    <cellStyle name="Calculation 40" xfId="1195"/>
    <cellStyle name="Calculation 41" xfId="1196"/>
    <cellStyle name="Calculation 42" xfId="1197"/>
    <cellStyle name="Calculation 43" xfId="1198"/>
    <cellStyle name="Calculation 5" xfId="1199"/>
    <cellStyle name="Calculation 6" xfId="1200"/>
    <cellStyle name="Calculation 7" xfId="1201"/>
    <cellStyle name="Calculation 8" xfId="1202"/>
    <cellStyle name="Calculation 9" xfId="1203"/>
    <cellStyle name="Check Cell 10" xfId="1204"/>
    <cellStyle name="Check Cell 11" xfId="1205"/>
    <cellStyle name="Check Cell 12" xfId="1206"/>
    <cellStyle name="Check Cell 13" xfId="1207"/>
    <cellStyle name="Check Cell 14" xfId="1208"/>
    <cellStyle name="Check Cell 15" xfId="1209"/>
    <cellStyle name="Check Cell 16" xfId="1210"/>
    <cellStyle name="Check Cell 17" xfId="1211"/>
    <cellStyle name="Check Cell 18" xfId="1212"/>
    <cellStyle name="Check Cell 19" xfId="1213"/>
    <cellStyle name="Check Cell 2" xfId="1214"/>
    <cellStyle name="Check Cell 2 2" xfId="1215"/>
    <cellStyle name="Check Cell 20" xfId="1216"/>
    <cellStyle name="Check Cell 21" xfId="1217"/>
    <cellStyle name="Check Cell 22" xfId="1218"/>
    <cellStyle name="Check Cell 23" xfId="1219"/>
    <cellStyle name="Check Cell 24" xfId="1220"/>
    <cellStyle name="Check Cell 25" xfId="1221"/>
    <cellStyle name="Check Cell 26" xfId="1222"/>
    <cellStyle name="Check Cell 27" xfId="1223"/>
    <cellStyle name="Check Cell 28" xfId="1224"/>
    <cellStyle name="Check Cell 29" xfId="1225"/>
    <cellStyle name="Check Cell 3" xfId="1226"/>
    <cellStyle name="Check Cell 3 2" xfId="1227"/>
    <cellStyle name="Check Cell 30" xfId="1228"/>
    <cellStyle name="Check Cell 31" xfId="1229"/>
    <cellStyle name="Check Cell 32" xfId="1230"/>
    <cellStyle name="Check Cell 33" xfId="1231"/>
    <cellStyle name="Check Cell 34" xfId="1232"/>
    <cellStyle name="Check Cell 35" xfId="1233"/>
    <cellStyle name="Check Cell 36" xfId="1234"/>
    <cellStyle name="Check Cell 37" xfId="1235"/>
    <cellStyle name="Check Cell 38" xfId="1236"/>
    <cellStyle name="Check Cell 39" xfId="1237"/>
    <cellStyle name="Check Cell 4" xfId="1238"/>
    <cellStyle name="Check Cell 40" xfId="1239"/>
    <cellStyle name="Check Cell 41" xfId="1240"/>
    <cellStyle name="Check Cell 42" xfId="1241"/>
    <cellStyle name="Check Cell 43" xfId="1242"/>
    <cellStyle name="Check Cell 5" xfId="1243"/>
    <cellStyle name="Check Cell 6" xfId="1244"/>
    <cellStyle name="Check Cell 7" xfId="1245"/>
    <cellStyle name="Check Cell 8" xfId="1246"/>
    <cellStyle name="Check Cell 9" xfId="1247"/>
    <cellStyle name="coin" xfId="1248"/>
    <cellStyle name="Comma 14" xfId="1249"/>
    <cellStyle name="Comma 2" xfId="1250"/>
    <cellStyle name="Comma 2 10" xfId="1251"/>
    <cellStyle name="Comma 2 11" xfId="1252"/>
    <cellStyle name="Comma 2 12" xfId="1253"/>
    <cellStyle name="Comma 2 13" xfId="1254"/>
    <cellStyle name="Comma 2 14" xfId="1255"/>
    <cellStyle name="Comma 2 15" xfId="1256"/>
    <cellStyle name="Comma 2 2" xfId="1257"/>
    <cellStyle name="Comma 2 2 2" xfId="1258"/>
    <cellStyle name="Comma 2 2 2 2" xfId="1259"/>
    <cellStyle name="Comma 2 2 2 3" xfId="1260"/>
    <cellStyle name="Comma 2 2 2 4" xfId="1261"/>
    <cellStyle name="Comma 2 2 2 4 2" xfId="1262"/>
    <cellStyle name="Comma 2 2 2 4 3" xfId="1263"/>
    <cellStyle name="Comma 2 2 2 5" xfId="1264"/>
    <cellStyle name="Comma 2 2 2 6" xfId="1265"/>
    <cellStyle name="Comma 2 2 3" xfId="1266"/>
    <cellStyle name="Comma 2 2 3 2" xfId="1267"/>
    <cellStyle name="Comma 2 2 3 3" xfId="1268"/>
    <cellStyle name="Comma 2 2 3 4" xfId="1269"/>
    <cellStyle name="Comma 2 2 3 5" xfId="1270"/>
    <cellStyle name="Comma 2 2 4" xfId="1271"/>
    <cellStyle name="Comma 2 2 4 2" xfId="1272"/>
    <cellStyle name="Comma 2 2 4 3" xfId="1273"/>
    <cellStyle name="Comma 2 2 5" xfId="1274"/>
    <cellStyle name="Comma 2 2 6" xfId="1275"/>
    <cellStyle name="Comma 2 2 6 2" xfId="1276"/>
    <cellStyle name="Comma 2 2 6 3" xfId="1277"/>
    <cellStyle name="Comma 2 2 7" xfId="1278"/>
    <cellStyle name="Comma 2 2 8" xfId="1279"/>
    <cellStyle name="Comma 2 3" xfId="1280"/>
    <cellStyle name="Comma 2 3 2" xfId="1281"/>
    <cellStyle name="Comma 2 3 2 2" xfId="1282"/>
    <cellStyle name="Comma 2 3 2 3" xfId="1283"/>
    <cellStyle name="Comma 2 3 2 4" xfId="1284"/>
    <cellStyle name="Comma 2 3 2 4 2" xfId="1285"/>
    <cellStyle name="Comma 2 3 2 4 3" xfId="1286"/>
    <cellStyle name="Comma 2 3 2 5" xfId="1287"/>
    <cellStyle name="Comma 2 3 3" xfId="1288"/>
    <cellStyle name="Comma 2 3 3 2" xfId="1289"/>
    <cellStyle name="Comma 2 3 3 3" xfId="1290"/>
    <cellStyle name="Comma 2 3 3 4" xfId="1291"/>
    <cellStyle name="Comma 2 3 4" xfId="1292"/>
    <cellStyle name="Comma 2 3 4 2" xfId="1293"/>
    <cellStyle name="Comma 2 3 5" xfId="1294"/>
    <cellStyle name="Comma 2 3 6" xfId="1295"/>
    <cellStyle name="Comma 2 3 7" xfId="1296"/>
    <cellStyle name="Comma 2 4" xfId="1297"/>
    <cellStyle name="Comma 2 4 2" xfId="1298"/>
    <cellStyle name="Comma 2 4 3" xfId="1299"/>
    <cellStyle name="Comma 2 4 4" xfId="1300"/>
    <cellStyle name="Comma 2 4 4 2" xfId="1301"/>
    <cellStyle name="Comma 2 4 4 3" xfId="1302"/>
    <cellStyle name="Comma 2 4 5" xfId="1303"/>
    <cellStyle name="Comma 2 4 6" xfId="1304"/>
    <cellStyle name="Comma 2 5" xfId="1305"/>
    <cellStyle name="Comma 2 5 2" xfId="1306"/>
    <cellStyle name="Comma 2 5 3" xfId="1307"/>
    <cellStyle name="Comma 2 5 4" xfId="1308"/>
    <cellStyle name="Comma 2 6" xfId="1309"/>
    <cellStyle name="Comma 2 6 2" xfId="1310"/>
    <cellStyle name="Comma 2 7" xfId="1311"/>
    <cellStyle name="Comma 2 7 2" xfId="1312"/>
    <cellStyle name="Comma 2 8" xfId="1313"/>
    <cellStyle name="Comma 2 8 2" xfId="1314"/>
    <cellStyle name="Comma 2 8 3" xfId="1315"/>
    <cellStyle name="Comma 2 9" xfId="1316"/>
    <cellStyle name="Comma 2_PrimaryEnergyPrices_TIMES" xfId="1317"/>
    <cellStyle name="Comma 3" xfId="1318"/>
    <cellStyle name="Comma 3 2" xfId="1319"/>
    <cellStyle name="Comma 3 2 2" xfId="1320"/>
    <cellStyle name="Comma 3 3" xfId="1321"/>
    <cellStyle name="Comma 3 3 2" xfId="1322"/>
    <cellStyle name="Comma 3 4" xfId="1323"/>
    <cellStyle name="Comma 3 5" xfId="1324"/>
    <cellStyle name="Comma 4" xfId="1325"/>
    <cellStyle name="Comma 4 2" xfId="1326"/>
    <cellStyle name="Comma 4 3" xfId="1327"/>
    <cellStyle name="Comma 5 2" xfId="1328"/>
    <cellStyle name="Comma 5 3" xfId="1329"/>
    <cellStyle name="Comma 5 3 2" xfId="1330"/>
    <cellStyle name="Comma 8 2" xfId="1331"/>
    <cellStyle name="Comma 8 2 2" xfId="1332"/>
    <cellStyle name="Constants" xfId="1333"/>
    <cellStyle name="Currency 2" xfId="1334"/>
    <cellStyle name="CustomCellsOrange" xfId="1335"/>
    <cellStyle name="CustomizationCells" xfId="1336"/>
    <cellStyle name="CustomizationGreenCells" xfId="1337"/>
    <cellStyle name="Dezimal 2" xfId="3372"/>
    <cellStyle name="DocBox_EmptyRow" xfId="1338"/>
    <cellStyle name="donn_normal" xfId="1339"/>
    <cellStyle name="Eingabe" xfId="1340"/>
    <cellStyle name="Empty_B_border" xfId="1341"/>
    <cellStyle name="ent_col_ser" xfId="1342"/>
    <cellStyle name="entete_source" xfId="1343"/>
    <cellStyle name="Ergebnis" xfId="1344"/>
    <cellStyle name="Erklärender Text" xfId="1345"/>
    <cellStyle name="Estilo 1" xfId="1346"/>
    <cellStyle name="Euro" xfId="1347"/>
    <cellStyle name="Euro 10" xfId="1348"/>
    <cellStyle name="Euro 10 2" xfId="1349"/>
    <cellStyle name="Euro 11" xfId="1350"/>
    <cellStyle name="Euro 11 2" xfId="1351"/>
    <cellStyle name="Euro 12" xfId="1352"/>
    <cellStyle name="Euro 13" xfId="1353"/>
    <cellStyle name="Euro 14" xfId="1354"/>
    <cellStyle name="Euro 15" xfId="1355"/>
    <cellStyle name="Euro 16" xfId="1356"/>
    <cellStyle name="Euro 17" xfId="1357"/>
    <cellStyle name="Euro 18" xfId="1358"/>
    <cellStyle name="Euro 19" xfId="1359"/>
    <cellStyle name="Euro 2" xfId="1360"/>
    <cellStyle name="Euro 2 2" xfId="1361"/>
    <cellStyle name="Euro 2 2 2" xfId="1362"/>
    <cellStyle name="Euro 2 2 3" xfId="1363"/>
    <cellStyle name="Euro 2 2 4" xfId="1364"/>
    <cellStyle name="Euro 2 2 5" xfId="1365"/>
    <cellStyle name="Euro 2 3" xfId="1366"/>
    <cellStyle name="Euro 2 4" xfId="1367"/>
    <cellStyle name="Euro 2 5" xfId="1368"/>
    <cellStyle name="Euro 2 6" xfId="1369"/>
    <cellStyle name="Euro 20" xfId="1370"/>
    <cellStyle name="Euro 21" xfId="1371"/>
    <cellStyle name="Euro 22" xfId="1372"/>
    <cellStyle name="Euro 23" xfId="1373"/>
    <cellStyle name="Euro 24" xfId="1374"/>
    <cellStyle name="Euro 25" xfId="1375"/>
    <cellStyle name="Euro 26" xfId="1376"/>
    <cellStyle name="Euro 27" xfId="1377"/>
    <cellStyle name="Euro 28" xfId="1378"/>
    <cellStyle name="Euro 29" xfId="1379"/>
    <cellStyle name="Euro 3" xfId="1380"/>
    <cellStyle name="Euro 3 2" xfId="1381"/>
    <cellStyle name="Euro 3 2 2" xfId="1382"/>
    <cellStyle name="Euro 3 3" xfId="1383"/>
    <cellStyle name="Euro 3 3 2" xfId="1384"/>
    <cellStyle name="Euro 3 3 3" xfId="1385"/>
    <cellStyle name="Euro 3 3 4" xfId="1386"/>
    <cellStyle name="Euro 3 4" xfId="1387"/>
    <cellStyle name="Euro 3 5" xfId="1388"/>
    <cellStyle name="Euro 3 6" xfId="1389"/>
    <cellStyle name="Euro 3 7" xfId="1390"/>
    <cellStyle name="Euro 3_PrimaryEnergyPrices_TIMES" xfId="1391"/>
    <cellStyle name="Euro 30" xfId="1392"/>
    <cellStyle name="Euro 31" xfId="1393"/>
    <cellStyle name="Euro 32" xfId="1394"/>
    <cellStyle name="Euro 33" xfId="1395"/>
    <cellStyle name="Euro 34" xfId="1396"/>
    <cellStyle name="Euro 35" xfId="1397"/>
    <cellStyle name="Euro 36" xfId="1398"/>
    <cellStyle name="Euro 37" xfId="1399"/>
    <cellStyle name="Euro 38" xfId="1400"/>
    <cellStyle name="Euro 39" xfId="1401"/>
    <cellStyle name="Euro 4" xfId="1402"/>
    <cellStyle name="Euro 4 2" xfId="1403"/>
    <cellStyle name="Euro 4 2 2" xfId="1404"/>
    <cellStyle name="Euro 4 3" xfId="1405"/>
    <cellStyle name="Euro 4 3 2" xfId="1406"/>
    <cellStyle name="Euro 4 3 3" xfId="1407"/>
    <cellStyle name="Euro 4 3 4" xfId="1408"/>
    <cellStyle name="Euro 4 4" xfId="1409"/>
    <cellStyle name="Euro 4 5" xfId="1410"/>
    <cellStyle name="Euro 40" xfId="1411"/>
    <cellStyle name="Euro 41" xfId="1412"/>
    <cellStyle name="Euro 42" xfId="1413"/>
    <cellStyle name="Euro 43" xfId="1414"/>
    <cellStyle name="Euro 44" xfId="1415"/>
    <cellStyle name="Euro 45" xfId="1416"/>
    <cellStyle name="Euro 46" xfId="1417"/>
    <cellStyle name="Euro 47" xfId="1418"/>
    <cellStyle name="Euro 48" xfId="1419"/>
    <cellStyle name="Euro 48 2" xfId="1420"/>
    <cellStyle name="Euro 49" xfId="1421"/>
    <cellStyle name="Euro 49 2" xfId="1422"/>
    <cellStyle name="Euro 5" xfId="1423"/>
    <cellStyle name="Euro 5 2" xfId="1424"/>
    <cellStyle name="Euro 5 3" xfId="1425"/>
    <cellStyle name="Euro 5 4" xfId="1426"/>
    <cellStyle name="Euro 50" xfId="1427"/>
    <cellStyle name="Euro 50 2" xfId="1428"/>
    <cellStyle name="Euro 51" xfId="1429"/>
    <cellStyle name="Euro 51 2" xfId="1430"/>
    <cellStyle name="Euro 52" xfId="1431"/>
    <cellStyle name="Euro 52 2" xfId="1432"/>
    <cellStyle name="Euro 53" xfId="1433"/>
    <cellStyle name="Euro 53 2" xfId="1434"/>
    <cellStyle name="Euro 54" xfId="1435"/>
    <cellStyle name="Euro 54 2" xfId="1436"/>
    <cellStyle name="Euro 55" xfId="1437"/>
    <cellStyle name="Euro 55 2" xfId="1438"/>
    <cellStyle name="Euro 56" xfId="1439"/>
    <cellStyle name="Euro 56 2" xfId="1440"/>
    <cellStyle name="Euro 57" xfId="1441"/>
    <cellStyle name="Euro 58" xfId="1442"/>
    <cellStyle name="Euro 59" xfId="1443"/>
    <cellStyle name="Euro 6" xfId="1444"/>
    <cellStyle name="Euro 6 2" xfId="1445"/>
    <cellStyle name="Euro 6 3" xfId="1446"/>
    <cellStyle name="Euro 60" xfId="1447"/>
    <cellStyle name="Euro 7" xfId="1448"/>
    <cellStyle name="Euro 7 2" xfId="1449"/>
    <cellStyle name="Euro 7 3" xfId="1450"/>
    <cellStyle name="Euro 8" xfId="1451"/>
    <cellStyle name="Euro 8 2" xfId="1452"/>
    <cellStyle name="Euro 9" xfId="1453"/>
    <cellStyle name="Euro 9 2" xfId="1454"/>
    <cellStyle name="Euro_Potentials in TIMES" xfId="1455"/>
    <cellStyle name="Explanatory Text 10" xfId="1456"/>
    <cellStyle name="Explanatory Text 11" xfId="1457"/>
    <cellStyle name="Explanatory Text 12" xfId="1458"/>
    <cellStyle name="Explanatory Text 13" xfId="1459"/>
    <cellStyle name="Explanatory Text 14" xfId="1460"/>
    <cellStyle name="Explanatory Text 15" xfId="1461"/>
    <cellStyle name="Explanatory Text 16" xfId="1462"/>
    <cellStyle name="Explanatory Text 17" xfId="1463"/>
    <cellStyle name="Explanatory Text 18" xfId="1464"/>
    <cellStyle name="Explanatory Text 19" xfId="1465"/>
    <cellStyle name="Explanatory Text 2" xfId="1466"/>
    <cellStyle name="Explanatory Text 2 2" xfId="1467"/>
    <cellStyle name="Explanatory Text 20" xfId="1468"/>
    <cellStyle name="Explanatory Text 21" xfId="1469"/>
    <cellStyle name="Explanatory Text 22" xfId="1470"/>
    <cellStyle name="Explanatory Text 23" xfId="1471"/>
    <cellStyle name="Explanatory Text 24" xfId="1472"/>
    <cellStyle name="Explanatory Text 25" xfId="1473"/>
    <cellStyle name="Explanatory Text 26" xfId="1474"/>
    <cellStyle name="Explanatory Text 27" xfId="1475"/>
    <cellStyle name="Explanatory Text 28" xfId="1476"/>
    <cellStyle name="Explanatory Text 29" xfId="1477"/>
    <cellStyle name="Explanatory Text 3" xfId="1478"/>
    <cellStyle name="Explanatory Text 3 2" xfId="1479"/>
    <cellStyle name="Explanatory Text 30" xfId="1480"/>
    <cellStyle name="Explanatory Text 31" xfId="1481"/>
    <cellStyle name="Explanatory Text 32" xfId="1482"/>
    <cellStyle name="Explanatory Text 33" xfId="1483"/>
    <cellStyle name="Explanatory Text 34" xfId="1484"/>
    <cellStyle name="Explanatory Text 35" xfId="1485"/>
    <cellStyle name="Explanatory Text 36" xfId="1486"/>
    <cellStyle name="Explanatory Text 37" xfId="1487"/>
    <cellStyle name="Explanatory Text 38" xfId="1488"/>
    <cellStyle name="Explanatory Text 39" xfId="1489"/>
    <cellStyle name="Explanatory Text 4" xfId="1490"/>
    <cellStyle name="Explanatory Text 40" xfId="1491"/>
    <cellStyle name="Explanatory Text 41" xfId="1492"/>
    <cellStyle name="Explanatory Text 42" xfId="1493"/>
    <cellStyle name="Explanatory Text 43" xfId="1494"/>
    <cellStyle name="Explanatory Text 5" xfId="1495"/>
    <cellStyle name="Explanatory Text 6" xfId="1496"/>
    <cellStyle name="Explanatory Text 7" xfId="1497"/>
    <cellStyle name="Explanatory Text 8" xfId="1498"/>
    <cellStyle name="Explanatory Text 9" xfId="1499"/>
    <cellStyle name="Float" xfId="1500"/>
    <cellStyle name="Float 2" xfId="1501"/>
    <cellStyle name="Float 3" xfId="1502"/>
    <cellStyle name="Float 4" xfId="1503"/>
    <cellStyle name="Good 10" xfId="1504"/>
    <cellStyle name="Good 11" xfId="1505"/>
    <cellStyle name="Good 12" xfId="1506"/>
    <cellStyle name="Good 13" xfId="1507"/>
    <cellStyle name="Good 14" xfId="1508"/>
    <cellStyle name="Good 15" xfId="1509"/>
    <cellStyle name="Good 16" xfId="1510"/>
    <cellStyle name="Good 17" xfId="1511"/>
    <cellStyle name="Good 18" xfId="1512"/>
    <cellStyle name="Good 19" xfId="1513"/>
    <cellStyle name="Good 2" xfId="1514"/>
    <cellStyle name="Good 2 2" xfId="1515"/>
    <cellStyle name="Good 2 3" xfId="1516"/>
    <cellStyle name="Good 20" xfId="1517"/>
    <cellStyle name="Good 21" xfId="1518"/>
    <cellStyle name="Good 22" xfId="1519"/>
    <cellStyle name="Good 23" xfId="1520"/>
    <cellStyle name="Good 24" xfId="1521"/>
    <cellStyle name="Good 25" xfId="1522"/>
    <cellStyle name="Good 26" xfId="1523"/>
    <cellStyle name="Good 27" xfId="1524"/>
    <cellStyle name="Good 28" xfId="1525"/>
    <cellStyle name="Good 29" xfId="1526"/>
    <cellStyle name="Good 3" xfId="1527"/>
    <cellStyle name="Good 3 2" xfId="1528"/>
    <cellStyle name="Good 30" xfId="1529"/>
    <cellStyle name="Good 31" xfId="1530"/>
    <cellStyle name="Good 32" xfId="1531"/>
    <cellStyle name="Good 33" xfId="1532"/>
    <cellStyle name="Good 34" xfId="1533"/>
    <cellStyle name="Good 35" xfId="1534"/>
    <cellStyle name="Good 36" xfId="1535"/>
    <cellStyle name="Good 37" xfId="1536"/>
    <cellStyle name="Good 38" xfId="1537"/>
    <cellStyle name="Good 39" xfId="1538"/>
    <cellStyle name="Good 4" xfId="1539"/>
    <cellStyle name="Good 40" xfId="1540"/>
    <cellStyle name="Good 41" xfId="1541"/>
    <cellStyle name="Good 42" xfId="1542"/>
    <cellStyle name="Good 5" xfId="1543"/>
    <cellStyle name="Good 6" xfId="1544"/>
    <cellStyle name="Good 7" xfId="1545"/>
    <cellStyle name="Good 8" xfId="1546"/>
    <cellStyle name="Good 9" xfId="1547"/>
    <cellStyle name="Gut" xfId="1548"/>
    <cellStyle name="Heading 1 10" xfId="1549"/>
    <cellStyle name="Heading 1 11" xfId="1550"/>
    <cellStyle name="Heading 1 12" xfId="1551"/>
    <cellStyle name="Heading 1 13" xfId="1552"/>
    <cellStyle name="Heading 1 14" xfId="1553"/>
    <cellStyle name="Heading 1 15" xfId="1554"/>
    <cellStyle name="Heading 1 16" xfId="1555"/>
    <cellStyle name="Heading 1 17" xfId="1556"/>
    <cellStyle name="Heading 1 18" xfId="1557"/>
    <cellStyle name="Heading 1 19" xfId="1558"/>
    <cellStyle name="Heading 1 2" xfId="1559"/>
    <cellStyle name="Heading 1 2 2" xfId="1560"/>
    <cellStyle name="Heading 1 20" xfId="1561"/>
    <cellStyle name="Heading 1 21" xfId="1562"/>
    <cellStyle name="Heading 1 22" xfId="1563"/>
    <cellStyle name="Heading 1 23" xfId="1564"/>
    <cellStyle name="Heading 1 24" xfId="1565"/>
    <cellStyle name="Heading 1 25" xfId="1566"/>
    <cellStyle name="Heading 1 26" xfId="1567"/>
    <cellStyle name="Heading 1 27" xfId="1568"/>
    <cellStyle name="Heading 1 28" xfId="1569"/>
    <cellStyle name="Heading 1 29" xfId="1570"/>
    <cellStyle name="Heading 1 3" xfId="1571"/>
    <cellStyle name="Heading 1 3 2" xfId="1572"/>
    <cellStyle name="Heading 1 30" xfId="1573"/>
    <cellStyle name="Heading 1 31" xfId="1574"/>
    <cellStyle name="Heading 1 32" xfId="1575"/>
    <cellStyle name="Heading 1 33" xfId="1576"/>
    <cellStyle name="Heading 1 34" xfId="1577"/>
    <cellStyle name="Heading 1 35" xfId="1578"/>
    <cellStyle name="Heading 1 36" xfId="1579"/>
    <cellStyle name="Heading 1 37" xfId="1580"/>
    <cellStyle name="Heading 1 38" xfId="1581"/>
    <cellStyle name="Heading 1 39" xfId="1582"/>
    <cellStyle name="Heading 1 4" xfId="1583"/>
    <cellStyle name="Heading 1 40" xfId="1584"/>
    <cellStyle name="Heading 1 41" xfId="1585"/>
    <cellStyle name="Heading 1 5" xfId="1586"/>
    <cellStyle name="Heading 1 6" xfId="1587"/>
    <cellStyle name="Heading 1 7" xfId="1588"/>
    <cellStyle name="Heading 1 8" xfId="1589"/>
    <cellStyle name="Heading 1 9" xfId="1590"/>
    <cellStyle name="Heading 2 10" xfId="1591"/>
    <cellStyle name="Heading 2 11" xfId="1592"/>
    <cellStyle name="Heading 2 12" xfId="1593"/>
    <cellStyle name="Heading 2 13" xfId="1594"/>
    <cellStyle name="Heading 2 14" xfId="1595"/>
    <cellStyle name="Heading 2 15" xfId="1596"/>
    <cellStyle name="Heading 2 16" xfId="1597"/>
    <cellStyle name="Heading 2 17" xfId="1598"/>
    <cellStyle name="Heading 2 18" xfId="1599"/>
    <cellStyle name="Heading 2 19" xfId="1600"/>
    <cellStyle name="Heading 2 2" xfId="1601"/>
    <cellStyle name="Heading 2 2 2" xfId="1602"/>
    <cellStyle name="Heading 2 20" xfId="1603"/>
    <cellStyle name="Heading 2 21" xfId="1604"/>
    <cellStyle name="Heading 2 22" xfId="1605"/>
    <cellStyle name="Heading 2 23" xfId="1606"/>
    <cellStyle name="Heading 2 24" xfId="1607"/>
    <cellStyle name="Heading 2 25" xfId="1608"/>
    <cellStyle name="Heading 2 26" xfId="1609"/>
    <cellStyle name="Heading 2 27" xfId="1610"/>
    <cellStyle name="Heading 2 28" xfId="1611"/>
    <cellStyle name="Heading 2 29" xfId="1612"/>
    <cellStyle name="Heading 2 3" xfId="1613"/>
    <cellStyle name="Heading 2 3 2" xfId="1614"/>
    <cellStyle name="Heading 2 30" xfId="1615"/>
    <cellStyle name="Heading 2 31" xfId="1616"/>
    <cellStyle name="Heading 2 32" xfId="1617"/>
    <cellStyle name="Heading 2 33" xfId="1618"/>
    <cellStyle name="Heading 2 34" xfId="1619"/>
    <cellStyle name="Heading 2 35" xfId="1620"/>
    <cellStyle name="Heading 2 36" xfId="1621"/>
    <cellStyle name="Heading 2 37" xfId="1622"/>
    <cellStyle name="Heading 2 38" xfId="1623"/>
    <cellStyle name="Heading 2 39" xfId="1624"/>
    <cellStyle name="Heading 2 4" xfId="1625"/>
    <cellStyle name="Heading 2 40" xfId="1626"/>
    <cellStyle name="Heading 2 41" xfId="1627"/>
    <cellStyle name="Heading 2 5" xfId="1628"/>
    <cellStyle name="Heading 2 6" xfId="1629"/>
    <cellStyle name="Heading 2 7" xfId="1630"/>
    <cellStyle name="Heading 2 8" xfId="1631"/>
    <cellStyle name="Heading 2 9" xfId="1632"/>
    <cellStyle name="Heading 3 10" xfId="1633"/>
    <cellStyle name="Heading 3 11" xfId="1634"/>
    <cellStyle name="Heading 3 12" xfId="1635"/>
    <cellStyle name="Heading 3 13" xfId="1636"/>
    <cellStyle name="Heading 3 14" xfId="1637"/>
    <cellStyle name="Heading 3 15" xfId="1638"/>
    <cellStyle name="Heading 3 16" xfId="1639"/>
    <cellStyle name="Heading 3 17" xfId="1640"/>
    <cellStyle name="Heading 3 18" xfId="1641"/>
    <cellStyle name="Heading 3 19" xfId="1642"/>
    <cellStyle name="Heading 3 2" xfId="1643"/>
    <cellStyle name="Heading 3 2 2" xfId="1644"/>
    <cellStyle name="Heading 3 20" xfId="1645"/>
    <cellStyle name="Heading 3 21" xfId="1646"/>
    <cellStyle name="Heading 3 22" xfId="1647"/>
    <cellStyle name="Heading 3 23" xfId="1648"/>
    <cellStyle name="Heading 3 24" xfId="1649"/>
    <cellStyle name="Heading 3 25" xfId="1650"/>
    <cellStyle name="Heading 3 26" xfId="1651"/>
    <cellStyle name="Heading 3 27" xfId="1652"/>
    <cellStyle name="Heading 3 28" xfId="1653"/>
    <cellStyle name="Heading 3 29" xfId="1654"/>
    <cellStyle name="Heading 3 3" xfId="1655"/>
    <cellStyle name="Heading 3 3 2" xfId="1656"/>
    <cellStyle name="Heading 3 30" xfId="1657"/>
    <cellStyle name="Heading 3 31" xfId="1658"/>
    <cellStyle name="Heading 3 32" xfId="1659"/>
    <cellStyle name="Heading 3 33" xfId="1660"/>
    <cellStyle name="Heading 3 34" xfId="1661"/>
    <cellStyle name="Heading 3 35" xfId="1662"/>
    <cellStyle name="Heading 3 36" xfId="1663"/>
    <cellStyle name="Heading 3 37" xfId="1664"/>
    <cellStyle name="Heading 3 38" xfId="1665"/>
    <cellStyle name="Heading 3 39" xfId="1666"/>
    <cellStyle name="Heading 3 4" xfId="1667"/>
    <cellStyle name="Heading 3 40" xfId="1668"/>
    <cellStyle name="Heading 3 41" xfId="1669"/>
    <cellStyle name="Heading 3 5" xfId="1670"/>
    <cellStyle name="Heading 3 6" xfId="1671"/>
    <cellStyle name="Heading 3 7" xfId="1672"/>
    <cellStyle name="Heading 3 8" xfId="1673"/>
    <cellStyle name="Heading 3 9" xfId="1674"/>
    <cellStyle name="Heading 4 10" xfId="1675"/>
    <cellStyle name="Heading 4 11" xfId="1676"/>
    <cellStyle name="Heading 4 12" xfId="1677"/>
    <cellStyle name="Heading 4 13" xfId="1678"/>
    <cellStyle name="Heading 4 14" xfId="1679"/>
    <cellStyle name="Heading 4 15" xfId="1680"/>
    <cellStyle name="Heading 4 16" xfId="1681"/>
    <cellStyle name="Heading 4 17" xfId="1682"/>
    <cellStyle name="Heading 4 18" xfId="1683"/>
    <cellStyle name="Heading 4 19" xfId="1684"/>
    <cellStyle name="Heading 4 2" xfId="1685"/>
    <cellStyle name="Heading 4 2 2" xfId="1686"/>
    <cellStyle name="Heading 4 20" xfId="1687"/>
    <cellStyle name="Heading 4 21" xfId="1688"/>
    <cellStyle name="Heading 4 22" xfId="1689"/>
    <cellStyle name="Heading 4 23" xfId="1690"/>
    <cellStyle name="Heading 4 24" xfId="1691"/>
    <cellStyle name="Heading 4 25" xfId="1692"/>
    <cellStyle name="Heading 4 26" xfId="1693"/>
    <cellStyle name="Heading 4 27" xfId="1694"/>
    <cellStyle name="Heading 4 28" xfId="1695"/>
    <cellStyle name="Heading 4 29" xfId="1696"/>
    <cellStyle name="Heading 4 3" xfId="1697"/>
    <cellStyle name="Heading 4 3 2" xfId="1698"/>
    <cellStyle name="Heading 4 30" xfId="1699"/>
    <cellStyle name="Heading 4 31" xfId="1700"/>
    <cellStyle name="Heading 4 32" xfId="1701"/>
    <cellStyle name="Heading 4 33" xfId="1702"/>
    <cellStyle name="Heading 4 34" xfId="1703"/>
    <cellStyle name="Heading 4 35" xfId="1704"/>
    <cellStyle name="Heading 4 36" xfId="1705"/>
    <cellStyle name="Heading 4 37" xfId="1706"/>
    <cellStyle name="Heading 4 38" xfId="1707"/>
    <cellStyle name="Heading 4 39" xfId="1708"/>
    <cellStyle name="Heading 4 4" xfId="1709"/>
    <cellStyle name="Heading 4 40" xfId="1710"/>
    <cellStyle name="Heading 4 41" xfId="1711"/>
    <cellStyle name="Heading 4 5" xfId="1712"/>
    <cellStyle name="Heading 4 6" xfId="1713"/>
    <cellStyle name="Heading 4 7" xfId="1714"/>
    <cellStyle name="Heading 4 8" xfId="1715"/>
    <cellStyle name="Heading 4 9" xfId="1716"/>
    <cellStyle name="Headline" xfId="1717"/>
    <cellStyle name="Hyperlink 2" xfId="1718"/>
    <cellStyle name="Input 10 2" xfId="1719"/>
    <cellStyle name="Input 11 2" xfId="1720"/>
    <cellStyle name="Input 12 2" xfId="1721"/>
    <cellStyle name="Input 13 2" xfId="1722"/>
    <cellStyle name="Input 14 2" xfId="1723"/>
    <cellStyle name="Input 15 2" xfId="1724"/>
    <cellStyle name="Input 16 2" xfId="1725"/>
    <cellStyle name="Input 17 2" xfId="1726"/>
    <cellStyle name="Input 18 2" xfId="1727"/>
    <cellStyle name="Input 19 2" xfId="1728"/>
    <cellStyle name="Input 2" xfId="1729"/>
    <cellStyle name="Input 2 2" xfId="1730"/>
    <cellStyle name="Input 2 3" xfId="1731"/>
    <cellStyle name="Input 2_PrimaryEnergyPrices_TIMES" xfId="1732"/>
    <cellStyle name="Input 20 2" xfId="1733"/>
    <cellStyle name="Input 21 2" xfId="1734"/>
    <cellStyle name="Input 22 2" xfId="1735"/>
    <cellStyle name="Input 23 2" xfId="1736"/>
    <cellStyle name="Input 24 2" xfId="1737"/>
    <cellStyle name="Input 25 2" xfId="1738"/>
    <cellStyle name="Input 26 2" xfId="1739"/>
    <cellStyle name="Input 27 2" xfId="1740"/>
    <cellStyle name="Input 28 2" xfId="1741"/>
    <cellStyle name="Input 29 2" xfId="1742"/>
    <cellStyle name="Input 3" xfId="1743"/>
    <cellStyle name="Input 3 2" xfId="1744"/>
    <cellStyle name="Input 3 3" xfId="1745"/>
    <cellStyle name="Input 30 2" xfId="1746"/>
    <cellStyle name="Input 31 2" xfId="1747"/>
    <cellStyle name="Input 32 2" xfId="1748"/>
    <cellStyle name="Input 33 2" xfId="1749"/>
    <cellStyle name="Input 34" xfId="1750"/>
    <cellStyle name="Input 34 2" xfId="1751"/>
    <cellStyle name="Input 34_ELC_final" xfId="1752"/>
    <cellStyle name="Input 35" xfId="1753"/>
    <cellStyle name="Input 36" xfId="1754"/>
    <cellStyle name="Input 37" xfId="1755"/>
    <cellStyle name="Input 38" xfId="1756"/>
    <cellStyle name="Input 39" xfId="1757"/>
    <cellStyle name="Input 4 2" xfId="1758"/>
    <cellStyle name="Input 40" xfId="1759"/>
    <cellStyle name="Input 5 2" xfId="1760"/>
    <cellStyle name="Input 6 2" xfId="1761"/>
    <cellStyle name="Input 7 2" xfId="1762"/>
    <cellStyle name="Input 8 2" xfId="1763"/>
    <cellStyle name="Input 9 2" xfId="1764"/>
    <cellStyle name="InputCells" xfId="1765"/>
    <cellStyle name="InputCells12" xfId="1766"/>
    <cellStyle name="InputCells12 2" xfId="1767"/>
    <cellStyle name="InputCells12_BBorder" xfId="1768"/>
    <cellStyle name="IntCells" xfId="1769"/>
    <cellStyle name="KP_thin_border_dark_grey" xfId="1770"/>
    <cellStyle name="ligne_titre_0" xfId="1771"/>
    <cellStyle name="Linked Cell 10" xfId="1772"/>
    <cellStyle name="Linked Cell 11" xfId="1773"/>
    <cellStyle name="Linked Cell 12" xfId="1774"/>
    <cellStyle name="Linked Cell 13" xfId="1775"/>
    <cellStyle name="Linked Cell 14" xfId="1776"/>
    <cellStyle name="Linked Cell 15" xfId="1777"/>
    <cellStyle name="Linked Cell 16" xfId="1778"/>
    <cellStyle name="Linked Cell 17" xfId="1779"/>
    <cellStyle name="Linked Cell 18" xfId="1780"/>
    <cellStyle name="Linked Cell 19" xfId="1781"/>
    <cellStyle name="Linked Cell 2" xfId="1782"/>
    <cellStyle name="Linked Cell 2 2" xfId="1783"/>
    <cellStyle name="Linked Cell 20" xfId="1784"/>
    <cellStyle name="Linked Cell 21" xfId="1785"/>
    <cellStyle name="Linked Cell 22" xfId="1786"/>
    <cellStyle name="Linked Cell 23" xfId="1787"/>
    <cellStyle name="Linked Cell 24" xfId="1788"/>
    <cellStyle name="Linked Cell 25" xfId="1789"/>
    <cellStyle name="Linked Cell 26" xfId="1790"/>
    <cellStyle name="Linked Cell 27" xfId="1791"/>
    <cellStyle name="Linked Cell 28" xfId="1792"/>
    <cellStyle name="Linked Cell 29" xfId="1793"/>
    <cellStyle name="Linked Cell 3" xfId="1794"/>
    <cellStyle name="Linked Cell 3 2" xfId="1795"/>
    <cellStyle name="Linked Cell 30" xfId="1796"/>
    <cellStyle name="Linked Cell 31" xfId="1797"/>
    <cellStyle name="Linked Cell 32" xfId="1798"/>
    <cellStyle name="Linked Cell 33" xfId="1799"/>
    <cellStyle name="Linked Cell 34" xfId="1800"/>
    <cellStyle name="Linked Cell 35" xfId="1801"/>
    <cellStyle name="Linked Cell 36" xfId="1802"/>
    <cellStyle name="Linked Cell 37" xfId="1803"/>
    <cellStyle name="Linked Cell 38" xfId="1804"/>
    <cellStyle name="Linked Cell 39" xfId="1805"/>
    <cellStyle name="Linked Cell 4" xfId="1806"/>
    <cellStyle name="Linked Cell 40" xfId="1807"/>
    <cellStyle name="Linked Cell 41" xfId="1808"/>
    <cellStyle name="Linked Cell 5" xfId="1809"/>
    <cellStyle name="Linked Cell 6" xfId="1810"/>
    <cellStyle name="Linked Cell 7" xfId="1811"/>
    <cellStyle name="Linked Cell 8" xfId="1812"/>
    <cellStyle name="Linked Cell 9" xfId="1813"/>
    <cellStyle name="Neutral 10" xfId="1814"/>
    <cellStyle name="Neutral 11" xfId="1815"/>
    <cellStyle name="Neutral 12" xfId="1816"/>
    <cellStyle name="Neutral 13" xfId="1817"/>
    <cellStyle name="Neutral 14" xfId="1818"/>
    <cellStyle name="Neutral 15" xfId="1819"/>
    <cellStyle name="Neutral 16" xfId="1820"/>
    <cellStyle name="Neutral 17" xfId="1821"/>
    <cellStyle name="Neutral 18" xfId="1822"/>
    <cellStyle name="Neutral 19" xfId="1823"/>
    <cellStyle name="Neutral 2" xfId="1824"/>
    <cellStyle name="Neutral 2 2" xfId="1825"/>
    <cellStyle name="Neutral 20" xfId="1826"/>
    <cellStyle name="Neutral 21" xfId="1827"/>
    <cellStyle name="Neutral 22" xfId="1828"/>
    <cellStyle name="Neutral 23" xfId="1829"/>
    <cellStyle name="Neutral 24" xfId="1830"/>
    <cellStyle name="Neutral 25" xfId="1831"/>
    <cellStyle name="Neutral 26" xfId="1832"/>
    <cellStyle name="Neutral 27" xfId="1833"/>
    <cellStyle name="Neutral 28" xfId="1834"/>
    <cellStyle name="Neutral 29" xfId="1835"/>
    <cellStyle name="Neutral 3" xfId="1836"/>
    <cellStyle name="Neutral 3 2" xfId="1837"/>
    <cellStyle name="Neutral 3 3" xfId="1838"/>
    <cellStyle name="Neutral 3 4" xfId="1839"/>
    <cellStyle name="Neutral 30" xfId="1840"/>
    <cellStyle name="Neutral 31" xfId="1841"/>
    <cellStyle name="Neutral 32" xfId="1842"/>
    <cellStyle name="Neutral 33" xfId="1843"/>
    <cellStyle name="Neutral 34" xfId="1844"/>
    <cellStyle name="Neutral 35" xfId="1845"/>
    <cellStyle name="Neutral 36" xfId="1846"/>
    <cellStyle name="Neutral 37" xfId="1847"/>
    <cellStyle name="Neutral 38" xfId="1848"/>
    <cellStyle name="Neutral 39" xfId="1849"/>
    <cellStyle name="Neutral 4" xfId="1850"/>
    <cellStyle name="Neutral 4 2" xfId="1851"/>
    <cellStyle name="Neutral 40" xfId="1852"/>
    <cellStyle name="Neutral 41" xfId="1853"/>
    <cellStyle name="Neutral 42" xfId="1854"/>
    <cellStyle name="Neutral 43" xfId="1855"/>
    <cellStyle name="Neutral 5" xfId="1856"/>
    <cellStyle name="Neutral 6" xfId="1857"/>
    <cellStyle name="Neutral 7" xfId="1858"/>
    <cellStyle name="Neutral 8" xfId="1859"/>
    <cellStyle name="Neutral 9" xfId="1860"/>
    <cellStyle name="Normal" xfId="0" builtinId="0"/>
    <cellStyle name="Normal 10" xfId="1861"/>
    <cellStyle name="Normal 10 2" xfId="1862"/>
    <cellStyle name="Normal 10 2 2" xfId="1863"/>
    <cellStyle name="Normal 11" xfId="1864"/>
    <cellStyle name="Normal 11 2" xfId="1865"/>
    <cellStyle name="Normal 11 2 2" xfId="1866"/>
    <cellStyle name="Normal 11 3" xfId="1867"/>
    <cellStyle name="Normal 11 4" xfId="1868"/>
    <cellStyle name="Normal 11 5" xfId="1869"/>
    <cellStyle name="Normal 12" xfId="1870"/>
    <cellStyle name="Normal 13" xfId="1871"/>
    <cellStyle name="Normal 13 2" xfId="1872"/>
    <cellStyle name="Normal 13 3" xfId="1873"/>
    <cellStyle name="Normal 14" xfId="1874"/>
    <cellStyle name="Normal 14 2" xfId="1875"/>
    <cellStyle name="Normal 15" xfId="1876"/>
    <cellStyle name="Normal 15 2" xfId="1877"/>
    <cellStyle name="Normal 16" xfId="1878"/>
    <cellStyle name="Normal 16 2" xfId="1879"/>
    <cellStyle name="Normal 17" xfId="1880"/>
    <cellStyle name="Normal 17 2" xfId="1881"/>
    <cellStyle name="Normal 18" xfId="1882"/>
    <cellStyle name="Normal 18 2" xfId="1883"/>
    <cellStyle name="Normal 19" xfId="1884"/>
    <cellStyle name="Normal 2" xfId="1885"/>
    <cellStyle name="Normal 2 10" xfId="1886"/>
    <cellStyle name="Normal 2 11" xfId="1887"/>
    <cellStyle name="Normal 2 12" xfId="1888"/>
    <cellStyle name="Normal 2 13" xfId="1889"/>
    <cellStyle name="Normal 2 14" xfId="1890"/>
    <cellStyle name="Normal 2 15" xfId="1891"/>
    <cellStyle name="Normal 2 16" xfId="1892"/>
    <cellStyle name="Normal 2 17" xfId="1893"/>
    <cellStyle name="Normal 2 18" xfId="1894"/>
    <cellStyle name="Normal 2 19" xfId="1895"/>
    <cellStyle name="Normal 2 2" xfId="1896"/>
    <cellStyle name="Normal 2 2 2" xfId="1897"/>
    <cellStyle name="Normal 2 2 2 2" xfId="1898"/>
    <cellStyle name="Normal 2 2 2 2 2" xfId="1899"/>
    <cellStyle name="Normal 2 2 2 3" xfId="1900"/>
    <cellStyle name="Normal 2 2 2 3 2" xfId="1901"/>
    <cellStyle name="Normal 2 2 2 3 3" xfId="1902"/>
    <cellStyle name="Normal 2 2 2 4" xfId="1903"/>
    <cellStyle name="Normal 2 2 3" xfId="1904"/>
    <cellStyle name="Normal 2 2 4" xfId="1905"/>
    <cellStyle name="Normal 2 2 4 2" xfId="1906"/>
    <cellStyle name="Normal 2 2 5" xfId="1907"/>
    <cellStyle name="Normal 2 2 5 2" xfId="1908"/>
    <cellStyle name="Normal 2 2 6" xfId="1909"/>
    <cellStyle name="Normal 2 2 7" xfId="1910"/>
    <cellStyle name="Normal 2 2 8" xfId="1911"/>
    <cellStyle name="Normal 2 2 9" xfId="1912"/>
    <cellStyle name="Normal 2 2_ELC" xfId="1913"/>
    <cellStyle name="Normal 2 20" xfId="1914"/>
    <cellStyle name="Normal 2 21" xfId="1915"/>
    <cellStyle name="Normal 2 22" xfId="1916"/>
    <cellStyle name="Normal 2 23" xfId="1917"/>
    <cellStyle name="Normal 2 24" xfId="1918"/>
    <cellStyle name="Normal 2 25" xfId="1919"/>
    <cellStyle name="Normal 2 26" xfId="1920"/>
    <cellStyle name="Normal 2 27" xfId="1921"/>
    <cellStyle name="Normal 2 28" xfId="1922"/>
    <cellStyle name="Normal 2 29" xfId="1923"/>
    <cellStyle name="Normal 2 3" xfId="1924"/>
    <cellStyle name="Normal 2 3 2" xfId="1925"/>
    <cellStyle name="Normal 2 3 2 2" xfId="1926"/>
    <cellStyle name="Normal 2 3 3" xfId="1927"/>
    <cellStyle name="Normal 2 3 4" xfId="1928"/>
    <cellStyle name="Normal 2 3 5" xfId="1929"/>
    <cellStyle name="Normal 2 3 6" xfId="1930"/>
    <cellStyle name="Normal 2 30" xfId="1931"/>
    <cellStyle name="Normal 2 31" xfId="1932"/>
    <cellStyle name="Normal 2 32" xfId="1933"/>
    <cellStyle name="Normal 2 33" xfId="1934"/>
    <cellStyle name="Normal 2 34" xfId="1935"/>
    <cellStyle name="Normal 2 35" xfId="1936"/>
    <cellStyle name="Normal 2 36" xfId="1937"/>
    <cellStyle name="Normal 2 37" xfId="1938"/>
    <cellStyle name="Normal 2 38" xfId="1939"/>
    <cellStyle name="Normal 2 39" xfId="1940"/>
    <cellStyle name="Normal 2 4" xfId="1941"/>
    <cellStyle name="Normal 2 4 2" xfId="1942"/>
    <cellStyle name="Normal 2 4 3" xfId="1943"/>
    <cellStyle name="Normal 2 4 4" xfId="1944"/>
    <cellStyle name="Normal 2 4 5" xfId="1945"/>
    <cellStyle name="Normal 2 4 6" xfId="1946"/>
    <cellStyle name="Normal 2 40" xfId="1947"/>
    <cellStyle name="Normal 2 41" xfId="1948"/>
    <cellStyle name="Normal 2 42" xfId="1949"/>
    <cellStyle name="Normal 2 43" xfId="1950"/>
    <cellStyle name="Normal 2 44" xfId="1951"/>
    <cellStyle name="Normal 2 45" xfId="1952"/>
    <cellStyle name="Normal 2 46" xfId="1953"/>
    <cellStyle name="Normal 2 47" xfId="1954"/>
    <cellStyle name="Normal 2 48" xfId="1955"/>
    <cellStyle name="Normal 2 5" xfId="1956"/>
    <cellStyle name="Normal 2 5 10" xfId="1957"/>
    <cellStyle name="Normal 2 5 11" xfId="1958"/>
    <cellStyle name="Normal 2 5 12" xfId="1959"/>
    <cellStyle name="Normal 2 5 13" xfId="1960"/>
    <cellStyle name="Normal 2 5 14" xfId="1961"/>
    <cellStyle name="Normal 2 5 15" xfId="1962"/>
    <cellStyle name="Normal 2 5 16" xfId="1963"/>
    <cellStyle name="Normal 2 5 17" xfId="1964"/>
    <cellStyle name="Normal 2 5 2" xfId="1965"/>
    <cellStyle name="Normal 2 5 2 2" xfId="1966"/>
    <cellStyle name="Normal 2 5 3" xfId="1967"/>
    <cellStyle name="Normal 2 5 4" xfId="1968"/>
    <cellStyle name="Normal 2 5 5" xfId="1969"/>
    <cellStyle name="Normal 2 5 6" xfId="1970"/>
    <cellStyle name="Normal 2 5 7" xfId="1971"/>
    <cellStyle name="Normal 2 5 8" xfId="1972"/>
    <cellStyle name="Normal 2 5 9" xfId="1973"/>
    <cellStyle name="Normal 2 6" xfId="1974"/>
    <cellStyle name="Normal 2 6 10" xfId="1975"/>
    <cellStyle name="Normal 2 6 11" xfId="1976"/>
    <cellStyle name="Normal 2 6 12" xfId="1977"/>
    <cellStyle name="Normal 2 6 13" xfId="1978"/>
    <cellStyle name="Normal 2 6 14" xfId="1979"/>
    <cellStyle name="Normal 2 6 15" xfId="1980"/>
    <cellStyle name="Normal 2 6 16" xfId="1981"/>
    <cellStyle name="Normal 2 6 2" xfId="1982"/>
    <cellStyle name="Normal 2 6 2 2" xfId="1983"/>
    <cellStyle name="Normal 2 6 3" xfId="1984"/>
    <cellStyle name="Normal 2 6 4" xfId="1985"/>
    <cellStyle name="Normal 2 6 5" xfId="1986"/>
    <cellStyle name="Normal 2 6 6" xfId="1987"/>
    <cellStyle name="Normal 2 6 7" xfId="1988"/>
    <cellStyle name="Normal 2 6 8" xfId="1989"/>
    <cellStyle name="Normal 2 6 9" xfId="1990"/>
    <cellStyle name="Normal 2 7" xfId="1991"/>
    <cellStyle name="Normal 2 8" xfId="1992"/>
    <cellStyle name="Normal 2 8 2" xfId="1993"/>
    <cellStyle name="Normal 2 8 3" xfId="1994"/>
    <cellStyle name="Normal 2 8 4" xfId="1995"/>
    <cellStyle name="Normal 2 9" xfId="1996"/>
    <cellStyle name="Normal 2 9 2" xfId="1997"/>
    <cellStyle name="Normal 2_bound" xfId="1998"/>
    <cellStyle name="Normal 20" xfId="1999"/>
    <cellStyle name="Normal 20 2" xfId="2000"/>
    <cellStyle name="Normal 21" xfId="2001"/>
    <cellStyle name="Normal 21 2" xfId="2002"/>
    <cellStyle name="Normal 21_Scen_XBase" xfId="2003"/>
    <cellStyle name="Normal 22" xfId="2004"/>
    <cellStyle name="Normal 23" xfId="2005"/>
    <cellStyle name="Normal 23 2" xfId="2006"/>
    <cellStyle name="Normal 23 3" xfId="2007"/>
    <cellStyle name="Normal 24" xfId="2008"/>
    <cellStyle name="Normal 24 10" xfId="2009"/>
    <cellStyle name="Normal 24 11" xfId="2010"/>
    <cellStyle name="Normal 24 12" xfId="2011"/>
    <cellStyle name="Normal 24 13" xfId="2012"/>
    <cellStyle name="Normal 24 14" xfId="2013"/>
    <cellStyle name="Normal 24 15" xfId="2014"/>
    <cellStyle name="Normal 24 16" xfId="2015"/>
    <cellStyle name="Normal 24 17" xfId="2016"/>
    <cellStyle name="Normal 24 18" xfId="2017"/>
    <cellStyle name="Normal 24 19" xfId="2018"/>
    <cellStyle name="Normal 24 2" xfId="2019"/>
    <cellStyle name="Normal 24 20" xfId="2020"/>
    <cellStyle name="Normal 24 21" xfId="2021"/>
    <cellStyle name="Normal 24 22" xfId="2022"/>
    <cellStyle name="Normal 24 3" xfId="2023"/>
    <cellStyle name="Normal 24 4" xfId="2024"/>
    <cellStyle name="Normal 24 5" xfId="2025"/>
    <cellStyle name="Normal 24 6" xfId="2026"/>
    <cellStyle name="Normal 24 7" xfId="2027"/>
    <cellStyle name="Normal 24 8" xfId="2028"/>
    <cellStyle name="Normal 24 9" xfId="2029"/>
    <cellStyle name="Normal 25" xfId="2030"/>
    <cellStyle name="Normal 26" xfId="2031"/>
    <cellStyle name="Normal 26 2" xfId="2032"/>
    <cellStyle name="Normal 27" xfId="2033"/>
    <cellStyle name="Normal 27 2" xfId="2034"/>
    <cellStyle name="Normal 28" xfId="2035"/>
    <cellStyle name="Normal 29" xfId="2036"/>
    <cellStyle name="Normal 3" xfId="2037"/>
    <cellStyle name="Normal 3 10" xfId="2038"/>
    <cellStyle name="Normal 3 11" xfId="2039"/>
    <cellStyle name="Normal 3 12" xfId="2040"/>
    <cellStyle name="Normal 3 13" xfId="2041"/>
    <cellStyle name="Normal 3 14" xfId="2042"/>
    <cellStyle name="Normal 3 15" xfId="2043"/>
    <cellStyle name="Normal 3 16" xfId="2044"/>
    <cellStyle name="Normal 3 17" xfId="2045"/>
    <cellStyle name="Normal 3 18" xfId="2046"/>
    <cellStyle name="Normal 3 19" xfId="2047"/>
    <cellStyle name="Normal 3 2" xfId="2048"/>
    <cellStyle name="Normal 3 2 2" xfId="2049"/>
    <cellStyle name="Normal 3 2 2 2" xfId="2050"/>
    <cellStyle name="Normal 3 2 2 3" xfId="2051"/>
    <cellStyle name="Normal 3 2 3" xfId="2052"/>
    <cellStyle name="Normal 3 2 4" xfId="2053"/>
    <cellStyle name="Normal 3 2 5" xfId="2054"/>
    <cellStyle name="Normal 3 2_ELC" xfId="2055"/>
    <cellStyle name="Normal 3 20" xfId="2056"/>
    <cellStyle name="Normal 3 21" xfId="2057"/>
    <cellStyle name="Normal 3 22" xfId="2058"/>
    <cellStyle name="Normal 3 23" xfId="2059"/>
    <cellStyle name="Normal 3 24" xfId="2060"/>
    <cellStyle name="Normal 3 25" xfId="2061"/>
    <cellStyle name="Normal 3 26" xfId="2062"/>
    <cellStyle name="Normal 3 27" xfId="2063"/>
    <cellStyle name="Normal 3 28" xfId="2064"/>
    <cellStyle name="Normal 3 28 2" xfId="2065"/>
    <cellStyle name="Normal 3 29" xfId="2066"/>
    <cellStyle name="Normal 3 3" xfId="2067"/>
    <cellStyle name="Normal 3 3 2" xfId="2068"/>
    <cellStyle name="Normal 3 30" xfId="2069"/>
    <cellStyle name="Normal 3 31" xfId="2070"/>
    <cellStyle name="Normal 3 4" xfId="2071"/>
    <cellStyle name="Normal 3 4 2" xfId="2072"/>
    <cellStyle name="Normal 3 4 3" xfId="2073"/>
    <cellStyle name="Normal 3 4 4" xfId="2074"/>
    <cellStyle name="Normal 3 5" xfId="2075"/>
    <cellStyle name="Normal 3 5 2" xfId="2076"/>
    <cellStyle name="Normal 3 5 3" xfId="2077"/>
    <cellStyle name="Normal 3 6" xfId="2078"/>
    <cellStyle name="Normal 3 6 2" xfId="2079"/>
    <cellStyle name="Normal 3 7" xfId="2080"/>
    <cellStyle name="Normal 3 7 2" xfId="2081"/>
    <cellStyle name="Normal 3 8" xfId="2082"/>
    <cellStyle name="Normal 3 9" xfId="2083"/>
    <cellStyle name="Normal 3_Heating-COM" xfId="2084"/>
    <cellStyle name="Normal 30" xfId="2085"/>
    <cellStyle name="Normal 31" xfId="2086"/>
    <cellStyle name="Normal 31 2" xfId="2087"/>
    <cellStyle name="Normal 32" xfId="2088"/>
    <cellStyle name="Normal 32 2" xfId="2089"/>
    <cellStyle name="Normal 33" xfId="2090"/>
    <cellStyle name="Normal 33 10" xfId="2091"/>
    <cellStyle name="Normal 33 11" xfId="2092"/>
    <cellStyle name="Normal 33 12" xfId="2093"/>
    <cellStyle name="Normal 33 13" xfId="2094"/>
    <cellStyle name="Normal 33 2" xfId="2095"/>
    <cellStyle name="Normal 33 3" xfId="2096"/>
    <cellStyle name="Normal 33 4" xfId="2097"/>
    <cellStyle name="Normal 33 5" xfId="2098"/>
    <cellStyle name="Normal 33 6" xfId="2099"/>
    <cellStyle name="Normal 33 7" xfId="2100"/>
    <cellStyle name="Normal 33 8" xfId="2101"/>
    <cellStyle name="Normal 33 9" xfId="2102"/>
    <cellStyle name="Normal 33_Scen_XBase" xfId="2103"/>
    <cellStyle name="Normal 34" xfId="2104"/>
    <cellStyle name="Normal 35" xfId="2105"/>
    <cellStyle name="Normal 36" xfId="2106"/>
    <cellStyle name="Normal 36 2" xfId="2107"/>
    <cellStyle name="Normal 37" xfId="2108"/>
    <cellStyle name="Normal 37 2" xfId="2109"/>
    <cellStyle name="Normal 38" xfId="2110"/>
    <cellStyle name="Normal 39" xfId="2111"/>
    <cellStyle name="Normal 4" xfId="2112"/>
    <cellStyle name="Normal 4 10" xfId="2113"/>
    <cellStyle name="Normal 4 11" xfId="2114"/>
    <cellStyle name="Normal 4 13 2" xfId="2115"/>
    <cellStyle name="Normal 4 13 2 2" xfId="2116"/>
    <cellStyle name="Normal 4 13 2 3" xfId="2117"/>
    <cellStyle name="Normal 4 13 2 4" xfId="2118"/>
    <cellStyle name="Normal 4 2" xfId="2119"/>
    <cellStyle name="Normal 4 2 2" xfId="2120"/>
    <cellStyle name="Normal 4 2 2 2" xfId="2121"/>
    <cellStyle name="Normal 4 2 3" xfId="2122"/>
    <cellStyle name="Normal 4 2 3 2" xfId="2123"/>
    <cellStyle name="Normal 4 2 4" xfId="2124"/>
    <cellStyle name="Normal 4 2_Scen_XBase" xfId="2125"/>
    <cellStyle name="Normal 4 3" xfId="2126"/>
    <cellStyle name="Normal 4 3 2" xfId="2127"/>
    <cellStyle name="Normal 4 3 2 2" xfId="2128"/>
    <cellStyle name="Normal 4 3 3" xfId="2129"/>
    <cellStyle name="Normal 4 3 4" xfId="2130"/>
    <cellStyle name="Normal 4 3 5" xfId="2131"/>
    <cellStyle name="Normal 4 3_Scen_XBase" xfId="2132"/>
    <cellStyle name="Normal 4 4" xfId="2133"/>
    <cellStyle name="Normal 4 4 2" xfId="2134"/>
    <cellStyle name="Normal 4 4 3" xfId="2135"/>
    <cellStyle name="Normal 4 5" xfId="2136"/>
    <cellStyle name="Normal 4 5 2" xfId="2137"/>
    <cellStyle name="Normal 4 6" xfId="2138"/>
    <cellStyle name="Normal 4 6 2" xfId="2139"/>
    <cellStyle name="Normal 4 6 3" xfId="2140"/>
    <cellStyle name="Normal 4 7" xfId="2141"/>
    <cellStyle name="Normal 4 8" xfId="2142"/>
    <cellStyle name="Normal 4 9" xfId="2143"/>
    <cellStyle name="Normal 4_ELC" xfId="2144"/>
    <cellStyle name="Normal 40" xfId="2145"/>
    <cellStyle name="Normal 41" xfId="2146"/>
    <cellStyle name="Normal 5" xfId="2147"/>
    <cellStyle name="Normal 5 10" xfId="2148"/>
    <cellStyle name="Normal 5 11" xfId="2149"/>
    <cellStyle name="Normal 5 12" xfId="2150"/>
    <cellStyle name="Normal 5 13" xfId="2151"/>
    <cellStyle name="Normal 5 14" xfId="2152"/>
    <cellStyle name="Normal 5 2" xfId="2153"/>
    <cellStyle name="Normal 5 2 2" xfId="2154"/>
    <cellStyle name="Normal 5 2 2 2" xfId="2155"/>
    <cellStyle name="Normal 5 2 3" xfId="2156"/>
    <cellStyle name="Normal 5 2 4" xfId="2157"/>
    <cellStyle name="Normal 5 3" xfId="2158"/>
    <cellStyle name="Normal 5 3 2" xfId="2159"/>
    <cellStyle name="Normal 5 3 3" xfId="2160"/>
    <cellStyle name="Normal 5 4" xfId="2161"/>
    <cellStyle name="Normal 5 5" xfId="2162"/>
    <cellStyle name="Normal 5 5 2" xfId="2163"/>
    <cellStyle name="Normal 5 5 3" xfId="2164"/>
    <cellStyle name="Normal 5 6" xfId="2165"/>
    <cellStyle name="Normal 5 6 2" xfId="2166"/>
    <cellStyle name="Normal 5 7" xfId="2167"/>
    <cellStyle name="Normal 5 8" xfId="2168"/>
    <cellStyle name="Normal 5 9" xfId="2169"/>
    <cellStyle name="Normal 50" xfId="2170"/>
    <cellStyle name="Normal 51" xfId="2171"/>
    <cellStyle name="Normal 52" xfId="2172"/>
    <cellStyle name="Normal 53" xfId="2173"/>
    <cellStyle name="Normal 54" xfId="2174"/>
    <cellStyle name="Normal 55" xfId="2175"/>
    <cellStyle name="Normal 6" xfId="2176"/>
    <cellStyle name="Normal 6 10" xfId="2177"/>
    <cellStyle name="Normal 6 11" xfId="2178"/>
    <cellStyle name="Normal 6 12" xfId="2179"/>
    <cellStyle name="Normal 6 13" xfId="2180"/>
    <cellStyle name="Normal 6 14" xfId="2181"/>
    <cellStyle name="Normal 6 2" xfId="2182"/>
    <cellStyle name="Normal 6 2 10" xfId="2183"/>
    <cellStyle name="Normal 6 2 11" xfId="2184"/>
    <cellStyle name="Normal 6 2 12" xfId="2185"/>
    <cellStyle name="Normal 6 2 13" xfId="2186"/>
    <cellStyle name="Normal 6 2 14" xfId="2187"/>
    <cellStyle name="Normal 6 2 2" xfId="2188"/>
    <cellStyle name="Normal 6 2 3" xfId="2189"/>
    <cellStyle name="Normal 6 2 4" xfId="2190"/>
    <cellStyle name="Normal 6 2 5" xfId="2191"/>
    <cellStyle name="Normal 6 2 6" xfId="2192"/>
    <cellStyle name="Normal 6 2 7" xfId="2193"/>
    <cellStyle name="Normal 6 2 8" xfId="2194"/>
    <cellStyle name="Normal 6 2 9" xfId="2195"/>
    <cellStyle name="Normal 6 3" xfId="2196"/>
    <cellStyle name="Normal 6 3 10" xfId="2197"/>
    <cellStyle name="Normal 6 3 11" xfId="2198"/>
    <cellStyle name="Normal 6 3 12" xfId="2199"/>
    <cellStyle name="Normal 6 3 13" xfId="2200"/>
    <cellStyle name="Normal 6 3 14" xfId="2201"/>
    <cellStyle name="Normal 6 3 15" xfId="2202"/>
    <cellStyle name="Normal 6 3 16" xfId="2203"/>
    <cellStyle name="Normal 6 3 2" xfId="2204"/>
    <cellStyle name="Normal 6 3 3" xfId="2205"/>
    <cellStyle name="Normal 6 3 4" xfId="2206"/>
    <cellStyle name="Normal 6 3 5" xfId="2207"/>
    <cellStyle name="Normal 6 3 6" xfId="2208"/>
    <cellStyle name="Normal 6 3 7" xfId="2209"/>
    <cellStyle name="Normal 6 3 8" xfId="2210"/>
    <cellStyle name="Normal 6 3 9" xfId="2211"/>
    <cellStyle name="Normal 6 4" xfId="2212"/>
    <cellStyle name="Normal 6 5" xfId="2213"/>
    <cellStyle name="Normal 6 6" xfId="2214"/>
    <cellStyle name="Normal 6 7" xfId="2215"/>
    <cellStyle name="Normal 6 8" xfId="2216"/>
    <cellStyle name="Normal 6 9" xfId="2217"/>
    <cellStyle name="Normal 6_ELC" xfId="2218"/>
    <cellStyle name="Normal 7" xfId="2219"/>
    <cellStyle name="Normal 7 2" xfId="2220"/>
    <cellStyle name="Normal 7 2 2" xfId="2221"/>
    <cellStyle name="Normal 7 2 3" xfId="2222"/>
    <cellStyle name="Normal 7 2_Scen_XBase" xfId="2223"/>
    <cellStyle name="Normal 7 3" xfId="2224"/>
    <cellStyle name="Normal 7 4" xfId="2225"/>
    <cellStyle name="Normal 7 5" xfId="2226"/>
    <cellStyle name="Normal 7 6" xfId="2227"/>
    <cellStyle name="Normal 8" xfId="2228"/>
    <cellStyle name="Normal 8 10" xfId="2229"/>
    <cellStyle name="Normal 8 11" xfId="2230"/>
    <cellStyle name="Normal 8 2" xfId="2231"/>
    <cellStyle name="Normal 8 3" xfId="2232"/>
    <cellStyle name="Normal 8 4" xfId="2233"/>
    <cellStyle name="Normal 8 5" xfId="2234"/>
    <cellStyle name="Normal 8 6" xfId="2235"/>
    <cellStyle name="Normal 8 7" xfId="2236"/>
    <cellStyle name="Normal 8 8" xfId="2237"/>
    <cellStyle name="Normal 8 9" xfId="2238"/>
    <cellStyle name="Normal 9" xfId="2239"/>
    <cellStyle name="Normal 9 10" xfId="2240"/>
    <cellStyle name="Normal 9 2" xfId="2241"/>
    <cellStyle name="Normal 9 2 2" xfId="2242"/>
    <cellStyle name="Normal 9 3" xfId="2243"/>
    <cellStyle name="Normal 9 4" xfId="2244"/>
    <cellStyle name="Normal 9 5" xfId="2245"/>
    <cellStyle name="Normal 9 6" xfId="2246"/>
    <cellStyle name="Normal 9 7" xfId="2247"/>
    <cellStyle name="Normal 9 8" xfId="2248"/>
    <cellStyle name="Normal 9 9" xfId="2249"/>
    <cellStyle name="Normal GHG Numbers (0.00)" xfId="2250"/>
    <cellStyle name="Normal GHG Numbers (0.00) 2" xfId="2251"/>
    <cellStyle name="Normal GHG Textfiels Bold" xfId="2252"/>
    <cellStyle name="Normal GHG whole table" xfId="2253"/>
    <cellStyle name="Normal GHG-Shade" xfId="2254"/>
    <cellStyle name="Normal GHG-Shade 2" xfId="2255"/>
    <cellStyle name="Normal GHG-Shade 3" xfId="2256"/>
    <cellStyle name="Normál_Munka1" xfId="2257"/>
    <cellStyle name="Normale_B2020" xfId="2258"/>
    <cellStyle name="Normale_Scen_UC_IND-StrucConst" xfId="2259"/>
    <cellStyle name="Note 10" xfId="2260"/>
    <cellStyle name="Note 10 2" xfId="2261"/>
    <cellStyle name="Note 10 3" xfId="2262"/>
    <cellStyle name="Note 10 3 2" xfId="2263"/>
    <cellStyle name="Note 10 3_ELC_final" xfId="2264"/>
    <cellStyle name="Note 10_ELC_final" xfId="2265"/>
    <cellStyle name="Note 11" xfId="2266"/>
    <cellStyle name="Note 11 2" xfId="2267"/>
    <cellStyle name="Note 11_ELC_final" xfId="2268"/>
    <cellStyle name="Note 12" xfId="2269"/>
    <cellStyle name="Note 12 2" xfId="2270"/>
    <cellStyle name="Note 12_ELC_final" xfId="2271"/>
    <cellStyle name="Note 13" xfId="2272"/>
    <cellStyle name="Note 13 2" xfId="2273"/>
    <cellStyle name="Note 13_ELC_final" xfId="2274"/>
    <cellStyle name="Note 14" xfId="2275"/>
    <cellStyle name="Note 14 2" xfId="2276"/>
    <cellStyle name="Note 14_ELC_final" xfId="2277"/>
    <cellStyle name="Note 15" xfId="2278"/>
    <cellStyle name="Note 15 2" xfId="2279"/>
    <cellStyle name="Note 15_ELC_final" xfId="2280"/>
    <cellStyle name="Note 16" xfId="2281"/>
    <cellStyle name="Note 16 2" xfId="2282"/>
    <cellStyle name="Note 16_ELC_final" xfId="2283"/>
    <cellStyle name="Note 17" xfId="2284"/>
    <cellStyle name="Note 17 2" xfId="2285"/>
    <cellStyle name="Note 17_ELC_final" xfId="2286"/>
    <cellStyle name="Note 18" xfId="2287"/>
    <cellStyle name="Note 18 2" xfId="2288"/>
    <cellStyle name="Note 18_ELC_final" xfId="2289"/>
    <cellStyle name="Note 19" xfId="2290"/>
    <cellStyle name="Note 2" xfId="2291"/>
    <cellStyle name="Note 2 2" xfId="2292"/>
    <cellStyle name="Note 2 3" xfId="2293"/>
    <cellStyle name="Note 2 4" xfId="2294"/>
    <cellStyle name="Note 2 5" xfId="2295"/>
    <cellStyle name="Note 2_PrimaryEnergyPrices_TIMES" xfId="2296"/>
    <cellStyle name="Note 20" xfId="2297"/>
    <cellStyle name="Note 21" xfId="2298"/>
    <cellStyle name="Note 22" xfId="2299"/>
    <cellStyle name="Note 23" xfId="2300"/>
    <cellStyle name="Note 24" xfId="2301"/>
    <cellStyle name="Note 25" xfId="2302"/>
    <cellStyle name="Note 26" xfId="2303"/>
    <cellStyle name="Note 27" xfId="2304"/>
    <cellStyle name="Note 28" xfId="2305"/>
    <cellStyle name="Note 29" xfId="2306"/>
    <cellStyle name="Note 3" xfId="2307"/>
    <cellStyle name="Note 3 2" xfId="2308"/>
    <cellStyle name="Note 3 2 2" xfId="2309"/>
    <cellStyle name="Note 3 3" xfId="2310"/>
    <cellStyle name="Note 3 4" xfId="2311"/>
    <cellStyle name="Note 3 5" xfId="2312"/>
    <cellStyle name="Note 3 6" xfId="2313"/>
    <cellStyle name="Note 3_PrimaryEnergyPrices_TIMES" xfId="2314"/>
    <cellStyle name="Note 30" xfId="2315"/>
    <cellStyle name="Note 31" xfId="2316"/>
    <cellStyle name="Note 32" xfId="2317"/>
    <cellStyle name="Note 33" xfId="2318"/>
    <cellStyle name="Note 34" xfId="2319"/>
    <cellStyle name="Note 35" xfId="2320"/>
    <cellStyle name="Note 36" xfId="2321"/>
    <cellStyle name="Note 37" xfId="2322"/>
    <cellStyle name="Note 38" xfId="2323"/>
    <cellStyle name="Note 39" xfId="2324"/>
    <cellStyle name="Note 4" xfId="2325"/>
    <cellStyle name="Note 4 2" xfId="2326"/>
    <cellStyle name="Note 4 3" xfId="2327"/>
    <cellStyle name="Note 4 3 2" xfId="2328"/>
    <cellStyle name="Note 4 3_ELC_final" xfId="2329"/>
    <cellStyle name="Note 4 4" xfId="2330"/>
    <cellStyle name="Note 4_ELC_final" xfId="2331"/>
    <cellStyle name="Note 40" xfId="2332"/>
    <cellStyle name="Note 41" xfId="2333"/>
    <cellStyle name="Note 5" xfId="2334"/>
    <cellStyle name="Note 5 2" xfId="2335"/>
    <cellStyle name="Note 5 3" xfId="2336"/>
    <cellStyle name="Note 5 3 2" xfId="2337"/>
    <cellStyle name="Note 5 3_ELC_final" xfId="2338"/>
    <cellStyle name="Note 5 4" xfId="2339"/>
    <cellStyle name="Note 5_ELC_final" xfId="2340"/>
    <cellStyle name="Note 6" xfId="2341"/>
    <cellStyle name="Note 6 2" xfId="2342"/>
    <cellStyle name="Note 6 3" xfId="2343"/>
    <cellStyle name="Note 6 3 2" xfId="2344"/>
    <cellStyle name="Note 6 3_ELC_final" xfId="2345"/>
    <cellStyle name="Note 6 4" xfId="2346"/>
    <cellStyle name="Note 6_ELC_final" xfId="2347"/>
    <cellStyle name="Note 7" xfId="2348"/>
    <cellStyle name="Note 7 2" xfId="2349"/>
    <cellStyle name="Note 7 3" xfId="2350"/>
    <cellStyle name="Note 7 3 2" xfId="2351"/>
    <cellStyle name="Note 7 3_ELC_final" xfId="2352"/>
    <cellStyle name="Note 7 4" xfId="2353"/>
    <cellStyle name="Note 7_ELC_final" xfId="2354"/>
    <cellStyle name="Note 8" xfId="2355"/>
    <cellStyle name="Note 8 2" xfId="2356"/>
    <cellStyle name="Note 8 3" xfId="2357"/>
    <cellStyle name="Note 8 3 2" xfId="2358"/>
    <cellStyle name="Note 8 3_ELC_final" xfId="2359"/>
    <cellStyle name="Note 8 4" xfId="2360"/>
    <cellStyle name="Note 8_ELC_final" xfId="2361"/>
    <cellStyle name="Note 9" xfId="2362"/>
    <cellStyle name="Note 9 2" xfId="2363"/>
    <cellStyle name="Note 9 3" xfId="2364"/>
    <cellStyle name="Note 9 3 2" xfId="2365"/>
    <cellStyle name="Note 9 3_ELC_final" xfId="2366"/>
    <cellStyle name="Note 9 4" xfId="2367"/>
    <cellStyle name="Note 9_ELC_final" xfId="2368"/>
    <cellStyle name="Notiz" xfId="2369"/>
    <cellStyle name="Notiz 2" xfId="2370"/>
    <cellStyle name="Notiz 3" xfId="2371"/>
    <cellStyle name="num_note" xfId="2372"/>
    <cellStyle name="NumberCellStyle" xfId="3373"/>
    <cellStyle name="Nuovo" xfId="2373"/>
    <cellStyle name="Nuovo 10" xfId="2374"/>
    <cellStyle name="Nuovo 11" xfId="2375"/>
    <cellStyle name="Nuovo 12" xfId="2376"/>
    <cellStyle name="Nuovo 13" xfId="2377"/>
    <cellStyle name="Nuovo 14" xfId="2378"/>
    <cellStyle name="Nuovo 15" xfId="2379"/>
    <cellStyle name="Nuovo 16" xfId="2380"/>
    <cellStyle name="Nuovo 17" xfId="2381"/>
    <cellStyle name="Nuovo 18" xfId="2382"/>
    <cellStyle name="Nuovo 19" xfId="2383"/>
    <cellStyle name="Nuovo 2" xfId="2384"/>
    <cellStyle name="Nuovo 20" xfId="2385"/>
    <cellStyle name="Nuovo 21" xfId="2386"/>
    <cellStyle name="Nuovo 22" xfId="2387"/>
    <cellStyle name="Nuovo 23" xfId="2388"/>
    <cellStyle name="Nuovo 24" xfId="2389"/>
    <cellStyle name="Nuovo 25" xfId="2390"/>
    <cellStyle name="Nuovo 26" xfId="2391"/>
    <cellStyle name="Nuovo 27" xfId="2392"/>
    <cellStyle name="Nuovo 28" xfId="2393"/>
    <cellStyle name="Nuovo 29" xfId="2394"/>
    <cellStyle name="Nuovo 3" xfId="2395"/>
    <cellStyle name="Nuovo 30" xfId="2396"/>
    <cellStyle name="Nuovo 31" xfId="2397"/>
    <cellStyle name="Nuovo 32" xfId="2398"/>
    <cellStyle name="Nuovo 33" xfId="2399"/>
    <cellStyle name="Nuovo 34" xfId="2400"/>
    <cellStyle name="Nuovo 35" xfId="2401"/>
    <cellStyle name="Nuovo 36" xfId="2402"/>
    <cellStyle name="Nuovo 37" xfId="2403"/>
    <cellStyle name="Nuovo 38" xfId="2404"/>
    <cellStyle name="Nuovo 4" xfId="2405"/>
    <cellStyle name="Nuovo 5" xfId="2406"/>
    <cellStyle name="Nuovo 6" xfId="2407"/>
    <cellStyle name="Nuovo 7" xfId="2408"/>
    <cellStyle name="Nuovo 8" xfId="2409"/>
    <cellStyle name="Nuovo 9" xfId="2410"/>
    <cellStyle name="Output 10" xfId="2411"/>
    <cellStyle name="Output 11" xfId="2412"/>
    <cellStyle name="Output 12" xfId="2413"/>
    <cellStyle name="Output 13" xfId="2414"/>
    <cellStyle name="Output 14" xfId="2415"/>
    <cellStyle name="Output 15" xfId="2416"/>
    <cellStyle name="Output 16" xfId="2417"/>
    <cellStyle name="Output 17" xfId="2418"/>
    <cellStyle name="Output 18" xfId="2419"/>
    <cellStyle name="Output 19" xfId="2420"/>
    <cellStyle name="Output 2" xfId="2421"/>
    <cellStyle name="Output 2 2" xfId="2422"/>
    <cellStyle name="Output 20" xfId="2423"/>
    <cellStyle name="Output 21" xfId="2424"/>
    <cellStyle name="Output 22" xfId="2425"/>
    <cellStyle name="Output 23" xfId="2426"/>
    <cellStyle name="Output 24" xfId="2427"/>
    <cellStyle name="Output 25" xfId="2428"/>
    <cellStyle name="Output 26" xfId="2429"/>
    <cellStyle name="Output 27" xfId="2430"/>
    <cellStyle name="Output 28" xfId="2431"/>
    <cellStyle name="Output 29" xfId="2432"/>
    <cellStyle name="Output 3" xfId="2433"/>
    <cellStyle name="Output 3 2" xfId="2434"/>
    <cellStyle name="Output 30" xfId="2435"/>
    <cellStyle name="Output 31" xfId="2436"/>
    <cellStyle name="Output 32" xfId="2437"/>
    <cellStyle name="Output 33" xfId="2438"/>
    <cellStyle name="Output 34" xfId="2439"/>
    <cellStyle name="Output 35" xfId="2440"/>
    <cellStyle name="Output 36" xfId="2441"/>
    <cellStyle name="Output 37" xfId="2442"/>
    <cellStyle name="Output 38" xfId="2443"/>
    <cellStyle name="Output 39" xfId="2444"/>
    <cellStyle name="Output 4" xfId="2445"/>
    <cellStyle name="Output 40" xfId="2446"/>
    <cellStyle name="Output 41" xfId="2447"/>
    <cellStyle name="Output 42" xfId="2448"/>
    <cellStyle name="Output 43" xfId="2449"/>
    <cellStyle name="Output 5" xfId="2450"/>
    <cellStyle name="Output 6" xfId="2451"/>
    <cellStyle name="Output 7" xfId="2452"/>
    <cellStyle name="Output 8" xfId="2453"/>
    <cellStyle name="Output 9" xfId="2454"/>
    <cellStyle name="Pattern" xfId="2455"/>
    <cellStyle name="Percent 10 10" xfId="2456"/>
    <cellStyle name="Percent 10 11" xfId="2457"/>
    <cellStyle name="Percent 10 12" xfId="2458"/>
    <cellStyle name="Percent 10 13" xfId="2459"/>
    <cellStyle name="Percent 10 14" xfId="2460"/>
    <cellStyle name="Percent 10 15" xfId="2461"/>
    <cellStyle name="Percent 10 16" xfId="2462"/>
    <cellStyle name="Percent 10 17" xfId="2463"/>
    <cellStyle name="Percent 10 18" xfId="2464"/>
    <cellStyle name="Percent 10 19" xfId="2465"/>
    <cellStyle name="Percent 10 2" xfId="2466"/>
    <cellStyle name="Percent 10 20" xfId="2467"/>
    <cellStyle name="Percent 10 3" xfId="2468"/>
    <cellStyle name="Percent 10 4" xfId="2469"/>
    <cellStyle name="Percent 10 5" xfId="2470"/>
    <cellStyle name="Percent 10 6" xfId="2471"/>
    <cellStyle name="Percent 10 7" xfId="2472"/>
    <cellStyle name="Percent 10 7 2" xfId="2473"/>
    <cellStyle name="Percent 10 7 3" xfId="2474"/>
    <cellStyle name="Percent 10 8" xfId="2475"/>
    <cellStyle name="Percent 10 9" xfId="2476"/>
    <cellStyle name="Percent 11 10" xfId="2477"/>
    <cellStyle name="Percent 11 2" xfId="2478"/>
    <cellStyle name="Percent 11 3" xfId="2479"/>
    <cellStyle name="Percent 11 4" xfId="2480"/>
    <cellStyle name="Percent 11 5" xfId="2481"/>
    <cellStyle name="Percent 11 6" xfId="2482"/>
    <cellStyle name="Percent 11 7" xfId="2483"/>
    <cellStyle name="Percent 11 7 2" xfId="2484"/>
    <cellStyle name="Percent 11 7 3" xfId="2485"/>
    <cellStyle name="Percent 11 8" xfId="2486"/>
    <cellStyle name="Percent 11 9" xfId="2487"/>
    <cellStyle name="Percent 12 10" xfId="2488"/>
    <cellStyle name="Percent 12 2" xfId="2489"/>
    <cellStyle name="Percent 12 3" xfId="2490"/>
    <cellStyle name="Percent 12 4" xfId="2491"/>
    <cellStyle name="Percent 12 5" xfId="2492"/>
    <cellStyle name="Percent 12 6" xfId="2493"/>
    <cellStyle name="Percent 12 7" xfId="2494"/>
    <cellStyle name="Percent 12 7 2" xfId="2495"/>
    <cellStyle name="Percent 12 7 3" xfId="2496"/>
    <cellStyle name="Percent 12 8" xfId="2497"/>
    <cellStyle name="Percent 12 9" xfId="2498"/>
    <cellStyle name="Percent 13 10" xfId="2499"/>
    <cellStyle name="Percent 13 2" xfId="2500"/>
    <cellStyle name="Percent 13 3" xfId="2501"/>
    <cellStyle name="Percent 13 4" xfId="2502"/>
    <cellStyle name="Percent 13 5" xfId="2503"/>
    <cellStyle name="Percent 13 6" xfId="2504"/>
    <cellStyle name="Percent 13 7" xfId="2505"/>
    <cellStyle name="Percent 13 7 2" xfId="2506"/>
    <cellStyle name="Percent 13 7 3" xfId="2507"/>
    <cellStyle name="Percent 13 8" xfId="2508"/>
    <cellStyle name="Percent 13 9" xfId="2509"/>
    <cellStyle name="Percent 14 10" xfId="2510"/>
    <cellStyle name="Percent 14 2" xfId="2511"/>
    <cellStyle name="Percent 14 3" xfId="2512"/>
    <cellStyle name="Percent 14 4" xfId="2513"/>
    <cellStyle name="Percent 14 5" xfId="2514"/>
    <cellStyle name="Percent 14 6" xfId="2515"/>
    <cellStyle name="Percent 14 7" xfId="2516"/>
    <cellStyle name="Percent 14 7 2" xfId="2517"/>
    <cellStyle name="Percent 14 7 3" xfId="2518"/>
    <cellStyle name="Percent 14 8" xfId="2519"/>
    <cellStyle name="Percent 14 9" xfId="2520"/>
    <cellStyle name="Percent 15" xfId="2521"/>
    <cellStyle name="Percent 15 2" xfId="2522"/>
    <cellStyle name="Percent 15 3" xfId="2523"/>
    <cellStyle name="Percent 15 4" xfId="2524"/>
    <cellStyle name="Percent 15 5" xfId="2525"/>
    <cellStyle name="Percent 15 6" xfId="2526"/>
    <cellStyle name="Percent 15 7" xfId="2527"/>
    <cellStyle name="Percent 15 7 2" xfId="2528"/>
    <cellStyle name="Percent 15 7 3" xfId="2529"/>
    <cellStyle name="Percent 16 2" xfId="2530"/>
    <cellStyle name="Percent 16 3" xfId="2531"/>
    <cellStyle name="Percent 16 4" xfId="2532"/>
    <cellStyle name="Percent 16 5" xfId="2533"/>
    <cellStyle name="Percent 16 6" xfId="2534"/>
    <cellStyle name="Percent 16 7" xfId="2535"/>
    <cellStyle name="Percent 16 7 2" xfId="2536"/>
    <cellStyle name="Percent 16 7 3" xfId="2537"/>
    <cellStyle name="Percent 17" xfId="2538"/>
    <cellStyle name="Percent 17 2" xfId="2539"/>
    <cellStyle name="Percent 17 3" xfId="2540"/>
    <cellStyle name="Percent 17 4" xfId="2541"/>
    <cellStyle name="Percent 17 5" xfId="2542"/>
    <cellStyle name="Percent 17 6" xfId="2543"/>
    <cellStyle name="Percent 17 7" xfId="2544"/>
    <cellStyle name="Percent 17 7 2" xfId="2545"/>
    <cellStyle name="Percent 17 7 3" xfId="2546"/>
    <cellStyle name="Percent 17 8" xfId="2547"/>
    <cellStyle name="Percent 17 8 2" xfId="2548"/>
    <cellStyle name="Percent 2" xfId="2549"/>
    <cellStyle name="Percent 2 10" xfId="2550"/>
    <cellStyle name="Percent 2 10 2" xfId="2551"/>
    <cellStyle name="Percent 2 11" xfId="2552"/>
    <cellStyle name="Percent 2 11 2" xfId="2553"/>
    <cellStyle name="Percent 2 12" xfId="2554"/>
    <cellStyle name="Percent 2 13" xfId="2555"/>
    <cellStyle name="Percent 2 14" xfId="2556"/>
    <cellStyle name="Percent 2 15" xfId="2557"/>
    <cellStyle name="Percent 2 16" xfId="2558"/>
    <cellStyle name="Percent 2 17" xfId="2559"/>
    <cellStyle name="Percent 2 18" xfId="2560"/>
    <cellStyle name="Percent 2 19" xfId="2561"/>
    <cellStyle name="Percent 2 2" xfId="2562"/>
    <cellStyle name="Percent 2 2 2" xfId="2563"/>
    <cellStyle name="Percent 2 2 3" xfId="2564"/>
    <cellStyle name="Percent 2 2 3 2" xfId="2565"/>
    <cellStyle name="Percent 2 2 3 3" xfId="2566"/>
    <cellStyle name="Percent 2 2 4" xfId="2567"/>
    <cellStyle name="Percent 2 2 4 2" xfId="2568"/>
    <cellStyle name="Percent 2 2 5" xfId="2569"/>
    <cellStyle name="Percent 2 2 6" xfId="2570"/>
    <cellStyle name="Percent 2 2 7" xfId="2571"/>
    <cellStyle name="Percent 2 20" xfId="2572"/>
    <cellStyle name="Percent 2 21" xfId="2573"/>
    <cellStyle name="Percent 2 22" xfId="2574"/>
    <cellStyle name="Percent 2 23" xfId="2575"/>
    <cellStyle name="Percent 2 24" xfId="2576"/>
    <cellStyle name="Percent 2 25" xfId="2577"/>
    <cellStyle name="Percent 2 26" xfId="2578"/>
    <cellStyle name="Percent 2 27" xfId="2579"/>
    <cellStyle name="Percent 2 28" xfId="2580"/>
    <cellStyle name="Percent 2 29" xfId="2581"/>
    <cellStyle name="Percent 2 3" xfId="2582"/>
    <cellStyle name="Percent 2 3 10" xfId="2583"/>
    <cellStyle name="Percent 2 3 11" xfId="2584"/>
    <cellStyle name="Percent 2 3 12" xfId="2585"/>
    <cellStyle name="Percent 2 3 13" xfId="2586"/>
    <cellStyle name="Percent 2 3 14" xfId="2587"/>
    <cellStyle name="Percent 2 3 15" xfId="2588"/>
    <cellStyle name="Percent 2 3 16" xfId="2589"/>
    <cellStyle name="Percent 2 3 2" xfId="2590"/>
    <cellStyle name="Percent 2 3 3" xfId="2591"/>
    <cellStyle name="Percent 2 3 3 2" xfId="2592"/>
    <cellStyle name="Percent 2 3 3 3" xfId="2593"/>
    <cellStyle name="Percent 2 3 3 3 2" xfId="2594"/>
    <cellStyle name="Percent 2 3 3 3 3" xfId="2595"/>
    <cellStyle name="Percent 2 3 3 3 4" xfId="2596"/>
    <cellStyle name="Percent 2 3 4" xfId="2597"/>
    <cellStyle name="Percent 2 3 5" xfId="2598"/>
    <cellStyle name="Percent 2 3 6" xfId="2599"/>
    <cellStyle name="Percent 2 3 7" xfId="2600"/>
    <cellStyle name="Percent 2 3 8" xfId="2601"/>
    <cellStyle name="Percent 2 3 9" xfId="2602"/>
    <cellStyle name="Percent 2 30" xfId="2603"/>
    <cellStyle name="Percent 2 31" xfId="2604"/>
    <cellStyle name="Percent 2 32" xfId="2605"/>
    <cellStyle name="Percent 2 33" xfId="2606"/>
    <cellStyle name="Percent 2 34" xfId="2607"/>
    <cellStyle name="Percent 2 35" xfId="2608"/>
    <cellStyle name="Percent 2 36" xfId="2609"/>
    <cellStyle name="Percent 2 37" xfId="2610"/>
    <cellStyle name="Percent 2 38" xfId="2611"/>
    <cellStyle name="Percent 2 39" xfId="2612"/>
    <cellStyle name="Percent 2 4" xfId="2613"/>
    <cellStyle name="Percent 2 4 10" xfId="2614"/>
    <cellStyle name="Percent 2 4 11" xfId="2615"/>
    <cellStyle name="Percent 2 4 12" xfId="2616"/>
    <cellStyle name="Percent 2 4 13" xfId="2617"/>
    <cellStyle name="Percent 2 4 14" xfId="2618"/>
    <cellStyle name="Percent 2 4 15" xfId="2619"/>
    <cellStyle name="Percent 2 4 16" xfId="2620"/>
    <cellStyle name="Percent 2 4 2" xfId="2621"/>
    <cellStyle name="Percent 2 4 3" xfId="2622"/>
    <cellStyle name="Percent 2 4 4" xfId="2623"/>
    <cellStyle name="Percent 2 4 5" xfId="2624"/>
    <cellStyle name="Percent 2 4 6" xfId="2625"/>
    <cellStyle name="Percent 2 4 7" xfId="2626"/>
    <cellStyle name="Percent 2 4 8" xfId="2627"/>
    <cellStyle name="Percent 2 4 9" xfId="2628"/>
    <cellStyle name="Percent 2 40" xfId="2629"/>
    <cellStyle name="Percent 2 41" xfId="2630"/>
    <cellStyle name="Percent 2 42" xfId="2631"/>
    <cellStyle name="Percent 2 43" xfId="2632"/>
    <cellStyle name="Percent 2 44" xfId="2633"/>
    <cellStyle name="Percent 2 45" xfId="2634"/>
    <cellStyle name="Percent 2 46" xfId="2635"/>
    <cellStyle name="Percent 2 47" xfId="2636"/>
    <cellStyle name="Percent 2 48" xfId="2637"/>
    <cellStyle name="Percent 2 48 2" xfId="2638"/>
    <cellStyle name="Percent 2 49" xfId="2639"/>
    <cellStyle name="Percent 2 49 2" xfId="2640"/>
    <cellStyle name="Percent 2 5" xfId="2641"/>
    <cellStyle name="Percent 2 5 10" xfId="2642"/>
    <cellStyle name="Percent 2 5 11" xfId="2643"/>
    <cellStyle name="Percent 2 5 12" xfId="2644"/>
    <cellStyle name="Percent 2 5 13" xfId="2645"/>
    <cellStyle name="Percent 2 5 14" xfId="2646"/>
    <cellStyle name="Percent 2 5 15" xfId="2647"/>
    <cellStyle name="Percent 2 5 2" xfId="2648"/>
    <cellStyle name="Percent 2 5 3" xfId="2649"/>
    <cellStyle name="Percent 2 5 4" xfId="2650"/>
    <cellStyle name="Percent 2 5 5" xfId="2651"/>
    <cellStyle name="Percent 2 5 6" xfId="2652"/>
    <cellStyle name="Percent 2 5 7" xfId="2653"/>
    <cellStyle name="Percent 2 5 8" xfId="2654"/>
    <cellStyle name="Percent 2 5 9" xfId="2655"/>
    <cellStyle name="Percent 2 50" xfId="2656"/>
    <cellStyle name="Percent 2 51" xfId="2657"/>
    <cellStyle name="Percent 2 6" xfId="2658"/>
    <cellStyle name="Percent 2 6 10" xfId="2659"/>
    <cellStyle name="Percent 2 6 11" xfId="2660"/>
    <cellStyle name="Percent 2 6 12" xfId="2661"/>
    <cellStyle name="Percent 2 6 13" xfId="2662"/>
    <cellStyle name="Percent 2 6 14" xfId="2663"/>
    <cellStyle name="Percent 2 6 15" xfId="2664"/>
    <cellStyle name="Percent 2 6 2" xfId="2665"/>
    <cellStyle name="Percent 2 6 3" xfId="2666"/>
    <cellStyle name="Percent 2 6 4" xfId="2667"/>
    <cellStyle name="Percent 2 6 5" xfId="2668"/>
    <cellStyle name="Percent 2 6 6" xfId="2669"/>
    <cellStyle name="Percent 2 6 7" xfId="2670"/>
    <cellStyle name="Percent 2 6 8" xfId="2671"/>
    <cellStyle name="Percent 2 6 9" xfId="2672"/>
    <cellStyle name="Percent 2 7" xfId="2673"/>
    <cellStyle name="Percent 2 7 2" xfId="2674"/>
    <cellStyle name="Percent 2 8" xfId="2675"/>
    <cellStyle name="Percent 2 8 2" xfId="2676"/>
    <cellStyle name="Percent 2 9" xfId="2677"/>
    <cellStyle name="Percent 2 9 2" xfId="2678"/>
    <cellStyle name="Percent 20" xfId="2679"/>
    <cellStyle name="Percent 20 2" xfId="2680"/>
    <cellStyle name="Percent 20 3" xfId="2681"/>
    <cellStyle name="Percent 20 4" xfId="2682"/>
    <cellStyle name="Percent 20 5" xfId="2683"/>
    <cellStyle name="Percent 20 6" xfId="2684"/>
    <cellStyle name="Percent 20 7" xfId="2685"/>
    <cellStyle name="Percent 20 7 2" xfId="2686"/>
    <cellStyle name="Percent 20 7 3" xfId="2687"/>
    <cellStyle name="Percent 21" xfId="2688"/>
    <cellStyle name="Percent 21 2" xfId="2689"/>
    <cellStyle name="Percent 21 3" xfId="2690"/>
    <cellStyle name="Percent 21 4" xfId="2691"/>
    <cellStyle name="Percent 21 5" xfId="2692"/>
    <cellStyle name="Percent 21 6" xfId="2693"/>
    <cellStyle name="Percent 21 7" xfId="2694"/>
    <cellStyle name="Percent 21 7 2" xfId="2695"/>
    <cellStyle name="Percent 21 7 3" xfId="2696"/>
    <cellStyle name="Percent 22" xfId="2697"/>
    <cellStyle name="Percent 22 2" xfId="2698"/>
    <cellStyle name="Percent 22 3" xfId="2699"/>
    <cellStyle name="Percent 22 4" xfId="2700"/>
    <cellStyle name="Percent 22 5" xfId="2701"/>
    <cellStyle name="Percent 22 6" xfId="2702"/>
    <cellStyle name="Percent 22 7" xfId="2703"/>
    <cellStyle name="Percent 22 7 2" xfId="2704"/>
    <cellStyle name="Percent 22 7 3" xfId="2705"/>
    <cellStyle name="Percent 23" xfId="2706"/>
    <cellStyle name="Percent 23 2" xfId="2707"/>
    <cellStyle name="Percent 23 3" xfId="2708"/>
    <cellStyle name="Percent 23 4" xfId="2709"/>
    <cellStyle name="Percent 23 5" xfId="2710"/>
    <cellStyle name="Percent 23 6" xfId="2711"/>
    <cellStyle name="Percent 23 7" xfId="2712"/>
    <cellStyle name="Percent 23 7 2" xfId="2713"/>
    <cellStyle name="Percent 23 7 3" xfId="2714"/>
    <cellStyle name="Percent 24 2" xfId="2715"/>
    <cellStyle name="Percent 24 3" xfId="2716"/>
    <cellStyle name="Percent 24 4" xfId="2717"/>
    <cellStyle name="Percent 24 5" xfId="2718"/>
    <cellStyle name="Percent 24 6" xfId="2719"/>
    <cellStyle name="Percent 24 7" xfId="2720"/>
    <cellStyle name="Percent 24 7 2" xfId="2721"/>
    <cellStyle name="Percent 24 7 3" xfId="2722"/>
    <cellStyle name="Percent 25" xfId="2723"/>
    <cellStyle name="Percent 25 2" xfId="2724"/>
    <cellStyle name="Percent 25 3" xfId="2725"/>
    <cellStyle name="Percent 25 4" xfId="2726"/>
    <cellStyle name="Percent 25 5" xfId="2727"/>
    <cellStyle name="Percent 25 6" xfId="2728"/>
    <cellStyle name="Percent 25 7" xfId="2729"/>
    <cellStyle name="Percent 25 7 2" xfId="2730"/>
    <cellStyle name="Percent 25 7 3" xfId="2731"/>
    <cellStyle name="Percent 26" xfId="2732"/>
    <cellStyle name="Percent 26 2" xfId="2733"/>
    <cellStyle name="Percent 26 3" xfId="2734"/>
    <cellStyle name="Percent 26 4" xfId="2735"/>
    <cellStyle name="Percent 26 5" xfId="2736"/>
    <cellStyle name="Percent 26 6" xfId="2737"/>
    <cellStyle name="Percent 26 7" xfId="2738"/>
    <cellStyle name="Percent 26 7 2" xfId="2739"/>
    <cellStyle name="Percent 26 7 3" xfId="2740"/>
    <cellStyle name="Percent 27" xfId="2741"/>
    <cellStyle name="Percent 3" xfId="2742"/>
    <cellStyle name="Percent 3 10" xfId="2743"/>
    <cellStyle name="Percent 3 10 10" xfId="2744"/>
    <cellStyle name="Percent 3 10 11" xfId="2745"/>
    <cellStyle name="Percent 3 10 12" xfId="2746"/>
    <cellStyle name="Percent 3 10 13" xfId="2747"/>
    <cellStyle name="Percent 3 10 14" xfId="2748"/>
    <cellStyle name="Percent 3 10 15" xfId="2749"/>
    <cellStyle name="Percent 3 10 2" xfId="2750"/>
    <cellStyle name="Percent 3 10 3" xfId="2751"/>
    <cellStyle name="Percent 3 10 4" xfId="2752"/>
    <cellStyle name="Percent 3 10 5" xfId="2753"/>
    <cellStyle name="Percent 3 10 6" xfId="2754"/>
    <cellStyle name="Percent 3 10 7" xfId="2755"/>
    <cellStyle name="Percent 3 10 8" xfId="2756"/>
    <cellStyle name="Percent 3 10 9" xfId="2757"/>
    <cellStyle name="Percent 3 11" xfId="2758"/>
    <cellStyle name="Percent 3 12" xfId="2759"/>
    <cellStyle name="Percent 3 13" xfId="2760"/>
    <cellStyle name="Percent 3 14" xfId="2761"/>
    <cellStyle name="Percent 3 15" xfId="2762"/>
    <cellStyle name="Percent 3 16" xfId="2763"/>
    <cellStyle name="Percent 3 17" xfId="2764"/>
    <cellStyle name="Percent 3 18" xfId="2765"/>
    <cellStyle name="Percent 3 19" xfId="2766"/>
    <cellStyle name="Percent 3 2" xfId="2767"/>
    <cellStyle name="Percent 3 2 10" xfId="2768"/>
    <cellStyle name="Percent 3 2 11" xfId="2769"/>
    <cellStyle name="Percent 3 2 12" xfId="2770"/>
    <cellStyle name="Percent 3 2 13" xfId="2771"/>
    <cellStyle name="Percent 3 2 14" xfId="2772"/>
    <cellStyle name="Percent 3 2 15" xfId="2773"/>
    <cellStyle name="Percent 3 2 16" xfId="2774"/>
    <cellStyle name="Percent 3 2 17" xfId="2775"/>
    <cellStyle name="Percent 3 2 2" xfId="2776"/>
    <cellStyle name="Percent 3 2 2 2" xfId="2777"/>
    <cellStyle name="Percent 3 2 3" xfId="2778"/>
    <cellStyle name="Percent 3 2 3 2" xfId="2779"/>
    <cellStyle name="Percent 3 2 4" xfId="2780"/>
    <cellStyle name="Percent 3 2 5" xfId="2781"/>
    <cellStyle name="Percent 3 2 6" xfId="2782"/>
    <cellStyle name="Percent 3 2 7" xfId="2783"/>
    <cellStyle name="Percent 3 2 8" xfId="2784"/>
    <cellStyle name="Percent 3 2 9" xfId="2785"/>
    <cellStyle name="Percent 3 20" xfId="2786"/>
    <cellStyle name="Percent 3 21" xfId="2787"/>
    <cellStyle name="Percent 3 22" xfId="2788"/>
    <cellStyle name="Percent 3 23" xfId="2789"/>
    <cellStyle name="Percent 3 24" xfId="2790"/>
    <cellStyle name="Percent 3 25" xfId="2791"/>
    <cellStyle name="Percent 3 26" xfId="2792"/>
    <cellStyle name="Percent 3 27" xfId="2793"/>
    <cellStyle name="Percent 3 28" xfId="2794"/>
    <cellStyle name="Percent 3 29" xfId="2795"/>
    <cellStyle name="Percent 3 3" xfId="2796"/>
    <cellStyle name="Percent 3 3 10" xfId="2797"/>
    <cellStyle name="Percent 3 3 11" xfId="2798"/>
    <cellStyle name="Percent 3 3 12" xfId="2799"/>
    <cellStyle name="Percent 3 3 13" xfId="2800"/>
    <cellStyle name="Percent 3 3 14" xfId="2801"/>
    <cellStyle name="Percent 3 3 15" xfId="2802"/>
    <cellStyle name="Percent 3 3 2" xfId="2803"/>
    <cellStyle name="Percent 3 3 3" xfId="2804"/>
    <cellStyle name="Percent 3 3 3 2" xfId="2805"/>
    <cellStyle name="Percent 3 3 3 3" xfId="2806"/>
    <cellStyle name="Percent 3 3 3 3 2" xfId="2807"/>
    <cellStyle name="Percent 3 3 3 3 3" xfId="2808"/>
    <cellStyle name="Percent 3 3 3 3 4" xfId="2809"/>
    <cellStyle name="Percent 3 3 4" xfId="2810"/>
    <cellStyle name="Percent 3 3 4 2" xfId="2811"/>
    <cellStyle name="Percent 3 3 5" xfId="2812"/>
    <cellStyle name="Percent 3 3 6" xfId="2813"/>
    <cellStyle name="Percent 3 3 7" xfId="2814"/>
    <cellStyle name="Percent 3 3 8" xfId="2815"/>
    <cellStyle name="Percent 3 3 9" xfId="2816"/>
    <cellStyle name="Percent 3 30" xfId="2817"/>
    <cellStyle name="Percent 3 4" xfId="2818"/>
    <cellStyle name="Percent 3 4 10" xfId="2819"/>
    <cellStyle name="Percent 3 4 11" xfId="2820"/>
    <cellStyle name="Percent 3 4 12" xfId="2821"/>
    <cellStyle name="Percent 3 4 13" xfId="2822"/>
    <cellStyle name="Percent 3 4 14" xfId="2823"/>
    <cellStyle name="Percent 3 4 15" xfId="2824"/>
    <cellStyle name="Percent 3 4 2" xfId="2825"/>
    <cellStyle name="Percent 3 4 3" xfId="2826"/>
    <cellStyle name="Percent 3 4 4" xfId="2827"/>
    <cellStyle name="Percent 3 4 5" xfId="2828"/>
    <cellStyle name="Percent 3 4 6" xfId="2829"/>
    <cellStyle name="Percent 3 4 7" xfId="2830"/>
    <cellStyle name="Percent 3 4 8" xfId="2831"/>
    <cellStyle name="Percent 3 4 9" xfId="2832"/>
    <cellStyle name="Percent 3 5" xfId="2833"/>
    <cellStyle name="Percent 3 5 10" xfId="2834"/>
    <cellStyle name="Percent 3 5 11" xfId="2835"/>
    <cellStyle name="Percent 3 5 12" xfId="2836"/>
    <cellStyle name="Percent 3 5 13" xfId="2837"/>
    <cellStyle name="Percent 3 5 14" xfId="2838"/>
    <cellStyle name="Percent 3 5 15" xfId="2839"/>
    <cellStyle name="Percent 3 5 16" xfId="2840"/>
    <cellStyle name="Percent 3 5 2" xfId="2841"/>
    <cellStyle name="Percent 3 5 3" xfId="2842"/>
    <cellStyle name="Percent 3 5 4" xfId="2843"/>
    <cellStyle name="Percent 3 5 5" xfId="2844"/>
    <cellStyle name="Percent 3 5 6" xfId="2845"/>
    <cellStyle name="Percent 3 5 7" xfId="2846"/>
    <cellStyle name="Percent 3 5 8" xfId="2847"/>
    <cellStyle name="Percent 3 5 9" xfId="2848"/>
    <cellStyle name="Percent 3 6" xfId="2849"/>
    <cellStyle name="Percent 3 6 10" xfId="2850"/>
    <cellStyle name="Percent 3 6 11" xfId="2851"/>
    <cellStyle name="Percent 3 6 12" xfId="2852"/>
    <cellStyle name="Percent 3 6 13" xfId="2853"/>
    <cellStyle name="Percent 3 6 14" xfId="2854"/>
    <cellStyle name="Percent 3 6 15" xfId="2855"/>
    <cellStyle name="Percent 3 6 2" xfId="2856"/>
    <cellStyle name="Percent 3 6 3" xfId="2857"/>
    <cellStyle name="Percent 3 6 4" xfId="2858"/>
    <cellStyle name="Percent 3 6 5" xfId="2859"/>
    <cellStyle name="Percent 3 6 6" xfId="2860"/>
    <cellStyle name="Percent 3 6 7" xfId="2861"/>
    <cellStyle name="Percent 3 6 8" xfId="2862"/>
    <cellStyle name="Percent 3 6 9" xfId="2863"/>
    <cellStyle name="Percent 3 7" xfId="2864"/>
    <cellStyle name="Percent 3 7 10" xfId="2865"/>
    <cellStyle name="Percent 3 7 11" xfId="2866"/>
    <cellStyle name="Percent 3 7 12" xfId="2867"/>
    <cellStyle name="Percent 3 7 13" xfId="2868"/>
    <cellStyle name="Percent 3 7 14" xfId="2869"/>
    <cellStyle name="Percent 3 7 15" xfId="2870"/>
    <cellStyle name="Percent 3 7 2" xfId="2871"/>
    <cellStyle name="Percent 3 7 3" xfId="2872"/>
    <cellStyle name="Percent 3 7 4" xfId="2873"/>
    <cellStyle name="Percent 3 7 5" xfId="2874"/>
    <cellStyle name="Percent 3 7 6" xfId="2875"/>
    <cellStyle name="Percent 3 7 7" xfId="2876"/>
    <cellStyle name="Percent 3 7 8" xfId="2877"/>
    <cellStyle name="Percent 3 7 9" xfId="2878"/>
    <cellStyle name="Percent 3 8" xfId="2879"/>
    <cellStyle name="Percent 3 8 10" xfId="2880"/>
    <cellStyle name="Percent 3 8 11" xfId="2881"/>
    <cellStyle name="Percent 3 8 12" xfId="2882"/>
    <cellStyle name="Percent 3 8 13" xfId="2883"/>
    <cellStyle name="Percent 3 8 14" xfId="2884"/>
    <cellStyle name="Percent 3 8 15" xfId="2885"/>
    <cellStyle name="Percent 3 8 2" xfId="2886"/>
    <cellStyle name="Percent 3 8 3" xfId="2887"/>
    <cellStyle name="Percent 3 8 4" xfId="2888"/>
    <cellStyle name="Percent 3 8 5" xfId="2889"/>
    <cellStyle name="Percent 3 8 6" xfId="2890"/>
    <cellStyle name="Percent 3 8 7" xfId="2891"/>
    <cellStyle name="Percent 3 8 8" xfId="2892"/>
    <cellStyle name="Percent 3 8 9" xfId="2893"/>
    <cellStyle name="Percent 3 9" xfId="2894"/>
    <cellStyle name="Percent 3 9 10" xfId="2895"/>
    <cellStyle name="Percent 3 9 11" xfId="2896"/>
    <cellStyle name="Percent 3 9 12" xfId="2897"/>
    <cellStyle name="Percent 3 9 13" xfId="2898"/>
    <cellStyle name="Percent 3 9 14" xfId="2899"/>
    <cellStyle name="Percent 3 9 15" xfId="2900"/>
    <cellStyle name="Percent 3 9 2" xfId="2901"/>
    <cellStyle name="Percent 3 9 3" xfId="2902"/>
    <cellStyle name="Percent 3 9 4" xfId="2903"/>
    <cellStyle name="Percent 3 9 5" xfId="2904"/>
    <cellStyle name="Percent 3 9 6" xfId="2905"/>
    <cellStyle name="Percent 3 9 7" xfId="2906"/>
    <cellStyle name="Percent 3 9 8" xfId="2907"/>
    <cellStyle name="Percent 3 9 9" xfId="2908"/>
    <cellStyle name="Percent 31" xfId="2909"/>
    <cellStyle name="Percent 4" xfId="2910"/>
    <cellStyle name="Percent 4 10" xfId="2911"/>
    <cellStyle name="Percent 4 11" xfId="2912"/>
    <cellStyle name="Percent 4 12" xfId="2913"/>
    <cellStyle name="Percent 4 13" xfId="2914"/>
    <cellStyle name="Percent 4 14" xfId="2915"/>
    <cellStyle name="Percent 4 15" xfId="2916"/>
    <cellStyle name="Percent 4 16" xfId="2917"/>
    <cellStyle name="Percent 4 17" xfId="2918"/>
    <cellStyle name="Percent 4 18" xfId="2919"/>
    <cellStyle name="Percent 4 19" xfId="2920"/>
    <cellStyle name="Percent 4 2" xfId="2921"/>
    <cellStyle name="Percent 4 2 2" xfId="2922"/>
    <cellStyle name="Percent 4 2 3" xfId="2923"/>
    <cellStyle name="Percent 4 2 4" xfId="2924"/>
    <cellStyle name="Percent 4 2 5" xfId="2925"/>
    <cellStyle name="Percent 4 20" xfId="2926"/>
    <cellStyle name="Percent 4 21" xfId="2927"/>
    <cellStyle name="Percent 4 22" xfId="2928"/>
    <cellStyle name="Percent 4 23" xfId="2929"/>
    <cellStyle name="Percent 4 24" xfId="2930"/>
    <cellStyle name="Percent 4 25" xfId="2931"/>
    <cellStyle name="Percent 4 26" xfId="2932"/>
    <cellStyle name="Percent 4 27" xfId="2933"/>
    <cellStyle name="Percent 4 28" xfId="2934"/>
    <cellStyle name="Percent 4 29" xfId="2935"/>
    <cellStyle name="Percent 4 29 2" xfId="2936"/>
    <cellStyle name="Percent 4 29 3" xfId="2937"/>
    <cellStyle name="Percent 4 3" xfId="2938"/>
    <cellStyle name="Percent 4 4" xfId="2939"/>
    <cellStyle name="Percent 4 4 2" xfId="2940"/>
    <cellStyle name="Percent 4 5" xfId="2941"/>
    <cellStyle name="Percent 4 5 2" xfId="2942"/>
    <cellStyle name="Percent 4 6" xfId="2943"/>
    <cellStyle name="Percent 4 7" xfId="2944"/>
    <cellStyle name="Percent 4 8" xfId="2945"/>
    <cellStyle name="Percent 4 9" xfId="2946"/>
    <cellStyle name="Percent 5" xfId="2947"/>
    <cellStyle name="Percent 5 2" xfId="2948"/>
    <cellStyle name="Percent 5 3" xfId="2949"/>
    <cellStyle name="Percent 5 3 2" xfId="2950"/>
    <cellStyle name="Percent 5 4" xfId="2951"/>
    <cellStyle name="Percent 6" xfId="2952"/>
    <cellStyle name="Percent 6 2" xfId="2953"/>
    <cellStyle name="Percent 7" xfId="2954"/>
    <cellStyle name="Percent 8" xfId="2955"/>
    <cellStyle name="Percent 8 2" xfId="2956"/>
    <cellStyle name="Percent 9" xfId="2957"/>
    <cellStyle name="Percent 9 10" xfId="2958"/>
    <cellStyle name="Percent 9 11" xfId="2959"/>
    <cellStyle name="Percent 9 12" xfId="2960"/>
    <cellStyle name="Percent 9 13" xfId="2961"/>
    <cellStyle name="Percent 9 14" xfId="2962"/>
    <cellStyle name="Percent 9 15" xfId="2963"/>
    <cellStyle name="Percent 9 16" xfId="2964"/>
    <cellStyle name="Percent 9 17" xfId="2965"/>
    <cellStyle name="Percent 9 18" xfId="2966"/>
    <cellStyle name="Percent 9 19" xfId="2967"/>
    <cellStyle name="Percent 9 2" xfId="2968"/>
    <cellStyle name="Percent 9 20" xfId="2969"/>
    <cellStyle name="Percent 9 3" xfId="2970"/>
    <cellStyle name="Percent 9 4" xfId="2971"/>
    <cellStyle name="Percent 9 5" xfId="2972"/>
    <cellStyle name="Percent 9 6" xfId="2973"/>
    <cellStyle name="Percent 9 7" xfId="2974"/>
    <cellStyle name="Percent 9 7 2" xfId="2975"/>
    <cellStyle name="Percent 9 7 3" xfId="2976"/>
    <cellStyle name="Percent 9 8" xfId="2977"/>
    <cellStyle name="Percent 9 9" xfId="2978"/>
    <cellStyle name="Percentagem 2 2" xfId="2979"/>
    <cellStyle name="Percentagem 2 3" xfId="2980"/>
    <cellStyle name="Pilkku_Layo9704" xfId="2981"/>
    <cellStyle name="Pyör. luku_Layo9704" xfId="2982"/>
    <cellStyle name="Pyör. valuutta_Layo9704" xfId="2983"/>
    <cellStyle name="Schlecht" xfId="2984"/>
    <cellStyle name="Shade" xfId="2985"/>
    <cellStyle name="source" xfId="2986"/>
    <cellStyle name="source 2" xfId="2987"/>
    <cellStyle name="source 2 2" xfId="2988"/>
    <cellStyle name="Standaard_Blad1" xfId="2989"/>
    <cellStyle name="Standard 2" xfId="2990"/>
    <cellStyle name="Standard 3" xfId="2991"/>
    <cellStyle name="Standard_FI00EU01" xfId="2992"/>
    <cellStyle name="Style 1" xfId="2993"/>
    <cellStyle name="Style 103" xfId="2994"/>
    <cellStyle name="Style 103 2" xfId="2995"/>
    <cellStyle name="Style 103 3" xfId="2996"/>
    <cellStyle name="Style 104" xfId="2997"/>
    <cellStyle name="Style 104 2" xfId="2998"/>
    <cellStyle name="Style 104 3" xfId="2999"/>
    <cellStyle name="Style 105" xfId="3000"/>
    <cellStyle name="Style 105 2" xfId="3001"/>
    <cellStyle name="Style 106" xfId="3002"/>
    <cellStyle name="Style 106 2" xfId="3003"/>
    <cellStyle name="Style 107" xfId="3004"/>
    <cellStyle name="Style 107 2" xfId="3005"/>
    <cellStyle name="Style 108" xfId="3006"/>
    <cellStyle name="Style 108 2" xfId="3007"/>
    <cellStyle name="Style 108 3" xfId="3008"/>
    <cellStyle name="Style 109" xfId="3009"/>
    <cellStyle name="Style 109 2" xfId="3010"/>
    <cellStyle name="Style 110" xfId="3011"/>
    <cellStyle name="Style 110 2" xfId="3012"/>
    <cellStyle name="Style 114" xfId="3013"/>
    <cellStyle name="Style 114 2" xfId="3014"/>
    <cellStyle name="Style 114 3" xfId="3015"/>
    <cellStyle name="Style 115" xfId="3016"/>
    <cellStyle name="Style 115 2" xfId="3017"/>
    <cellStyle name="Style 115 3" xfId="3018"/>
    <cellStyle name="Style 116" xfId="3019"/>
    <cellStyle name="Style 116 2" xfId="3020"/>
    <cellStyle name="Style 117" xfId="3021"/>
    <cellStyle name="Style 117 2" xfId="3022"/>
    <cellStyle name="Style 118" xfId="3023"/>
    <cellStyle name="Style 118 2" xfId="3024"/>
    <cellStyle name="Style 119" xfId="3025"/>
    <cellStyle name="Style 119 2" xfId="3026"/>
    <cellStyle name="Style 119 3" xfId="3027"/>
    <cellStyle name="Style 120" xfId="3028"/>
    <cellStyle name="Style 120 2" xfId="3029"/>
    <cellStyle name="Style 121" xfId="3030"/>
    <cellStyle name="Style 121 2" xfId="3031"/>
    <cellStyle name="Style 126" xfId="3032"/>
    <cellStyle name="Style 126 2" xfId="3033"/>
    <cellStyle name="Style 126 3" xfId="3034"/>
    <cellStyle name="Style 127" xfId="3035"/>
    <cellStyle name="Style 127 2" xfId="3036"/>
    <cellStyle name="Style 128" xfId="3037"/>
    <cellStyle name="Style 128 2" xfId="3038"/>
    <cellStyle name="Style 129" xfId="3039"/>
    <cellStyle name="Style 129 2" xfId="3040"/>
    <cellStyle name="Style 130" xfId="3041"/>
    <cellStyle name="Style 130 2" xfId="3042"/>
    <cellStyle name="Style 130 3" xfId="3043"/>
    <cellStyle name="Style 131" xfId="3044"/>
    <cellStyle name="Style 131 2" xfId="3045"/>
    <cellStyle name="Style 132" xfId="3046"/>
    <cellStyle name="Style 132 2" xfId="3047"/>
    <cellStyle name="Style 137" xfId="3048"/>
    <cellStyle name="Style 137 2" xfId="3049"/>
    <cellStyle name="Style 137 3" xfId="3050"/>
    <cellStyle name="Style 138" xfId="3051"/>
    <cellStyle name="Style 138 2" xfId="3052"/>
    <cellStyle name="Style 139" xfId="3053"/>
    <cellStyle name="Style 139 2" xfId="3054"/>
    <cellStyle name="Style 140" xfId="3055"/>
    <cellStyle name="Style 140 2" xfId="3056"/>
    <cellStyle name="Style 141" xfId="3057"/>
    <cellStyle name="Style 141 2" xfId="3058"/>
    <cellStyle name="Style 141 3" xfId="3059"/>
    <cellStyle name="Style 142" xfId="3060"/>
    <cellStyle name="Style 142 2" xfId="3061"/>
    <cellStyle name="Style 143" xfId="3062"/>
    <cellStyle name="Style 143 2" xfId="3063"/>
    <cellStyle name="Style 148" xfId="3064"/>
    <cellStyle name="Style 148 2" xfId="3065"/>
    <cellStyle name="Style 148 3" xfId="3066"/>
    <cellStyle name="Style 149" xfId="3067"/>
    <cellStyle name="Style 149 2" xfId="3068"/>
    <cellStyle name="Style 150" xfId="3069"/>
    <cellStyle name="Style 150 2" xfId="3070"/>
    <cellStyle name="Style 151" xfId="3071"/>
    <cellStyle name="Style 151 2" xfId="3072"/>
    <cellStyle name="Style 152" xfId="3073"/>
    <cellStyle name="Style 152 2" xfId="3074"/>
    <cellStyle name="Style 152 3" xfId="3075"/>
    <cellStyle name="Style 153" xfId="3076"/>
    <cellStyle name="Style 153 2" xfId="3077"/>
    <cellStyle name="Style 154" xfId="3078"/>
    <cellStyle name="Style 154 2" xfId="3079"/>
    <cellStyle name="Style 159" xfId="3080"/>
    <cellStyle name="Style 159 2" xfId="3081"/>
    <cellStyle name="Style 159 3" xfId="3082"/>
    <cellStyle name="Style 160" xfId="3083"/>
    <cellStyle name="Style 160 2" xfId="3084"/>
    <cellStyle name="Style 161" xfId="3085"/>
    <cellStyle name="Style 161 2" xfId="3086"/>
    <cellStyle name="Style 162" xfId="3087"/>
    <cellStyle name="Style 162 2" xfId="3088"/>
    <cellStyle name="Style 163" xfId="3089"/>
    <cellStyle name="Style 163 2" xfId="3090"/>
    <cellStyle name="Style 163 3" xfId="3091"/>
    <cellStyle name="Style 164" xfId="3092"/>
    <cellStyle name="Style 164 2" xfId="3093"/>
    <cellStyle name="Style 165" xfId="3094"/>
    <cellStyle name="Style 165 2" xfId="3095"/>
    <cellStyle name="Style 21" xfId="3096"/>
    <cellStyle name="Style 21 2" xfId="3097"/>
    <cellStyle name="Style 21 2 2" xfId="3098"/>
    <cellStyle name="Style 21 2 3" xfId="3099"/>
    <cellStyle name="Style 21 3" xfId="3100"/>
    <cellStyle name="Style 21 4" xfId="3101"/>
    <cellStyle name="Style 21 5" xfId="3102"/>
    <cellStyle name="Style 22" xfId="3103"/>
    <cellStyle name="Style 22 2" xfId="3104"/>
    <cellStyle name="Style 22 3" xfId="3105"/>
    <cellStyle name="Style 23" xfId="3106"/>
    <cellStyle name="Style 23 2" xfId="3107"/>
    <cellStyle name="Style 23 3" xfId="3108"/>
    <cellStyle name="Style 24" xfId="3109"/>
    <cellStyle name="Style 24 2" xfId="3110"/>
    <cellStyle name="Style 24 3" xfId="3111"/>
    <cellStyle name="Style 25" xfId="3112"/>
    <cellStyle name="Style 25 2" xfId="3113"/>
    <cellStyle name="Style 25 3" xfId="3114"/>
    <cellStyle name="Style 25 4" xfId="3115"/>
    <cellStyle name="Style 26" xfId="3116"/>
    <cellStyle name="Style 26 2" xfId="3117"/>
    <cellStyle name="Style 26 3" xfId="3118"/>
    <cellStyle name="Style 27" xfId="3119"/>
    <cellStyle name="Style 27 2" xfId="3120"/>
    <cellStyle name="Style 35" xfId="3121"/>
    <cellStyle name="Style 35 2" xfId="3122"/>
    <cellStyle name="Style 35 3" xfId="3123"/>
    <cellStyle name="Style 36" xfId="3124"/>
    <cellStyle name="Style 36 2" xfId="3125"/>
    <cellStyle name="Style 37" xfId="3126"/>
    <cellStyle name="Style 37 2" xfId="3127"/>
    <cellStyle name="Style 38" xfId="3128"/>
    <cellStyle name="Style 38 2" xfId="3129"/>
    <cellStyle name="Style 39" xfId="3130"/>
    <cellStyle name="Style 39 2" xfId="3131"/>
    <cellStyle name="Style 39 3" xfId="3132"/>
    <cellStyle name="Style 40" xfId="3133"/>
    <cellStyle name="Style 40 2" xfId="3134"/>
    <cellStyle name="Style 41" xfId="3135"/>
    <cellStyle name="Style 41 2" xfId="3136"/>
    <cellStyle name="Style 46" xfId="3137"/>
    <cellStyle name="Style 46 2" xfId="3138"/>
    <cellStyle name="Style 46 3" xfId="3139"/>
    <cellStyle name="Style 47" xfId="3140"/>
    <cellStyle name="Style 47 2" xfId="3141"/>
    <cellStyle name="Style 48" xfId="3142"/>
    <cellStyle name="Style 48 2" xfId="3143"/>
    <cellStyle name="Style 49" xfId="3144"/>
    <cellStyle name="Style 49 2" xfId="3145"/>
    <cellStyle name="Style 50" xfId="3146"/>
    <cellStyle name="Style 50 2" xfId="3147"/>
    <cellStyle name="Style 50 3" xfId="3148"/>
    <cellStyle name="Style 51" xfId="3149"/>
    <cellStyle name="Style 51 2" xfId="3150"/>
    <cellStyle name="Style 52" xfId="3151"/>
    <cellStyle name="Style 52 2" xfId="3152"/>
    <cellStyle name="Style 58" xfId="3153"/>
    <cellStyle name="Style 58 2" xfId="3154"/>
    <cellStyle name="Style 58 3" xfId="3155"/>
    <cellStyle name="Style 59" xfId="3156"/>
    <cellStyle name="Style 59 2" xfId="3157"/>
    <cellStyle name="Style 60" xfId="3158"/>
    <cellStyle name="Style 60 2" xfId="3159"/>
    <cellStyle name="Style 61" xfId="3160"/>
    <cellStyle name="Style 61 2" xfId="3161"/>
    <cellStyle name="Style 62" xfId="3162"/>
    <cellStyle name="Style 62 2" xfId="3163"/>
    <cellStyle name="Style 62 3" xfId="3164"/>
    <cellStyle name="Style 63" xfId="3165"/>
    <cellStyle name="Style 63 2" xfId="3166"/>
    <cellStyle name="Style 64" xfId="3167"/>
    <cellStyle name="Style 64 2" xfId="3168"/>
    <cellStyle name="Style 69" xfId="3169"/>
    <cellStyle name="Style 69 2" xfId="3170"/>
    <cellStyle name="Style 69 3" xfId="3171"/>
    <cellStyle name="Style 70" xfId="3172"/>
    <cellStyle name="Style 70 2" xfId="3173"/>
    <cellStyle name="Style 71" xfId="3174"/>
    <cellStyle name="Style 71 2" xfId="3175"/>
    <cellStyle name="Style 72" xfId="3176"/>
    <cellStyle name="Style 72 2" xfId="3177"/>
    <cellStyle name="Style 73" xfId="3178"/>
    <cellStyle name="Style 73 2" xfId="3179"/>
    <cellStyle name="Style 73 3" xfId="3180"/>
    <cellStyle name="Style 74" xfId="3181"/>
    <cellStyle name="Style 74 2" xfId="3182"/>
    <cellStyle name="Style 75" xfId="3183"/>
    <cellStyle name="Style 75 2" xfId="3184"/>
    <cellStyle name="Style 80" xfId="3185"/>
    <cellStyle name="Style 80 2" xfId="3186"/>
    <cellStyle name="Style 80 3" xfId="3187"/>
    <cellStyle name="Style 81" xfId="3188"/>
    <cellStyle name="Style 81 2" xfId="3189"/>
    <cellStyle name="Style 81 3" xfId="3190"/>
    <cellStyle name="Style 82" xfId="3191"/>
    <cellStyle name="Style 82 2" xfId="3192"/>
    <cellStyle name="Style 83" xfId="3193"/>
    <cellStyle name="Style 83 2" xfId="3194"/>
    <cellStyle name="Style 84" xfId="3195"/>
    <cellStyle name="Style 84 2" xfId="3196"/>
    <cellStyle name="Style 85" xfId="3197"/>
    <cellStyle name="Style 85 2" xfId="3198"/>
    <cellStyle name="Style 85 3" xfId="3199"/>
    <cellStyle name="Style 86" xfId="3200"/>
    <cellStyle name="Style 86 2" xfId="3201"/>
    <cellStyle name="Style 87" xfId="3202"/>
    <cellStyle name="Style 87 2" xfId="3203"/>
    <cellStyle name="Style 93" xfId="3204"/>
    <cellStyle name="Style 93 2" xfId="3205"/>
    <cellStyle name="Style 93 3" xfId="3206"/>
    <cellStyle name="Style 94" xfId="3207"/>
    <cellStyle name="Style 94 2" xfId="3208"/>
    <cellStyle name="Style 95" xfId="3209"/>
    <cellStyle name="Style 95 2" xfId="3210"/>
    <cellStyle name="Style 96" xfId="3211"/>
    <cellStyle name="Style 96 2" xfId="3212"/>
    <cellStyle name="Style 97" xfId="3213"/>
    <cellStyle name="Style 97 2" xfId="3214"/>
    <cellStyle name="Style 97 3" xfId="3215"/>
    <cellStyle name="Style 98" xfId="3216"/>
    <cellStyle name="Style 98 2" xfId="3217"/>
    <cellStyle name="Style 99" xfId="3218"/>
    <cellStyle name="Style 99 2" xfId="3219"/>
    <cellStyle name="tableau | cellule | normal | decimal 1" xfId="3220"/>
    <cellStyle name="tableau | cellule | normal | pourcentage | decimal 1" xfId="3221"/>
    <cellStyle name="tableau | cellule | total | decimal 1" xfId="3222"/>
    <cellStyle name="tableau | coin superieur gauche" xfId="3223"/>
    <cellStyle name="tableau | entete-colonne | series" xfId="3224"/>
    <cellStyle name="tableau | entete-ligne | normal" xfId="3225"/>
    <cellStyle name="tableau | entete-ligne | total" xfId="3226"/>
    <cellStyle name="tableau | ligne-titre | niveau1" xfId="3227"/>
    <cellStyle name="tableau | ligne-titre | niveau2" xfId="3228"/>
    <cellStyle name="TableStyleLight1" xfId="3374"/>
    <cellStyle name="Title 10" xfId="3229"/>
    <cellStyle name="Title 11" xfId="3230"/>
    <cellStyle name="Title 12" xfId="3231"/>
    <cellStyle name="Title 13" xfId="3232"/>
    <cellStyle name="Title 14" xfId="3233"/>
    <cellStyle name="Title 15" xfId="3234"/>
    <cellStyle name="Title 16" xfId="3235"/>
    <cellStyle name="Title 17" xfId="3236"/>
    <cellStyle name="Title 18" xfId="3237"/>
    <cellStyle name="Title 19" xfId="3238"/>
    <cellStyle name="Title 2" xfId="3239"/>
    <cellStyle name="Title 2 2" xfId="3240"/>
    <cellStyle name="Title 20" xfId="3241"/>
    <cellStyle name="Title 21" xfId="3242"/>
    <cellStyle name="Title 22" xfId="3243"/>
    <cellStyle name="Title 23" xfId="3244"/>
    <cellStyle name="Title 24" xfId="3245"/>
    <cellStyle name="Title 25" xfId="3246"/>
    <cellStyle name="Title 26" xfId="3247"/>
    <cellStyle name="Title 27" xfId="3248"/>
    <cellStyle name="Title 28" xfId="3249"/>
    <cellStyle name="Title 29" xfId="3250"/>
    <cellStyle name="Title 3" xfId="3251"/>
    <cellStyle name="Title 3 2" xfId="3252"/>
    <cellStyle name="Title 30" xfId="3253"/>
    <cellStyle name="Title 31" xfId="3254"/>
    <cellStyle name="Title 32" xfId="3255"/>
    <cellStyle name="Title 33" xfId="3256"/>
    <cellStyle name="Title 34" xfId="3257"/>
    <cellStyle name="Title 35" xfId="3258"/>
    <cellStyle name="Title 36" xfId="3259"/>
    <cellStyle name="Title 37" xfId="3260"/>
    <cellStyle name="Title 38" xfId="3261"/>
    <cellStyle name="Title 39" xfId="3262"/>
    <cellStyle name="Title 4" xfId="3263"/>
    <cellStyle name="Title 40" xfId="3264"/>
    <cellStyle name="Title 41" xfId="3265"/>
    <cellStyle name="Title 42" xfId="3266"/>
    <cellStyle name="Title 43" xfId="3267"/>
    <cellStyle name="Title 5" xfId="3268"/>
    <cellStyle name="Title 6" xfId="3269"/>
    <cellStyle name="Title 7" xfId="3270"/>
    <cellStyle name="Title 8" xfId="3271"/>
    <cellStyle name="Title 9" xfId="3272"/>
    <cellStyle name="Total 10" xfId="3273"/>
    <cellStyle name="Total 11" xfId="3274"/>
    <cellStyle name="Total 12" xfId="3275"/>
    <cellStyle name="Total 13" xfId="3276"/>
    <cellStyle name="Total 14" xfId="3277"/>
    <cellStyle name="Total 15" xfId="3278"/>
    <cellStyle name="Total 16" xfId="3279"/>
    <cellStyle name="Total 17" xfId="3280"/>
    <cellStyle name="Total 18" xfId="3281"/>
    <cellStyle name="Total 19" xfId="3282"/>
    <cellStyle name="Total 2" xfId="3283"/>
    <cellStyle name="Total 2 2" xfId="3284"/>
    <cellStyle name="Total 20" xfId="3285"/>
    <cellStyle name="Total 21" xfId="3286"/>
    <cellStyle name="Total 22" xfId="3287"/>
    <cellStyle name="Total 23" xfId="3288"/>
    <cellStyle name="Total 24" xfId="3289"/>
    <cellStyle name="Total 25" xfId="3290"/>
    <cellStyle name="Total 26" xfId="3291"/>
    <cellStyle name="Total 27" xfId="3292"/>
    <cellStyle name="Total 28" xfId="3293"/>
    <cellStyle name="Total 29" xfId="3294"/>
    <cellStyle name="Total 3" xfId="3295"/>
    <cellStyle name="Total 3 2" xfId="3296"/>
    <cellStyle name="Total 30" xfId="3297"/>
    <cellStyle name="Total 31" xfId="3298"/>
    <cellStyle name="Total 32" xfId="3299"/>
    <cellStyle name="Total 33" xfId="3300"/>
    <cellStyle name="Total 34" xfId="3301"/>
    <cellStyle name="Total 35" xfId="3302"/>
    <cellStyle name="Total 36" xfId="3303"/>
    <cellStyle name="Total 37" xfId="3304"/>
    <cellStyle name="Total 38" xfId="3305"/>
    <cellStyle name="Total 39" xfId="3306"/>
    <cellStyle name="Total 4" xfId="3307"/>
    <cellStyle name="Total 40" xfId="3308"/>
    <cellStyle name="Total 41" xfId="3309"/>
    <cellStyle name="Total 42" xfId="3310"/>
    <cellStyle name="Total 5" xfId="3311"/>
    <cellStyle name="Total 6" xfId="3312"/>
    <cellStyle name="Total 7" xfId="3313"/>
    <cellStyle name="Total 8" xfId="3314"/>
    <cellStyle name="Total 9" xfId="3315"/>
    <cellStyle name="Überschrift" xfId="3316"/>
    <cellStyle name="Überschrift 1" xfId="3317"/>
    <cellStyle name="Überschrift 2" xfId="3318"/>
    <cellStyle name="Überschrift 3" xfId="3319"/>
    <cellStyle name="Überschrift 4" xfId="3320"/>
    <cellStyle name="Valuutta_Layo9704" xfId="3321"/>
    <cellStyle name="Verknüpfte Zelle" xfId="3322"/>
    <cellStyle name="Warnender Text" xfId="3323"/>
    <cellStyle name="Warning Text 10" xfId="3324"/>
    <cellStyle name="Warning Text 11" xfId="3325"/>
    <cellStyle name="Warning Text 12" xfId="3326"/>
    <cellStyle name="Warning Text 13" xfId="3327"/>
    <cellStyle name="Warning Text 14" xfId="3328"/>
    <cellStyle name="Warning Text 15" xfId="3329"/>
    <cellStyle name="Warning Text 16" xfId="3330"/>
    <cellStyle name="Warning Text 17" xfId="3331"/>
    <cellStyle name="Warning Text 18" xfId="3332"/>
    <cellStyle name="Warning Text 19" xfId="3333"/>
    <cellStyle name="Warning Text 2" xfId="3334"/>
    <cellStyle name="Warning Text 2 2" xfId="3335"/>
    <cellStyle name="Warning Text 20" xfId="3336"/>
    <cellStyle name="Warning Text 21" xfId="3337"/>
    <cellStyle name="Warning Text 22" xfId="3338"/>
    <cellStyle name="Warning Text 23" xfId="3339"/>
    <cellStyle name="Warning Text 24" xfId="3340"/>
    <cellStyle name="Warning Text 25" xfId="3341"/>
    <cellStyle name="Warning Text 26" xfId="3342"/>
    <cellStyle name="Warning Text 27" xfId="3343"/>
    <cellStyle name="Warning Text 28" xfId="3344"/>
    <cellStyle name="Warning Text 29" xfId="3345"/>
    <cellStyle name="Warning Text 3" xfId="3346"/>
    <cellStyle name="Warning Text 3 2" xfId="3347"/>
    <cellStyle name="Warning Text 30" xfId="3348"/>
    <cellStyle name="Warning Text 31" xfId="3349"/>
    <cellStyle name="Warning Text 32" xfId="3350"/>
    <cellStyle name="Warning Text 33" xfId="3351"/>
    <cellStyle name="Warning Text 34" xfId="3352"/>
    <cellStyle name="Warning Text 35" xfId="3353"/>
    <cellStyle name="Warning Text 36" xfId="3354"/>
    <cellStyle name="Warning Text 37" xfId="3355"/>
    <cellStyle name="Warning Text 38" xfId="3356"/>
    <cellStyle name="Warning Text 39" xfId="3357"/>
    <cellStyle name="Warning Text 4" xfId="3358"/>
    <cellStyle name="Warning Text 40" xfId="3359"/>
    <cellStyle name="Warning Text 41" xfId="3360"/>
    <cellStyle name="Warning Text 5" xfId="3361"/>
    <cellStyle name="Warning Text 6" xfId="3362"/>
    <cellStyle name="Warning Text 7" xfId="3363"/>
    <cellStyle name="Warning Text 8" xfId="3364"/>
    <cellStyle name="Warning Text 9" xfId="3365"/>
    <cellStyle name="Year" xfId="3366"/>
    <cellStyle name="Zelle überprüfen" xfId="3367"/>
    <cellStyle name="Гиперссылка" xfId="3368"/>
    <cellStyle name="Гиперссылка 2" xfId="3369"/>
    <cellStyle name="Обычный_2++" xfId="3370"/>
    <cellStyle name="已访问的超链接" xfId="3371"/>
  </cellStyles>
  <dxfs count="70">
    <dxf>
      <font>
        <b val="0"/>
        <strike val="0"/>
        <outline val="0"/>
        <shadow val="0"/>
        <vertAlign val="baseline"/>
        <name val="Open Sans"/>
        <scheme val="none"/>
      </font>
      <numFmt numFmtId="30" formatCode="@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2" formatCode="0.0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scheme val="none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name val="Open Sans"/>
        <scheme val="none"/>
      </font>
      <alignment horizontal="general" vertical="center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alignment horizontal="general" vertical="center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</dxf>
    <dxf>
      <font>
        <b val="0"/>
        <strike val="0"/>
        <outline val="0"/>
        <shadow val="0"/>
        <vertAlign val="baseline"/>
        <name val="Open Sans"/>
        <scheme val="none"/>
      </font>
    </dxf>
    <dxf>
      <font>
        <b val="0"/>
        <strike val="0"/>
        <outline val="0"/>
        <shadow val="0"/>
        <vertAlign val="baseline"/>
        <name val="Open Sans"/>
        <scheme val="none"/>
      </font>
      <alignment horizontal="general" vertical="center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alignment horizontal="general" vertical="center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0" formatCode="General"/>
      <alignment horizontal="general" vertical="center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0" formatCode="General"/>
      <alignment horizontal="general" vertical="center" textRotation="0" wrapText="0" relativeIndent="0" justifyLastLine="0" shrinkToFit="0" readingOrder="0"/>
    </dxf>
    <dxf>
      <border outline="0">
        <top style="thin">
          <color rgb="FF000000"/>
        </top>
      </border>
    </dxf>
    <dxf>
      <font>
        <b val="0"/>
        <strike val="0"/>
        <outline val="0"/>
        <shadow val="0"/>
        <vertAlign val="baseline"/>
        <name val="Open Sans"/>
        <scheme val="none"/>
      </font>
      <numFmt numFmtId="30" formatCode="@"/>
    </dxf>
    <dxf>
      <border outline="0"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Open Sans"/>
        <scheme val="none"/>
      </font>
      <numFmt numFmtId="30" formatCode="@"/>
      <fill>
        <patternFill patternType="solid">
          <fgColor indexed="64"/>
          <bgColor rgb="FFDAC2E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vertAlign val="baseline"/>
        <name val="Open Sans"/>
        <scheme val="none"/>
      </font>
      <numFmt numFmtId="30" formatCode="@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2" formatCode="0.0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</dxf>
    <dxf>
      <font>
        <b val="0"/>
        <strike val="0"/>
        <outline val="0"/>
        <shadow val="0"/>
        <vertAlign val="baseline"/>
        <name val="Open Sans"/>
        <scheme val="none"/>
      </font>
      <numFmt numFmtId="172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scheme val="none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name val="Open Sans"/>
        <scheme val="none"/>
      </font>
      <alignment horizontal="general" vertical="center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name val="Open Sans"/>
        <scheme val="none"/>
      </font>
      <alignment horizontal="general" vertical="center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alignment horizontal="general" vertical="center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</dxf>
    <dxf>
      <font>
        <b val="0"/>
        <strike val="0"/>
        <outline val="0"/>
        <shadow val="0"/>
        <vertAlign val="baseline"/>
        <name val="Open Sans"/>
        <scheme val="none"/>
      </font>
    </dxf>
    <dxf>
      <font>
        <b val="0"/>
        <strike val="0"/>
        <outline val="0"/>
        <shadow val="0"/>
        <vertAlign val="baseline"/>
        <name val="Open Sans"/>
        <scheme val="none"/>
      </font>
      <alignment horizontal="general" vertical="center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alignment horizontal="general" vertical="center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0" formatCode="General"/>
      <alignment horizontal="general" vertical="center" textRotation="0" wrapText="0" relativeIndent="0" justifyLastLine="0" shrinkToFit="0" readingOrder="0"/>
    </dxf>
    <dxf>
      <font>
        <b val="0"/>
        <strike val="0"/>
        <outline val="0"/>
        <shadow val="0"/>
        <vertAlign val="baseline"/>
        <name val="Open Sans"/>
        <scheme val="none"/>
      </font>
      <numFmt numFmtId="0" formatCode="General"/>
      <alignment horizontal="general" vertical="center" textRotation="0" wrapText="0" relativeIndent="0" justifyLastLine="0" shrinkToFit="0" readingOrder="0"/>
    </dxf>
    <dxf>
      <border outline="0">
        <top style="thin">
          <color indexed="64"/>
        </top>
      </border>
    </dxf>
    <dxf>
      <font>
        <b val="0"/>
        <strike val="0"/>
        <outline val="0"/>
        <shadow val="0"/>
        <vertAlign val="baseline"/>
        <name val="Open Sans"/>
        <scheme val="none"/>
      </font>
      <numFmt numFmtId="30" formatCode="@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Open Sans"/>
        <scheme val="none"/>
      </font>
      <numFmt numFmtId="30" formatCode="@"/>
      <fill>
        <patternFill patternType="solid">
          <fgColor indexed="64"/>
          <bgColor rgb="FFDAC2E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67235</xdr:colOff>
      <xdr:row>0</xdr:row>
      <xdr:rowOff>67235</xdr:rowOff>
    </xdr:from>
    <xdr:to>
      <xdr:col>5</xdr:col>
      <xdr:colOff>486335</xdr:colOff>
      <xdr:row>1</xdr:row>
      <xdr:rowOff>95970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8A36CE01-1E4A-4FA3-8D03-6CEF5FEDD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67235"/>
          <a:ext cx="419100" cy="590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67235</xdr:colOff>
      <xdr:row>0</xdr:row>
      <xdr:rowOff>67235</xdr:rowOff>
    </xdr:from>
    <xdr:to>
      <xdr:col>5</xdr:col>
      <xdr:colOff>486335</xdr:colOff>
      <xdr:row>1</xdr:row>
      <xdr:rowOff>95970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8A36CE01-1E4A-4FA3-8D03-6CEF5FEDD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67235"/>
          <a:ext cx="419100" cy="5907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ms-prext.fraunhofer.de/DOKUME~1/ft/LOKALE~1/Temp/EB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ms-prext.fraunhofer.de/livelinkdav/nodes/72428/Mapping%20EU%20heat%20supply/Work%20packages/WP3/Scenario_results/Current_policy/WP3_RES-H-C-sh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Z 2003 Zuordn. der EB"/>
      <sheetName val="Bil  TJ"/>
      <sheetName val="Bil  SKE"/>
      <sheetName val="Bil na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DiaRESTotal"/>
      <sheetName val="DiaRES_MS"/>
      <sheetName val="RES-share-HC"/>
      <sheetName val="RES"/>
      <sheetName val="TER"/>
      <sheetName val="IND"/>
      <sheetName val="RESShare_DistEle"/>
      <sheetName val="EC"/>
      <sheetName val="RESIDENTIAL-WP1-WP3"/>
      <sheetName val="ForReport"/>
      <sheetName val="Eurostat RES-HC shares"/>
      <sheetName val="ColorLeg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G5" t="str">
            <v>EU28</v>
          </cell>
          <cell r="H5" t="str">
            <v>AT</v>
          </cell>
          <cell r="I5" t="str">
            <v>BE</v>
          </cell>
          <cell r="J5" t="str">
            <v>BG</v>
          </cell>
          <cell r="K5" t="str">
            <v>CY</v>
          </cell>
          <cell r="L5" t="str">
            <v>CZ</v>
          </cell>
          <cell r="M5" t="str">
            <v>DE</v>
          </cell>
          <cell r="N5" t="str">
            <v>DK</v>
          </cell>
          <cell r="O5" t="str">
            <v>EE</v>
          </cell>
          <cell r="P5" t="str">
            <v>EL</v>
          </cell>
          <cell r="Q5" t="str">
            <v>ES</v>
          </cell>
          <cell r="R5" t="str">
            <v>FI</v>
          </cell>
          <cell r="S5" t="str">
            <v>FR</v>
          </cell>
          <cell r="T5" t="str">
            <v>HR</v>
          </cell>
          <cell r="U5" t="str">
            <v>HU</v>
          </cell>
          <cell r="V5" t="str">
            <v>IE</v>
          </cell>
          <cell r="W5" t="str">
            <v>IT</v>
          </cell>
          <cell r="X5" t="str">
            <v>LT</v>
          </cell>
          <cell r="Y5" t="str">
            <v>LU</v>
          </cell>
          <cell r="Z5" t="str">
            <v>LV</v>
          </cell>
          <cell r="AA5" t="str">
            <v>MT</v>
          </cell>
          <cell r="AB5" t="str">
            <v>NL</v>
          </cell>
          <cell r="AC5" t="str">
            <v>PL</v>
          </cell>
          <cell r="AD5" t="str">
            <v>PT</v>
          </cell>
          <cell r="AE5" t="str">
            <v>RO</v>
          </cell>
          <cell r="AF5" t="str">
            <v>SE</v>
          </cell>
          <cell r="AG5" t="str">
            <v>SI</v>
          </cell>
          <cell r="AH5" t="str">
            <v>SK</v>
          </cell>
          <cell r="AI5" t="str">
            <v>UK</v>
          </cell>
        </row>
        <row r="6">
          <cell r="G6">
            <v>6163.0151602227161</v>
          </cell>
          <cell r="H6">
            <v>165.59427817485351</v>
          </cell>
          <cell r="I6">
            <v>197.57865044944037</v>
          </cell>
          <cell r="J6">
            <v>59.41381441410045</v>
          </cell>
          <cell r="K6">
            <v>6.0457635171136133</v>
          </cell>
          <cell r="L6">
            <v>165.05321641986279</v>
          </cell>
          <cell r="M6">
            <v>1142.4932716404403</v>
          </cell>
          <cell r="N6">
            <v>77.48194023513723</v>
          </cell>
          <cell r="O6">
            <v>16.56531655160228</v>
          </cell>
          <cell r="P6">
            <v>82.689660610159663</v>
          </cell>
          <cell r="Q6">
            <v>433.80629235167544</v>
          </cell>
          <cell r="R6">
            <v>181.40114966959894</v>
          </cell>
          <cell r="S6">
            <v>782.53995051865957</v>
          </cell>
          <cell r="T6">
            <v>37.093457284705252</v>
          </cell>
          <cell r="U6">
            <v>92.901487636837714</v>
          </cell>
          <cell r="V6">
            <v>52.516498193409198</v>
          </cell>
          <cell r="W6">
            <v>809.24195495006472</v>
          </cell>
          <cell r="X6">
            <v>24.312058917742487</v>
          </cell>
          <cell r="Y6">
            <v>13.844334488192445</v>
          </cell>
          <cell r="Z6">
            <v>25.174390127264733</v>
          </cell>
          <cell r="AA6">
            <v>1.5974892881512941</v>
          </cell>
          <cell r="AB6">
            <v>279.39517378925086</v>
          </cell>
          <cell r="AC6">
            <v>407.09413249715567</v>
          </cell>
          <cell r="AD6">
            <v>83.784072391218643</v>
          </cell>
          <cell r="AE6">
            <v>158.37077810205489</v>
          </cell>
          <cell r="AF6">
            <v>180.93166716015509</v>
          </cell>
          <cell r="AG6">
            <v>24.935150240580523</v>
          </cell>
          <cell r="AH6">
            <v>77.96843943006445</v>
          </cell>
          <cell r="AI6">
            <v>583.1907711732232</v>
          </cell>
        </row>
        <row r="7">
          <cell r="G7">
            <v>5256.0384427499312</v>
          </cell>
          <cell r="H7">
            <v>152.80432922867243</v>
          </cell>
          <cell r="I7">
            <v>175.48369931966033</v>
          </cell>
          <cell r="J7">
            <v>47.13205361449495</v>
          </cell>
          <cell r="K7">
            <v>3.3801599688483233</v>
          </cell>
          <cell r="L7">
            <v>149.48250966869725</v>
          </cell>
          <cell r="M7">
            <v>1021.3682732490693</v>
          </cell>
          <cell r="N7">
            <v>68.765678649378899</v>
          </cell>
          <cell r="O7">
            <v>14.881588935510029</v>
          </cell>
          <cell r="P7">
            <v>55.838060054603417</v>
          </cell>
          <cell r="Q7">
            <v>319.41021007045856</v>
          </cell>
          <cell r="R7">
            <v>159.78210250377956</v>
          </cell>
          <cell r="S7">
            <v>616.98240820785782</v>
          </cell>
          <cell r="T7">
            <v>31.800420781773798</v>
          </cell>
          <cell r="U7">
            <v>82.700372174663627</v>
          </cell>
          <cell r="V7">
            <v>45.423541258955339</v>
          </cell>
          <cell r="W7">
            <v>647.60341469471564</v>
          </cell>
          <cell r="X7">
            <v>22.267386847864742</v>
          </cell>
          <cell r="Y7">
            <v>10.914879966727247</v>
          </cell>
          <cell r="Z7">
            <v>23.07915466276317</v>
          </cell>
          <cell r="AA7">
            <v>0.33234118078596298</v>
          </cell>
          <cell r="AB7">
            <v>248.05488241908202</v>
          </cell>
          <cell r="AC7">
            <v>368.84351673159887</v>
          </cell>
          <cell r="AD7">
            <v>58.19996013730163</v>
          </cell>
          <cell r="AE7">
            <v>149.6452818927869</v>
          </cell>
          <cell r="AF7">
            <v>156.31391934473828</v>
          </cell>
          <cell r="AG7">
            <v>21.443011994577045</v>
          </cell>
          <cell r="AH7">
            <v>71.087180330744573</v>
          </cell>
          <cell r="AI7">
            <v>533.01810485982082</v>
          </cell>
        </row>
        <row r="8">
          <cell r="G8">
            <v>1092.8496252311006</v>
          </cell>
          <cell r="H8">
            <v>43.170105011569504</v>
          </cell>
          <cell r="I8">
            <v>29.728149544876864</v>
          </cell>
          <cell r="J8">
            <v>17.201090477659498</v>
          </cell>
          <cell r="K8">
            <v>1.2948480588549172</v>
          </cell>
          <cell r="L8">
            <v>39.561420888232945</v>
          </cell>
          <cell r="M8">
            <v>129.28648771585472</v>
          </cell>
          <cell r="N8">
            <v>18.352199398652477</v>
          </cell>
          <cell r="O8">
            <v>5.7534680764487014</v>
          </cell>
          <cell r="P8">
            <v>19.087548878549782</v>
          </cell>
          <cell r="Q8">
            <v>86.841891081510724</v>
          </cell>
          <cell r="R8">
            <v>73.257610242963977</v>
          </cell>
          <cell r="S8">
            <v>164.30195001770844</v>
          </cell>
          <cell r="T8">
            <v>11.322445710164207</v>
          </cell>
          <cell r="U8">
            <v>19.116466319448662</v>
          </cell>
          <cell r="V8">
            <v>7.5440209663748092</v>
          </cell>
          <cell r="W8">
            <v>128.03260294342067</v>
          </cell>
          <cell r="X8">
            <v>5.8665893231832538</v>
          </cell>
          <cell r="Y8">
            <v>1.329350350174177</v>
          </cell>
          <cell r="Z8">
            <v>8.7907651754009759</v>
          </cell>
          <cell r="AA8">
            <v>0.11202428764339059</v>
          </cell>
          <cell r="AB8">
            <v>23.675895534456487</v>
          </cell>
          <cell r="AC8">
            <v>70.152406916660325</v>
          </cell>
          <cell r="AD8">
            <v>20.502174149015922</v>
          </cell>
          <cell r="AE8">
            <v>49.927008050750771</v>
          </cell>
          <cell r="AF8">
            <v>64.824061389057604</v>
          </cell>
          <cell r="AG8">
            <v>8.0848385818954505</v>
          </cell>
          <cell r="AH8">
            <v>8.7655724198649736</v>
          </cell>
          <cell r="AI8">
            <v>36.966633720706369</v>
          </cell>
        </row>
        <row r="9">
          <cell r="G9">
            <v>266.80166919285728</v>
          </cell>
          <cell r="H9">
            <v>7.6698678466716004</v>
          </cell>
          <cell r="I9">
            <v>3.1299568968576463</v>
          </cell>
          <cell r="J9">
            <v>2.9360613870252816</v>
          </cell>
          <cell r="K9">
            <v>0</v>
          </cell>
          <cell r="L9">
            <v>5.8285590086738583</v>
          </cell>
          <cell r="M9">
            <v>42.237105608660599</v>
          </cell>
          <cell r="N9">
            <v>8.7734934687590655</v>
          </cell>
          <cell r="O9">
            <v>1.8822828687291575</v>
          </cell>
          <cell r="P9">
            <v>0</v>
          </cell>
          <cell r="Q9">
            <v>0.78892102955531385</v>
          </cell>
          <cell r="R9">
            <v>22.265198711467132</v>
          </cell>
          <cell r="S9">
            <v>15.727058602958744</v>
          </cell>
          <cell r="T9">
            <v>1.3017288017785853</v>
          </cell>
          <cell r="U9">
            <v>5.2449657891099637</v>
          </cell>
          <cell r="V9">
            <v>9.6717652850601285E-2</v>
          </cell>
          <cell r="W9">
            <v>12.907310842916555</v>
          </cell>
          <cell r="X9">
            <v>3.0900261810313241</v>
          </cell>
          <cell r="Y9">
            <v>3.3628367760702514E-2</v>
          </cell>
          <cell r="Z9">
            <v>2.5365767227902336</v>
          </cell>
          <cell r="AA9">
            <v>1.260452757143537E-5</v>
          </cell>
          <cell r="AB9">
            <v>7.1895986266494241</v>
          </cell>
          <cell r="AC9">
            <v>13.965163468122251</v>
          </cell>
          <cell r="AD9">
            <v>2.7987539777739099</v>
          </cell>
          <cell r="AE9">
            <v>3.6312566589143365</v>
          </cell>
          <cell r="AF9">
            <v>24.528723619892627</v>
          </cell>
          <cell r="AG9">
            <v>0.80559390176478651</v>
          </cell>
          <cell r="AH9">
            <v>4.1559901835096058</v>
          </cell>
          <cell r="AI9">
            <v>11.365569535492737</v>
          </cell>
        </row>
        <row r="10">
          <cell r="G10">
            <v>1359.651294423958</v>
          </cell>
          <cell r="H10">
            <v>50.839972858241104</v>
          </cell>
          <cell r="I10">
            <v>32.858106441734513</v>
          </cell>
          <cell r="J10">
            <v>20.137151864684782</v>
          </cell>
          <cell r="K10">
            <v>1.2948480588549172</v>
          </cell>
          <cell r="L10">
            <v>45.389979896906802</v>
          </cell>
          <cell r="M10">
            <v>171.52359332451533</v>
          </cell>
          <cell r="N10">
            <v>27.125692867411544</v>
          </cell>
          <cell r="O10">
            <v>7.6357509451778594</v>
          </cell>
          <cell r="P10">
            <v>19.087548878549782</v>
          </cell>
          <cell r="Q10">
            <v>87.630812111066035</v>
          </cell>
          <cell r="R10">
            <v>95.522808954431113</v>
          </cell>
          <cell r="S10">
            <v>180.02900862066718</v>
          </cell>
          <cell r="T10">
            <v>12.624174511942792</v>
          </cell>
          <cell r="U10">
            <v>24.361432108558624</v>
          </cell>
          <cell r="V10">
            <v>7.6407386192254103</v>
          </cell>
          <cell r="W10">
            <v>140.93991378633723</v>
          </cell>
          <cell r="X10">
            <v>8.9566155042145787</v>
          </cell>
          <cell r="Y10">
            <v>1.3629787179348796</v>
          </cell>
          <cell r="Z10">
            <v>11.327341898191209</v>
          </cell>
          <cell r="AA10">
            <v>0.11203689217096202</v>
          </cell>
          <cell r="AB10">
            <v>30.865494161105911</v>
          </cell>
          <cell r="AC10">
            <v>84.117570384782582</v>
          </cell>
          <cell r="AD10">
            <v>23.300928126789831</v>
          </cell>
          <cell r="AE10">
            <v>53.55826470966511</v>
          </cell>
          <cell r="AF10">
            <v>89.352785008950235</v>
          </cell>
          <cell r="AG10">
            <v>8.8904324836602378</v>
          </cell>
          <cell r="AH10">
            <v>12.921562603374579</v>
          </cell>
          <cell r="AI10">
            <v>48.332203256199108</v>
          </cell>
        </row>
        <row r="11">
          <cell r="G11">
            <v>0.25868366626949474</v>
          </cell>
          <cell r="H11">
            <v>0.33271290882183602</v>
          </cell>
          <cell r="I11">
            <v>0.18724306912336247</v>
          </cell>
          <cell r="J11">
            <v>0.42724961720088978</v>
          </cell>
          <cell r="K11">
            <v>0.38307301156995049</v>
          </cell>
          <cell r="L11">
            <v>0.30364743004051797</v>
          </cell>
          <cell r="M11">
            <v>0.16793511000579892</v>
          </cell>
          <cell r="N11">
            <v>0.39446557352715877</v>
          </cell>
          <cell r="O11">
            <v>0.51310051488908182</v>
          </cell>
          <cell r="P11">
            <v>0.34183760789476353</v>
          </cell>
          <cell r="Q11">
            <v>0.27435194414021891</v>
          </cell>
          <cell r="R11">
            <v>0.5978317186818316</v>
          </cell>
          <cell r="S11">
            <v>0.29178953277386871</v>
          </cell>
          <cell r="T11">
            <v>0.39698136696286279</v>
          </cell>
          <cell r="U11">
            <v>0.29457463694488761</v>
          </cell>
          <cell r="V11">
            <v>0.16821098504113269</v>
          </cell>
          <cell r="W11">
            <v>0.21763306151308234</v>
          </cell>
          <cell r="X11">
            <v>0.40223020174787344</v>
          </cell>
          <cell r="Y11">
            <v>0.12487345001408748</v>
          </cell>
          <cell r="Z11">
            <v>0.49080402049851485</v>
          </cell>
          <cell r="AA11">
            <v>0.33711408229940942</v>
          </cell>
          <cell r="AB11">
            <v>0.12443010135539075</v>
          </cell>
          <cell r="AC11">
            <v>0.22805760863079913</v>
          </cell>
          <cell r="AD11">
            <v>0.40035986402430118</v>
          </cell>
          <cell r="AE11">
            <v>0.35790145891827607</v>
          </cell>
          <cell r="AF11">
            <v>0.5716239819429616</v>
          </cell>
          <cell r="AG11">
            <v>0.41460744814714628</v>
          </cell>
          <cell r="AH11">
            <v>0.18177064476681906</v>
          </cell>
          <cell r="AI11">
            <v>9.0676475743558582E-2</v>
          </cell>
        </row>
        <row r="14">
          <cell r="G14" t="str">
            <v>EU28</v>
          </cell>
          <cell r="H14" t="str">
            <v>AT</v>
          </cell>
          <cell r="I14" t="str">
            <v>BE</v>
          </cell>
          <cell r="J14" t="str">
            <v>BG</v>
          </cell>
          <cell r="K14" t="str">
            <v>CY</v>
          </cell>
          <cell r="L14" t="str">
            <v>CZ</v>
          </cell>
          <cell r="M14" t="str">
            <v>DE</v>
          </cell>
          <cell r="N14" t="str">
            <v>DK</v>
          </cell>
          <cell r="O14" t="str">
            <v>EE</v>
          </cell>
          <cell r="P14" t="str">
            <v>EL</v>
          </cell>
          <cell r="Q14" t="str">
            <v>ES</v>
          </cell>
          <cell r="R14" t="str">
            <v>FI</v>
          </cell>
          <cell r="S14" t="str">
            <v>FR</v>
          </cell>
          <cell r="T14" t="str">
            <v>HR</v>
          </cell>
          <cell r="U14" t="str">
            <v>HU</v>
          </cell>
          <cell r="V14" t="str">
            <v>IE</v>
          </cell>
          <cell r="W14" t="str">
            <v>IT</v>
          </cell>
          <cell r="X14" t="str">
            <v>LT</v>
          </cell>
          <cell r="Y14" t="str">
            <v>LU</v>
          </cell>
          <cell r="Z14" t="str">
            <v>LV</v>
          </cell>
          <cell r="AA14" t="str">
            <v>MT</v>
          </cell>
          <cell r="AB14" t="str">
            <v>NL</v>
          </cell>
          <cell r="AC14" t="str">
            <v>PL</v>
          </cell>
          <cell r="AD14" t="str">
            <v>PT</v>
          </cell>
          <cell r="AE14" t="str">
            <v>RO</v>
          </cell>
          <cell r="AF14" t="str">
            <v>SE</v>
          </cell>
          <cell r="AG14" t="str">
            <v>SI</v>
          </cell>
          <cell r="AH14" t="str">
            <v>SK</v>
          </cell>
          <cell r="AI14" t="str">
            <v>UK</v>
          </cell>
          <cell r="AJ14" t="str">
            <v>Check</v>
          </cell>
        </row>
        <row r="15">
          <cell r="G15">
            <v>6433.9276150091209</v>
          </cell>
          <cell r="H15">
            <v>175.87545356633092</v>
          </cell>
          <cell r="I15">
            <v>210.83137217891752</v>
          </cell>
          <cell r="J15">
            <v>58.064980469635998</v>
          </cell>
          <cell r="K15">
            <v>6.1077286456500657</v>
          </cell>
          <cell r="L15">
            <v>164.13721670162971</v>
          </cell>
          <cell r="M15">
            <v>1271.2785619569784</v>
          </cell>
          <cell r="N15">
            <v>79.936790818029124</v>
          </cell>
          <cell r="O15">
            <v>17.635383799917683</v>
          </cell>
          <cell r="P15">
            <v>87.754809006658988</v>
          </cell>
          <cell r="Q15">
            <v>424.50823023211694</v>
          </cell>
          <cell r="R15">
            <v>181.19487101419105</v>
          </cell>
          <cell r="S15">
            <v>815.48934125974529</v>
          </cell>
          <cell r="T15">
            <v>36.518251684484135</v>
          </cell>
          <cell r="U15">
            <v>99.859628599437286</v>
          </cell>
          <cell r="V15">
            <v>54.944220789737024</v>
          </cell>
          <cell r="W15">
            <v>813.79603419266198</v>
          </cell>
          <cell r="X15">
            <v>27.06179995927878</v>
          </cell>
          <cell r="Y15">
            <v>14.824063843487473</v>
          </cell>
          <cell r="Z15">
            <v>27.187800876362342</v>
          </cell>
          <cell r="AA15">
            <v>1.6596880111569428</v>
          </cell>
          <cell r="AB15">
            <v>291.49022215282889</v>
          </cell>
          <cell r="AC15">
            <v>409.50948426993102</v>
          </cell>
          <cell r="AD15">
            <v>78.153065066183814</v>
          </cell>
          <cell r="AE15">
            <v>154.28775455211911</v>
          </cell>
          <cell r="AF15">
            <v>189.44263448487158</v>
          </cell>
          <cell r="AG15">
            <v>24.378087739659961</v>
          </cell>
          <cell r="AH15">
            <v>79.748068277711937</v>
          </cell>
          <cell r="AI15">
            <v>638.2520708594061</v>
          </cell>
          <cell r="AJ15">
            <v>0</v>
          </cell>
        </row>
        <row r="16">
          <cell r="G16">
            <v>5532.393434965189</v>
          </cell>
          <cell r="H16">
            <v>161.68628502906333</v>
          </cell>
          <cell r="I16">
            <v>188.30369776094309</v>
          </cell>
          <cell r="J16">
            <v>46.375021921728461</v>
          </cell>
          <cell r="K16">
            <v>3.6279647401763926</v>
          </cell>
          <cell r="L16">
            <v>148.77645803784264</v>
          </cell>
          <cell r="M16">
            <v>1146.2372550962268</v>
          </cell>
          <cell r="N16">
            <v>70.816883219019459</v>
          </cell>
          <cell r="O16">
            <v>15.65640771546593</v>
          </cell>
          <cell r="P16">
            <v>63.119275844120352</v>
          </cell>
          <cell r="Q16">
            <v>309.48707300550336</v>
          </cell>
          <cell r="R16">
            <v>156.34468368050267</v>
          </cell>
          <cell r="S16">
            <v>651.47942081134124</v>
          </cell>
          <cell r="T16">
            <v>31.356228386335726</v>
          </cell>
          <cell r="U16">
            <v>89.927963789564984</v>
          </cell>
          <cell r="V16">
            <v>47.865904064384658</v>
          </cell>
          <cell r="W16">
            <v>657.90552226628301</v>
          </cell>
          <cell r="X16">
            <v>25.228836405340601</v>
          </cell>
          <cell r="Y16">
            <v>11.653928683917256</v>
          </cell>
          <cell r="Z16">
            <v>25.150936016768075</v>
          </cell>
          <cell r="AA16">
            <v>0.43234297976380792</v>
          </cell>
          <cell r="AB16">
            <v>260.83556977080616</v>
          </cell>
          <cell r="AC16">
            <v>373.82511799436708</v>
          </cell>
          <cell r="AD16">
            <v>57.649653408081036</v>
          </cell>
          <cell r="AE16">
            <v>146.62771108284736</v>
          </cell>
          <cell r="AF16">
            <v>162.30714035530548</v>
          </cell>
          <cell r="AG16">
            <v>20.851166343521605</v>
          </cell>
          <cell r="AH16">
            <v>73.353981993008802</v>
          </cell>
          <cell r="AI16">
            <v>585.5110045629591</v>
          </cell>
        </row>
        <row r="17">
          <cell r="G17">
            <v>975.62065476940347</v>
          </cell>
          <cell r="H17">
            <v>41.103408977166929</v>
          </cell>
          <cell r="I17">
            <v>25.578793886652573</v>
          </cell>
          <cell r="J17">
            <v>15.940069539344245</v>
          </cell>
          <cell r="K17">
            <v>1.1076912280903342</v>
          </cell>
          <cell r="L17">
            <v>29.742727144059586</v>
          </cell>
          <cell r="M17">
            <v>129.71462483549362</v>
          </cell>
          <cell r="N17">
            <v>16.526255188281688</v>
          </cell>
          <cell r="O17">
            <v>5.9581018793891181</v>
          </cell>
          <cell r="P17">
            <v>16.796020128651705</v>
          </cell>
          <cell r="Q17">
            <v>68.894940878036365</v>
          </cell>
          <cell r="R17">
            <v>63.013479528123924</v>
          </cell>
          <cell r="S17">
            <v>142.17363222642248</v>
          </cell>
          <cell r="T17">
            <v>9.0489553175786845</v>
          </cell>
          <cell r="U17">
            <v>17.053284625187857</v>
          </cell>
          <cell r="V17">
            <v>6.0407254036776799</v>
          </cell>
          <cell r="W17">
            <v>120.26829099126681</v>
          </cell>
          <cell r="X17">
            <v>7.1184203388217222</v>
          </cell>
          <cell r="Y17">
            <v>0.91551553083880888</v>
          </cell>
          <cell r="Z17">
            <v>11.046032078940559</v>
          </cell>
          <cell r="AA17">
            <v>7.812722604817382E-2</v>
          </cell>
          <cell r="AB17">
            <v>19.938316238476585</v>
          </cell>
          <cell r="AC17">
            <v>56.034752412192276</v>
          </cell>
          <cell r="AD17">
            <v>19.633886438149748</v>
          </cell>
          <cell r="AE17">
            <v>45.26429748037166</v>
          </cell>
          <cell r="AF17">
            <v>66.982106912816221</v>
          </cell>
          <cell r="AG17">
            <v>7.0943867585903462</v>
          </cell>
          <cell r="AH17">
            <v>6.3828004626743402</v>
          </cell>
          <cell r="AI17">
            <v>26.171011114059397</v>
          </cell>
        </row>
        <row r="18">
          <cell r="G18">
            <v>211.90622688515936</v>
          </cell>
          <cell r="H18">
            <v>11.697338395078281</v>
          </cell>
          <cell r="I18">
            <v>3.2783867513708782</v>
          </cell>
          <cell r="J18">
            <v>2.1926780597171596</v>
          </cell>
          <cell r="K18">
            <v>8.7255269345236489E-2</v>
          </cell>
          <cell r="L18">
            <v>5.2150961626749641</v>
          </cell>
          <cell r="M18">
            <v>43.548823064380748</v>
          </cell>
          <cell r="N18">
            <v>13.976467641883549</v>
          </cell>
          <cell r="O18">
            <v>2.2615409672441058</v>
          </cell>
          <cell r="P18">
            <v>0</v>
          </cell>
          <cell r="Q18">
            <v>0.47907987268565322</v>
          </cell>
          <cell r="R18">
            <v>22.571983569520071</v>
          </cell>
          <cell r="S18">
            <v>17.140170207731121</v>
          </cell>
          <cell r="T18">
            <v>1.356864369735419</v>
          </cell>
          <cell r="U18">
            <v>4.8195467803348464</v>
          </cell>
          <cell r="V18">
            <v>0.15833060398535739</v>
          </cell>
          <cell r="W18">
            <v>9.2014741274260992</v>
          </cell>
          <cell r="X18">
            <v>3.0545835924617464</v>
          </cell>
          <cell r="Y18">
            <v>0.13170924517026367</v>
          </cell>
          <cell r="Z18">
            <v>2.7343258604516096</v>
          </cell>
          <cell r="AA18">
            <v>2.3878344299548132E-4</v>
          </cell>
          <cell r="AB18">
            <v>6.5556033892754195</v>
          </cell>
          <cell r="AC18">
            <v>12.223378925197039</v>
          </cell>
          <cell r="AD18">
            <v>1.2138405118789948</v>
          </cell>
          <cell r="AE18">
            <v>3.5576148684298192</v>
          </cell>
          <cell r="AF18">
            <v>29.04881412931778</v>
          </cell>
          <cell r="AG18">
            <v>0.713503897068546</v>
          </cell>
          <cell r="AH18">
            <v>3.7423950448582506</v>
          </cell>
          <cell r="AI18">
            <v>10.945182794493345</v>
          </cell>
        </row>
        <row r="19">
          <cell r="G19">
            <v>1187.5268816545629</v>
          </cell>
          <cell r="H19">
            <v>52.800747372245212</v>
          </cell>
          <cell r="I19">
            <v>28.857180638023451</v>
          </cell>
          <cell r="J19">
            <v>18.132747599061403</v>
          </cell>
          <cell r="K19">
            <v>1.1949464974355706</v>
          </cell>
          <cell r="L19">
            <v>34.957823306734554</v>
          </cell>
          <cell r="M19">
            <v>173.26344789987436</v>
          </cell>
          <cell r="N19">
            <v>30.502722830165236</v>
          </cell>
          <cell r="O19">
            <v>8.2196428466332243</v>
          </cell>
          <cell r="P19">
            <v>16.796020128651705</v>
          </cell>
          <cell r="Q19">
            <v>69.374020750722025</v>
          </cell>
          <cell r="R19">
            <v>85.585463097643995</v>
          </cell>
          <cell r="S19">
            <v>159.31380243415362</v>
          </cell>
          <cell r="T19">
            <v>10.405819687314104</v>
          </cell>
          <cell r="U19">
            <v>21.872831405522703</v>
          </cell>
          <cell r="V19">
            <v>6.199056007663037</v>
          </cell>
          <cell r="W19">
            <v>129.46976511869292</v>
          </cell>
          <cell r="X19">
            <v>10.173003931283468</v>
          </cell>
          <cell r="Y19">
            <v>1.0472247760090725</v>
          </cell>
          <cell r="Z19">
            <v>13.780357939392168</v>
          </cell>
          <cell r="AA19">
            <v>7.83660094911693E-2</v>
          </cell>
          <cell r="AB19">
            <v>26.493919627752003</v>
          </cell>
          <cell r="AC19">
            <v>68.258131337389315</v>
          </cell>
          <cell r="AD19">
            <v>20.847726950028743</v>
          </cell>
          <cell r="AE19">
            <v>48.821912348801476</v>
          </cell>
          <cell r="AF19">
            <v>96.030921042133997</v>
          </cell>
          <cell r="AG19">
            <v>7.8078906556588921</v>
          </cell>
          <cell r="AH19">
            <v>10.125195507532592</v>
          </cell>
          <cell r="AI19">
            <v>37.116193908552745</v>
          </cell>
        </row>
        <row r="20">
          <cell r="G20">
            <v>0.21464975251927923</v>
          </cell>
          <cell r="H20">
            <v>0.32656293242654566</v>
          </cell>
          <cell r="I20">
            <v>0.15324808265134796</v>
          </cell>
          <cell r="J20">
            <v>0.3910024588164242</v>
          </cell>
          <cell r="K20">
            <v>0.32937103390301198</v>
          </cell>
          <cell r="L20">
            <v>0.23496878315144937</v>
          </cell>
          <cell r="M20">
            <v>0.1511584509485594</v>
          </cell>
          <cell r="N20">
            <v>0.43072670588774298</v>
          </cell>
          <cell r="O20">
            <v>0.52500183924781052</v>
          </cell>
          <cell r="P20">
            <v>0.26609969623433627</v>
          </cell>
          <cell r="Q20">
            <v>0.22415805635115624</v>
          </cell>
          <cell r="R20">
            <v>0.5474152435687657</v>
          </cell>
          <cell r="S20">
            <v>0.24454157314093966</v>
          </cell>
          <cell r="T20">
            <v>0.33185814183725948</v>
          </cell>
          <cell r="U20">
            <v>0.24322613883158747</v>
          </cell>
          <cell r="V20">
            <v>0.12950880441586682</v>
          </cell>
          <cell r="W20">
            <v>0.196790816822314</v>
          </cell>
          <cell r="X20">
            <v>0.40322921627610148</v>
          </cell>
          <cell r="Y20">
            <v>8.9860235497602761E-2</v>
          </cell>
          <cell r="Z20">
            <v>0.54790636540146387</v>
          </cell>
          <cell r="AA20">
            <v>0.18125889203516435</v>
          </cell>
          <cell r="AB20">
            <v>0.10157326184857368</v>
          </cell>
          <cell r="AC20">
            <v>0.18259375320632643</v>
          </cell>
          <cell r="AD20">
            <v>0.36162796682323878</v>
          </cell>
          <cell r="AE20">
            <v>0.33296511272153867</v>
          </cell>
          <cell r="AF20">
            <v>0.59166171514027877</v>
          </cell>
          <cell r="AG20">
            <v>0.37445822104262194</v>
          </cell>
          <cell r="AH20">
            <v>0.13803198180158238</v>
          </cell>
          <cell r="AI20">
            <v>6.3391112411725306E-2</v>
          </cell>
        </row>
        <row r="25">
          <cell r="G25" t="str">
            <v>EU28</v>
          </cell>
          <cell r="H25" t="str">
            <v>AT</v>
          </cell>
          <cell r="I25" t="str">
            <v>BE</v>
          </cell>
          <cell r="J25" t="str">
            <v>BG</v>
          </cell>
          <cell r="K25" t="str">
            <v>CY</v>
          </cell>
          <cell r="L25" t="str">
            <v>CZ</v>
          </cell>
          <cell r="M25" t="str">
            <v>DE</v>
          </cell>
          <cell r="N25" t="str">
            <v>DK</v>
          </cell>
          <cell r="O25" t="str">
            <v>EE</v>
          </cell>
          <cell r="P25" t="str">
            <v>EL</v>
          </cell>
          <cell r="Q25" t="str">
            <v>ES</v>
          </cell>
          <cell r="R25" t="str">
            <v>FI</v>
          </cell>
          <cell r="S25" t="str">
            <v>FR</v>
          </cell>
          <cell r="T25" t="str">
            <v>HR</v>
          </cell>
          <cell r="U25" t="str">
            <v>HU</v>
          </cell>
          <cell r="V25" t="str">
            <v>IE</v>
          </cell>
          <cell r="W25" t="str">
            <v>IT</v>
          </cell>
          <cell r="X25" t="str">
            <v>LT</v>
          </cell>
          <cell r="Y25" t="str">
            <v>LU</v>
          </cell>
          <cell r="Z25" t="str">
            <v>LV</v>
          </cell>
          <cell r="AA25" t="str">
            <v>MT</v>
          </cell>
          <cell r="AB25" t="str">
            <v>NL</v>
          </cell>
          <cell r="AC25" t="str">
            <v>PL</v>
          </cell>
          <cell r="AD25" t="str">
            <v>PT</v>
          </cell>
          <cell r="AE25" t="str">
            <v>RO</v>
          </cell>
          <cell r="AF25" t="str">
            <v>SE</v>
          </cell>
          <cell r="AG25" t="str">
            <v>SI</v>
          </cell>
          <cell r="AH25" t="str">
            <v>SK</v>
          </cell>
          <cell r="AI25" t="str">
            <v>UK</v>
          </cell>
        </row>
        <row r="26">
          <cell r="G26">
            <v>6349.283279146528</v>
          </cell>
          <cell r="H26">
            <v>169.31151455617331</v>
          </cell>
          <cell r="I26">
            <v>205.75669354920274</v>
          </cell>
          <cell r="J26">
            <v>52.613444874448824</v>
          </cell>
          <cell r="K26">
            <v>5.0872101311123412</v>
          </cell>
          <cell r="L26">
            <v>156.67853960425725</v>
          </cell>
          <cell r="M26">
            <v>1348.085469115108</v>
          </cell>
          <cell r="N26">
            <v>78.275693610108419</v>
          </cell>
          <cell r="O26">
            <v>18.352337976351162</v>
          </cell>
          <cell r="P26">
            <v>89.938780095783798</v>
          </cell>
          <cell r="Q26">
            <v>380.70522763118379</v>
          </cell>
          <cell r="R26">
            <v>177.9092454047896</v>
          </cell>
          <cell r="S26">
            <v>758.39438469249683</v>
          </cell>
          <cell r="T26">
            <v>30.510155826693747</v>
          </cell>
          <cell r="U26">
            <v>96.8139493740902</v>
          </cell>
          <cell r="V26">
            <v>54.418507110101352</v>
          </cell>
          <cell r="W26">
            <v>753.91166871654968</v>
          </cell>
          <cell r="X26">
            <v>27.525095052948103</v>
          </cell>
          <cell r="Y26">
            <v>14.836602746876821</v>
          </cell>
          <cell r="Z26">
            <v>27.191383736269604</v>
          </cell>
          <cell r="AA26">
            <v>1.0004220364907441</v>
          </cell>
          <cell r="AB26">
            <v>304.26436477535458</v>
          </cell>
          <cell r="AC26">
            <v>399.2563965047832</v>
          </cell>
          <cell r="AD26">
            <v>67.672840096643398</v>
          </cell>
          <cell r="AE26">
            <v>139.21716278029299</v>
          </cell>
          <cell r="AF26">
            <v>192.33254619584048</v>
          </cell>
          <cell r="AG26">
            <v>23.641169497461362</v>
          </cell>
          <cell r="AH26">
            <v>87.160552405059804</v>
          </cell>
          <cell r="AI26">
            <v>688.42192105005483</v>
          </cell>
        </row>
        <row r="27">
          <cell r="G27">
            <v>5621.9111690955806</v>
          </cell>
          <cell r="H27">
            <v>155.81096384650587</v>
          </cell>
          <cell r="I27">
            <v>187.06332980376291</v>
          </cell>
          <cell r="J27">
            <v>42.82334118263406</v>
          </cell>
          <cell r="K27">
            <v>3.5228328750867037</v>
          </cell>
          <cell r="L27">
            <v>143.14807218190577</v>
          </cell>
          <cell r="M27">
            <v>1247.8626202341666</v>
          </cell>
          <cell r="N27">
            <v>71.341107824905521</v>
          </cell>
          <cell r="O27">
            <v>16.128499461812467</v>
          </cell>
          <cell r="P27">
            <v>73.019766654234928</v>
          </cell>
          <cell r="Q27">
            <v>300.6645384443076</v>
          </cell>
          <cell r="R27">
            <v>152.07788825069719</v>
          </cell>
          <cell r="S27">
            <v>632.80832628964436</v>
          </cell>
          <cell r="T27">
            <v>26.29003179947102</v>
          </cell>
          <cell r="U27">
            <v>88.168973150992699</v>
          </cell>
          <cell r="V27">
            <v>48.531108625437398</v>
          </cell>
          <cell r="W27">
            <v>637.75018696756467</v>
          </cell>
          <cell r="X27">
            <v>25.971782047242755</v>
          </cell>
          <cell r="Y27">
            <v>12.423400123214343</v>
          </cell>
          <cell r="Z27">
            <v>25.306281937102124</v>
          </cell>
          <cell r="AA27">
            <v>0.26496318708785843</v>
          </cell>
          <cell r="AB27">
            <v>283.00595647519265</v>
          </cell>
          <cell r="AC27">
            <v>369.11733693433069</v>
          </cell>
          <cell r="AD27">
            <v>55.504818637298293</v>
          </cell>
          <cell r="AE27">
            <v>131.63589316449995</v>
          </cell>
          <cell r="AF27">
            <v>165.03506314322564</v>
          </cell>
          <cell r="AG27">
            <v>20.544837464114813</v>
          </cell>
          <cell r="AH27">
            <v>82.022074290002763</v>
          </cell>
          <cell r="AI27">
            <v>624.06717409913801</v>
          </cell>
        </row>
        <row r="28">
          <cell r="G28">
            <v>793.77446902346355</v>
          </cell>
          <cell r="H28">
            <v>37.960788782778309</v>
          </cell>
          <cell r="I28">
            <v>14.286370803912545</v>
          </cell>
          <cell r="J28">
            <v>12.829289270515467</v>
          </cell>
          <cell r="K28">
            <v>0.82631264793336201</v>
          </cell>
          <cell r="L28">
            <v>19.2426032313112</v>
          </cell>
          <cell r="M28">
            <v>114.69611944304387</v>
          </cell>
          <cell r="N28">
            <v>13.273609852425533</v>
          </cell>
          <cell r="O28">
            <v>5.4136620850062673</v>
          </cell>
          <cell r="P28">
            <v>14.040471475892298</v>
          </cell>
          <cell r="Q28">
            <v>46.289959205268936</v>
          </cell>
          <cell r="R28">
            <v>54.37723910579291</v>
          </cell>
          <cell r="S28">
            <v>115.87803252424334</v>
          </cell>
          <cell r="T28">
            <v>5.0866022853648722</v>
          </cell>
          <cell r="U28">
            <v>10.574571467954108</v>
          </cell>
          <cell r="V28">
            <v>2.7544608988226544</v>
          </cell>
          <cell r="W28">
            <v>104.76057416899764</v>
          </cell>
          <cell r="X28">
            <v>7.5709023081021503</v>
          </cell>
          <cell r="Y28">
            <v>0.48978604494886346</v>
          </cell>
          <cell r="Z28">
            <v>11.737099684338967</v>
          </cell>
          <cell r="AA28">
            <v>2.4486364825597559E-2</v>
          </cell>
          <cell r="AB28">
            <v>6.8691262535169306</v>
          </cell>
          <cell r="AC28">
            <v>42.499254192138487</v>
          </cell>
          <cell r="AD28">
            <v>18.580671681135577</v>
          </cell>
          <cell r="AE28">
            <v>39.442013210778661</v>
          </cell>
          <cell r="AF28">
            <v>74.158686937087936</v>
          </cell>
          <cell r="AG28">
            <v>6.1230344479426497</v>
          </cell>
          <cell r="AH28">
            <v>3.8183966113495282</v>
          </cell>
          <cell r="AI28">
            <v>10.170344038034788</v>
          </cell>
        </row>
        <row r="29">
          <cell r="G29">
            <v>147.07366843434039</v>
          </cell>
          <cell r="H29">
            <v>8.7783928084474745</v>
          </cell>
          <cell r="I29">
            <v>1.509153695967153</v>
          </cell>
          <cell r="J29">
            <v>1.3237017829498148</v>
          </cell>
          <cell r="K29">
            <v>0</v>
          </cell>
          <cell r="L29">
            <v>3.0773153968234164</v>
          </cell>
          <cell r="M29">
            <v>27.432810228589336</v>
          </cell>
          <cell r="N29">
            <v>10.671434108635342</v>
          </cell>
          <cell r="O29">
            <v>1.7048040002890317</v>
          </cell>
          <cell r="P29">
            <v>0</v>
          </cell>
          <cell r="Q29">
            <v>3.6290558611863327E-3</v>
          </cell>
          <cell r="R29">
            <v>17.065198401687262</v>
          </cell>
          <cell r="S29">
            <v>10.109687917484194</v>
          </cell>
          <cell r="T29">
            <v>0.84066796628025264</v>
          </cell>
          <cell r="U29">
            <v>3.6336924843482361</v>
          </cell>
          <cell r="V29">
            <v>0</v>
          </cell>
          <cell r="W29">
            <v>5.7421234841375766</v>
          </cell>
          <cell r="X29">
            <v>2.0407795080289959</v>
          </cell>
          <cell r="Y29">
            <v>0.10298258031604135</v>
          </cell>
          <cell r="Z29">
            <v>1.8527493184395394</v>
          </cell>
          <cell r="AA29">
            <v>7.2637027314733762E-8</v>
          </cell>
          <cell r="AB29">
            <v>3.6938121511662909</v>
          </cell>
          <cell r="AC29">
            <v>6.9708286974667715</v>
          </cell>
          <cell r="AD29">
            <v>0.57190497066921364</v>
          </cell>
          <cell r="AE29">
            <v>2.1388516690665482</v>
          </cell>
          <cell r="AF29">
            <v>29.792953828886908</v>
          </cell>
          <cell r="AG29">
            <v>0.45274193745175373</v>
          </cell>
          <cell r="AH29">
            <v>2.5954595871359576</v>
          </cell>
          <cell r="AI29">
            <v>4.967992781575119</v>
          </cell>
        </row>
        <row r="30">
          <cell r="G30">
            <v>940.84813745780389</v>
          </cell>
          <cell r="H30">
            <v>46.739181591225787</v>
          </cell>
          <cell r="I30">
            <v>15.795524499879699</v>
          </cell>
          <cell r="J30">
            <v>14.152991053465282</v>
          </cell>
          <cell r="K30">
            <v>0.82631264793336201</v>
          </cell>
          <cell r="L30">
            <v>22.319918628134616</v>
          </cell>
          <cell r="M30">
            <v>142.12892967163322</v>
          </cell>
          <cell r="N30">
            <v>23.945043961060875</v>
          </cell>
          <cell r="O30">
            <v>7.1184660852952995</v>
          </cell>
          <cell r="P30">
            <v>14.040471475892298</v>
          </cell>
          <cell r="Q30">
            <v>46.293588261130125</v>
          </cell>
          <cell r="R30">
            <v>71.442437507480179</v>
          </cell>
          <cell r="S30">
            <v>125.98772044172753</v>
          </cell>
          <cell r="T30">
            <v>5.9272702516451252</v>
          </cell>
          <cell r="U30">
            <v>14.208263952302344</v>
          </cell>
          <cell r="V30">
            <v>2.7544608988226544</v>
          </cell>
          <cell r="W30">
            <v>110.50269765313521</v>
          </cell>
          <cell r="X30">
            <v>9.6116818161311457</v>
          </cell>
          <cell r="Y30">
            <v>0.59276862526490481</v>
          </cell>
          <cell r="Z30">
            <v>13.589849002778505</v>
          </cell>
          <cell r="AA30">
            <v>2.4486437462624872E-2</v>
          </cell>
          <cell r="AB30">
            <v>10.562938404683221</v>
          </cell>
          <cell r="AC30">
            <v>49.470082889605258</v>
          </cell>
          <cell r="AD30">
            <v>19.15257665180479</v>
          </cell>
          <cell r="AE30">
            <v>41.580864879845208</v>
          </cell>
          <cell r="AF30">
            <v>103.95164076597484</v>
          </cell>
          <cell r="AG30">
            <v>6.5757763853944038</v>
          </cell>
          <cell r="AH30">
            <v>6.4138561984854858</v>
          </cell>
          <cell r="AI30">
            <v>15.138336819609908</v>
          </cell>
        </row>
        <row r="31">
          <cell r="G31">
            <v>0.16735378933587133</v>
          </cell>
          <cell r="H31">
            <v>0.29997363752444262</v>
          </cell>
          <cell r="I31">
            <v>8.4439449016810775E-2</v>
          </cell>
          <cell r="J31">
            <v>0.330497122891585</v>
          </cell>
          <cell r="K31">
            <v>0.23455913954278199</v>
          </cell>
          <cell r="L31">
            <v>0.15592189463628628</v>
          </cell>
          <cell r="M31">
            <v>0.1138978981876724</v>
          </cell>
          <cell r="N31">
            <v>0.33564160539572596</v>
          </cell>
          <cell r="O31">
            <v>0.44135947687816396</v>
          </cell>
          <cell r="P31">
            <v>0.19228316001579543</v>
          </cell>
          <cell r="Q31">
            <v>0.15397089560565233</v>
          </cell>
          <cell r="R31">
            <v>0.46977531269837747</v>
          </cell>
          <cell r="S31">
            <v>0.19909301949364897</v>
          </cell>
          <cell r="T31">
            <v>0.22545694493090676</v>
          </cell>
          <cell r="U31">
            <v>0.1611481164464755</v>
          </cell>
          <cell r="V31">
            <v>5.6756603688606327E-2</v>
          </cell>
          <cell r="W31">
            <v>0.17326956528004164</v>
          </cell>
          <cell r="X31">
            <v>0.37008172171811182</v>
          </cell>
          <cell r="Y31">
            <v>4.771388020878909E-2</v>
          </cell>
          <cell r="Z31">
            <v>0.5370148422654738</v>
          </cell>
          <cell r="AA31">
            <v>9.2414488713503731E-2</v>
          </cell>
          <cell r="AB31">
            <v>3.7324085104933589E-2</v>
          </cell>
          <cell r="AC31">
            <v>0.13402264792132057</v>
          </cell>
          <cell r="AD31">
            <v>0.34506151217174835</v>
          </cell>
          <cell r="AE31">
            <v>0.31587786492156295</v>
          </cell>
          <cell r="AF31">
            <v>0.62987609291099822</v>
          </cell>
          <cell r="AG31">
            <v>0.32006952583003678</v>
          </cell>
          <cell r="AH31">
            <v>7.8196708069198845E-2</v>
          </cell>
          <cell r="AI31">
            <v>2.4257543815635885E-2</v>
          </cell>
        </row>
      </sheetData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id="1" name="Residential" displayName="Residential" ref="A6:AJ90" totalsRowShown="0" headerRowDxfId="69" dataDxfId="67" headerRowBorderDxfId="68" tableBorderDxfId="66">
  <autoFilter ref="A6:AJ90"/>
  <tableColumns count="36">
    <tableColumn id="52" name="Aggregation code" dataDxfId="65">
      <calculatedColumnFormula>Residential[[#This Row],[ID Country]]&amp;"500_"&amp;Residential[[#This Row],[ID Energy carrier]]&amp;Residential[[#This Row],[Year]]</calculatedColumnFormula>
    </tableColumn>
    <tableColumn id="51" name="Residential ID code" dataDxfId="64">
      <calculatedColumnFormula>Residential[[#This Row],[ID Country]]&amp;"100_"&amp;Residential[[#This Row],[ID Energy carrier]]</calculatedColumnFormula>
    </tableColumn>
    <tableColumn id="1" name="ID Scenario" dataDxfId="63"/>
    <tableColumn id="2" name="Scenario" dataDxfId="62"/>
    <tableColumn id="3" name="ID Country" dataDxfId="61"/>
    <tableColumn id="4" name="Country" dataDxfId="60"/>
    <tableColumn id="5" name="Country group" dataDxfId="59"/>
    <tableColumn id="6" name="Sector" dataDxfId="58"/>
    <tableColumn id="7" name="Sub-sector" dataDxfId="57"/>
    <tableColumn id="8" name="Year" dataDxfId="56"/>
    <tableColumn id="9" name="ID Energy carrier" dataDxfId="55"/>
    <tableColumn id="10" name="Energy carrier / technology" dataDxfId="54"/>
    <tableColumn id="11" name="Total dwellings (1000)" dataDxfId="53"/>
    <tableColumn id="12" name="Single-family dwellings (1000)" dataDxfId="52"/>
    <tableColumn id="13" name="Multi-family dwellings (1000)" dataDxfId="51"/>
    <tableColumn id="14" name="Living area per SFH (m2/SFH)" dataDxfId="50"/>
    <tableColumn id="15" name="Living area per MFH (m2/MFH)" dataDxfId="49"/>
    <tableColumn id="16" name="Total living area m2 (in 1000)" dataDxfId="48"/>
    <tableColumn id="17" name="SFH living area m2 (in 1000)" dataDxfId="47"/>
    <tableColumn id="18" name="MFH living area m2 (in 1000)" dataDxfId="46"/>
    <tableColumn id="19" name="Total number of heating systems" dataDxfId="45"/>
    <tableColumn id="33" name="Total [TWh]" dataDxfId="44"/>
    <tableColumn id="34" name="Hot water [TWh]" dataDxfId="43"/>
    <tableColumn id="35" name="Space heating [TWh]" dataDxfId="42"/>
    <tableColumn id="36" name="Other heating [TWh]" dataDxfId="41"/>
    <tableColumn id="20" name="Space cooling [TWh]" dataDxfId="40"/>
    <tableColumn id="37" name="Total SFH [TWh]" dataDxfId="39"/>
    <tableColumn id="38" name="Hot water SFH [TWh]" dataDxfId="38"/>
    <tableColumn id="39" name="Space heating SFH [TWh]" dataDxfId="37"/>
    <tableColumn id="40" name="Other heating SFH [TWh]" dataDxfId="36"/>
    <tableColumn id="21" name="Space cooling SFH [TWh]" dataDxfId="35"/>
    <tableColumn id="41" name="Total MFH [TWh]" dataDxfId="34"/>
    <tableColumn id="42" name="Hot water MFH [TWh]" dataDxfId="33"/>
    <tableColumn id="43" name="Space heating MFH [TWh]" dataDxfId="32"/>
    <tableColumn id="44" name="Other heating MFH [TWh]" dataDxfId="31"/>
    <tableColumn id="22" name="Space cooling MFH [TWh]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sidential3" displayName="Residential3" ref="A6:Z90" totalsRowShown="0" headerRowDxfId="29" dataDxfId="27" headerRowBorderDxfId="28" tableBorderDxfId="26">
  <autoFilter ref="A6:Z90">
    <filterColumn colId="9">
      <filters>
        <filter val="2050"/>
      </filters>
    </filterColumn>
  </autoFilter>
  <sortState ref="A7:AA90">
    <sortCondition ref="H6:H90"/>
  </sortState>
  <tableColumns count="26">
    <tableColumn id="52" name="Aggregation code" dataDxfId="25">
      <calculatedColumnFormula>Residential3[[#This Row],[ID Country]]&amp;"500_"&amp;Residential3[[#This Row],[ID Energy carrier]]&amp;Residential3[[#This Row],[Year]]</calculatedColumnFormula>
    </tableColumn>
    <tableColumn id="51" name="Residential ID code" dataDxfId="24">
      <calculatedColumnFormula>Residential3[[#This Row],[ID Country]]&amp;"100_"&amp;Residential3[[#This Row],[ID Energy carrier]]</calculatedColumnFormula>
    </tableColumn>
    <tableColumn id="1" name="ID Scenario" dataDxfId="23"/>
    <tableColumn id="2" name="Scenario" dataDxfId="22"/>
    <tableColumn id="3" name="ID Country" dataDxfId="21"/>
    <tableColumn id="4" name="Country" dataDxfId="20"/>
    <tableColumn id="5" name="Country group" dataDxfId="19"/>
    <tableColumn id="10" name="CountryCode" dataDxfId="18">
      <calculatedColumnFormula>VLOOKUP(Residential3[[#This Row],[Country]],Countries!$B$2:$C$37,2,FALSE)</calculatedColumnFormula>
    </tableColumn>
    <tableColumn id="7" name="Sub-sector" dataDxfId="17"/>
    <tableColumn id="8" name="Year" dataDxfId="16"/>
    <tableColumn id="9" name="ID Energy carrier" dataDxfId="15"/>
    <tableColumn id="33" name="Total [TWh]" dataDxfId="14"/>
    <tableColumn id="34" name="Hot water [TWh]" dataDxfId="13"/>
    <tableColumn id="35" name="Space heating [TWh]" dataDxfId="12"/>
    <tableColumn id="36" name="Other heating [TWh]" dataDxfId="11"/>
    <tableColumn id="20" name="Space cooling [TWh]" dataDxfId="10"/>
    <tableColumn id="37" name="Total SFH [TWh]" dataDxfId="9"/>
    <tableColumn id="38" name="Hot water SFH [TWh]" dataDxfId="8"/>
    <tableColumn id="39" name="Space heating SFH [TWh]" dataDxfId="7"/>
    <tableColumn id="40" name="Other heating SFH [TWh]" dataDxfId="6"/>
    <tableColumn id="21" name="Space cooling SFH [TWh]" dataDxfId="5"/>
    <tableColumn id="41" name="Total MFH [TWh]" dataDxfId="4"/>
    <tableColumn id="42" name="Hot water MFH [TWh]" dataDxfId="3"/>
    <tableColumn id="43" name="Space heating MFH [TWh]" dataDxfId="2"/>
    <tableColumn id="44" name="Other heating MFH [TWh]" dataDxfId="1"/>
    <tableColumn id="22" name="Space cooling MFH [TWh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1"/>
  <sheetViews>
    <sheetView tabSelected="1" topLeftCell="Q1" zoomScale="85" zoomScaleNormal="85" workbookViewId="0">
      <selection activeCell="T10" sqref="T10"/>
    </sheetView>
  </sheetViews>
  <sheetFormatPr defaultRowHeight="15"/>
  <cols>
    <col min="1" max="1" width="6.5703125" style="9" customWidth="1"/>
    <col min="2" max="2" width="6.5703125" style="76" customWidth="1"/>
    <col min="7" max="7" width="23" bestFit="1" customWidth="1"/>
    <col min="10" max="10" width="15.7109375" customWidth="1"/>
    <col min="14" max="14" width="16.85546875" customWidth="1"/>
    <col min="15" max="15" width="24" customWidth="1"/>
    <col min="16" max="16" width="19" customWidth="1"/>
    <col min="17" max="18" width="12.7109375" bestFit="1" customWidth="1"/>
    <col min="19" max="20" width="12.5703125" bestFit="1" customWidth="1"/>
    <col min="21" max="21" width="12.7109375" bestFit="1" customWidth="1"/>
    <col min="22" max="22" width="13.85546875" bestFit="1" customWidth="1"/>
    <col min="23" max="23" width="12.7109375" bestFit="1" customWidth="1"/>
    <col min="24" max="25" width="12.5703125" bestFit="1" customWidth="1"/>
    <col min="26" max="28" width="12.7109375" bestFit="1" customWidth="1"/>
    <col min="29" max="29" width="12.5703125" bestFit="1" customWidth="1"/>
    <col min="30" max="30" width="12.7109375" bestFit="1" customWidth="1"/>
    <col min="31" max="31" width="12.5703125" bestFit="1" customWidth="1"/>
    <col min="32" max="32" width="12.7109375" bestFit="1" customWidth="1"/>
    <col min="33" max="36" width="12.5703125" bestFit="1" customWidth="1"/>
    <col min="37" max="38" width="12.7109375" bestFit="1" customWidth="1"/>
    <col min="39" max="39" width="12.5703125" bestFit="1" customWidth="1"/>
    <col min="40" max="41" width="12.7109375" bestFit="1" customWidth="1"/>
    <col min="42" max="43" width="12.5703125" bestFit="1" customWidth="1"/>
    <col min="44" max="44" width="12.7109375" style="8" bestFit="1" customWidth="1"/>
    <col min="45" max="46" width="11.5703125" bestFit="1" customWidth="1"/>
    <col min="47" max="47" width="12.5703125" bestFit="1" customWidth="1"/>
  </cols>
  <sheetData>
    <row r="1" spans="2:56">
      <c r="C1" t="s">
        <v>12</v>
      </c>
    </row>
    <row r="2" spans="2:56">
      <c r="D2" s="1" t="s">
        <v>0</v>
      </c>
      <c r="E2" s="1"/>
    </row>
    <row r="3" spans="2:56">
      <c r="D3" s="7" t="s">
        <v>10</v>
      </c>
      <c r="E3" s="7"/>
    </row>
    <row r="4" spans="2:56">
      <c r="M4" t="s">
        <v>147</v>
      </c>
    </row>
    <row r="5" spans="2:56" ht="15.75" thickBot="1">
      <c r="D5" s="5" t="s">
        <v>1</v>
      </c>
      <c r="E5" s="5" t="s">
        <v>11</v>
      </c>
      <c r="F5" s="2" t="s">
        <v>5</v>
      </c>
      <c r="G5" s="2" t="s">
        <v>4</v>
      </c>
      <c r="H5" s="2" t="s">
        <v>2</v>
      </c>
      <c r="I5" s="2" t="s">
        <v>7</v>
      </c>
      <c r="J5" s="4" t="s">
        <v>6</v>
      </c>
      <c r="K5" s="4" t="s">
        <v>8</v>
      </c>
      <c r="L5" s="4" t="s">
        <v>3</v>
      </c>
      <c r="M5" s="4" t="s">
        <v>9</v>
      </c>
      <c r="N5" s="3" t="s">
        <v>187</v>
      </c>
      <c r="O5" s="6" t="s">
        <v>148</v>
      </c>
      <c r="P5" s="10" t="s">
        <v>48</v>
      </c>
      <c r="Q5" s="10" t="s">
        <v>46</v>
      </c>
      <c r="R5" s="10" t="s">
        <v>45</v>
      </c>
      <c r="S5" s="10" t="s">
        <v>43</v>
      </c>
      <c r="T5" s="10" t="s">
        <v>42</v>
      </c>
      <c r="U5" s="10" t="s">
        <v>41</v>
      </c>
      <c r="V5" s="10" t="s">
        <v>40</v>
      </c>
      <c r="W5" s="10" t="s">
        <v>39</v>
      </c>
      <c r="X5" s="10" t="s">
        <v>38</v>
      </c>
      <c r="Y5" s="10" t="s">
        <v>37</v>
      </c>
      <c r="Z5" s="10" t="s">
        <v>36</v>
      </c>
      <c r="AA5" s="10" t="s">
        <v>35</v>
      </c>
      <c r="AB5" s="10" t="s">
        <v>34</v>
      </c>
      <c r="AC5" s="10" t="s">
        <v>33</v>
      </c>
      <c r="AD5" s="10" t="s">
        <v>32</v>
      </c>
      <c r="AE5" s="10" t="s">
        <v>30</v>
      </c>
      <c r="AF5" s="10" t="s">
        <v>28</v>
      </c>
      <c r="AG5" s="10" t="s">
        <v>27</v>
      </c>
      <c r="AH5" s="10" t="s">
        <v>26</v>
      </c>
      <c r="AI5" s="10" t="s">
        <v>23</v>
      </c>
      <c r="AJ5" s="10" t="s">
        <v>22</v>
      </c>
      <c r="AK5" s="10" t="s">
        <v>20</v>
      </c>
      <c r="AL5" s="10" t="s">
        <v>19</v>
      </c>
      <c r="AM5" s="10" t="s">
        <v>18</v>
      </c>
      <c r="AN5" s="10" t="s">
        <v>16</v>
      </c>
      <c r="AO5" s="10" t="s">
        <v>15</v>
      </c>
      <c r="AP5" s="10" t="s">
        <v>14</v>
      </c>
      <c r="AQ5" s="10" t="s">
        <v>13</v>
      </c>
      <c r="AS5" s="8"/>
      <c r="AT5" s="10" t="s">
        <v>44</v>
      </c>
      <c r="AU5" s="10" t="s">
        <v>31</v>
      </c>
      <c r="AV5" s="10" t="s">
        <v>21</v>
      </c>
      <c r="AW5" s="11" t="s">
        <v>49</v>
      </c>
      <c r="AX5" s="11" t="s">
        <v>47</v>
      </c>
      <c r="AY5" s="11" t="s">
        <v>25</v>
      </c>
      <c r="AZ5" s="11" t="s">
        <v>24</v>
      </c>
      <c r="BA5" s="11" t="s">
        <v>17</v>
      </c>
      <c r="BB5" s="11" t="s">
        <v>29</v>
      </c>
    </row>
    <row r="6" spans="2:56">
      <c r="B6" s="76">
        <v>0.75</v>
      </c>
      <c r="D6" t="s">
        <v>84</v>
      </c>
      <c r="E6" t="s">
        <v>85</v>
      </c>
      <c r="G6" s="75" t="s">
        <v>197</v>
      </c>
      <c r="H6" s="76" t="s">
        <v>196</v>
      </c>
      <c r="J6" t="s">
        <v>86</v>
      </c>
      <c r="L6">
        <v>2030</v>
      </c>
      <c r="N6" s="74">
        <f>1/B6</f>
        <v>1.3333333333333333</v>
      </c>
      <c r="O6">
        <v>5</v>
      </c>
      <c r="P6" s="17">
        <f>IF(Q26*3.6&gt;Q62,Q62,Q26*3.6)</f>
        <v>125.85358967467415</v>
      </c>
      <c r="Q6" s="17">
        <f t="shared" ref="Q6:S6" si="0">IF(R26*3.6&gt;R62,R62,R26*3.6)</f>
        <v>186.66144834384838</v>
      </c>
      <c r="R6" s="17">
        <f t="shared" si="0"/>
        <v>33.713007235941689</v>
      </c>
      <c r="S6" s="17">
        <f t="shared" si="0"/>
        <v>2.7498845252214967</v>
      </c>
      <c r="T6" s="17">
        <f t="shared" ref="T6:X6" si="1">IF(U26*3.6&gt;U62,U62,U26*3.6)</f>
        <v>131.8589901080116</v>
      </c>
      <c r="U6" s="17">
        <f t="shared" si="1"/>
        <v>1139.6756590628574</v>
      </c>
      <c r="V6" s="17">
        <f t="shared" si="1"/>
        <v>101.11614252306964</v>
      </c>
      <c r="W6" s="17">
        <f t="shared" si="1"/>
        <v>19.151474241639754</v>
      </c>
      <c r="X6" s="17">
        <f t="shared" si="1"/>
        <v>70.581911009517</v>
      </c>
      <c r="Y6" s="17">
        <f>IF(Z26*3.6&gt;Z62,Z62,Z26*3.6)</f>
        <v>174.73715207330417</v>
      </c>
      <c r="Z6" s="17">
        <f t="shared" ref="Z6" si="2">IF(AA26*3.6&gt;AA62,AA62,AA26*3.6)</f>
        <v>141.49468176990524</v>
      </c>
      <c r="AA6" s="17">
        <f>IF(AB26*3.6&gt;AB62,AB62,AB26*3.6)</f>
        <v>871.30843040334753</v>
      </c>
      <c r="AB6" s="17">
        <f t="shared" ref="AB6:AE6" si="3">IF(AC26*3.6&gt;AC62,AC62,AC26*3.6)</f>
        <v>36.040794759462514</v>
      </c>
      <c r="AC6" s="17">
        <f t="shared" si="3"/>
        <v>118.42361536195671</v>
      </c>
      <c r="AD6" s="17">
        <f t="shared" si="3"/>
        <v>57.642890971774285</v>
      </c>
      <c r="AE6" s="17">
        <f t="shared" si="3"/>
        <v>707.21256109153001</v>
      </c>
      <c r="AF6" s="17">
        <f>IF(AG26*3.6&gt;AG62,AG62,AG26*3.6)</f>
        <v>22.390663305391364</v>
      </c>
      <c r="AG6" s="17">
        <f t="shared" ref="AG6:AN6" si="4">IF(AH26*3.6&gt;AH62,AH62,AH26*3.6)</f>
        <v>11.692741968725358</v>
      </c>
      <c r="AH6" s="17">
        <f t="shared" si="4"/>
        <v>22.119542759682187</v>
      </c>
      <c r="AI6" s="17">
        <f t="shared" si="4"/>
        <v>0.17134944911184588</v>
      </c>
      <c r="AJ6" s="17">
        <f t="shared" si="4"/>
        <v>230.68578037483982</v>
      </c>
      <c r="AK6" s="17">
        <f t="shared" si="4"/>
        <v>376.45381967693294</v>
      </c>
      <c r="AL6" s="17">
        <f t="shared" si="4"/>
        <v>14.94408167428451</v>
      </c>
      <c r="AM6" s="17">
        <f t="shared" si="4"/>
        <v>107.13834349359102</v>
      </c>
      <c r="AN6" s="17">
        <f t="shared" si="4"/>
        <v>153.77888045006546</v>
      </c>
      <c r="AO6" s="17">
        <f>IF(AP26*3.6&gt;AP62,AP62,AP26*3.6)</f>
        <v>24.112375306051508</v>
      </c>
      <c r="AP6" s="17">
        <f t="shared" ref="AP6" si="5">IF(AQ26*3.6&gt;AQ62,AQ62,AQ26*3.6)</f>
        <v>43.778146306426535</v>
      </c>
      <c r="AQ6" s="17">
        <f>IF(AR26*3.6&gt;AR62,AR62,AR26*3.6)</f>
        <v>740.60254680620881</v>
      </c>
      <c r="AS6" s="8"/>
      <c r="BD6" s="76"/>
    </row>
    <row r="7" spans="2:56">
      <c r="B7" s="76">
        <v>0.8</v>
      </c>
      <c r="G7" s="76" t="s">
        <v>197</v>
      </c>
      <c r="H7" s="76" t="s">
        <v>191</v>
      </c>
      <c r="J7" s="15" t="s">
        <v>86</v>
      </c>
      <c r="L7">
        <v>2050</v>
      </c>
      <c r="N7" s="74">
        <f t="shared" ref="N7:N11" si="6">1/B7</f>
        <v>1.25</v>
      </c>
      <c r="P7" s="17">
        <f>IF(Q30*3.6&gt;Q63,Q63,Q30*3.6)</f>
        <v>105.5066264618022</v>
      </c>
      <c r="Q7" s="17">
        <f t="shared" ref="Q7:S7" si="7">IF(R30*3.6&gt;R63,R63,R30*3.6)</f>
        <v>178.65081821055679</v>
      </c>
      <c r="R7" s="17">
        <f t="shared" si="7"/>
        <v>31.92518819897586</v>
      </c>
      <c r="S7" s="17">
        <f t="shared" si="7"/>
        <v>2.3109286384362164</v>
      </c>
      <c r="T7" s="17">
        <f t="shared" ref="T7:X7" si="8">IF(U30*3.6&gt;U63,U63,U30*3.6)</f>
        <v>110.56374958472603</v>
      </c>
      <c r="U7" s="17">
        <f t="shared" si="8"/>
        <v>872.09827818825465</v>
      </c>
      <c r="V7" s="17">
        <f t="shared" si="8"/>
        <v>99.046107063110696</v>
      </c>
      <c r="W7" s="17">
        <f t="shared" si="8"/>
        <v>14.71272078578329</v>
      </c>
      <c r="X7" s="17">
        <f t="shared" si="8"/>
        <v>54.268051186292027</v>
      </c>
      <c r="Y7" s="17">
        <f>IF(Z30*3.6&gt;Z63,Z63,Z30*3.6)</f>
        <v>170.55809838073532</v>
      </c>
      <c r="Z7" s="17">
        <f t="shared" ref="Z7" si="9">IF(AA30*3.6&gt;AA63,AA63,AA30*3.6)</f>
        <v>125.1501952258679</v>
      </c>
      <c r="AA7" s="17">
        <f>IF(AB30*3.6&gt;AB63,AB63,AB30*3.6)</f>
        <v>670.82496641889827</v>
      </c>
      <c r="AB7" s="17">
        <f t="shared" ref="AB7:AE7" si="10">IF(AC30*3.6&gt;AC63,AC63,AC30*3.6)</f>
        <v>37.288368902048745</v>
      </c>
      <c r="AC7" s="17">
        <f t="shared" si="10"/>
        <v>102.05059358892011</v>
      </c>
      <c r="AD7" s="17">
        <f t="shared" si="10"/>
        <v>50.608421962247796</v>
      </c>
      <c r="AE7" s="17">
        <f t="shared" si="10"/>
        <v>711.64135623082825</v>
      </c>
      <c r="AF7" s="17">
        <f>IF(AG30*3.6&gt;AG63,AG63,AG30*3.6)</f>
        <v>19.39538553459305</v>
      </c>
      <c r="AG7" s="17">
        <f t="shared" ref="AG7:AN7" si="11">IF(AH30*3.6&gt;AH63,AH63,AH30*3.6)</f>
        <v>9.017292390756106</v>
      </c>
      <c r="AH7" s="17">
        <f t="shared" si="11"/>
        <v>18.269270221797964</v>
      </c>
      <c r="AI7" s="17">
        <f t="shared" si="11"/>
        <v>0.16774556838662649</v>
      </c>
      <c r="AJ7" s="17">
        <f t="shared" si="11"/>
        <v>212.20317456854653</v>
      </c>
      <c r="AK7" s="17">
        <f t="shared" si="11"/>
        <v>281.50824631478264</v>
      </c>
      <c r="AL7" s="17">
        <f t="shared" si="11"/>
        <v>11.968457121658224</v>
      </c>
      <c r="AM7" s="17">
        <f t="shared" si="11"/>
        <v>89.796369084646969</v>
      </c>
      <c r="AN7" s="17">
        <f t="shared" si="11"/>
        <v>129.86884216156372</v>
      </c>
      <c r="AO7" s="17">
        <f>IF(AP30*3.6&gt;AP63,AP63,AP30*3.6)</f>
        <v>21.063926338497811</v>
      </c>
      <c r="AP7" s="17">
        <f t="shared" ref="AP7" si="12">IF(AQ30*3.6&gt;AQ63,AQ63,AQ30*3.6)</f>
        <v>40.378229561479415</v>
      </c>
      <c r="AQ7" s="17">
        <f>IF(AR30*3.6&gt;AR63,AR63,AR30*3.6)</f>
        <v>620.24202245621825</v>
      </c>
      <c r="AS7" s="8"/>
      <c r="AT7" s="12"/>
      <c r="AU7" s="12"/>
      <c r="AV7" s="12"/>
      <c r="BD7" s="76"/>
    </row>
    <row r="8" spans="2:56">
      <c r="B8" s="76">
        <v>0.65</v>
      </c>
      <c r="G8" s="76" t="s">
        <v>197</v>
      </c>
      <c r="H8" s="76" t="s">
        <v>192</v>
      </c>
      <c r="J8" s="76" t="s">
        <v>86</v>
      </c>
      <c r="N8" s="74">
        <f t="shared" si="6"/>
        <v>1.5384615384615383</v>
      </c>
      <c r="BD8" s="76"/>
    </row>
    <row r="9" spans="2:56" s="76" customFormat="1">
      <c r="B9" s="76">
        <v>0.8</v>
      </c>
      <c r="G9" s="76" t="s">
        <v>197</v>
      </c>
      <c r="H9" s="76" t="s">
        <v>194</v>
      </c>
      <c r="J9" s="76" t="s">
        <v>86</v>
      </c>
      <c r="N9" s="74">
        <f t="shared" si="6"/>
        <v>1.25</v>
      </c>
    </row>
    <row r="10" spans="2:56" s="76" customFormat="1">
      <c r="B10" s="76">
        <v>1</v>
      </c>
      <c r="G10" s="76" t="s">
        <v>197</v>
      </c>
      <c r="H10" s="76" t="s">
        <v>193</v>
      </c>
      <c r="J10" s="76" t="s">
        <v>86</v>
      </c>
      <c r="N10" s="74">
        <f t="shared" si="6"/>
        <v>1</v>
      </c>
    </row>
    <row r="11" spans="2:56" s="76" customFormat="1">
      <c r="B11" s="76">
        <v>0.8</v>
      </c>
      <c r="G11" s="76" t="s">
        <v>197</v>
      </c>
      <c r="H11" s="76" t="s">
        <v>195</v>
      </c>
      <c r="J11" s="76" t="s">
        <v>86</v>
      </c>
      <c r="N11" s="74">
        <f t="shared" si="6"/>
        <v>1.25</v>
      </c>
    </row>
    <row r="12" spans="2:56" s="76" customFormat="1">
      <c r="B12" s="76">
        <v>0.8</v>
      </c>
      <c r="G12" s="76" t="s">
        <v>197</v>
      </c>
      <c r="H12" s="76" t="s">
        <v>198</v>
      </c>
      <c r="J12" s="76" t="s">
        <v>86</v>
      </c>
      <c r="N12" s="74">
        <f t="shared" ref="N12:N14" si="13">1/B12</f>
        <v>1.25</v>
      </c>
    </row>
    <row r="13" spans="2:56" s="76" customFormat="1">
      <c r="B13" s="76">
        <v>0.98</v>
      </c>
      <c r="G13" s="76" t="s">
        <v>197</v>
      </c>
      <c r="H13" s="76" t="s">
        <v>199</v>
      </c>
      <c r="J13" s="76" t="s">
        <v>86</v>
      </c>
      <c r="N13" s="74">
        <f t="shared" si="13"/>
        <v>1.0204081632653061</v>
      </c>
    </row>
    <row r="14" spans="2:56" s="76" customFormat="1">
      <c r="B14" s="76">
        <v>0.98</v>
      </c>
      <c r="G14" s="76" t="s">
        <v>197</v>
      </c>
      <c r="H14" s="76" t="s">
        <v>211</v>
      </c>
      <c r="J14" s="76" t="s">
        <v>86</v>
      </c>
      <c r="N14" s="74">
        <f t="shared" si="13"/>
        <v>1.0204081632653061</v>
      </c>
    </row>
    <row r="15" spans="2:56" s="76" customFormat="1">
      <c r="B15" s="76">
        <v>0.75</v>
      </c>
      <c r="G15" s="76" t="s">
        <v>197</v>
      </c>
      <c r="H15" s="76" t="s">
        <v>212</v>
      </c>
      <c r="J15" s="76" t="s">
        <v>86</v>
      </c>
      <c r="N15" s="74">
        <f t="shared" ref="N15" si="14">1/B15</f>
        <v>1.3333333333333333</v>
      </c>
    </row>
    <row r="16" spans="2:56" s="76" customFormat="1">
      <c r="G16" s="14"/>
    </row>
    <row r="17" spans="7:44" s="76" customFormat="1">
      <c r="G17" s="14"/>
    </row>
    <row r="18" spans="7:44">
      <c r="V18" s="8"/>
    </row>
    <row r="19" spans="7:44">
      <c r="N19" s="73">
        <v>2015</v>
      </c>
      <c r="Q19" s="66" t="s">
        <v>48</v>
      </c>
      <c r="R19" s="66" t="s">
        <v>46</v>
      </c>
      <c r="S19" s="67" t="s">
        <v>45</v>
      </c>
      <c r="T19" s="67" t="s">
        <v>43</v>
      </c>
      <c r="U19" s="67" t="s">
        <v>42</v>
      </c>
      <c r="V19" s="68" t="s">
        <v>41</v>
      </c>
      <c r="W19" s="69" t="s">
        <v>40</v>
      </c>
      <c r="X19" s="69" t="s">
        <v>39</v>
      </c>
      <c r="Y19" s="69" t="s">
        <v>38</v>
      </c>
      <c r="Z19" s="69" t="s">
        <v>37</v>
      </c>
      <c r="AA19" s="69" t="s">
        <v>36</v>
      </c>
      <c r="AB19" s="68" t="s">
        <v>35</v>
      </c>
      <c r="AC19" s="68" t="s">
        <v>34</v>
      </c>
      <c r="AD19" s="68" t="s">
        <v>33</v>
      </c>
      <c r="AE19" s="68" t="s">
        <v>32</v>
      </c>
      <c r="AF19" s="68" t="s">
        <v>30</v>
      </c>
      <c r="AG19" s="68" t="s">
        <v>28</v>
      </c>
      <c r="AH19" s="68" t="s">
        <v>27</v>
      </c>
      <c r="AI19" s="68" t="s">
        <v>26</v>
      </c>
      <c r="AJ19" s="18" t="s">
        <v>23</v>
      </c>
      <c r="AK19" s="18" t="s">
        <v>22</v>
      </c>
      <c r="AL19" s="18" t="s">
        <v>20</v>
      </c>
      <c r="AM19" s="68" t="s">
        <v>19</v>
      </c>
      <c r="AN19" s="68" t="s">
        <v>18</v>
      </c>
      <c r="AO19" s="68" t="s">
        <v>16</v>
      </c>
      <c r="AP19" s="68" t="s">
        <v>15</v>
      </c>
      <c r="AQ19" s="68" t="s">
        <v>14</v>
      </c>
      <c r="AR19" s="68" t="s">
        <v>13</v>
      </c>
    </row>
    <row r="20" spans="7:44">
      <c r="O20" s="72" t="s">
        <v>121</v>
      </c>
      <c r="Q20" s="70">
        <v>44.171334647890184</v>
      </c>
      <c r="R20" s="70">
        <v>61.973724413642962</v>
      </c>
      <c r="S20" s="62">
        <v>14.185229299490311</v>
      </c>
      <c r="T20" s="62">
        <v>1.8354315874605303</v>
      </c>
      <c r="U20" s="62">
        <v>47.319967987903709</v>
      </c>
      <c r="V20" s="12">
        <v>443.7884827175568</v>
      </c>
      <c r="W20" s="12">
        <v>33.910176805078734</v>
      </c>
      <c r="X20" s="12">
        <v>6.8945120545719778</v>
      </c>
      <c r="Y20" s="12">
        <v>28.989021605997408</v>
      </c>
      <c r="Z20" s="12">
        <v>92.54252968813276</v>
      </c>
      <c r="AA20" s="12">
        <v>43.234123791922727</v>
      </c>
      <c r="AB20" s="12">
        <v>306.50847695613407</v>
      </c>
      <c r="AC20" s="12">
        <v>16.12475357768264</v>
      </c>
      <c r="AD20" s="12">
        <v>40.393209343593291</v>
      </c>
      <c r="AE20" s="12">
        <v>20.765669263074034</v>
      </c>
      <c r="AF20" s="12">
        <v>270.41096465229657</v>
      </c>
      <c r="AG20" s="12">
        <v>8.9849220198638982</v>
      </c>
      <c r="AH20" s="12">
        <v>4.4969048252171362</v>
      </c>
      <c r="AI20" s="12">
        <v>8.7496320707330497</v>
      </c>
      <c r="AJ20" s="12">
        <v>0.31050782674946192</v>
      </c>
      <c r="AK20" s="12">
        <v>79.960357915863568</v>
      </c>
      <c r="AL20" s="12">
        <v>138.55299143091045</v>
      </c>
      <c r="AM20" s="12">
        <v>10.806043612448629</v>
      </c>
      <c r="AN20" s="12">
        <v>38.50722447790119</v>
      </c>
      <c r="AO20" s="12">
        <v>54.379967515509193</v>
      </c>
      <c r="AP20" s="12">
        <v>8.4668415748917365</v>
      </c>
      <c r="AQ20" s="12">
        <v>17.89070127716942</v>
      </c>
      <c r="AR20" s="12">
        <v>280.20894070376249</v>
      </c>
    </row>
    <row r="21" spans="7:44">
      <c r="O21" s="72" t="s">
        <v>122</v>
      </c>
      <c r="Q21" s="71">
        <v>7.2614043453445491</v>
      </c>
      <c r="R21" s="71">
        <v>8.1067806486384413</v>
      </c>
      <c r="S21" s="63">
        <v>3.1026975474873719</v>
      </c>
      <c r="T21" s="63">
        <v>0.95129425276592738</v>
      </c>
      <c r="U21" s="63">
        <v>8.4436220798646193</v>
      </c>
      <c r="V21" s="12">
        <v>88.204622934383593</v>
      </c>
      <c r="W21" s="12">
        <v>6.5554857720570077</v>
      </c>
      <c r="X21" s="12">
        <v>0.70616243900281295</v>
      </c>
      <c r="Y21" s="12">
        <v>6.4427063996973803</v>
      </c>
      <c r="Z21" s="12">
        <v>43.324603981873814</v>
      </c>
      <c r="AA21" s="13">
        <v>3.3940947602619342</v>
      </c>
      <c r="AB21" s="12">
        <v>29.474587584648056</v>
      </c>
      <c r="AC21" s="12">
        <v>2.2006620061130597</v>
      </c>
      <c r="AD21" s="12">
        <v>3.4595824189855553</v>
      </c>
      <c r="AE21" s="12">
        <v>3.4892223655299275</v>
      </c>
      <c r="AF21" s="12">
        <v>38.838144602728484</v>
      </c>
      <c r="AG21" s="12">
        <v>1.5373685102715626</v>
      </c>
      <c r="AH21" s="12">
        <v>0.41173458508235022</v>
      </c>
      <c r="AI21" s="12">
        <v>1.3118541541319428</v>
      </c>
      <c r="AJ21" s="12">
        <v>9.2078224620409946E-2</v>
      </c>
      <c r="AK21" s="12">
        <v>10.616314792740393</v>
      </c>
      <c r="AL21" s="12">
        <v>17.096670275484879</v>
      </c>
      <c r="AM21" s="12">
        <v>5.860819049329522</v>
      </c>
      <c r="AN21" s="12">
        <v>6.20668329723489</v>
      </c>
      <c r="AO21" s="12">
        <v>9.1386405076032844</v>
      </c>
      <c r="AP21" s="12">
        <v>1.5557786186252804</v>
      </c>
      <c r="AQ21" s="12">
        <v>2.7847333817115745</v>
      </c>
      <c r="AR21" s="12">
        <v>58.784983169878991</v>
      </c>
    </row>
    <row r="22" spans="7:44">
      <c r="O22" s="72" t="s">
        <v>123</v>
      </c>
      <c r="Q22" s="70">
        <v>36.909930302545632</v>
      </c>
      <c r="R22" s="70">
        <v>53.866943765004521</v>
      </c>
      <c r="S22" s="62">
        <v>11.082531752002939</v>
      </c>
      <c r="T22" s="62">
        <v>0.88413733469460298</v>
      </c>
      <c r="U22" s="62">
        <v>38.876345908039092</v>
      </c>
      <c r="V22" s="12">
        <v>355.58385978317324</v>
      </c>
      <c r="W22" s="12">
        <v>27.354691033021723</v>
      </c>
      <c r="X22" s="12">
        <v>6.1883496155691651</v>
      </c>
      <c r="Y22" s="12">
        <v>22.546315206300029</v>
      </c>
      <c r="Z22" s="12">
        <v>49.217925706258953</v>
      </c>
      <c r="AA22" s="12">
        <v>39.840029031660791</v>
      </c>
      <c r="AB22" s="12">
        <v>277.033889371486</v>
      </c>
      <c r="AC22" s="12">
        <v>13.924091571569582</v>
      </c>
      <c r="AD22" s="12">
        <v>36.933626924607736</v>
      </c>
      <c r="AE22" s="12">
        <v>17.276446897544108</v>
      </c>
      <c r="AF22" s="12">
        <v>231.57282004956807</v>
      </c>
      <c r="AG22" s="12">
        <v>7.4475535095923364</v>
      </c>
      <c r="AH22" s="12">
        <v>4.0851702401347856</v>
      </c>
      <c r="AI22" s="12">
        <v>7.4377779166011067</v>
      </c>
      <c r="AJ22" s="12">
        <v>0.21842960212905196</v>
      </c>
      <c r="AK22" s="12">
        <v>69.344043123123171</v>
      </c>
      <c r="AL22" s="12">
        <v>121.45632115542558</v>
      </c>
      <c r="AM22" s="12">
        <v>4.9452245631191083</v>
      </c>
      <c r="AN22" s="12">
        <v>32.300541180666301</v>
      </c>
      <c r="AO22" s="12">
        <v>45.241327007905909</v>
      </c>
      <c r="AP22" s="12">
        <v>6.9110629562664556</v>
      </c>
      <c r="AQ22" s="12">
        <v>15.105967895457844</v>
      </c>
      <c r="AR22" s="12">
        <v>221.42395753388348</v>
      </c>
    </row>
    <row r="23" spans="7:44">
      <c r="N23" s="73">
        <v>2030</v>
      </c>
    </row>
    <row r="24" spans="7:44">
      <c r="O24" s="72" t="s">
        <v>121</v>
      </c>
      <c r="Q24" s="65">
        <v>43.017378988840299</v>
      </c>
      <c r="R24" s="64">
        <v>63.782076385325098</v>
      </c>
      <c r="S24" s="65">
        <v>13.023984572680057</v>
      </c>
      <c r="T24" s="64">
        <v>1.630002799634191</v>
      </c>
      <c r="U24" s="65">
        <v>45.366454672923624</v>
      </c>
      <c r="V24" s="64">
        <v>408.64703808330796</v>
      </c>
      <c r="W24" s="65">
        <v>35.338101508236093</v>
      </c>
      <c r="X24" s="64">
        <v>5.9783542933676337</v>
      </c>
      <c r="Y24" s="65">
        <v>25.725489576683103</v>
      </c>
      <c r="Z24" s="64">
        <v>91.703419301980915</v>
      </c>
      <c r="AA24" s="65">
        <v>43.031271924493112</v>
      </c>
      <c r="AB24" s="64">
        <v>273.80885000368386</v>
      </c>
      <c r="AC24" s="65">
        <v>15.760102820402581</v>
      </c>
      <c r="AD24" s="64">
        <v>37.616689030848782</v>
      </c>
      <c r="AE24" s="65">
        <v>19.904638501573196</v>
      </c>
      <c r="AF24" s="64">
        <v>272.59878431876979</v>
      </c>
      <c r="AG24" s="65">
        <v>7.4681834609086959</v>
      </c>
      <c r="AH24" s="64">
        <v>4.479391221207039</v>
      </c>
      <c r="AI24" s="65">
        <v>7.2482163964098163</v>
      </c>
      <c r="AJ24" s="64">
        <v>0.31546532160659796</v>
      </c>
      <c r="AK24" s="65">
        <v>78.484169651962631</v>
      </c>
      <c r="AL24" s="64">
        <v>121.46378774255366</v>
      </c>
      <c r="AM24" s="65">
        <v>9.8158698786799032</v>
      </c>
      <c r="AN24" s="64">
        <v>36.071100066888803</v>
      </c>
      <c r="AO24" s="65">
        <v>53.179594094335997</v>
      </c>
      <c r="AP24" s="64">
        <v>8.3157595204652814</v>
      </c>
      <c r="AQ24" s="65">
        <v>16.829957804815137</v>
      </c>
      <c r="AR24" s="64">
        <v>270.94165411191335</v>
      </c>
    </row>
    <row r="25" spans="7:44">
      <c r="O25" s="72" t="s">
        <v>122</v>
      </c>
      <c r="Q25" s="65">
        <v>8.058048523653035</v>
      </c>
      <c r="R25" s="64">
        <v>9.6151622621172681</v>
      </c>
      <c r="S25" s="65">
        <v>2.8615900999135708</v>
      </c>
      <c r="T25" s="64">
        <v>0.86614598707266421</v>
      </c>
      <c r="U25" s="65">
        <v>8.738957420698183</v>
      </c>
      <c r="V25" s="64">
        <v>92.070466121403129</v>
      </c>
      <c r="W25" s="65">
        <v>7.2502841407167455</v>
      </c>
      <c r="X25" s="64">
        <v>0.65850033735659097</v>
      </c>
      <c r="Y25" s="65">
        <v>6.1194031851506017</v>
      </c>
      <c r="Z25" s="64">
        <v>43.165321503840886</v>
      </c>
      <c r="AA25" s="65">
        <v>3.7271936550749896</v>
      </c>
      <c r="AB25" s="64">
        <v>31.77873044719842</v>
      </c>
      <c r="AC25" s="65">
        <v>2.2787621388598511</v>
      </c>
      <c r="AD25" s="64">
        <v>3.4886655848926127</v>
      </c>
      <c r="AE25" s="65">
        <v>3.8927243427470035</v>
      </c>
      <c r="AF25" s="64">
        <v>42.789101554458583</v>
      </c>
      <c r="AG25" s="65">
        <v>1.2485547649666504</v>
      </c>
      <c r="AH25" s="64">
        <v>0.58812292102450536</v>
      </c>
      <c r="AI25" s="65">
        <v>1.1038989631647655</v>
      </c>
      <c r="AJ25" s="64">
        <v>0.10343477443032249</v>
      </c>
      <c r="AK25" s="65">
        <v>11.206016019796918</v>
      </c>
      <c r="AL25" s="64">
        <v>16.893282276738962</v>
      </c>
      <c r="AM25" s="65">
        <v>5.6647360802675397</v>
      </c>
      <c r="AN25" s="64">
        <v>6.3104490964468551</v>
      </c>
      <c r="AO25" s="65">
        <v>10.463238413762266</v>
      </c>
      <c r="AP25" s="64">
        <v>1.6178774910065292</v>
      </c>
      <c r="AQ25" s="65">
        <v>2.755700112807272</v>
      </c>
      <c r="AR25" s="64">
        <v>65.218724443522035</v>
      </c>
    </row>
    <row r="26" spans="7:44">
      <c r="O26" s="72" t="s">
        <v>123</v>
      </c>
      <c r="Q26" s="65">
        <v>34.959330465187264</v>
      </c>
      <c r="R26" s="64">
        <v>54.166914123207832</v>
      </c>
      <c r="S26" s="65">
        <v>10.162394472766485</v>
      </c>
      <c r="T26" s="64">
        <v>0.76385681256152682</v>
      </c>
      <c r="U26" s="65">
        <v>36.627497252225439</v>
      </c>
      <c r="V26" s="64">
        <v>316.57657196190485</v>
      </c>
      <c r="W26" s="65">
        <v>28.087817367519346</v>
      </c>
      <c r="X26" s="64">
        <v>5.3198539560110429</v>
      </c>
      <c r="Y26" s="65">
        <v>19.6060863915325</v>
      </c>
      <c r="Z26" s="64">
        <v>48.538097798140043</v>
      </c>
      <c r="AA26" s="65">
        <v>39.30407826941812</v>
      </c>
      <c r="AB26" s="64">
        <v>242.03011955648543</v>
      </c>
      <c r="AC26" s="65">
        <v>13.481340681542731</v>
      </c>
      <c r="AD26" s="64">
        <v>34.128023445956174</v>
      </c>
      <c r="AE26" s="65">
        <v>16.01191415882619</v>
      </c>
      <c r="AF26" s="64">
        <v>229.80968276431119</v>
      </c>
      <c r="AG26" s="65">
        <v>6.2196286959420455</v>
      </c>
      <c r="AH26" s="64">
        <v>3.8912683001825332</v>
      </c>
      <c r="AI26" s="65">
        <v>6.1443174332450514</v>
      </c>
      <c r="AJ26" s="64">
        <v>0.21203054717627542</v>
      </c>
      <c r="AK26" s="65">
        <v>67.278153632165726</v>
      </c>
      <c r="AL26" s="64">
        <v>104.5705054658147</v>
      </c>
      <c r="AM26" s="65">
        <v>4.1511337984123635</v>
      </c>
      <c r="AN26" s="64">
        <v>29.760650970441951</v>
      </c>
      <c r="AO26" s="65">
        <v>42.716355680573734</v>
      </c>
      <c r="AP26" s="64">
        <v>6.6978820294587518</v>
      </c>
      <c r="AQ26" s="65">
        <v>14.074257692007867</v>
      </c>
      <c r="AR26" s="64">
        <v>205.72292966839132</v>
      </c>
    </row>
    <row r="27" spans="7:44">
      <c r="N27" s="73">
        <v>2050</v>
      </c>
    </row>
    <row r="28" spans="7:44">
      <c r="O28" s="72" t="s">
        <v>121</v>
      </c>
      <c r="Q28" s="65">
        <v>37.759350237465178</v>
      </c>
      <c r="R28" s="64">
        <v>60.617906485017102</v>
      </c>
      <c r="S28" s="65">
        <v>11.424687504068721</v>
      </c>
      <c r="T28" s="64">
        <v>1.4157500633674318</v>
      </c>
      <c r="U28" s="65">
        <v>39.689315669058544</v>
      </c>
      <c r="V28" s="64">
        <v>328.37262048801739</v>
      </c>
      <c r="W28" s="65">
        <v>35.185444396229371</v>
      </c>
      <c r="X28" s="64">
        <v>4.7042292625655175</v>
      </c>
      <c r="Y28" s="65">
        <v>20.614221922019286</v>
      </c>
      <c r="Z28" s="64">
        <v>91.605956444504059</v>
      </c>
      <c r="AA28" s="65">
        <v>38.663624174126412</v>
      </c>
      <c r="AB28" s="64">
        <v>219.84588026273474</v>
      </c>
      <c r="AC28" s="65">
        <v>13.331552217992662</v>
      </c>
      <c r="AD28" s="64">
        <v>31.716728796026551</v>
      </c>
      <c r="AE28" s="65">
        <v>18.311605648360189</v>
      </c>
      <c r="AF28" s="64">
        <v>254.65915434376987</v>
      </c>
      <c r="AG28" s="65">
        <v>6.4778189399320958</v>
      </c>
      <c r="AH28" s="64">
        <v>3.2880510232953775</v>
      </c>
      <c r="AI28" s="65">
        <v>6.060965870056048</v>
      </c>
      <c r="AJ28" s="64">
        <v>0.28619542663676945</v>
      </c>
      <c r="AK28" s="65">
        <v>70.030259455322394</v>
      </c>
      <c r="AL28" s="64">
        <v>93.874664188474952</v>
      </c>
      <c r="AM28" s="65">
        <v>8.4511009112769244</v>
      </c>
      <c r="AN28" s="64">
        <v>30.916196690444895</v>
      </c>
      <c r="AO28" s="65">
        <v>47.904564454623383</v>
      </c>
      <c r="AP28" s="64">
        <v>7.4552335762786184</v>
      </c>
      <c r="AQ28" s="65">
        <v>13.738629017185955</v>
      </c>
      <c r="AR28" s="64">
        <v>243.68330220754248</v>
      </c>
    </row>
    <row r="29" spans="7:44">
      <c r="O29" s="72" t="s">
        <v>122</v>
      </c>
      <c r="Q29" s="65">
        <v>8.4519539980756839</v>
      </c>
      <c r="R29" s="64">
        <v>10.99267920430688</v>
      </c>
      <c r="S29" s="65">
        <v>2.5565796710198709</v>
      </c>
      <c r="T29" s="64">
        <v>0.77382544157959388</v>
      </c>
      <c r="U29" s="65">
        <v>8.9771630066346475</v>
      </c>
      <c r="V29" s="64">
        <v>86.123098769057776</v>
      </c>
      <c r="W29" s="65">
        <v>7.6726368786986257</v>
      </c>
      <c r="X29" s="64">
        <v>0.61736237762571466</v>
      </c>
      <c r="Y29" s="65">
        <v>5.5397632591603898</v>
      </c>
      <c r="Z29" s="64">
        <v>44.228706894299805</v>
      </c>
      <c r="AA29" s="65">
        <v>3.8996810558297712</v>
      </c>
      <c r="AB29" s="64">
        <v>33.505611813040773</v>
      </c>
      <c r="AC29" s="65">
        <v>2.1342426725968795</v>
      </c>
      <c r="AD29" s="64">
        <v>3.3693416879931877</v>
      </c>
      <c r="AE29" s="65">
        <v>4.2537106588469138</v>
      </c>
      <c r="AF29" s="64">
        <v>44.664477709165538</v>
      </c>
      <c r="AG29" s="65">
        <v>1.0902118469895821</v>
      </c>
      <c r="AH29" s="64">
        <v>0.78324758141868145</v>
      </c>
      <c r="AI29" s="65">
        <v>0.98616858622328163</v>
      </c>
      <c r="AJ29" s="64">
        <v>0.10609258051194306</v>
      </c>
      <c r="AK29" s="65">
        <v>11.084933186281702</v>
      </c>
      <c r="AL29" s="64">
        <v>15.677929101035325</v>
      </c>
      <c r="AM29" s="65">
        <v>5.1265294885940849</v>
      </c>
      <c r="AN29" s="64">
        <v>5.9727608335985138</v>
      </c>
      <c r="AO29" s="65">
        <v>11.829886076411249</v>
      </c>
      <c r="AP29" s="64">
        <v>1.6041429266958935</v>
      </c>
      <c r="AQ29" s="65">
        <v>2.5224541389972286</v>
      </c>
      <c r="AR29" s="64">
        <v>71.393851525259649</v>
      </c>
    </row>
    <row r="30" spans="7:44">
      <c r="O30" s="72" t="s">
        <v>123</v>
      </c>
      <c r="Q30" s="65">
        <v>29.307396239389497</v>
      </c>
      <c r="R30" s="64">
        <v>49.62522728071022</v>
      </c>
      <c r="S30" s="65">
        <v>8.8681078330488496</v>
      </c>
      <c r="T30" s="64">
        <v>0.64192462178783793</v>
      </c>
      <c r="U30" s="65">
        <v>30.712152662423897</v>
      </c>
      <c r="V30" s="64">
        <v>242.24952171895961</v>
      </c>
      <c r="W30" s="65">
        <v>27.512807517530749</v>
      </c>
      <c r="X30" s="64">
        <v>4.0868668849398029</v>
      </c>
      <c r="Y30" s="65">
        <v>15.074458662858897</v>
      </c>
      <c r="Z30" s="64">
        <v>47.377249550204255</v>
      </c>
      <c r="AA30" s="65">
        <v>34.763943118296638</v>
      </c>
      <c r="AB30" s="64">
        <v>186.34026844969395</v>
      </c>
      <c r="AC30" s="65">
        <v>11.197309545395782</v>
      </c>
      <c r="AD30" s="64">
        <v>28.347387108033363</v>
      </c>
      <c r="AE30" s="65">
        <v>14.057894989513276</v>
      </c>
      <c r="AF30" s="64">
        <v>209.99467663460433</v>
      </c>
      <c r="AG30" s="65">
        <v>5.3876070929425133</v>
      </c>
      <c r="AH30" s="64">
        <v>2.504803441876696</v>
      </c>
      <c r="AI30" s="65">
        <v>5.0747972838327673</v>
      </c>
      <c r="AJ30" s="64">
        <v>0.18010284612482635</v>
      </c>
      <c r="AK30" s="65">
        <v>58.945326269040699</v>
      </c>
      <c r="AL30" s="64">
        <v>78.19673508743962</v>
      </c>
      <c r="AM30" s="65">
        <v>3.32457142268284</v>
      </c>
      <c r="AN30" s="64">
        <v>24.943435856846378</v>
      </c>
      <c r="AO30" s="65">
        <v>36.074678378212141</v>
      </c>
      <c r="AP30" s="64">
        <v>5.8510906495827255</v>
      </c>
      <c r="AQ30" s="65">
        <v>11.216174878188726</v>
      </c>
      <c r="AR30" s="64">
        <v>172.28945068228285</v>
      </c>
    </row>
    <row r="35" spans="14:49">
      <c r="N35" t="s">
        <v>162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4:49">
      <c r="N36" t="s">
        <v>155</v>
      </c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</row>
    <row r="37" spans="14:49">
      <c r="N37" t="s">
        <v>152</v>
      </c>
      <c r="AP37" s="8"/>
      <c r="AR37"/>
    </row>
    <row r="38" spans="14:49">
      <c r="N38" t="s">
        <v>149</v>
      </c>
      <c r="AP38" s="8"/>
      <c r="AR38"/>
    </row>
    <row r="39" spans="14:49">
      <c r="N39" t="s">
        <v>104</v>
      </c>
      <c r="O39" t="s">
        <v>8</v>
      </c>
      <c r="P39" t="s">
        <v>153</v>
      </c>
      <c r="Q39" t="s">
        <v>48</v>
      </c>
      <c r="R39" t="s">
        <v>46</v>
      </c>
      <c r="S39" t="s">
        <v>45</v>
      </c>
      <c r="T39" t="s">
        <v>43</v>
      </c>
      <c r="U39" t="s">
        <v>42</v>
      </c>
      <c r="V39" t="s">
        <v>41</v>
      </c>
      <c r="W39" t="s">
        <v>40</v>
      </c>
      <c r="X39" t="s">
        <v>39</v>
      </c>
      <c r="Y39" t="s">
        <v>38</v>
      </c>
      <c r="Z39" t="s">
        <v>37</v>
      </c>
      <c r="AA39" t="s">
        <v>36</v>
      </c>
      <c r="AB39" t="s">
        <v>35</v>
      </c>
      <c r="AC39" t="s">
        <v>34</v>
      </c>
      <c r="AD39" t="s">
        <v>33</v>
      </c>
      <c r="AE39" t="s">
        <v>32</v>
      </c>
      <c r="AF39" t="s">
        <v>30</v>
      </c>
      <c r="AG39" t="s">
        <v>28</v>
      </c>
      <c r="AH39" t="s">
        <v>27</v>
      </c>
      <c r="AI39" t="s">
        <v>26</v>
      </c>
      <c r="AJ39" t="s">
        <v>151</v>
      </c>
      <c r="AK39" t="s">
        <v>22</v>
      </c>
      <c r="AL39" t="s">
        <v>20</v>
      </c>
      <c r="AM39" t="s">
        <v>19</v>
      </c>
      <c r="AN39" t="s">
        <v>18</v>
      </c>
      <c r="AO39" t="s">
        <v>16</v>
      </c>
      <c r="AP39" s="8" t="s">
        <v>15</v>
      </c>
      <c r="AQ39" t="s">
        <v>14</v>
      </c>
      <c r="AR39" t="s">
        <v>13</v>
      </c>
    </row>
    <row r="40" spans="14:49">
      <c r="N40" t="s">
        <v>154</v>
      </c>
      <c r="O40" t="s">
        <v>150</v>
      </c>
      <c r="P40" s="15">
        <v>2010</v>
      </c>
      <c r="Q40" s="17">
        <v>134.60887455496501</v>
      </c>
      <c r="R40" s="17">
        <v>156.10752494338499</v>
      </c>
      <c r="S40" s="17">
        <v>27.836548515475499</v>
      </c>
      <c r="T40" s="17">
        <v>5.6104281866081198</v>
      </c>
      <c r="U40" s="17">
        <v>121.265844191781</v>
      </c>
      <c r="V40" s="17">
        <v>1216.9783547147099</v>
      </c>
      <c r="W40" s="17">
        <v>98.717576635857498</v>
      </c>
      <c r="X40" s="17">
        <v>17.7661338526989</v>
      </c>
      <c r="Y40" s="17">
        <v>85.368771654032301</v>
      </c>
      <c r="Z40" s="17">
        <v>203.14338376907801</v>
      </c>
      <c r="AA40" s="17">
        <v>138.19903187705401</v>
      </c>
      <c r="AB40" s="17">
        <v>789.65253748141299</v>
      </c>
      <c r="AC40" s="17">
        <v>31.1413310127482</v>
      </c>
      <c r="AD40" s="17">
        <v>105.070314188574</v>
      </c>
      <c r="AE40" s="17">
        <v>54.431541543889203</v>
      </c>
      <c r="AF40" s="17">
        <v>584.84006517639</v>
      </c>
      <c r="AG40" s="17">
        <v>26.276863241399401</v>
      </c>
      <c r="AH40" s="17">
        <v>9.8899784788418099</v>
      </c>
      <c r="AI40" s="17">
        <v>25.355742839651299</v>
      </c>
      <c r="AJ40" s="17">
        <v>0.133654976929584</v>
      </c>
      <c r="AK40" s="17">
        <v>202.65035953771101</v>
      </c>
      <c r="AL40" s="17">
        <v>357.52216324891901</v>
      </c>
      <c r="AM40" s="17">
        <v>14.7326265959076</v>
      </c>
      <c r="AN40" s="17">
        <v>133.38755970529701</v>
      </c>
      <c r="AO40" s="17">
        <v>165.640431083219</v>
      </c>
      <c r="AP40" s="17">
        <v>21.118752880944999</v>
      </c>
      <c r="AQ40" s="17">
        <v>40.887243693479398</v>
      </c>
      <c r="AR40" s="17">
        <v>842.19882410507296</v>
      </c>
    </row>
    <row r="41" spans="14:49">
      <c r="N41" t="s">
        <v>154</v>
      </c>
      <c r="O41" t="s">
        <v>150</v>
      </c>
      <c r="P41" s="15">
        <v>2015</v>
      </c>
      <c r="Q41" s="17">
        <v>138.01639489726199</v>
      </c>
      <c r="R41" s="17">
        <v>158.96822792330201</v>
      </c>
      <c r="S41" s="17">
        <v>27.951931068429701</v>
      </c>
      <c r="T41" s="17">
        <v>5.9087054637137602</v>
      </c>
      <c r="U41" s="17">
        <v>122.52735021317299</v>
      </c>
      <c r="V41" s="17">
        <v>1200.92746293346</v>
      </c>
      <c r="W41" s="17">
        <v>98.714134563535893</v>
      </c>
      <c r="X41" s="17">
        <v>17.554016835008099</v>
      </c>
      <c r="Y41" s="17">
        <v>84.824402540733502</v>
      </c>
      <c r="Z41" s="17">
        <v>204.33955698611399</v>
      </c>
      <c r="AA41" s="17">
        <v>138.49100261532001</v>
      </c>
      <c r="AB41" s="17">
        <v>788.69386988634096</v>
      </c>
      <c r="AC41" s="17">
        <v>31.2680068226001</v>
      </c>
      <c r="AD41" s="17">
        <v>103.798380841439</v>
      </c>
      <c r="AE41" s="17">
        <v>51.8080945535796</v>
      </c>
      <c r="AF41" s="17">
        <v>584.34146629236602</v>
      </c>
      <c r="AG41" s="17">
        <v>25.960689153446701</v>
      </c>
      <c r="AH41" s="17">
        <v>10.429519049902501</v>
      </c>
      <c r="AI41" s="17">
        <v>25.047081301053598</v>
      </c>
      <c r="AJ41" s="17">
        <v>0.163370062157392</v>
      </c>
      <c r="AK41" s="17">
        <v>202.806747383822</v>
      </c>
      <c r="AL41" s="17">
        <v>357.34242432547501</v>
      </c>
      <c r="AM41" s="17">
        <v>15.6959646639468</v>
      </c>
      <c r="AN41" s="17">
        <v>134.64219834156</v>
      </c>
      <c r="AO41" s="17">
        <v>169.52385610711201</v>
      </c>
      <c r="AP41" s="17">
        <v>21.0809671910751</v>
      </c>
      <c r="AQ41" s="17">
        <v>41.177955415055102</v>
      </c>
      <c r="AR41" s="17">
        <v>837.30617594817102</v>
      </c>
    </row>
    <row r="42" spans="14:49">
      <c r="N42" t="s">
        <v>154</v>
      </c>
      <c r="O42" t="s">
        <v>150</v>
      </c>
      <c r="P42" s="15">
        <v>2030</v>
      </c>
      <c r="Q42" s="17">
        <v>153.86152826302899</v>
      </c>
      <c r="R42" s="17">
        <v>161.508823149649</v>
      </c>
      <c r="S42" s="17">
        <v>28.330784408185298</v>
      </c>
      <c r="T42" s="17">
        <v>7.0560750864503996</v>
      </c>
      <c r="U42" s="17">
        <v>123.444144452206</v>
      </c>
      <c r="V42" s="17">
        <v>1152.55585861292</v>
      </c>
      <c r="W42" s="17">
        <v>97.771345308142202</v>
      </c>
      <c r="X42" s="17">
        <v>16.9300915816357</v>
      </c>
      <c r="Y42" s="17">
        <v>82.856605659909306</v>
      </c>
      <c r="Z42" s="17">
        <v>203.678246738512</v>
      </c>
      <c r="AA42" s="17">
        <v>137.475439984595</v>
      </c>
      <c r="AB42" s="17">
        <v>786.82439696919903</v>
      </c>
      <c r="AC42" s="17">
        <v>31.825758563526101</v>
      </c>
      <c r="AD42" s="17">
        <v>100.718389682389</v>
      </c>
      <c r="AE42" s="17">
        <v>46.8298646901304</v>
      </c>
      <c r="AF42" s="17">
        <v>574.75492748175998</v>
      </c>
      <c r="AG42" s="17">
        <v>25.0306889185436</v>
      </c>
      <c r="AH42" s="17">
        <v>11.326562091772001</v>
      </c>
      <c r="AI42" s="17">
        <v>24.139179335908601</v>
      </c>
      <c r="AJ42" s="17">
        <v>0.21880992805051699</v>
      </c>
      <c r="AK42" s="17">
        <v>200.81421411618501</v>
      </c>
      <c r="AL42" s="17">
        <v>351.37427256567202</v>
      </c>
      <c r="AM42" s="17">
        <v>17.3623520335974</v>
      </c>
      <c r="AN42" s="17">
        <v>135.44619555936799</v>
      </c>
      <c r="AO42" s="17">
        <v>175.76882765622199</v>
      </c>
      <c r="AP42" s="17">
        <v>20.867154180243801</v>
      </c>
      <c r="AQ42" s="17">
        <v>41.469331752950303</v>
      </c>
      <c r="AR42" s="17">
        <v>805.86528112685596</v>
      </c>
    </row>
    <row r="43" spans="14:49">
      <c r="N43" t="s">
        <v>154</v>
      </c>
      <c r="O43" t="s">
        <v>150</v>
      </c>
      <c r="P43" s="15">
        <v>2050</v>
      </c>
      <c r="Q43" s="17">
        <v>167.32616423407899</v>
      </c>
      <c r="R43" s="17">
        <v>161.988887316476</v>
      </c>
      <c r="S43" s="17">
        <v>28.384712079950098</v>
      </c>
      <c r="T43" s="17">
        <v>8.0748786006026307</v>
      </c>
      <c r="U43" s="17">
        <v>122.862436406386</v>
      </c>
      <c r="V43" s="17">
        <v>1089.00415310776</v>
      </c>
      <c r="W43" s="17">
        <v>95.877726091194702</v>
      </c>
      <c r="X43" s="17">
        <v>16.126862798827801</v>
      </c>
      <c r="Y43" s="17">
        <v>80.086828288585096</v>
      </c>
      <c r="Z43" s="17">
        <v>200.54036748570201</v>
      </c>
      <c r="AA43" s="17">
        <v>134.59960238946701</v>
      </c>
      <c r="AB43" s="17">
        <v>772.88555968369405</v>
      </c>
      <c r="AC43" s="17">
        <v>32.023272426280499</v>
      </c>
      <c r="AD43" s="17">
        <v>96.684665496881493</v>
      </c>
      <c r="AE43" s="17">
        <v>40.625330352796801</v>
      </c>
      <c r="AF43" s="17">
        <v>559.23725771013596</v>
      </c>
      <c r="AG43" s="17">
        <v>23.833425524033402</v>
      </c>
      <c r="AH43" s="17">
        <v>12.053978648682399</v>
      </c>
      <c r="AI43" s="17">
        <v>22.971179137144301</v>
      </c>
      <c r="AJ43" s="17">
        <v>0.27008071650167798</v>
      </c>
      <c r="AK43" s="17">
        <v>196.269855079145</v>
      </c>
      <c r="AL43" s="17">
        <v>340.23970070611199</v>
      </c>
      <c r="AM43" s="17">
        <v>18.8183404717199</v>
      </c>
      <c r="AN43" s="17">
        <v>134.830130264925</v>
      </c>
      <c r="AO43" s="17">
        <v>180.51958458813499</v>
      </c>
      <c r="AP43" s="17">
        <v>20.442286532268302</v>
      </c>
      <c r="AQ43" s="17">
        <v>41.312449141074502</v>
      </c>
      <c r="AR43" s="17">
        <v>756.94108938465695</v>
      </c>
    </row>
    <row r="47" spans="14:49">
      <c r="P47" s="15" t="s">
        <v>8</v>
      </c>
      <c r="Q47" s="15" t="s">
        <v>159</v>
      </c>
      <c r="R47" s="15" t="s">
        <v>159</v>
      </c>
      <c r="S47" s="15" t="s">
        <v>159</v>
      </c>
      <c r="T47" s="15" t="s">
        <v>159</v>
      </c>
      <c r="U47" s="15" t="s">
        <v>159</v>
      </c>
      <c r="V47" s="15" t="s">
        <v>159</v>
      </c>
      <c r="W47" s="15" t="s">
        <v>159</v>
      </c>
      <c r="X47" s="15" t="s">
        <v>159</v>
      </c>
      <c r="Y47" s="15" t="s">
        <v>159</v>
      </c>
      <c r="Z47" s="15" t="s">
        <v>159</v>
      </c>
      <c r="AA47" s="15" t="s">
        <v>159</v>
      </c>
      <c r="AB47" s="15" t="s">
        <v>159</v>
      </c>
      <c r="AC47" s="15" t="s">
        <v>159</v>
      </c>
      <c r="AD47" s="15" t="s">
        <v>159</v>
      </c>
      <c r="AE47" s="15" t="s">
        <v>159</v>
      </c>
      <c r="AF47" s="15" t="s">
        <v>159</v>
      </c>
      <c r="AG47" s="15" t="s">
        <v>159</v>
      </c>
      <c r="AH47" s="15" t="s">
        <v>159</v>
      </c>
      <c r="AI47" s="15" t="s">
        <v>159</v>
      </c>
      <c r="AJ47" s="15" t="s">
        <v>159</v>
      </c>
      <c r="AK47" s="15" t="s">
        <v>159</v>
      </c>
      <c r="AL47" s="15" t="s">
        <v>159</v>
      </c>
      <c r="AM47" s="15" t="s">
        <v>159</v>
      </c>
      <c r="AN47" s="15" t="s">
        <v>159</v>
      </c>
      <c r="AO47" s="15" t="s">
        <v>159</v>
      </c>
      <c r="AP47" s="15" t="s">
        <v>159</v>
      </c>
      <c r="AQ47" s="15" t="s">
        <v>159</v>
      </c>
      <c r="AR47" s="15" t="s">
        <v>159</v>
      </c>
    </row>
    <row r="48" spans="14:49">
      <c r="P48" s="15" t="s">
        <v>156</v>
      </c>
      <c r="Q48" s="15" t="s">
        <v>160</v>
      </c>
      <c r="R48" s="15" t="s">
        <v>160</v>
      </c>
      <c r="S48" s="15" t="s">
        <v>160</v>
      </c>
      <c r="T48" s="15" t="s">
        <v>160</v>
      </c>
      <c r="U48" s="15" t="s">
        <v>160</v>
      </c>
      <c r="V48" s="15" t="s">
        <v>160</v>
      </c>
      <c r="W48" s="15" t="s">
        <v>160</v>
      </c>
      <c r="X48" s="15" t="s">
        <v>160</v>
      </c>
      <c r="Y48" s="15" t="s">
        <v>160</v>
      </c>
      <c r="Z48" s="15" t="s">
        <v>160</v>
      </c>
      <c r="AA48" s="15" t="s">
        <v>160</v>
      </c>
      <c r="AB48" s="15" t="s">
        <v>160</v>
      </c>
      <c r="AC48" s="15" t="s">
        <v>160</v>
      </c>
      <c r="AD48" s="15" t="s">
        <v>160</v>
      </c>
      <c r="AE48" s="15" t="s">
        <v>160</v>
      </c>
      <c r="AF48" s="15" t="s">
        <v>160</v>
      </c>
      <c r="AG48" s="15" t="s">
        <v>160</v>
      </c>
      <c r="AH48" s="15" t="s">
        <v>160</v>
      </c>
      <c r="AI48" s="15" t="s">
        <v>160</v>
      </c>
      <c r="AJ48" s="15" t="s">
        <v>160</v>
      </c>
      <c r="AK48" s="15" t="s">
        <v>160</v>
      </c>
      <c r="AL48" s="15" t="s">
        <v>160</v>
      </c>
      <c r="AM48" s="15" t="s">
        <v>160</v>
      </c>
      <c r="AN48" s="15" t="s">
        <v>160</v>
      </c>
      <c r="AO48" s="15" t="s">
        <v>160</v>
      </c>
      <c r="AP48" s="15" t="s">
        <v>160</v>
      </c>
      <c r="AQ48" s="15" t="s">
        <v>160</v>
      </c>
      <c r="AR48" s="15" t="s">
        <v>160</v>
      </c>
    </row>
    <row r="49" spans="2:73">
      <c r="P49" s="15" t="s">
        <v>157</v>
      </c>
      <c r="Q49" s="15" t="s">
        <v>161</v>
      </c>
      <c r="R49" s="15" t="s">
        <v>161</v>
      </c>
      <c r="S49" s="15" t="s">
        <v>161</v>
      </c>
      <c r="T49" s="15" t="s">
        <v>161</v>
      </c>
      <c r="U49" s="15" t="s">
        <v>161</v>
      </c>
      <c r="V49" s="15" t="s">
        <v>161</v>
      </c>
      <c r="W49" s="15" t="s">
        <v>161</v>
      </c>
      <c r="X49" s="15" t="s">
        <v>161</v>
      </c>
      <c r="Y49" s="15" t="s">
        <v>161</v>
      </c>
      <c r="Z49" s="15" t="s">
        <v>161</v>
      </c>
      <c r="AA49" s="15" t="s">
        <v>161</v>
      </c>
      <c r="AB49" s="15" t="s">
        <v>161</v>
      </c>
      <c r="AC49" s="15" t="s">
        <v>161</v>
      </c>
      <c r="AD49" s="15" t="s">
        <v>161</v>
      </c>
      <c r="AE49" s="15" t="s">
        <v>161</v>
      </c>
      <c r="AF49" s="15" t="s">
        <v>161</v>
      </c>
      <c r="AG49" s="15" t="s">
        <v>161</v>
      </c>
      <c r="AH49" s="15" t="s">
        <v>161</v>
      </c>
      <c r="AI49" s="15" t="s">
        <v>161</v>
      </c>
      <c r="AJ49" s="15" t="s">
        <v>161</v>
      </c>
      <c r="AK49" s="15" t="s">
        <v>161</v>
      </c>
      <c r="AL49" s="15" t="s">
        <v>161</v>
      </c>
      <c r="AM49" s="15" t="s">
        <v>161</v>
      </c>
      <c r="AN49" s="15" t="s">
        <v>161</v>
      </c>
      <c r="AO49" s="15" t="s">
        <v>161</v>
      </c>
      <c r="AP49" s="15" t="s">
        <v>161</v>
      </c>
      <c r="AQ49" s="15" t="s">
        <v>161</v>
      </c>
      <c r="AR49" s="15" t="s">
        <v>161</v>
      </c>
    </row>
    <row r="50" spans="2:73">
      <c r="P50" s="15" t="s">
        <v>158</v>
      </c>
      <c r="Q50" s="15" t="s">
        <v>48</v>
      </c>
      <c r="R50" s="15" t="s">
        <v>46</v>
      </c>
      <c r="S50" s="15" t="s">
        <v>45</v>
      </c>
      <c r="T50" s="15" t="s">
        <v>43</v>
      </c>
      <c r="U50" s="15" t="s">
        <v>42</v>
      </c>
      <c r="V50" s="15" t="s">
        <v>41</v>
      </c>
      <c r="W50" s="15" t="s">
        <v>40</v>
      </c>
      <c r="X50" s="15" t="s">
        <v>39</v>
      </c>
      <c r="Y50" s="15" t="s">
        <v>38</v>
      </c>
      <c r="Z50" s="15" t="s">
        <v>37</v>
      </c>
      <c r="AA50" s="15" t="s">
        <v>36</v>
      </c>
      <c r="AB50" s="15" t="s">
        <v>35</v>
      </c>
      <c r="AC50" s="15" t="s">
        <v>34</v>
      </c>
      <c r="AD50" s="15" t="s">
        <v>33</v>
      </c>
      <c r="AE50" s="15" t="s">
        <v>32</v>
      </c>
      <c r="AF50" s="15" t="s">
        <v>30</v>
      </c>
      <c r="AG50" s="15" t="s">
        <v>28</v>
      </c>
      <c r="AH50" s="15" t="s">
        <v>27</v>
      </c>
      <c r="AI50" s="15" t="s">
        <v>26</v>
      </c>
      <c r="AJ50" s="15" t="s">
        <v>23</v>
      </c>
      <c r="AK50" s="15" t="s">
        <v>22</v>
      </c>
      <c r="AL50" s="15" t="s">
        <v>20</v>
      </c>
      <c r="AM50" s="15" t="s">
        <v>19</v>
      </c>
      <c r="AN50" s="15" t="s">
        <v>18</v>
      </c>
      <c r="AO50" s="15" t="s">
        <v>16</v>
      </c>
      <c r="AP50" s="15" t="s">
        <v>15</v>
      </c>
      <c r="AQ50" s="15" t="s">
        <v>14</v>
      </c>
      <c r="AR50" s="15" t="s">
        <v>13</v>
      </c>
    </row>
    <row r="51" spans="2:73">
      <c r="P51" s="15">
        <v>2015</v>
      </c>
      <c r="Q51" s="74">
        <v>1.0771334867962199</v>
      </c>
      <c r="R51" s="74">
        <v>1.09089610733931</v>
      </c>
      <c r="S51" s="74">
        <v>1.1319718725815</v>
      </c>
      <c r="T51" s="74">
        <v>1.0433023855869501</v>
      </c>
      <c r="U51" s="74">
        <v>1.15568512289227</v>
      </c>
      <c r="V51" s="74">
        <v>1.1136914246104099</v>
      </c>
      <c r="W51" s="74">
        <v>1.1248333862622599</v>
      </c>
      <c r="X51" s="74">
        <v>1.1725404480291599</v>
      </c>
      <c r="Y51" s="74">
        <v>1.05419433689084</v>
      </c>
      <c r="Z51" s="74">
        <v>1.14272030710763</v>
      </c>
      <c r="AA51" s="74">
        <v>1.1627102716806701</v>
      </c>
      <c r="AB51" s="74">
        <v>1.10020067695795</v>
      </c>
      <c r="AC51" s="74">
        <v>1.150216502216</v>
      </c>
      <c r="AD51" s="74">
        <v>1.1251985559566799</v>
      </c>
      <c r="AE51" s="74">
        <v>0.99753670907628</v>
      </c>
      <c r="AF51" s="74">
        <v>1.0891614893274899</v>
      </c>
      <c r="AG51" s="74">
        <v>1.1618742899696499</v>
      </c>
      <c r="AH51" s="74">
        <v>1.1251965150455601</v>
      </c>
      <c r="AI51" s="74">
        <v>1.16586181653572</v>
      </c>
      <c r="AJ51" s="74">
        <v>1.0301635568604299</v>
      </c>
      <c r="AK51" s="74">
        <v>1.1055962524020599</v>
      </c>
      <c r="AL51" s="74">
        <v>1.1616957802750101</v>
      </c>
      <c r="AM51" s="74">
        <v>1.18651299379811</v>
      </c>
      <c r="AN51" s="74">
        <v>1.1231962093473999</v>
      </c>
      <c r="AO51" s="74">
        <v>1.1088448093882699</v>
      </c>
      <c r="AP51" s="74">
        <v>1.13074199712074</v>
      </c>
      <c r="AQ51" s="74">
        <v>1.1294663475943301</v>
      </c>
      <c r="AR51" s="74">
        <v>1.0324788341839</v>
      </c>
    </row>
    <row r="52" spans="2:73" s="15" customFormat="1">
      <c r="B52" s="76"/>
      <c r="P52" s="15">
        <v>2030</v>
      </c>
      <c r="Q52" s="74">
        <f>Q51+15/35*(Q53-Q51)</f>
        <v>1.0765001011113686</v>
      </c>
      <c r="R52" s="74">
        <f t="shared" ref="R52:AR52" si="15">R51+15/35*(R53-R51)</f>
        <v>1.0843057033679013</v>
      </c>
      <c r="S52" s="74">
        <f t="shared" si="15"/>
        <v>1.1078337418440884</v>
      </c>
      <c r="T52" s="74">
        <f t="shared" si="15"/>
        <v>1.0569032831667629</v>
      </c>
      <c r="U52" s="74">
        <f t="shared" si="15"/>
        <v>1.1214309071559185</v>
      </c>
      <c r="V52" s="74">
        <f t="shared" si="15"/>
        <v>1.09736101591196</v>
      </c>
      <c r="W52" s="74">
        <f t="shared" si="15"/>
        <v>1.1037371047498328</v>
      </c>
      <c r="X52" s="74">
        <f t="shared" si="15"/>
        <v>1.1310614220449786</v>
      </c>
      <c r="Y52" s="74">
        <f t="shared" si="15"/>
        <v>1.0633503530796542</v>
      </c>
      <c r="Z52" s="74">
        <f t="shared" si="15"/>
        <v>1.11400123312559</v>
      </c>
      <c r="AA52" s="74">
        <f t="shared" si="15"/>
        <v>1.1254118592801401</v>
      </c>
      <c r="AB52" s="74">
        <f t="shared" si="15"/>
        <v>1.0896533389608143</v>
      </c>
      <c r="AC52" s="74">
        <f t="shared" si="15"/>
        <v>1.1182986853898771</v>
      </c>
      <c r="AD52" s="74">
        <f t="shared" si="15"/>
        <v>1.1039976707867842</v>
      </c>
      <c r="AE52" s="74">
        <f t="shared" si="15"/>
        <v>1.0309459213129499</v>
      </c>
      <c r="AF52" s="74">
        <f t="shared" si="15"/>
        <v>1.0833875062290685</v>
      </c>
      <c r="AG52" s="74">
        <f t="shared" si="15"/>
        <v>1.1248992189203928</v>
      </c>
      <c r="AH52" s="74">
        <f t="shared" si="15"/>
        <v>1.103971874750133</v>
      </c>
      <c r="AI52" s="74">
        <f t="shared" si="15"/>
        <v>1.1272236369482258</v>
      </c>
      <c r="AJ52" s="74">
        <f t="shared" si="15"/>
        <v>1.0495505701133656</v>
      </c>
      <c r="AK52" s="74">
        <f t="shared" si="15"/>
        <v>1.0927478213621615</v>
      </c>
      <c r="AL52" s="74">
        <f t="shared" si="15"/>
        <v>1.1248479008033558</v>
      </c>
      <c r="AM52" s="74">
        <f t="shared" si="15"/>
        <v>1.1389145306072772</v>
      </c>
      <c r="AN52" s="74">
        <f t="shared" si="15"/>
        <v>1.1028108268584143</v>
      </c>
      <c r="AO52" s="74">
        <f t="shared" si="15"/>
        <v>1.0946314874703971</v>
      </c>
      <c r="AP52" s="74">
        <f t="shared" si="15"/>
        <v>1.1071228021934085</v>
      </c>
      <c r="AQ52" s="74">
        <f t="shared" si="15"/>
        <v>1.1063440794032844</v>
      </c>
      <c r="AR52" s="74">
        <f t="shared" si="15"/>
        <v>1.0509925646465543</v>
      </c>
    </row>
    <row r="53" spans="2:73">
      <c r="P53" s="15">
        <v>2050</v>
      </c>
      <c r="Q53" s="74">
        <v>1.0756555868649</v>
      </c>
      <c r="R53" s="74">
        <v>1.07551849807269</v>
      </c>
      <c r="S53" s="74">
        <v>1.0756495675275399</v>
      </c>
      <c r="T53" s="74">
        <v>1.0750378132731799</v>
      </c>
      <c r="U53" s="74">
        <v>1.07575861950745</v>
      </c>
      <c r="V53" s="74">
        <v>1.07558713764736</v>
      </c>
      <c r="W53" s="74">
        <v>1.0756087293999299</v>
      </c>
      <c r="X53" s="74">
        <v>1.07575605406607</v>
      </c>
      <c r="Y53" s="74">
        <v>1.0755583746647399</v>
      </c>
      <c r="Z53" s="74">
        <v>1.07570913448287</v>
      </c>
      <c r="AA53" s="74">
        <v>1.0756806427461001</v>
      </c>
      <c r="AB53" s="74">
        <v>1.0755902216313</v>
      </c>
      <c r="AC53" s="74">
        <v>1.0757415962883801</v>
      </c>
      <c r="AD53" s="74">
        <v>1.07572982389359</v>
      </c>
      <c r="AE53" s="74">
        <v>1.0754915376285099</v>
      </c>
      <c r="AF53" s="74">
        <v>1.07568886209784</v>
      </c>
      <c r="AG53" s="74">
        <v>1.07559912418805</v>
      </c>
      <c r="AH53" s="74">
        <v>1.0756723543562301</v>
      </c>
      <c r="AI53" s="74">
        <v>1.0757060641649001</v>
      </c>
      <c r="AJ53" s="74">
        <v>1.07539992111728</v>
      </c>
      <c r="AK53" s="74">
        <v>1.0756165799756301</v>
      </c>
      <c r="AL53" s="74">
        <v>1.07571739484115</v>
      </c>
      <c r="AM53" s="74">
        <v>1.0754499130195001</v>
      </c>
      <c r="AN53" s="74">
        <v>1.0756303168731001</v>
      </c>
      <c r="AO53" s="74">
        <v>1.0756803915799</v>
      </c>
      <c r="AP53" s="74">
        <v>1.0756305422903001</v>
      </c>
      <c r="AQ53" s="74">
        <v>1.0755143884818901</v>
      </c>
      <c r="AR53" s="74">
        <v>1.0756775385967601</v>
      </c>
    </row>
    <row r="54" spans="2:73"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6" spans="2:73">
      <c r="AQ56" s="8"/>
      <c r="AR56"/>
    </row>
    <row r="57" spans="2:73">
      <c r="AQ57" s="8"/>
      <c r="AR57"/>
    </row>
    <row r="58" spans="2:73">
      <c r="Q58" t="s">
        <v>48</v>
      </c>
      <c r="R58" t="s">
        <v>46</v>
      </c>
      <c r="S58" t="s">
        <v>45</v>
      </c>
      <c r="T58" t="s">
        <v>43</v>
      </c>
      <c r="U58" t="s">
        <v>42</v>
      </c>
      <c r="V58" t="s">
        <v>41</v>
      </c>
      <c r="W58" t="s">
        <v>40</v>
      </c>
      <c r="X58" t="s">
        <v>39</v>
      </c>
      <c r="Y58" t="s">
        <v>38</v>
      </c>
      <c r="Z58" t="s">
        <v>37</v>
      </c>
      <c r="AA58" t="s">
        <v>36</v>
      </c>
      <c r="AB58" t="s">
        <v>35</v>
      </c>
      <c r="AC58" t="s">
        <v>34</v>
      </c>
      <c r="AD58" t="s">
        <v>33</v>
      </c>
      <c r="AE58" t="s">
        <v>32</v>
      </c>
      <c r="AF58" t="s">
        <v>30</v>
      </c>
      <c r="AG58" t="s">
        <v>28</v>
      </c>
      <c r="AH58" t="s">
        <v>27</v>
      </c>
      <c r="AI58" t="s">
        <v>26</v>
      </c>
      <c r="AJ58" t="s">
        <v>151</v>
      </c>
      <c r="AK58" t="s">
        <v>22</v>
      </c>
      <c r="AL58" t="s">
        <v>20</v>
      </c>
      <c r="AM58" t="s">
        <v>19</v>
      </c>
      <c r="AN58" t="s">
        <v>18</v>
      </c>
      <c r="AO58" t="s">
        <v>16</v>
      </c>
      <c r="AP58" t="s">
        <v>15</v>
      </c>
      <c r="AQ58" s="8" t="s">
        <v>14</v>
      </c>
      <c r="AR58" t="s">
        <v>13</v>
      </c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</row>
    <row r="59" spans="2:73" s="76" customFormat="1">
      <c r="O59" s="76" t="s">
        <v>213</v>
      </c>
      <c r="Q59" s="17">
        <f>SUM(Q67:Q98)</f>
        <v>176.02985005036456</v>
      </c>
      <c r="R59" s="17">
        <f t="shared" ref="R59:AR59" si="16">SUM(R67:R98)</f>
        <v>223.45403843560109</v>
      </c>
      <c r="S59" s="17">
        <f t="shared" si="16"/>
        <v>35.948151895396393</v>
      </c>
      <c r="T59" s="17">
        <f t="shared" si="16"/>
        <v>4.0809763540787465</v>
      </c>
      <c r="U59" s="17">
        <f t="shared" si="16"/>
        <v>160.56170531060513</v>
      </c>
      <c r="V59" s="17">
        <f t="shared" si="16"/>
        <v>1727.6386483486044</v>
      </c>
      <c r="W59" s="17">
        <f t="shared" si="16"/>
        <v>130.58943912528485</v>
      </c>
      <c r="X59" s="17">
        <f t="shared" si="16"/>
        <v>24.445094780514253</v>
      </c>
      <c r="Y59" s="17">
        <f t="shared" si="16"/>
        <v>91.798038895897676</v>
      </c>
      <c r="Z59" s="17">
        <f t="shared" si="16"/>
        <v>271.78617798994276</v>
      </c>
      <c r="AA59" s="17">
        <f t="shared" si="16"/>
        <v>170.11151291189773</v>
      </c>
      <c r="AB59" s="17">
        <f t="shared" si="16"/>
        <v>1111.9649346546605</v>
      </c>
      <c r="AC59" s="17">
        <f t="shared" si="16"/>
        <v>37.616365496047514</v>
      </c>
      <c r="AD59" s="17">
        <f t="shared" si="16"/>
        <v>130.96636541928601</v>
      </c>
      <c r="AE59" s="17">
        <f t="shared" si="16"/>
        <v>76.046543308018386</v>
      </c>
      <c r="AF59" s="17">
        <f t="shared" si="16"/>
        <v>773.7822390328115</v>
      </c>
      <c r="AG59" s="17">
        <f t="shared" si="16"/>
        <v>35.590731128035856</v>
      </c>
      <c r="AH59" s="17">
        <f t="shared" si="16"/>
        <v>13.459303182721619</v>
      </c>
      <c r="AI59" s="17">
        <f t="shared" si="16"/>
        <v>35.676207182463777</v>
      </c>
      <c r="AJ59" s="17">
        <f t="shared" si="16"/>
        <v>0.12392910641490812</v>
      </c>
      <c r="AK59" s="17">
        <f t="shared" si="16"/>
        <v>286.0761284988194</v>
      </c>
      <c r="AL59" s="17">
        <f t="shared" si="16"/>
        <v>461.86469560909546</v>
      </c>
      <c r="AM59" s="17">
        <f t="shared" si="16"/>
        <v>20.199914404498603</v>
      </c>
      <c r="AN59" s="17">
        <f t="shared" si="16"/>
        <v>168.34575710078153</v>
      </c>
      <c r="AO59" s="17">
        <f t="shared" si="16"/>
        <v>189.51463904729741</v>
      </c>
      <c r="AP59" s="17">
        <f t="shared" si="16"/>
        <v>29.098381021438819</v>
      </c>
      <c r="AQ59" s="17">
        <f t="shared" si="16"/>
        <v>48.466874521627666</v>
      </c>
      <c r="AR59" s="17">
        <f t="shared" si="16"/>
        <v>1135.78137471021</v>
      </c>
    </row>
    <row r="60" spans="2:73">
      <c r="P60" t="s">
        <v>221</v>
      </c>
      <c r="Q60" s="74">
        <f>HLOOKUP(Q58,$S$105:$BC$111,6,1)</f>
        <v>1.1154324863957601</v>
      </c>
      <c r="R60" s="74">
        <f t="shared" ref="R60:AR60" si="17">HLOOKUP(R58,$S$105:$BC$111,6,1)</f>
        <v>1.1971086714380208</v>
      </c>
      <c r="S60" s="74">
        <f t="shared" si="17"/>
        <v>1.0662991777568807</v>
      </c>
      <c r="T60" s="74">
        <f t="shared" si="17"/>
        <v>0.59897199959632352</v>
      </c>
      <c r="U60" s="74">
        <f t="shared" si="17"/>
        <v>1.197415707239305</v>
      </c>
      <c r="V60" s="74">
        <f t="shared" si="17"/>
        <v>1.2202954531210668</v>
      </c>
      <c r="W60" s="74">
        <f t="shared" si="17"/>
        <v>1.2473157032492832</v>
      </c>
      <c r="X60" s="74">
        <f t="shared" si="17"/>
        <v>1.2183883214208886</v>
      </c>
      <c r="Y60" s="74">
        <f t="shared" si="17"/>
        <v>0.85967303651665683</v>
      </c>
      <c r="Z60" s="74">
        <f t="shared" si="17"/>
        <v>1.1519953348361549</v>
      </c>
      <c r="AA60" s="74">
        <f t="shared" si="17"/>
        <v>1.1590501350582585</v>
      </c>
      <c r="AB60" s="74">
        <f t="shared" si="17"/>
        <v>1.1862228288146075</v>
      </c>
      <c r="AC60" s="74">
        <f t="shared" si="17"/>
        <v>1.043716315000832</v>
      </c>
      <c r="AD60" s="74">
        <f t="shared" si="17"/>
        <v>1.1059142639666331</v>
      </c>
      <c r="AE60" s="74">
        <f t="shared" si="17"/>
        <v>1.1147464637250861</v>
      </c>
      <c r="AF60" s="74">
        <f t="shared" si="17"/>
        <v>1.0941296600254613</v>
      </c>
      <c r="AG60" s="74">
        <f t="shared" si="17"/>
        <v>1.2049182435487855</v>
      </c>
      <c r="AH60" s="74">
        <f t="shared" si="17"/>
        <v>1.1510818607578353</v>
      </c>
      <c r="AI60" s="74">
        <f t="shared" si="17"/>
        <v>1.2146653675352324</v>
      </c>
      <c r="AJ60" s="74">
        <f t="shared" si="17"/>
        <v>0.72325360284067897</v>
      </c>
      <c r="AK60" s="74">
        <f t="shared" si="17"/>
        <v>1.2401116706629085</v>
      </c>
      <c r="AL60" s="74">
        <f t="shared" si="17"/>
        <v>1.2005651570411864</v>
      </c>
      <c r="AM60" s="74">
        <f t="shared" si="17"/>
        <v>1.1378186474839846</v>
      </c>
      <c r="AN60" s="74">
        <f t="shared" si="17"/>
        <v>1.049987526704812</v>
      </c>
      <c r="AO60" s="74">
        <f t="shared" si="17"/>
        <v>1.1785105481423912</v>
      </c>
      <c r="AP60" s="74">
        <f t="shared" si="17"/>
        <v>1.0988061212438669</v>
      </c>
      <c r="AQ60" s="74">
        <f t="shared" si="17"/>
        <v>1.107102027170868</v>
      </c>
      <c r="AR60" s="74">
        <f t="shared" si="17"/>
        <v>1.151639953562682</v>
      </c>
    </row>
    <row r="61" spans="2:73" s="76" customFormat="1">
      <c r="P61" s="76" t="s">
        <v>222</v>
      </c>
      <c r="Q61" s="74">
        <f>HLOOKUP(Q58,$S$105:$BC$111,7,1)</f>
        <v>1.1146667366921754</v>
      </c>
      <c r="R61" s="74">
        <f t="shared" ref="R61:AR61" si="18">HLOOKUP(R58,$S$105:$BC$111,7,1)</f>
        <v>1.1886113739433173</v>
      </c>
      <c r="S61" s="74">
        <f t="shared" si="18"/>
        <v>1.0390950446218794</v>
      </c>
      <c r="T61" s="74">
        <f t="shared" si="18"/>
        <v>0.60794536118833509</v>
      </c>
      <c r="U61" s="74">
        <f t="shared" si="18"/>
        <v>1.1545263218789659</v>
      </c>
      <c r="V61" s="74">
        <f t="shared" si="18"/>
        <v>1.1990562700737177</v>
      </c>
      <c r="W61" s="74">
        <f t="shared" si="18"/>
        <v>1.2194128163455917</v>
      </c>
      <c r="X61" s="74">
        <f t="shared" si="18"/>
        <v>1.1659392893690508</v>
      </c>
      <c r="Y61" s="74">
        <f t="shared" si="18"/>
        <v>0.8682966138576762</v>
      </c>
      <c r="Z61" s="74">
        <f t="shared" si="18"/>
        <v>1.1171974923632939</v>
      </c>
      <c r="AA61" s="74">
        <f t="shared" si="18"/>
        <v>1.1139857530861239</v>
      </c>
      <c r="AB61" s="74">
        <f t="shared" si="18"/>
        <v>1.1728054163440786</v>
      </c>
      <c r="AC61" s="74">
        <f t="shared" si="18"/>
        <v>1.0087962172563882</v>
      </c>
      <c r="AD61" s="74">
        <f t="shared" si="18"/>
        <v>1.0810574004222426</v>
      </c>
      <c r="AE61" s="74">
        <f t="shared" si="18"/>
        <v>1.1566657523778223</v>
      </c>
      <c r="AF61" s="74">
        <f t="shared" si="18"/>
        <v>1.0873205052768564</v>
      </c>
      <c r="AG61" s="74">
        <f t="shared" si="18"/>
        <v>1.1584575702922144</v>
      </c>
      <c r="AH61" s="74">
        <f t="shared" si="18"/>
        <v>1.1251801072134548</v>
      </c>
      <c r="AI61" s="74">
        <f t="shared" si="18"/>
        <v>1.1658115848629498</v>
      </c>
      <c r="AJ61" s="74">
        <f t="shared" si="18"/>
        <v>0.73879213386592435</v>
      </c>
      <c r="AK61" s="74">
        <f t="shared" si="18"/>
        <v>1.2230669599832362</v>
      </c>
      <c r="AL61" s="74">
        <f t="shared" si="18"/>
        <v>1.1544303371703817</v>
      </c>
      <c r="AM61" s="74">
        <f t="shared" si="18"/>
        <v>1.081951398743503</v>
      </c>
      <c r="AN61" s="74">
        <f t="shared" si="18"/>
        <v>1.0272737777123238</v>
      </c>
      <c r="AO61" s="74">
        <f t="shared" si="18"/>
        <v>1.1606189641071769</v>
      </c>
      <c r="AP61" s="74">
        <f t="shared" si="18"/>
        <v>1.0713598025299351</v>
      </c>
      <c r="AQ61" s="74">
        <f t="shared" si="18"/>
        <v>1.080013208513199</v>
      </c>
      <c r="AR61" s="74">
        <f t="shared" si="18"/>
        <v>1.1752384657918176</v>
      </c>
    </row>
    <row r="62" spans="2:73">
      <c r="O62" t="s">
        <v>214</v>
      </c>
      <c r="Q62" s="17">
        <f>Q59/Q60</f>
        <v>157.81309240791506</v>
      </c>
      <c r="R62" s="17">
        <f t="shared" ref="R62:AR62" si="19">R59/R60</f>
        <v>186.66144834384838</v>
      </c>
      <c r="S62" s="17">
        <f t="shared" si="19"/>
        <v>33.713007235941689</v>
      </c>
      <c r="T62" s="17">
        <f t="shared" si="19"/>
        <v>6.8133007166096506</v>
      </c>
      <c r="U62" s="17">
        <f t="shared" si="19"/>
        <v>134.09019469168922</v>
      </c>
      <c r="V62" s="17">
        <f t="shared" si="19"/>
        <v>1415.7543928644004</v>
      </c>
      <c r="W62" s="17">
        <f t="shared" si="19"/>
        <v>104.69638022282304</v>
      </c>
      <c r="X62" s="17">
        <f t="shared" si="19"/>
        <v>20.063467739091838</v>
      </c>
      <c r="Y62" s="17">
        <f t="shared" si="19"/>
        <v>106.78250334319868</v>
      </c>
      <c r="Z62" s="17">
        <f t="shared" si="19"/>
        <v>235.92645714020895</v>
      </c>
      <c r="AA62" s="17">
        <f t="shared" si="19"/>
        <v>146.76803683159682</v>
      </c>
      <c r="AB62" s="17">
        <f t="shared" si="19"/>
        <v>937.39970909668557</v>
      </c>
      <c r="AC62" s="17">
        <f t="shared" si="19"/>
        <v>36.040794759462514</v>
      </c>
      <c r="AD62" s="17">
        <f t="shared" si="19"/>
        <v>118.42361536195671</v>
      </c>
      <c r="AE62" s="17">
        <f t="shared" si="19"/>
        <v>68.218689883884352</v>
      </c>
      <c r="AF62" s="17">
        <f t="shared" si="19"/>
        <v>707.21256109153001</v>
      </c>
      <c r="AG62" s="17">
        <f t="shared" si="19"/>
        <v>29.537880531389625</v>
      </c>
      <c r="AH62" s="17">
        <f t="shared" si="19"/>
        <v>11.692741968725358</v>
      </c>
      <c r="AI62" s="17">
        <f t="shared" si="19"/>
        <v>29.371222837164623</v>
      </c>
      <c r="AJ62" s="17">
        <f t="shared" si="19"/>
        <v>0.17134944911184588</v>
      </c>
      <c r="AK62" s="17">
        <f t="shared" si="19"/>
        <v>230.68578037483982</v>
      </c>
      <c r="AL62" s="17">
        <f t="shared" si="19"/>
        <v>384.70606355707423</v>
      </c>
      <c r="AM62" s="17">
        <f t="shared" si="19"/>
        <v>17.753193313509065</v>
      </c>
      <c r="AN62" s="17">
        <f t="shared" si="19"/>
        <v>160.33119710393413</v>
      </c>
      <c r="AO62" s="17">
        <f t="shared" si="19"/>
        <v>160.80860654664218</v>
      </c>
      <c r="AP62" s="17">
        <f t="shared" si="19"/>
        <v>26.48181554403698</v>
      </c>
      <c r="AQ62" s="17">
        <f t="shared" si="19"/>
        <v>43.778146306426535</v>
      </c>
      <c r="AR62" s="17">
        <f t="shared" si="19"/>
        <v>986.22956870902897</v>
      </c>
    </row>
    <row r="63" spans="2:73">
      <c r="O63" s="76" t="s">
        <v>223</v>
      </c>
      <c r="Q63" s="17">
        <f>Q59/Q61</f>
        <v>157.92150627257541</v>
      </c>
      <c r="R63" s="17">
        <f t="shared" ref="R63:AR63" si="20">R59/R61</f>
        <v>187.99587765534642</v>
      </c>
      <c r="S63" s="17">
        <f t="shared" si="20"/>
        <v>34.595634038922505</v>
      </c>
      <c r="T63" s="17">
        <f t="shared" si="20"/>
        <v>6.7127354111260384</v>
      </c>
      <c r="U63" s="17">
        <f t="shared" si="20"/>
        <v>139.07149821347903</v>
      </c>
      <c r="V63" s="17">
        <f t="shared" si="20"/>
        <v>1440.8320038578252</v>
      </c>
      <c r="W63" s="17">
        <f t="shared" si="20"/>
        <v>107.09206707917258</v>
      </c>
      <c r="X63" s="17">
        <f t="shared" si="20"/>
        <v>20.966009983026424</v>
      </c>
      <c r="Y63" s="17">
        <f t="shared" si="20"/>
        <v>105.72198190207895</v>
      </c>
      <c r="Z63" s="17">
        <f t="shared" si="20"/>
        <v>243.27496243749394</v>
      </c>
      <c r="AA63" s="17">
        <f t="shared" si="20"/>
        <v>152.70528589852276</v>
      </c>
      <c r="AB63" s="17">
        <f t="shared" si="20"/>
        <v>948.12397620137801</v>
      </c>
      <c r="AC63" s="17">
        <f t="shared" si="20"/>
        <v>37.288368902048745</v>
      </c>
      <c r="AD63" s="17">
        <f t="shared" si="20"/>
        <v>121.14654168051833</v>
      </c>
      <c r="AE63" s="17">
        <f t="shared" si="20"/>
        <v>65.746343013688502</v>
      </c>
      <c r="AF63" s="17">
        <f t="shared" si="20"/>
        <v>711.64135623082825</v>
      </c>
      <c r="AG63" s="17">
        <f t="shared" si="20"/>
        <v>30.722515904538735</v>
      </c>
      <c r="AH63" s="17">
        <f t="shared" si="20"/>
        <v>11.961910005727013</v>
      </c>
      <c r="AI63" s="17">
        <f t="shared" si="20"/>
        <v>30.60203522223344</v>
      </c>
      <c r="AJ63" s="17">
        <f t="shared" si="20"/>
        <v>0.16774556838662649</v>
      </c>
      <c r="AK63" s="17">
        <f t="shared" si="20"/>
        <v>233.90062675124545</v>
      </c>
      <c r="AL63" s="17">
        <f t="shared" si="20"/>
        <v>400.08017871495792</v>
      </c>
      <c r="AM63" s="17">
        <f t="shared" si="20"/>
        <v>18.669890743666734</v>
      </c>
      <c r="AN63" s="17">
        <f t="shared" si="20"/>
        <v>163.87623314563456</v>
      </c>
      <c r="AO63" s="17">
        <f t="shared" si="20"/>
        <v>163.28756026581414</v>
      </c>
      <c r="AP63" s="17">
        <f t="shared" si="20"/>
        <v>27.160232213981889</v>
      </c>
      <c r="AQ63" s="17">
        <f t="shared" si="20"/>
        <v>44.876186827705212</v>
      </c>
      <c r="AR63" s="17">
        <f t="shared" si="20"/>
        <v>966.42631071897108</v>
      </c>
    </row>
    <row r="64" spans="2:73">
      <c r="AT64" t="s">
        <v>200</v>
      </c>
    </row>
    <row r="65" spans="14:77">
      <c r="AT65" t="s">
        <v>149</v>
      </c>
    </row>
    <row r="66" spans="14:77">
      <c r="Q66" t="str">
        <f>AX66</f>
        <v>AT</v>
      </c>
      <c r="R66" s="76" t="str">
        <f t="shared" ref="R66:AR66" si="21">AY66</f>
        <v>BE</v>
      </c>
      <c r="S66" s="76" t="str">
        <f t="shared" si="21"/>
        <v>BG</v>
      </c>
      <c r="T66" s="76" t="str">
        <f t="shared" si="21"/>
        <v>CY</v>
      </c>
      <c r="U66" s="76" t="str">
        <f t="shared" si="21"/>
        <v>CZ</v>
      </c>
      <c r="V66" s="76" t="str">
        <f t="shared" si="21"/>
        <v>DE</v>
      </c>
      <c r="W66" s="76" t="str">
        <f t="shared" si="21"/>
        <v>DK</v>
      </c>
      <c r="X66" s="76" t="str">
        <f t="shared" si="21"/>
        <v>EE</v>
      </c>
      <c r="Y66" s="76" t="str">
        <f t="shared" si="21"/>
        <v>EL</v>
      </c>
      <c r="Z66" s="76" t="str">
        <f t="shared" si="21"/>
        <v>ES</v>
      </c>
      <c r="AA66" s="76" t="str">
        <f t="shared" si="21"/>
        <v>FI</v>
      </c>
      <c r="AB66" s="76" t="str">
        <f t="shared" si="21"/>
        <v>FR</v>
      </c>
      <c r="AC66" s="76" t="str">
        <f t="shared" si="21"/>
        <v>HR</v>
      </c>
      <c r="AD66" s="76" t="str">
        <f t="shared" si="21"/>
        <v>HU</v>
      </c>
      <c r="AE66" s="76" t="str">
        <f t="shared" si="21"/>
        <v>IE</v>
      </c>
      <c r="AF66" s="76" t="str">
        <f t="shared" si="21"/>
        <v>IT</v>
      </c>
      <c r="AG66" s="76" t="str">
        <f t="shared" si="21"/>
        <v>LT</v>
      </c>
      <c r="AH66" s="76" t="str">
        <f t="shared" si="21"/>
        <v>LU</v>
      </c>
      <c r="AI66" s="76" t="str">
        <f t="shared" si="21"/>
        <v>LV</v>
      </c>
      <c r="AJ66" s="76" t="str">
        <f t="shared" si="21"/>
        <v>Mt</v>
      </c>
      <c r="AK66" s="76" t="str">
        <f t="shared" si="21"/>
        <v>NL</v>
      </c>
      <c r="AL66" s="76" t="str">
        <f t="shared" si="21"/>
        <v>PL</v>
      </c>
      <c r="AM66" s="76" t="str">
        <f t="shared" si="21"/>
        <v>PT</v>
      </c>
      <c r="AN66" s="76" t="str">
        <f t="shared" si="21"/>
        <v>RO</v>
      </c>
      <c r="AO66" s="76" t="str">
        <f t="shared" si="21"/>
        <v>SE</v>
      </c>
      <c r="AP66" s="76" t="str">
        <f t="shared" si="21"/>
        <v>SI</v>
      </c>
      <c r="AQ66" s="76" t="str">
        <f t="shared" si="21"/>
        <v>SK</v>
      </c>
      <c r="AR66" s="76" t="str">
        <f t="shared" si="21"/>
        <v>UK</v>
      </c>
      <c r="AT66" t="s">
        <v>104</v>
      </c>
      <c r="AU66" t="s">
        <v>8</v>
      </c>
      <c r="AV66" t="s">
        <v>188</v>
      </c>
      <c r="AW66" t="s">
        <v>189</v>
      </c>
      <c r="AX66" t="s">
        <v>48</v>
      </c>
      <c r="AY66" t="s">
        <v>46</v>
      </c>
      <c r="AZ66" t="s">
        <v>45</v>
      </c>
      <c r="BA66" t="s">
        <v>43</v>
      </c>
      <c r="BB66" t="s">
        <v>42</v>
      </c>
      <c r="BC66" t="s">
        <v>41</v>
      </c>
      <c r="BD66" t="s">
        <v>40</v>
      </c>
      <c r="BE66" t="s">
        <v>39</v>
      </c>
      <c r="BF66" t="s">
        <v>38</v>
      </c>
      <c r="BG66" t="s">
        <v>37</v>
      </c>
      <c r="BH66" t="s">
        <v>36</v>
      </c>
      <c r="BI66" t="s">
        <v>35</v>
      </c>
      <c r="BJ66" t="s">
        <v>34</v>
      </c>
      <c r="BK66" t="s">
        <v>33</v>
      </c>
      <c r="BL66" t="s">
        <v>32</v>
      </c>
      <c r="BM66" t="s">
        <v>30</v>
      </c>
      <c r="BN66" t="s">
        <v>28</v>
      </c>
      <c r="BO66" t="s">
        <v>27</v>
      </c>
      <c r="BP66" t="s">
        <v>26</v>
      </c>
      <c r="BQ66" t="s">
        <v>151</v>
      </c>
      <c r="BR66" t="s">
        <v>22</v>
      </c>
      <c r="BS66" t="s">
        <v>20</v>
      </c>
      <c r="BT66" t="s">
        <v>19</v>
      </c>
      <c r="BU66" t="s">
        <v>18</v>
      </c>
      <c r="BV66" t="s">
        <v>16</v>
      </c>
      <c r="BW66" t="s">
        <v>15</v>
      </c>
      <c r="BX66" t="s">
        <v>14</v>
      </c>
      <c r="BY66" t="s">
        <v>13</v>
      </c>
    </row>
    <row r="67" spans="14:77">
      <c r="N67" s="74">
        <f>VLOOKUP(O67,$H$6:$N$15,7,)</f>
        <v>1.5384615384615383</v>
      </c>
      <c r="O67" t="s">
        <v>192</v>
      </c>
      <c r="P67" s="76" t="s">
        <v>203</v>
      </c>
      <c r="Q67" s="74">
        <f>$N67*AX67</f>
        <v>9.2864693364502138</v>
      </c>
      <c r="R67" s="74">
        <f t="shared" ref="R67:AJ80" si="22">$N67*AY67</f>
        <v>1.3916300108389552</v>
      </c>
      <c r="S67" s="74">
        <f t="shared" si="22"/>
        <v>6.6747043930757224</v>
      </c>
      <c r="T67" s="74">
        <f t="shared" si="22"/>
        <v>0.10587464811428783</v>
      </c>
      <c r="U67" s="74">
        <f t="shared" si="22"/>
        <v>7.9770804663441535</v>
      </c>
      <c r="V67" s="74">
        <f t="shared" si="22"/>
        <v>31.989977700094148</v>
      </c>
      <c r="W67" s="74">
        <f t="shared" si="22"/>
        <v>4.5361172373789076</v>
      </c>
      <c r="X67" s="74">
        <f t="shared" si="22"/>
        <v>2.6177995025936767</v>
      </c>
      <c r="Y67" s="74">
        <f t="shared" si="22"/>
        <v>4.9557627594661229</v>
      </c>
      <c r="Z67" s="74">
        <f t="shared" si="22"/>
        <v>8.4162765479594768</v>
      </c>
      <c r="AA67" s="74">
        <f t="shared" si="22"/>
        <v>16.416825292542612</v>
      </c>
      <c r="AB67" s="74">
        <f t="shared" si="22"/>
        <v>54.109448023314457</v>
      </c>
      <c r="AC67" s="74">
        <f t="shared" si="22"/>
        <v>3.8430375584725383</v>
      </c>
      <c r="AD67" s="74">
        <f t="shared" si="22"/>
        <v>6.9568177816776924</v>
      </c>
      <c r="AE67" s="74">
        <f t="shared" si="22"/>
        <v>0.3121692653010123</v>
      </c>
      <c r="AF67" s="74">
        <f t="shared" si="22"/>
        <v>13.382328598215029</v>
      </c>
      <c r="AG67" s="74">
        <f t="shared" si="22"/>
        <v>3.1557032828706921</v>
      </c>
      <c r="AH67" s="74">
        <f t="shared" si="22"/>
        <v>7.5908323595441224E-2</v>
      </c>
      <c r="AI67" s="74">
        <f t="shared" si="22"/>
        <v>5.0176190368289539</v>
      </c>
      <c r="AJ67" s="74">
        <f t="shared" si="22"/>
        <v>0</v>
      </c>
      <c r="AK67" s="74">
        <f>$N67*BR67</f>
        <v>0.90480699315895696</v>
      </c>
      <c r="AL67" s="74">
        <f t="shared" ref="AL67:AR82" si="23">$N67*BS67</f>
        <v>16.573687691974612</v>
      </c>
      <c r="AM67" s="74">
        <f t="shared" si="23"/>
        <v>3.6830693663367531</v>
      </c>
      <c r="AN67" s="74">
        <f t="shared" si="23"/>
        <v>35.979895476323073</v>
      </c>
      <c r="AO67" s="74">
        <f t="shared" si="23"/>
        <v>3.9049420789047073</v>
      </c>
      <c r="AP67" s="74">
        <f t="shared" si="23"/>
        <v>3.1618822889619689</v>
      </c>
      <c r="AQ67" s="74">
        <f t="shared" si="23"/>
        <v>0.34598941768798308</v>
      </c>
      <c r="AR67" s="74">
        <f t="shared" si="23"/>
        <v>0.92843772050288298</v>
      </c>
      <c r="AT67" t="s">
        <v>202</v>
      </c>
      <c r="AU67" t="s">
        <v>201</v>
      </c>
      <c r="AV67" t="s">
        <v>190</v>
      </c>
      <c r="AW67" t="s">
        <v>203</v>
      </c>
      <c r="AX67">
        <v>6.0362050686926398</v>
      </c>
      <c r="AY67">
        <v>0.90455950704532095</v>
      </c>
      <c r="AZ67">
        <v>4.3385578554992197</v>
      </c>
      <c r="BA67" s="77">
        <v>6.8818521274287101E-2</v>
      </c>
      <c r="BB67" s="77">
        <v>5.1851023031237</v>
      </c>
      <c r="BC67">
        <v>20.793485505061199</v>
      </c>
      <c r="BD67">
        <v>2.94847620429629</v>
      </c>
      <c r="BE67">
        <v>1.7015696766858901</v>
      </c>
      <c r="BF67">
        <v>3.2212457936529799</v>
      </c>
      <c r="BG67">
        <v>5.4705797561736604</v>
      </c>
      <c r="BH67">
        <v>10.670936440152699</v>
      </c>
      <c r="BI67">
        <v>35.1711412151544</v>
      </c>
      <c r="BJ67">
        <v>2.49797441300715</v>
      </c>
      <c r="BK67">
        <v>4.5219315580905004</v>
      </c>
      <c r="BL67">
        <v>0.20291002244565801</v>
      </c>
      <c r="BM67">
        <v>8.69851358883977</v>
      </c>
      <c r="BN67">
        <v>2.0512071338659501</v>
      </c>
      <c r="BO67" s="77">
        <v>4.9340410337036802E-2</v>
      </c>
      <c r="BP67">
        <v>3.2614523739388201</v>
      </c>
      <c r="BQ67" s="77"/>
      <c r="BR67">
        <v>0.58812454555332205</v>
      </c>
      <c r="BS67">
        <v>10.7728969997835</v>
      </c>
      <c r="BT67">
        <v>2.3939950881188898</v>
      </c>
      <c r="BU67">
        <v>23.38693205961</v>
      </c>
      <c r="BV67">
        <v>2.5382123512880601</v>
      </c>
      <c r="BW67">
        <v>2.05522348782528</v>
      </c>
      <c r="BX67">
        <v>0.22489312149718901</v>
      </c>
      <c r="BY67">
        <v>0.603484518326874</v>
      </c>
    </row>
    <row r="68" spans="14:77">
      <c r="N68" s="74">
        <f t="shared" ref="N68:N98" si="24">VLOOKUP(O68,$H$6:$N$15,7,)</f>
        <v>1.25</v>
      </c>
      <c r="O68" t="s">
        <v>198</v>
      </c>
      <c r="P68" s="76" t="s">
        <v>204</v>
      </c>
      <c r="Q68" s="74">
        <f t="shared" ref="Q68:Q98" si="25">$N68*AX68</f>
        <v>0.36114062413298625</v>
      </c>
      <c r="R68" s="74">
        <f t="shared" si="22"/>
        <v>0.67903887377193495</v>
      </c>
      <c r="S68" s="74">
        <f t="shared" si="22"/>
        <v>1.5561866283774126</v>
      </c>
      <c r="T68" s="74">
        <f t="shared" si="22"/>
        <v>0</v>
      </c>
      <c r="U68" s="74">
        <f t="shared" si="22"/>
        <v>3.4352826721847003</v>
      </c>
      <c r="V68" s="74">
        <f t="shared" si="22"/>
        <v>5.5164316346692122</v>
      </c>
      <c r="W68" s="74">
        <f t="shared" si="22"/>
        <v>3.0559068199180126E-3</v>
      </c>
      <c r="X68" s="74">
        <f t="shared" si="22"/>
        <v>5.8692172126297001E-2</v>
      </c>
      <c r="Y68" s="74">
        <f t="shared" si="22"/>
        <v>2.8168039095450122E-2</v>
      </c>
      <c r="Z68" s="74">
        <f t="shared" si="22"/>
        <v>0.63256015252629627</v>
      </c>
      <c r="AA68" s="74">
        <f t="shared" si="22"/>
        <v>0.14485948419773875</v>
      </c>
      <c r="AB68" s="74">
        <f t="shared" si="22"/>
        <v>2.3655615679698752</v>
      </c>
      <c r="AC68" s="74">
        <f t="shared" si="22"/>
        <v>6.4322923227445747E-2</v>
      </c>
      <c r="AD68" s="74">
        <f t="shared" si="22"/>
        <v>1.4071834608624001</v>
      </c>
      <c r="AE68" s="74">
        <f t="shared" si="22"/>
        <v>3.9936889363645749</v>
      </c>
      <c r="AF68" s="74">
        <f t="shared" si="22"/>
        <v>1.0708146776904662E-2</v>
      </c>
      <c r="AG68" s="74">
        <f t="shared" si="22"/>
        <v>0.35091064879605499</v>
      </c>
      <c r="AH68" s="74">
        <f t="shared" si="22"/>
        <v>2.1574513779740998E-3</v>
      </c>
      <c r="AI68" s="74">
        <f t="shared" si="22"/>
        <v>0.18377359544749752</v>
      </c>
      <c r="AJ68" s="74">
        <f t="shared" si="22"/>
        <v>0</v>
      </c>
      <c r="AK68" s="74">
        <f t="shared" ref="AK68:AK98" si="26">$N68*BR68</f>
        <v>1.6754853183293374E-2</v>
      </c>
      <c r="AL68" s="74">
        <f t="shared" si="23"/>
        <v>49.391821602177373</v>
      </c>
      <c r="AM68" s="74">
        <f t="shared" si="23"/>
        <v>0</v>
      </c>
      <c r="AN68" s="74">
        <f t="shared" si="23"/>
        <v>0.11962680232944738</v>
      </c>
      <c r="AO68" s="74">
        <f t="shared" si="23"/>
        <v>0</v>
      </c>
      <c r="AP68" s="74">
        <f t="shared" si="23"/>
        <v>0</v>
      </c>
      <c r="AQ68" s="74">
        <f t="shared" si="23"/>
        <v>0.38154839896801124</v>
      </c>
      <c r="AR68" s="74">
        <f t="shared" si="23"/>
        <v>1.42780950001465</v>
      </c>
      <c r="AT68" t="s">
        <v>202</v>
      </c>
      <c r="AU68" t="s">
        <v>201</v>
      </c>
      <c r="AV68" t="s">
        <v>190</v>
      </c>
      <c r="AW68" t="s">
        <v>204</v>
      </c>
      <c r="AX68">
        <v>0.28891249930638901</v>
      </c>
      <c r="AY68">
        <v>0.54323109901754796</v>
      </c>
      <c r="AZ68">
        <v>1.24494930270193</v>
      </c>
      <c r="BA68" s="77"/>
      <c r="BB68">
        <v>2.7482261377477601</v>
      </c>
      <c r="BC68">
        <v>4.4131453077353697</v>
      </c>
      <c r="BD68" s="77">
        <v>2.44472545593441E-3</v>
      </c>
      <c r="BE68" s="77">
        <v>4.6953737701037598E-2</v>
      </c>
      <c r="BF68" s="77">
        <v>2.2534431276360099E-2</v>
      </c>
      <c r="BG68" s="77">
        <v>0.50604812202103699</v>
      </c>
      <c r="BH68">
        <v>0.115887587358191</v>
      </c>
      <c r="BI68">
        <v>1.8924492543758999</v>
      </c>
      <c r="BJ68" s="77">
        <v>5.14583385819566E-2</v>
      </c>
      <c r="BK68" s="77">
        <v>1.1257467686899201</v>
      </c>
      <c r="BL68">
        <v>3.19495114909166</v>
      </c>
      <c r="BM68" s="77">
        <v>8.56651742152373E-3</v>
      </c>
      <c r="BN68">
        <v>0.28072851903684398</v>
      </c>
      <c r="BO68" s="77">
        <v>1.72596110237928E-3</v>
      </c>
      <c r="BP68">
        <v>0.14701887635799801</v>
      </c>
      <c r="BQ68" s="77"/>
      <c r="BR68" s="77">
        <v>1.34038825466347E-2</v>
      </c>
      <c r="BS68">
        <v>39.5134572817419</v>
      </c>
      <c r="BT68" s="77"/>
      <c r="BU68" s="77">
        <v>9.5701441863557904E-2</v>
      </c>
      <c r="BX68" s="77">
        <v>0.30523871917440898</v>
      </c>
      <c r="BY68">
        <v>1.1422476000117201</v>
      </c>
    </row>
    <row r="69" spans="14:77">
      <c r="N69" s="74">
        <f t="shared" si="24"/>
        <v>1</v>
      </c>
      <c r="O69" t="s">
        <v>193</v>
      </c>
      <c r="P69" s="76" t="s">
        <v>205</v>
      </c>
      <c r="Q69" s="74">
        <f t="shared" si="25"/>
        <v>2.9715983545235498</v>
      </c>
      <c r="R69" s="74">
        <f t="shared" si="22"/>
        <v>0</v>
      </c>
      <c r="S69" s="74">
        <f t="shared" si="22"/>
        <v>0.30478417693794502</v>
      </c>
      <c r="T69" s="74">
        <f t="shared" si="22"/>
        <v>0.245285266921456</v>
      </c>
      <c r="U69" s="74">
        <f t="shared" si="22"/>
        <v>1.31654792405087</v>
      </c>
      <c r="V69" s="74">
        <f t="shared" si="22"/>
        <v>3.9165982884655999</v>
      </c>
      <c r="W69" s="74">
        <f t="shared" si="22"/>
        <v>0.35930230486875198</v>
      </c>
      <c r="X69" s="74">
        <f t="shared" si="22"/>
        <v>0</v>
      </c>
      <c r="Y69" s="74">
        <f t="shared" si="22"/>
        <v>1.0750941089602599</v>
      </c>
      <c r="Z69" s="74">
        <f t="shared" si="22"/>
        <v>4.1585844049127703</v>
      </c>
      <c r="AA69" s="74">
        <f t="shared" si="22"/>
        <v>7.3342039787267801</v>
      </c>
      <c r="AB69" s="74">
        <f t="shared" si="22"/>
        <v>14.8621243571482</v>
      </c>
      <c r="AC69" s="74">
        <f t="shared" si="22"/>
        <v>0.21607752711900599</v>
      </c>
      <c r="AD69" s="74">
        <f t="shared" si="22"/>
        <v>1.76251427588674</v>
      </c>
      <c r="AE69" s="74">
        <f t="shared" si="22"/>
        <v>0</v>
      </c>
      <c r="AF69" s="74">
        <f t="shared" si="22"/>
        <v>0</v>
      </c>
      <c r="AG69" s="74">
        <f t="shared" si="22"/>
        <v>4.2405523999049101E-2</v>
      </c>
      <c r="AH69" s="74">
        <f t="shared" si="22"/>
        <v>0</v>
      </c>
      <c r="AI69" s="74">
        <f t="shared" si="22"/>
        <v>0</v>
      </c>
      <c r="AJ69" s="74">
        <f t="shared" si="22"/>
        <v>0</v>
      </c>
      <c r="AK69" s="74">
        <f t="shared" si="26"/>
        <v>0.50202292924015501</v>
      </c>
      <c r="AL69" s="74">
        <f t="shared" si="23"/>
        <v>0</v>
      </c>
      <c r="AM69" s="74">
        <f t="shared" si="23"/>
        <v>0.68589048753736204</v>
      </c>
      <c r="AN69" s="74">
        <f t="shared" si="23"/>
        <v>0.31907360914013699</v>
      </c>
      <c r="AO69" s="74">
        <f t="shared" si="23"/>
        <v>10.9660234096621</v>
      </c>
      <c r="AP69" s="74">
        <f t="shared" si="23"/>
        <v>0</v>
      </c>
      <c r="AQ69" s="74">
        <f t="shared" si="23"/>
        <v>0.370185769403028</v>
      </c>
      <c r="AR69" s="74">
        <f t="shared" si="23"/>
        <v>5.6802573067859097</v>
      </c>
      <c r="AT69" t="s">
        <v>202</v>
      </c>
      <c r="AU69" t="s">
        <v>201</v>
      </c>
      <c r="AV69" t="s">
        <v>190</v>
      </c>
      <c r="AW69" t="s">
        <v>205</v>
      </c>
      <c r="AX69">
        <v>2.9715983545235498</v>
      </c>
      <c r="AZ69">
        <v>0.30478417693794502</v>
      </c>
      <c r="BA69">
        <v>0.245285266921456</v>
      </c>
      <c r="BB69">
        <v>1.31654792405087</v>
      </c>
      <c r="BC69">
        <v>3.9165982884655999</v>
      </c>
      <c r="BD69">
        <v>0.35930230486875198</v>
      </c>
      <c r="BF69">
        <v>1.0750941089602599</v>
      </c>
      <c r="BG69">
        <v>4.1585844049127703</v>
      </c>
      <c r="BH69">
        <v>7.3342039787267801</v>
      </c>
      <c r="BI69">
        <v>14.8621243571482</v>
      </c>
      <c r="BJ69">
        <v>0.21607752711900599</v>
      </c>
      <c r="BK69">
        <v>1.76251427588674</v>
      </c>
      <c r="BN69" s="77">
        <v>4.2405523999049101E-2</v>
      </c>
      <c r="BP69" s="77"/>
      <c r="BR69">
        <v>0.50202292924015501</v>
      </c>
      <c r="BT69">
        <v>0.68589048753736204</v>
      </c>
      <c r="BU69">
        <v>0.31907360914013699</v>
      </c>
      <c r="BV69">
        <v>10.9660234096621</v>
      </c>
      <c r="BX69">
        <v>0.370185769403028</v>
      </c>
      <c r="BY69">
        <v>5.6802573067859097</v>
      </c>
    </row>
    <row r="70" spans="14:77">
      <c r="N70" s="74">
        <f t="shared" si="24"/>
        <v>1.25</v>
      </c>
      <c r="O70" t="s">
        <v>194</v>
      </c>
      <c r="P70" s="76" t="s">
        <v>206</v>
      </c>
      <c r="Q70" s="74">
        <f t="shared" si="25"/>
        <v>8.7409819626133629</v>
      </c>
      <c r="R70" s="74">
        <f t="shared" si="22"/>
        <v>17.879134951339626</v>
      </c>
      <c r="S70" s="74">
        <f t="shared" si="22"/>
        <v>0.37540135540574121</v>
      </c>
      <c r="T70" s="74">
        <f t="shared" si="22"/>
        <v>0</v>
      </c>
      <c r="U70" s="74">
        <f t="shared" si="22"/>
        <v>13.390956988336001</v>
      </c>
      <c r="V70" s="74">
        <f t="shared" si="22"/>
        <v>109.09107595650887</v>
      </c>
      <c r="W70" s="74">
        <f t="shared" si="22"/>
        <v>4.2537669143897254</v>
      </c>
      <c r="X70" s="74">
        <f t="shared" si="22"/>
        <v>0.30525032303044253</v>
      </c>
      <c r="Y70" s="74">
        <f t="shared" si="22"/>
        <v>2.0067187178470749</v>
      </c>
      <c r="Z70" s="74">
        <f t="shared" si="22"/>
        <v>10.986220707696589</v>
      </c>
      <c r="AA70" s="74">
        <f t="shared" si="22"/>
        <v>0.53471938408647379</v>
      </c>
      <c r="AB70" s="74">
        <f t="shared" si="22"/>
        <v>80.306192307767759</v>
      </c>
      <c r="AC70" s="74">
        <f t="shared" si="22"/>
        <v>5.7917921253916003</v>
      </c>
      <c r="AD70" s="74">
        <f t="shared" si="22"/>
        <v>27.481598230271999</v>
      </c>
      <c r="AE70" s="74">
        <f t="shared" si="22"/>
        <v>5.1436749918483624</v>
      </c>
      <c r="AF70" s="74">
        <f t="shared" si="22"/>
        <v>47.356043695861374</v>
      </c>
      <c r="AG70" s="74">
        <f t="shared" si="22"/>
        <v>0.77383823749119629</v>
      </c>
      <c r="AH70" s="74">
        <f t="shared" si="22"/>
        <v>0.84429127392280134</v>
      </c>
      <c r="AI70" s="74">
        <f t="shared" si="22"/>
        <v>0.29157009728252253</v>
      </c>
      <c r="AJ70" s="74">
        <f t="shared" si="22"/>
        <v>0</v>
      </c>
      <c r="AK70" s="74">
        <f t="shared" si="26"/>
        <v>22.263097661531624</v>
      </c>
      <c r="AL70" s="74">
        <f t="shared" si="23"/>
        <v>25.425645782876497</v>
      </c>
      <c r="AM70" s="74">
        <f t="shared" si="23"/>
        <v>1.4360926842021877</v>
      </c>
      <c r="AN70" s="74">
        <f t="shared" si="23"/>
        <v>21.611438764201125</v>
      </c>
      <c r="AO70" s="74">
        <f t="shared" si="23"/>
        <v>0.49766681312022748</v>
      </c>
      <c r="AP70" s="74">
        <f t="shared" si="23"/>
        <v>0.67525449879310251</v>
      </c>
      <c r="AQ70" s="74">
        <f t="shared" si="23"/>
        <v>8.2747760093257376</v>
      </c>
      <c r="AR70" s="74">
        <f t="shared" si="23"/>
        <v>64.229668938567997</v>
      </c>
      <c r="AT70" t="s">
        <v>202</v>
      </c>
      <c r="AU70" t="s">
        <v>201</v>
      </c>
      <c r="AV70" t="s">
        <v>190</v>
      </c>
      <c r="AW70" t="s">
        <v>206</v>
      </c>
      <c r="AX70">
        <v>6.9927855700906898</v>
      </c>
      <c r="AY70">
        <v>14.303307961071701</v>
      </c>
      <c r="AZ70">
        <v>0.30032108432459298</v>
      </c>
      <c r="BB70">
        <v>10.7127655906688</v>
      </c>
      <c r="BC70">
        <v>87.272860765207099</v>
      </c>
      <c r="BD70">
        <v>3.40301353151178</v>
      </c>
      <c r="BE70">
        <v>0.244200258424354</v>
      </c>
      <c r="BF70">
        <v>1.60537497427766</v>
      </c>
      <c r="BG70">
        <v>8.7889765661572703</v>
      </c>
      <c r="BH70">
        <v>0.42777550726917901</v>
      </c>
      <c r="BI70">
        <v>64.244953846214202</v>
      </c>
      <c r="BJ70">
        <v>4.6334337003132804</v>
      </c>
      <c r="BK70">
        <v>21.9852785842176</v>
      </c>
      <c r="BL70">
        <v>4.1149399934786901</v>
      </c>
      <c r="BM70">
        <v>37.884834956689097</v>
      </c>
      <c r="BN70">
        <v>0.61907058999295705</v>
      </c>
      <c r="BO70">
        <v>0.67543301913824105</v>
      </c>
      <c r="BP70">
        <v>0.23325607782601801</v>
      </c>
      <c r="BR70">
        <v>17.810478129225299</v>
      </c>
      <c r="BS70">
        <v>20.340516626301198</v>
      </c>
      <c r="BT70">
        <v>1.1488741473617501</v>
      </c>
      <c r="BU70" s="77">
        <v>17.2891510113609</v>
      </c>
      <c r="BV70">
        <v>0.39813345049618198</v>
      </c>
      <c r="BW70">
        <v>0.54020359903448201</v>
      </c>
      <c r="BX70">
        <v>6.6198208074605898</v>
      </c>
      <c r="BY70">
        <v>51.383735150854399</v>
      </c>
    </row>
    <row r="71" spans="14:77">
      <c r="N71" s="74">
        <f t="shared" si="24"/>
        <v>1.0204081632653061</v>
      </c>
      <c r="O71" t="s">
        <v>211</v>
      </c>
      <c r="P71" s="76" t="s">
        <v>207</v>
      </c>
      <c r="Q71" s="74">
        <f t="shared" si="25"/>
        <v>0</v>
      </c>
      <c r="R71" s="74">
        <f t="shared" si="22"/>
        <v>0</v>
      </c>
      <c r="S71" s="74">
        <f t="shared" si="22"/>
        <v>0</v>
      </c>
      <c r="T71" s="74">
        <f t="shared" si="22"/>
        <v>1.0803493141484082E-2</v>
      </c>
      <c r="U71" s="74">
        <f t="shared" si="22"/>
        <v>0</v>
      </c>
      <c r="V71" s="74">
        <f t="shared" si="22"/>
        <v>2.7340771590664592</v>
      </c>
      <c r="W71" s="74">
        <f t="shared" si="22"/>
        <v>0</v>
      </c>
      <c r="X71" s="74">
        <f t="shared" si="22"/>
        <v>0</v>
      </c>
      <c r="Y71" s="74">
        <f t="shared" si="22"/>
        <v>0.17029794869200612</v>
      </c>
      <c r="Z71" s="74">
        <f t="shared" si="22"/>
        <v>3.8175127523948776E-2</v>
      </c>
      <c r="AA71" s="74">
        <f t="shared" si="22"/>
        <v>0</v>
      </c>
      <c r="AB71" s="74">
        <f t="shared" si="22"/>
        <v>0.39050553256873366</v>
      </c>
      <c r="AC71" s="74">
        <f t="shared" si="22"/>
        <v>0</v>
      </c>
      <c r="AD71" s="74">
        <f t="shared" si="22"/>
        <v>0</v>
      </c>
      <c r="AE71" s="74">
        <f t="shared" si="22"/>
        <v>0</v>
      </c>
      <c r="AF71" s="74">
        <f t="shared" si="22"/>
        <v>4.5004760934335411E-3</v>
      </c>
      <c r="AG71" s="74">
        <f t="shared" si="22"/>
        <v>0</v>
      </c>
      <c r="AH71" s="74">
        <f t="shared" si="22"/>
        <v>0</v>
      </c>
      <c r="AI71" s="74">
        <f t="shared" si="22"/>
        <v>0</v>
      </c>
      <c r="AJ71" s="74">
        <f t="shared" si="22"/>
        <v>0</v>
      </c>
      <c r="AK71" s="74">
        <f t="shared" si="26"/>
        <v>0</v>
      </c>
      <c r="AL71" s="74">
        <f t="shared" si="23"/>
        <v>0.10689577298745102</v>
      </c>
      <c r="AM71" s="74">
        <f t="shared" si="23"/>
        <v>0</v>
      </c>
      <c r="AN71" s="74">
        <f t="shared" si="23"/>
        <v>0.2150926289551541</v>
      </c>
      <c r="AO71" s="74">
        <f t="shared" si="23"/>
        <v>0</v>
      </c>
      <c r="AP71" s="74">
        <f t="shared" si="23"/>
        <v>7.5137840409980616E-2</v>
      </c>
      <c r="AQ71" s="74">
        <f t="shared" si="23"/>
        <v>0</v>
      </c>
      <c r="AR71" s="74">
        <f t="shared" si="23"/>
        <v>0</v>
      </c>
      <c r="AT71" t="s">
        <v>202</v>
      </c>
      <c r="AU71" t="s">
        <v>201</v>
      </c>
      <c r="AV71" t="s">
        <v>190</v>
      </c>
      <c r="AW71" t="s">
        <v>207</v>
      </c>
      <c r="BA71" s="77">
        <v>1.05874232786544E-2</v>
      </c>
      <c r="BB71" s="77"/>
      <c r="BC71">
        <v>2.67939561588513</v>
      </c>
      <c r="BF71">
        <v>0.16689198971816599</v>
      </c>
      <c r="BG71" s="77">
        <v>3.7411624973469802E-2</v>
      </c>
      <c r="BH71" s="77"/>
      <c r="BI71">
        <v>0.382695421917359</v>
      </c>
      <c r="BM71" s="77">
        <v>4.4104665715648701E-3</v>
      </c>
      <c r="BO71" s="77"/>
      <c r="BS71">
        <v>0.104757857527702</v>
      </c>
      <c r="BU71">
        <v>0.21079077637605101</v>
      </c>
      <c r="BW71">
        <v>7.3635083601781004E-2</v>
      </c>
    </row>
    <row r="72" spans="14:77">
      <c r="N72" s="74">
        <f t="shared" si="24"/>
        <v>1.0204081632653061</v>
      </c>
      <c r="O72" t="s">
        <v>199</v>
      </c>
      <c r="P72" s="76" t="s">
        <v>208</v>
      </c>
      <c r="Q72" s="74">
        <f t="shared" si="25"/>
        <v>5.4852862996728167</v>
      </c>
      <c r="R72" s="74">
        <f t="shared" si="22"/>
        <v>6.3898838291289187E-2</v>
      </c>
      <c r="S72" s="74">
        <f t="shared" si="22"/>
        <v>2.0519492571750919</v>
      </c>
      <c r="T72" s="74">
        <f t="shared" si="22"/>
        <v>0</v>
      </c>
      <c r="U72" s="74">
        <f t="shared" si="22"/>
        <v>7.2059212787402043</v>
      </c>
      <c r="V72" s="74">
        <f t="shared" si="22"/>
        <v>18.701415894815202</v>
      </c>
      <c r="W72" s="74">
        <f t="shared" si="22"/>
        <v>11.399271182232448</v>
      </c>
      <c r="X72" s="74">
        <f t="shared" si="22"/>
        <v>1.8633702468354694</v>
      </c>
      <c r="Y72" s="74">
        <f t="shared" si="22"/>
        <v>0.42058861021209182</v>
      </c>
      <c r="Z72" s="74">
        <f t="shared" si="22"/>
        <v>0</v>
      </c>
      <c r="AA72" s="74">
        <f t="shared" si="22"/>
        <v>20.34117420790388</v>
      </c>
      <c r="AB72" s="74">
        <f t="shared" si="22"/>
        <v>10.137003629049081</v>
      </c>
      <c r="AC72" s="74">
        <f t="shared" si="22"/>
        <v>1.6698670395482857</v>
      </c>
      <c r="AD72" s="74">
        <f t="shared" si="22"/>
        <v>5.4827037317611937</v>
      </c>
      <c r="AE72" s="74">
        <f t="shared" si="22"/>
        <v>0</v>
      </c>
      <c r="AF72" s="74">
        <f t="shared" si="22"/>
        <v>0</v>
      </c>
      <c r="AG72" s="74">
        <f t="shared" si="22"/>
        <v>2.4361359590676939</v>
      </c>
      <c r="AH72" s="74">
        <f t="shared" si="22"/>
        <v>0</v>
      </c>
      <c r="AI72" s="74">
        <f t="shared" si="22"/>
        <v>2.7900764372925613</v>
      </c>
      <c r="AJ72" s="74">
        <f t="shared" si="22"/>
        <v>0</v>
      </c>
      <c r="AK72" s="74">
        <f t="shared" si="26"/>
        <v>0.84113273433703062</v>
      </c>
      <c r="AL72" s="74">
        <f t="shared" si="23"/>
        <v>35.379391947932454</v>
      </c>
      <c r="AM72" s="74">
        <f t="shared" si="23"/>
        <v>5.8861874611611534E-2</v>
      </c>
      <c r="AN72" s="74">
        <f t="shared" si="23"/>
        <v>12.701602557741531</v>
      </c>
      <c r="AO72" s="74">
        <f t="shared" si="23"/>
        <v>18.441013890315105</v>
      </c>
      <c r="AP72" s="74">
        <f t="shared" si="23"/>
        <v>0.40933788317543979</v>
      </c>
      <c r="AQ72" s="74">
        <f t="shared" si="23"/>
        <v>3.1320747475026023</v>
      </c>
      <c r="AR72" s="74">
        <f t="shared" si="23"/>
        <v>0.11347097022918164</v>
      </c>
      <c r="AT72" t="s">
        <v>202</v>
      </c>
      <c r="AU72" t="s">
        <v>201</v>
      </c>
      <c r="AV72" t="s">
        <v>190</v>
      </c>
      <c r="AW72" t="s">
        <v>208</v>
      </c>
      <c r="AX72">
        <v>5.3755805736793603</v>
      </c>
      <c r="AY72" s="77">
        <v>6.2620861525463395E-2</v>
      </c>
      <c r="AZ72">
        <v>2.0109102720315901</v>
      </c>
      <c r="BB72">
        <v>7.0618028531653998</v>
      </c>
      <c r="BC72">
        <v>18.327387576918898</v>
      </c>
      <c r="BD72">
        <v>11.1712857585878</v>
      </c>
      <c r="BE72">
        <v>1.8261028418987599</v>
      </c>
      <c r="BF72">
        <v>0.41217683800784999</v>
      </c>
      <c r="BH72">
        <v>19.934350723745801</v>
      </c>
      <c r="BI72">
        <v>9.9342635564680997</v>
      </c>
      <c r="BJ72">
        <v>1.63646969875732</v>
      </c>
      <c r="BK72">
        <v>5.3730496571259696</v>
      </c>
      <c r="BN72">
        <v>2.3874132398863401</v>
      </c>
      <c r="BP72">
        <v>2.73427490854671</v>
      </c>
      <c r="BR72">
        <v>0.82431007965029002</v>
      </c>
      <c r="BS72">
        <v>34.671804108973802</v>
      </c>
      <c r="BT72" s="77">
        <v>5.7684637119379302E-2</v>
      </c>
      <c r="BU72">
        <v>12.4475705065867</v>
      </c>
      <c r="BV72">
        <v>18.072193612508801</v>
      </c>
      <c r="BW72" s="77">
        <v>0.40115112551193099</v>
      </c>
      <c r="BX72">
        <v>3.0694332525525501</v>
      </c>
      <c r="BY72">
        <v>0.111201550824598</v>
      </c>
    </row>
    <row r="73" spans="14:77">
      <c r="N73" s="74">
        <f t="shared" si="24"/>
        <v>1.3333333333333333</v>
      </c>
      <c r="O73" t="s">
        <v>212</v>
      </c>
      <c r="P73" s="76" t="s">
        <v>209</v>
      </c>
      <c r="Q73" s="74">
        <f t="shared" si="25"/>
        <v>0.16323432088362133</v>
      </c>
      <c r="R73" s="74">
        <f t="shared" si="22"/>
        <v>5.0776947757391867E-2</v>
      </c>
      <c r="S73" s="74">
        <f t="shared" si="22"/>
        <v>5.1020127649065066E-3</v>
      </c>
      <c r="T73" s="74">
        <f t="shared" si="22"/>
        <v>0.36580464252155598</v>
      </c>
      <c r="U73" s="74">
        <f t="shared" si="22"/>
        <v>0</v>
      </c>
      <c r="V73" s="74">
        <f t="shared" si="22"/>
        <v>0</v>
      </c>
      <c r="W73" s="74">
        <f t="shared" si="22"/>
        <v>1.0244588358006599E-2</v>
      </c>
      <c r="X73" s="74">
        <f t="shared" si="22"/>
        <v>0</v>
      </c>
      <c r="Y73" s="74">
        <f t="shared" si="22"/>
        <v>0</v>
      </c>
      <c r="Z73" s="74">
        <f t="shared" si="22"/>
        <v>2.0420910895856799</v>
      </c>
      <c r="AA73" s="74">
        <f t="shared" si="22"/>
        <v>0</v>
      </c>
      <c r="AB73" s="74">
        <f t="shared" si="22"/>
        <v>1.4173774046246266</v>
      </c>
      <c r="AC73" s="74">
        <f t="shared" si="22"/>
        <v>0.17590233673971867</v>
      </c>
      <c r="AD73" s="74">
        <f t="shared" si="22"/>
        <v>0.31359927051835335</v>
      </c>
      <c r="AE73" s="74">
        <f t="shared" si="22"/>
        <v>0.23495803140194399</v>
      </c>
      <c r="AF73" s="74">
        <f t="shared" si="22"/>
        <v>1.2089300944405772</v>
      </c>
      <c r="AG73" s="74">
        <f t="shared" si="22"/>
        <v>0</v>
      </c>
      <c r="AH73" s="74">
        <f t="shared" si="22"/>
        <v>2.3859987195750131E-3</v>
      </c>
      <c r="AI73" s="74">
        <f t="shared" si="22"/>
        <v>0</v>
      </c>
      <c r="AJ73" s="74">
        <f t="shared" si="22"/>
        <v>6.2907624841069334E-3</v>
      </c>
      <c r="AK73" s="74">
        <f t="shared" si="26"/>
        <v>0</v>
      </c>
      <c r="AL73" s="74">
        <f t="shared" si="23"/>
        <v>0</v>
      </c>
      <c r="AM73" s="74">
        <f t="shared" si="23"/>
        <v>0.38371180830083468</v>
      </c>
      <c r="AN73" s="74">
        <f t="shared" si="23"/>
        <v>8.3325580520847459E-2</v>
      </c>
      <c r="AO73" s="74">
        <f t="shared" si="23"/>
        <v>0</v>
      </c>
      <c r="AP73" s="74">
        <f t="shared" si="23"/>
        <v>5.7553834439130265E-2</v>
      </c>
      <c r="AQ73" s="74">
        <f t="shared" si="23"/>
        <v>0</v>
      </c>
      <c r="AR73" s="74">
        <f t="shared" si="23"/>
        <v>0.76276196240640259</v>
      </c>
      <c r="AT73" t="s">
        <v>202</v>
      </c>
      <c r="AU73" t="s">
        <v>201</v>
      </c>
      <c r="AV73" t="s">
        <v>190</v>
      </c>
      <c r="AW73" t="s">
        <v>209</v>
      </c>
      <c r="AX73">
        <v>0.122425740662716</v>
      </c>
      <c r="AY73" s="77">
        <v>3.8082710818043902E-2</v>
      </c>
      <c r="AZ73" s="77">
        <v>3.8265095736798801E-3</v>
      </c>
      <c r="BA73">
        <v>0.27435348189116698</v>
      </c>
      <c r="BD73" s="77">
        <v>7.6834412685049501E-3</v>
      </c>
      <c r="BE73" s="77"/>
      <c r="BG73">
        <v>1.53156831718926</v>
      </c>
      <c r="BI73">
        <v>1.06303305346847</v>
      </c>
      <c r="BJ73">
        <v>0.131926752554789</v>
      </c>
      <c r="BK73">
        <v>0.23519945288876501</v>
      </c>
      <c r="BL73">
        <v>0.17621852355145801</v>
      </c>
      <c r="BM73">
        <v>0.90669757083043301</v>
      </c>
      <c r="BO73" s="77">
        <v>1.78949903968126E-3</v>
      </c>
      <c r="BQ73" s="77">
        <v>4.7180718630802001E-3</v>
      </c>
      <c r="BS73" s="77"/>
      <c r="BT73">
        <v>0.28778385622562602</v>
      </c>
      <c r="BU73" s="77">
        <v>6.2494185390635601E-2</v>
      </c>
      <c r="BW73" s="77">
        <v>4.3165375829347701E-2</v>
      </c>
      <c r="BX73" s="77"/>
      <c r="BY73">
        <v>0.572071471804802</v>
      </c>
    </row>
    <row r="74" spans="14:77">
      <c r="N74" s="74">
        <f t="shared" si="24"/>
        <v>1.3333333333333333</v>
      </c>
      <c r="O74" t="s">
        <v>196</v>
      </c>
      <c r="P74" s="76" t="s">
        <v>210</v>
      </c>
      <c r="Q74" s="74">
        <f t="shared" si="25"/>
        <v>10.62351816017576</v>
      </c>
      <c r="R74" s="74">
        <f t="shared" si="22"/>
        <v>15.844934205204</v>
      </c>
      <c r="S74" s="74">
        <f t="shared" si="22"/>
        <v>2.1389325284445863E-2</v>
      </c>
      <c r="T74" s="74">
        <f t="shared" si="22"/>
        <v>1.2109599433816691</v>
      </c>
      <c r="U74" s="74">
        <f t="shared" si="22"/>
        <v>0</v>
      </c>
      <c r="V74" s="74">
        <f t="shared" si="22"/>
        <v>62.287451994411867</v>
      </c>
      <c r="W74" s="74">
        <f t="shared" si="22"/>
        <v>3.2016786172947596</v>
      </c>
      <c r="X74" s="74">
        <f t="shared" si="22"/>
        <v>2.8293837939410933E-2</v>
      </c>
      <c r="Y74" s="74">
        <f t="shared" si="22"/>
        <v>17.393823939682132</v>
      </c>
      <c r="Z74" s="74">
        <f t="shared" si="22"/>
        <v>4.7760937514743862</v>
      </c>
      <c r="AA74" s="74">
        <f t="shared" si="22"/>
        <v>8.9646106339072666</v>
      </c>
      <c r="AB74" s="74">
        <f t="shared" si="22"/>
        <v>33.749703028966934</v>
      </c>
      <c r="AC74" s="74">
        <f t="shared" si="22"/>
        <v>1.7417555102977467</v>
      </c>
      <c r="AD74" s="74">
        <f t="shared" si="22"/>
        <v>0</v>
      </c>
      <c r="AE74" s="74">
        <f t="shared" si="22"/>
        <v>11.82435599474544</v>
      </c>
      <c r="AF74" s="74">
        <f t="shared" si="22"/>
        <v>6.0885296553231862</v>
      </c>
      <c r="AG74" s="74">
        <f t="shared" si="22"/>
        <v>4.3825214540350134E-2</v>
      </c>
      <c r="AH74" s="74">
        <f t="shared" si="22"/>
        <v>0.86044226887044939</v>
      </c>
      <c r="AI74" s="74">
        <f t="shared" si="22"/>
        <v>0</v>
      </c>
      <c r="AJ74" s="74">
        <f t="shared" si="22"/>
        <v>0</v>
      </c>
      <c r="AK74" s="74">
        <f t="shared" si="26"/>
        <v>0</v>
      </c>
      <c r="AL74" s="74">
        <f t="shared" si="23"/>
        <v>0</v>
      </c>
      <c r="AM74" s="74">
        <f t="shared" si="23"/>
        <v>1.0770042039832826</v>
      </c>
      <c r="AN74" s="74">
        <f t="shared" si="23"/>
        <v>1.0119421742507706</v>
      </c>
      <c r="AO74" s="74">
        <f t="shared" si="23"/>
        <v>0.43357899627986535</v>
      </c>
      <c r="AP74" s="74">
        <f t="shared" si="23"/>
        <v>2.011705437854773</v>
      </c>
      <c r="AQ74" s="74">
        <f t="shared" si="23"/>
        <v>0</v>
      </c>
      <c r="AR74" s="74">
        <f t="shared" si="23"/>
        <v>6.930258320529239</v>
      </c>
      <c r="AT74" t="s">
        <v>202</v>
      </c>
      <c r="AU74" t="s">
        <v>201</v>
      </c>
      <c r="AV74" t="s">
        <v>190</v>
      </c>
      <c r="AW74" t="s">
        <v>210</v>
      </c>
      <c r="AX74">
        <v>7.9676386201318197</v>
      </c>
      <c r="AY74">
        <v>11.883700653903</v>
      </c>
      <c r="AZ74" s="77">
        <v>1.6041993963334399E-2</v>
      </c>
      <c r="BA74">
        <v>0.90821995753625195</v>
      </c>
      <c r="BC74">
        <v>46.715588995808901</v>
      </c>
      <c r="BD74">
        <v>2.4012589629710699</v>
      </c>
      <c r="BE74" s="77">
        <v>2.1220378454558202E-2</v>
      </c>
      <c r="BF74" s="77">
        <v>13.0453679547616</v>
      </c>
      <c r="BG74">
        <v>3.5820703136057901</v>
      </c>
      <c r="BH74">
        <v>6.72345797543045</v>
      </c>
      <c r="BI74">
        <v>25.3122772717252</v>
      </c>
      <c r="BJ74">
        <v>1.30631663272331</v>
      </c>
      <c r="BL74">
        <v>8.8682669960590808</v>
      </c>
      <c r="BM74">
        <v>4.5663972414923899</v>
      </c>
      <c r="BN74" s="77">
        <v>3.2868910905262602E-2</v>
      </c>
      <c r="BO74">
        <v>0.64533170165283704</v>
      </c>
      <c r="BP74" s="77"/>
      <c r="BT74">
        <v>0.80775315298746198</v>
      </c>
      <c r="BU74">
        <v>0.75895663068807795</v>
      </c>
      <c r="BV74">
        <v>0.32518424720989902</v>
      </c>
      <c r="BW74">
        <v>1.5087790783910799</v>
      </c>
      <c r="BY74">
        <v>5.1976937403969297</v>
      </c>
    </row>
    <row r="75" spans="14:77">
      <c r="N75" s="74">
        <f t="shared" si="24"/>
        <v>1.5384615384615383</v>
      </c>
      <c r="O75" s="76" t="s">
        <v>192</v>
      </c>
      <c r="P75" s="76" t="s">
        <v>163</v>
      </c>
      <c r="Q75" s="74">
        <f t="shared" si="25"/>
        <v>16.396388986775229</v>
      </c>
      <c r="R75" s="74">
        <f t="shared" si="22"/>
        <v>2.6299940689235997</v>
      </c>
      <c r="S75" s="74">
        <f t="shared" si="22"/>
        <v>6.8280084801139536</v>
      </c>
      <c r="T75" s="74">
        <f t="shared" si="22"/>
        <v>1.8242185151471999E-2</v>
      </c>
      <c r="U75" s="74">
        <f t="shared" si="22"/>
        <v>13.330419031154507</v>
      </c>
      <c r="V75" s="74">
        <f t="shared" si="22"/>
        <v>84.369670949085375</v>
      </c>
      <c r="W75" s="74">
        <f t="shared" si="22"/>
        <v>10.43919590210723</v>
      </c>
      <c r="X75" s="74">
        <f t="shared" si="22"/>
        <v>3.2838450478271386</v>
      </c>
      <c r="Y75" s="74">
        <f t="shared" si="22"/>
        <v>3.2807262460431841</v>
      </c>
      <c r="Z75" s="74">
        <f t="shared" si="22"/>
        <v>7.0759566813868453</v>
      </c>
      <c r="AA75" s="74">
        <f t="shared" si="22"/>
        <v>15.511362039460922</v>
      </c>
      <c r="AB75" s="74">
        <f t="shared" si="22"/>
        <v>113.72424003909461</v>
      </c>
      <c r="AC75" s="74">
        <f t="shared" si="22"/>
        <v>3.684658607910646</v>
      </c>
      <c r="AD75" s="74">
        <f t="shared" si="22"/>
        <v>8.2666193179653238</v>
      </c>
      <c r="AE75" s="74">
        <f t="shared" si="22"/>
        <v>0.28428492439921993</v>
      </c>
      <c r="AF75" s="74">
        <f t="shared" si="22"/>
        <v>23.777451184349843</v>
      </c>
      <c r="AG75" s="74">
        <f t="shared" si="22"/>
        <v>5.6508054905501073</v>
      </c>
      <c r="AH75" s="74">
        <f t="shared" si="22"/>
        <v>0.21717996446040921</v>
      </c>
      <c r="AI75" s="74">
        <f t="shared" si="22"/>
        <v>6.4453981146037229</v>
      </c>
      <c r="AJ75" s="74">
        <f t="shared" si="22"/>
        <v>0</v>
      </c>
      <c r="AK75" s="74">
        <f t="shared" si="26"/>
        <v>1.3503809985227107</v>
      </c>
      <c r="AL75" s="74">
        <f t="shared" si="23"/>
        <v>21.50185167216123</v>
      </c>
      <c r="AM75" s="74">
        <f t="shared" si="23"/>
        <v>2.0610504377053385</v>
      </c>
      <c r="AN75" s="74">
        <f t="shared" si="23"/>
        <v>28.048250915146614</v>
      </c>
      <c r="AO75" s="74">
        <f t="shared" si="23"/>
        <v>8.9460768804084143</v>
      </c>
      <c r="AP75" s="74">
        <f t="shared" si="23"/>
        <v>5.273806601411553</v>
      </c>
      <c r="AQ75" s="74">
        <f t="shared" si="23"/>
        <v>0.56781489541272157</v>
      </c>
      <c r="AR75" s="74">
        <f t="shared" si="23"/>
        <v>3.3213866639580001</v>
      </c>
      <c r="AT75" t="s">
        <v>202</v>
      </c>
      <c r="AU75" t="s">
        <v>201</v>
      </c>
      <c r="AV75" t="s">
        <v>190</v>
      </c>
      <c r="AW75" t="s">
        <v>163</v>
      </c>
      <c r="AX75">
        <v>10.6576528414039</v>
      </c>
      <c r="AY75">
        <v>1.7094961448003401</v>
      </c>
      <c r="AZ75">
        <v>4.4382055120740702</v>
      </c>
      <c r="BA75" s="77">
        <v>1.18574203484568E-2</v>
      </c>
      <c r="BB75" s="77">
        <v>8.6647723702504305</v>
      </c>
      <c r="BC75">
        <v>54.840286116905503</v>
      </c>
      <c r="BD75">
        <v>6.7854773363697003</v>
      </c>
      <c r="BE75">
        <v>2.1344992810876402</v>
      </c>
      <c r="BF75">
        <v>2.13247205992807</v>
      </c>
      <c r="BG75">
        <v>4.5993718429014496</v>
      </c>
      <c r="BH75">
        <v>10.0823853256496</v>
      </c>
      <c r="BI75">
        <v>73.920756025411507</v>
      </c>
      <c r="BJ75">
        <v>2.3950280951419201</v>
      </c>
      <c r="BK75">
        <v>5.3733025566774604</v>
      </c>
      <c r="BL75">
        <v>0.18478520085949299</v>
      </c>
      <c r="BM75">
        <v>15.4553432698274</v>
      </c>
      <c r="BN75">
        <v>3.6730235688575701</v>
      </c>
      <c r="BO75">
        <v>0.14116697689926599</v>
      </c>
      <c r="BP75">
        <v>4.1895087744924204</v>
      </c>
      <c r="BR75">
        <v>0.87774764903976199</v>
      </c>
      <c r="BS75">
        <v>13.9762035869048</v>
      </c>
      <c r="BT75">
        <v>1.33968278450847</v>
      </c>
      <c r="BU75">
        <v>18.2313630948453</v>
      </c>
      <c r="BV75">
        <v>5.8149499722654703</v>
      </c>
      <c r="BW75">
        <v>3.4279742909175099</v>
      </c>
      <c r="BX75">
        <v>0.36907968201826902</v>
      </c>
      <c r="BY75">
        <v>2.1589013315727001</v>
      </c>
    </row>
    <row r="76" spans="14:77">
      <c r="N76" s="74">
        <f t="shared" si="24"/>
        <v>1.25</v>
      </c>
      <c r="O76" s="76" t="s">
        <v>198</v>
      </c>
      <c r="P76" s="76" t="s">
        <v>164</v>
      </c>
      <c r="Q76" s="74">
        <f t="shared" si="25"/>
        <v>0.71015961820851747</v>
      </c>
      <c r="R76" s="74">
        <f t="shared" si="22"/>
        <v>1.2832923954711875</v>
      </c>
      <c r="S76" s="74">
        <f t="shared" si="22"/>
        <v>1.591929001209025</v>
      </c>
      <c r="T76" s="74">
        <f t="shared" si="22"/>
        <v>0</v>
      </c>
      <c r="U76" s="74">
        <f t="shared" si="22"/>
        <v>5.7406597045547878</v>
      </c>
      <c r="V76" s="74">
        <f t="shared" si="22"/>
        <v>13.750992615954376</v>
      </c>
      <c r="W76" s="74">
        <f t="shared" si="22"/>
        <v>8.3055601363165379E-3</v>
      </c>
      <c r="X76" s="74">
        <f t="shared" si="22"/>
        <v>7.3625201897983245E-2</v>
      </c>
      <c r="Y76" s="74">
        <f t="shared" si="22"/>
        <v>1.9163138839177373E-2</v>
      </c>
      <c r="Z76" s="74">
        <f t="shared" si="22"/>
        <v>0.531822849567815</v>
      </c>
      <c r="AA76" s="74">
        <f t="shared" si="22"/>
        <v>0.13686981788926875</v>
      </c>
      <c r="AB76" s="74">
        <f t="shared" si="22"/>
        <v>4.9718061520489876</v>
      </c>
      <c r="AC76" s="74">
        <f t="shared" si="22"/>
        <v>6.1672051984289378E-2</v>
      </c>
      <c r="AD76" s="74">
        <f t="shared" si="22"/>
        <v>1.672122280807975</v>
      </c>
      <c r="AE76" s="74">
        <f t="shared" si="22"/>
        <v>3.6369553461873627</v>
      </c>
      <c r="AF76" s="74">
        <f t="shared" si="22"/>
        <v>1.8558074381633E-2</v>
      </c>
      <c r="AG76" s="74">
        <f t="shared" si="22"/>
        <v>0.62836322117680754</v>
      </c>
      <c r="AH76" s="74">
        <f t="shared" si="22"/>
        <v>5.5518736380431128E-3</v>
      </c>
      <c r="AI76" s="74">
        <f t="shared" si="22"/>
        <v>0.23606697005722752</v>
      </c>
      <c r="AJ76" s="74">
        <f t="shared" si="22"/>
        <v>0</v>
      </c>
      <c r="AK76" s="74">
        <f t="shared" si="26"/>
        <v>2.500586188441125E-2</v>
      </c>
      <c r="AL76" s="74">
        <f t="shared" si="23"/>
        <v>63.95181425463975</v>
      </c>
      <c r="AM76" s="74">
        <f t="shared" si="23"/>
        <v>0</v>
      </c>
      <c r="AN76" s="74">
        <f t="shared" si="23"/>
        <v>9.2725533670720006E-2</v>
      </c>
      <c r="AO76" s="74">
        <f t="shared" si="23"/>
        <v>0</v>
      </c>
      <c r="AP76" s="74">
        <f t="shared" si="23"/>
        <v>0</v>
      </c>
      <c r="AQ76" s="74">
        <f t="shared" si="23"/>
        <v>0.62617192586120873</v>
      </c>
      <c r="AR76" s="74">
        <f t="shared" si="23"/>
        <v>5.1078342467551998</v>
      </c>
      <c r="AT76" t="s">
        <v>202</v>
      </c>
      <c r="AU76" t="s">
        <v>201</v>
      </c>
      <c r="AV76" t="s">
        <v>190</v>
      </c>
      <c r="AW76" t="s">
        <v>164</v>
      </c>
      <c r="AX76">
        <v>0.568127694566814</v>
      </c>
      <c r="AY76">
        <v>1.02663391637695</v>
      </c>
      <c r="AZ76">
        <v>1.2735432009672201</v>
      </c>
      <c r="BA76" s="77"/>
      <c r="BB76">
        <v>4.5925277636438304</v>
      </c>
      <c r="BC76">
        <v>11.000794092763501</v>
      </c>
      <c r="BD76" s="77">
        <v>6.6444481090532298E-3</v>
      </c>
      <c r="BE76" s="77">
        <v>5.8900161518386597E-2</v>
      </c>
      <c r="BF76" s="77">
        <v>1.5330511071341899E-2</v>
      </c>
      <c r="BG76" s="77">
        <v>0.42545827965425198</v>
      </c>
      <c r="BH76">
        <v>0.10949585431141499</v>
      </c>
      <c r="BI76">
        <v>3.9774449216391901</v>
      </c>
      <c r="BJ76" s="77">
        <v>4.9337641587431501E-2</v>
      </c>
      <c r="BK76" s="77">
        <v>1.33769782464638</v>
      </c>
      <c r="BL76">
        <v>2.9095642769498902</v>
      </c>
      <c r="BM76" s="77">
        <v>1.48464595053064E-2</v>
      </c>
      <c r="BN76">
        <v>0.50269057694144603</v>
      </c>
      <c r="BO76" s="77">
        <v>4.4414989104344903E-3</v>
      </c>
      <c r="BP76">
        <v>0.18885357604578201</v>
      </c>
      <c r="BQ76" s="77"/>
      <c r="BR76">
        <v>2.0004689507529001E-2</v>
      </c>
      <c r="BS76">
        <v>51.161451403711801</v>
      </c>
      <c r="BU76">
        <v>7.4180426936576005E-2</v>
      </c>
      <c r="BX76">
        <v>0.50093754068896701</v>
      </c>
      <c r="BY76">
        <v>4.0862673974041597</v>
      </c>
    </row>
    <row r="77" spans="14:77">
      <c r="N77" s="74">
        <f t="shared" si="24"/>
        <v>1</v>
      </c>
      <c r="O77" s="76" t="s">
        <v>193</v>
      </c>
      <c r="P77" s="76" t="s">
        <v>165</v>
      </c>
      <c r="Q77" s="74">
        <f t="shared" si="25"/>
        <v>5.8434551780319497</v>
      </c>
      <c r="R77" s="74">
        <f t="shared" si="22"/>
        <v>0</v>
      </c>
      <c r="S77" s="74">
        <f t="shared" si="22"/>
        <v>0.31007107998023598</v>
      </c>
      <c r="T77" s="74">
        <f t="shared" si="22"/>
        <v>4.2264528853690898E-2</v>
      </c>
      <c r="U77" s="74">
        <f t="shared" si="22"/>
        <v>1.80198892226841</v>
      </c>
      <c r="V77" s="74">
        <f t="shared" si="22"/>
        <v>9.7630414518249307</v>
      </c>
      <c r="W77" s="74">
        <f t="shared" si="22"/>
        <v>0.97651160122311698</v>
      </c>
      <c r="X77" s="74">
        <f t="shared" si="22"/>
        <v>0</v>
      </c>
      <c r="Y77" s="74">
        <f t="shared" si="22"/>
        <v>0.86988255589101005</v>
      </c>
      <c r="Z77" s="74">
        <f t="shared" si="22"/>
        <v>3.49631604108456</v>
      </c>
      <c r="AA77" s="74">
        <f t="shared" si="22"/>
        <v>6.9566851228364799</v>
      </c>
      <c r="AB77" s="74">
        <f t="shared" si="22"/>
        <v>31.236389525771699</v>
      </c>
      <c r="AC77" s="74">
        <f t="shared" si="22"/>
        <v>0.21655958617905899</v>
      </c>
      <c r="AD77" s="74">
        <f t="shared" si="22"/>
        <v>2.02672791846256</v>
      </c>
      <c r="AE77" s="74">
        <f t="shared" si="22"/>
        <v>0</v>
      </c>
      <c r="AF77" s="74">
        <f t="shared" si="22"/>
        <v>0</v>
      </c>
      <c r="AG77" s="74">
        <f t="shared" si="22"/>
        <v>7.59340933891023E-2</v>
      </c>
      <c r="AH77" s="74">
        <f t="shared" si="22"/>
        <v>0</v>
      </c>
      <c r="AI77" s="74">
        <f t="shared" si="22"/>
        <v>0</v>
      </c>
      <c r="AJ77" s="74">
        <f t="shared" si="22"/>
        <v>0</v>
      </c>
      <c r="AK77" s="74">
        <f t="shared" si="26"/>
        <v>0.74925868677955598</v>
      </c>
      <c r="AL77" s="74">
        <f t="shared" si="23"/>
        <v>0</v>
      </c>
      <c r="AM77" s="74">
        <f t="shared" si="23"/>
        <v>0.374201261192455</v>
      </c>
      <c r="AN77" s="74">
        <f t="shared" si="23"/>
        <v>0.24732143220399</v>
      </c>
      <c r="AO77" s="74">
        <f t="shared" si="23"/>
        <v>23.878638727367701</v>
      </c>
      <c r="AP77" s="74">
        <f t="shared" si="23"/>
        <v>0</v>
      </c>
      <c r="AQ77" s="74">
        <f t="shared" si="23"/>
        <v>0.60752433196973399</v>
      </c>
      <c r="AR77" s="74">
        <f t="shared" si="23"/>
        <v>22.085812699294902</v>
      </c>
      <c r="AT77" t="s">
        <v>202</v>
      </c>
      <c r="AU77" t="s">
        <v>201</v>
      </c>
      <c r="AV77" t="s">
        <v>190</v>
      </c>
      <c r="AW77" t="s">
        <v>165</v>
      </c>
      <c r="AX77">
        <v>5.8434551780319497</v>
      </c>
      <c r="AZ77">
        <v>0.31007107998023598</v>
      </c>
      <c r="BA77" s="77">
        <v>4.2264528853690898E-2</v>
      </c>
      <c r="BB77" s="77">
        <v>1.80198892226841</v>
      </c>
      <c r="BC77">
        <v>9.7630414518249307</v>
      </c>
      <c r="BD77">
        <v>0.97651160122311698</v>
      </c>
      <c r="BF77">
        <v>0.86988255589101005</v>
      </c>
      <c r="BG77">
        <v>3.49631604108456</v>
      </c>
      <c r="BH77">
        <v>6.9566851228364799</v>
      </c>
      <c r="BI77">
        <v>31.236389525771699</v>
      </c>
      <c r="BJ77">
        <v>0.21655958617905899</v>
      </c>
      <c r="BK77">
        <v>2.02672791846256</v>
      </c>
      <c r="BN77" s="77">
        <v>7.59340933891023E-2</v>
      </c>
      <c r="BP77" s="77"/>
      <c r="BR77">
        <v>0.74925868677955598</v>
      </c>
      <c r="BT77">
        <v>0.374201261192455</v>
      </c>
      <c r="BU77">
        <v>0.24732143220399</v>
      </c>
      <c r="BV77">
        <v>23.878638727367701</v>
      </c>
      <c r="BX77">
        <v>0.60752433196973399</v>
      </c>
      <c r="BY77">
        <v>22.085812699294902</v>
      </c>
    </row>
    <row r="78" spans="14:77">
      <c r="N78" s="74">
        <f t="shared" si="24"/>
        <v>1.25</v>
      </c>
      <c r="O78" s="76" t="s">
        <v>194</v>
      </c>
      <c r="P78" s="76" t="s">
        <v>166</v>
      </c>
      <c r="Q78" s="74">
        <f t="shared" si="25"/>
        <v>18.0743719626225</v>
      </c>
      <c r="R78" s="74">
        <f t="shared" si="22"/>
        <v>33.30909751714637</v>
      </c>
      <c r="S78" s="74">
        <f t="shared" si="22"/>
        <v>0.38489504847258627</v>
      </c>
      <c r="T78" s="74">
        <f t="shared" si="22"/>
        <v>0</v>
      </c>
      <c r="U78" s="74">
        <f t="shared" si="22"/>
        <v>22.640608448510001</v>
      </c>
      <c r="V78" s="74">
        <f t="shared" si="22"/>
        <v>263.38433196673003</v>
      </c>
      <c r="W78" s="74">
        <f t="shared" si="22"/>
        <v>12.423133622085212</v>
      </c>
      <c r="X78" s="74">
        <f t="shared" si="22"/>
        <v>0.39185864113594254</v>
      </c>
      <c r="Y78" s="74">
        <f t="shared" si="22"/>
        <v>1.3151785405186625</v>
      </c>
      <c r="Z78" s="74">
        <f t="shared" si="22"/>
        <v>9.1996847644801871</v>
      </c>
      <c r="AA78" s="74">
        <f t="shared" si="22"/>
        <v>0.50314485304306877</v>
      </c>
      <c r="AB78" s="74">
        <f t="shared" si="22"/>
        <v>168.79409898447875</v>
      </c>
      <c r="AC78" s="74">
        <f t="shared" si="22"/>
        <v>5.5462909928829625</v>
      </c>
      <c r="AD78" s="74">
        <f t="shared" si="22"/>
        <v>32.641366587626621</v>
      </c>
      <c r="AE78" s="74">
        <f t="shared" si="22"/>
        <v>4.6842197553285496</v>
      </c>
      <c r="AF78" s="74">
        <f t="shared" si="22"/>
        <v>81.596473625459382</v>
      </c>
      <c r="AG78" s="74">
        <f t="shared" si="22"/>
        <v>1.4783318793168376</v>
      </c>
      <c r="AH78" s="74">
        <f t="shared" si="22"/>
        <v>2.1158547921954001</v>
      </c>
      <c r="AI78" s="74">
        <f t="shared" si="22"/>
        <v>0.31566038563842996</v>
      </c>
      <c r="AJ78" s="74">
        <f t="shared" si="22"/>
        <v>0</v>
      </c>
      <c r="AK78" s="74">
        <f t="shared" si="26"/>
        <v>33.146550841518746</v>
      </c>
      <c r="AL78" s="74">
        <f t="shared" si="23"/>
        <v>33.397889784691628</v>
      </c>
      <c r="AM78" s="74">
        <f t="shared" si="23"/>
        <v>0.74378895219021746</v>
      </c>
      <c r="AN78" s="74">
        <f t="shared" si="23"/>
        <v>16.761210787334626</v>
      </c>
      <c r="AO78" s="74">
        <f t="shared" si="23"/>
        <v>1.1890537962527188</v>
      </c>
      <c r="AP78" s="74">
        <f t="shared" si="23"/>
        <v>1.193001296861415</v>
      </c>
      <c r="AQ78" s="74">
        <f t="shared" si="23"/>
        <v>13.425800392362499</v>
      </c>
      <c r="AR78" s="74">
        <f t="shared" si="23"/>
        <v>227.46366865016626</v>
      </c>
      <c r="AT78" t="s">
        <v>202</v>
      </c>
      <c r="AU78" t="s">
        <v>201</v>
      </c>
      <c r="AV78" t="s">
        <v>190</v>
      </c>
      <c r="AW78" t="s">
        <v>166</v>
      </c>
      <c r="AX78">
        <v>14.459497570098</v>
      </c>
      <c r="AY78">
        <v>26.647278013717099</v>
      </c>
      <c r="AZ78">
        <v>0.307916038778069</v>
      </c>
      <c r="BB78">
        <v>18.112486758808</v>
      </c>
      <c r="BC78">
        <v>210.70746557338401</v>
      </c>
      <c r="BD78">
        <v>9.9385068976681694</v>
      </c>
      <c r="BE78">
        <v>0.31348691290875402</v>
      </c>
      <c r="BF78">
        <v>1.05214283241493</v>
      </c>
      <c r="BG78">
        <v>7.3597478115841497</v>
      </c>
      <c r="BH78">
        <v>0.40251588243445502</v>
      </c>
      <c r="BI78">
        <v>135.035279187583</v>
      </c>
      <c r="BJ78">
        <v>4.4370327943063703</v>
      </c>
      <c r="BK78">
        <v>26.113093270101299</v>
      </c>
      <c r="BL78">
        <v>3.7473758042628398</v>
      </c>
      <c r="BM78">
        <v>65.277178900367502</v>
      </c>
      <c r="BN78">
        <v>1.1826655034534701</v>
      </c>
      <c r="BO78">
        <v>1.6926838337563199</v>
      </c>
      <c r="BP78">
        <v>0.25252830851074398</v>
      </c>
      <c r="BR78">
        <v>26.517240673214999</v>
      </c>
      <c r="BS78">
        <v>26.7183118277533</v>
      </c>
      <c r="BT78">
        <v>0.59503116175217396</v>
      </c>
      <c r="BU78" s="77">
        <v>13.408968629867701</v>
      </c>
      <c r="BV78">
        <v>0.95124303700217505</v>
      </c>
      <c r="BW78">
        <v>0.95440103748913196</v>
      </c>
      <c r="BX78">
        <v>10.740640313889999</v>
      </c>
      <c r="BY78">
        <v>181.970934920133</v>
      </c>
    </row>
    <row r="79" spans="14:77">
      <c r="N79" s="74">
        <f t="shared" si="24"/>
        <v>1.0204081632653061</v>
      </c>
      <c r="O79" s="76" t="s">
        <v>211</v>
      </c>
      <c r="P79" s="76" t="s">
        <v>167</v>
      </c>
      <c r="Q79" s="74">
        <f t="shared" si="25"/>
        <v>0</v>
      </c>
      <c r="R79" s="74">
        <f t="shared" si="22"/>
        <v>0</v>
      </c>
      <c r="S79" s="74">
        <f t="shared" si="22"/>
        <v>0</v>
      </c>
      <c r="T79" s="74">
        <f t="shared" si="22"/>
        <v>1.8614053701693266E-3</v>
      </c>
      <c r="U79" s="74">
        <f t="shared" si="22"/>
        <v>0</v>
      </c>
      <c r="V79" s="74">
        <f t="shared" si="22"/>
        <v>6.8153251221547144</v>
      </c>
      <c r="W79" s="74">
        <f t="shared" si="22"/>
        <v>0</v>
      </c>
      <c r="X79" s="74">
        <f t="shared" si="22"/>
        <v>0</v>
      </c>
      <c r="Y79" s="74">
        <f t="shared" si="22"/>
        <v>0.11585644851144286</v>
      </c>
      <c r="Z79" s="74">
        <f t="shared" si="22"/>
        <v>3.2095601290994695E-2</v>
      </c>
      <c r="AA79" s="74">
        <f t="shared" si="22"/>
        <v>0</v>
      </c>
      <c r="AB79" s="74">
        <f t="shared" si="22"/>
        <v>0.82074294729189279</v>
      </c>
      <c r="AC79" s="74">
        <f t="shared" si="22"/>
        <v>0</v>
      </c>
      <c r="AD79" s="74">
        <f t="shared" si="22"/>
        <v>0</v>
      </c>
      <c r="AE79" s="74">
        <f t="shared" si="22"/>
        <v>0</v>
      </c>
      <c r="AF79" s="74">
        <f t="shared" si="22"/>
        <v>7.7996980081228885E-3</v>
      </c>
      <c r="AG79" s="74">
        <f t="shared" si="22"/>
        <v>0</v>
      </c>
      <c r="AH79" s="74">
        <f t="shared" si="22"/>
        <v>0</v>
      </c>
      <c r="AI79" s="74">
        <f t="shared" si="22"/>
        <v>0</v>
      </c>
      <c r="AJ79" s="74">
        <f t="shared" si="22"/>
        <v>0</v>
      </c>
      <c r="AK79" s="74">
        <f t="shared" si="26"/>
        <v>0</v>
      </c>
      <c r="AL79" s="74">
        <f t="shared" si="23"/>
        <v>0.13840712578770409</v>
      </c>
      <c r="AM79" s="74">
        <f t="shared" si="23"/>
        <v>0</v>
      </c>
      <c r="AN79" s="74">
        <f t="shared" si="23"/>
        <v>0.16672335276914899</v>
      </c>
      <c r="AO79" s="74">
        <f t="shared" si="23"/>
        <v>0</v>
      </c>
      <c r="AP79" s="74">
        <f t="shared" si="23"/>
        <v>0.12532486930301021</v>
      </c>
      <c r="AQ79" s="74">
        <f t="shared" si="23"/>
        <v>0</v>
      </c>
      <c r="AR79" s="74">
        <f t="shared" si="23"/>
        <v>0</v>
      </c>
      <c r="AT79" t="s">
        <v>202</v>
      </c>
      <c r="AU79" t="s">
        <v>201</v>
      </c>
      <c r="AV79" t="s">
        <v>190</v>
      </c>
      <c r="AW79" t="s">
        <v>167</v>
      </c>
      <c r="BA79" s="77">
        <v>1.82417726276594E-3</v>
      </c>
      <c r="BB79" s="77"/>
      <c r="BC79">
        <v>6.6790186197116199</v>
      </c>
      <c r="BF79">
        <v>0.113539319541214</v>
      </c>
      <c r="BG79" s="77">
        <v>3.1453689265174799E-2</v>
      </c>
      <c r="BH79" s="77"/>
      <c r="BI79">
        <v>0.80432808834605496</v>
      </c>
      <c r="BM79" s="77">
        <v>7.6437040479604302E-3</v>
      </c>
      <c r="BO79" s="77"/>
      <c r="BS79">
        <v>0.13563898327195001</v>
      </c>
      <c r="BU79">
        <v>0.163388885713766</v>
      </c>
      <c r="BW79">
        <v>0.12281837191695</v>
      </c>
    </row>
    <row r="80" spans="14:77">
      <c r="N80" s="74">
        <f t="shared" si="24"/>
        <v>1.0204081632653061</v>
      </c>
      <c r="O80" s="76" t="s">
        <v>199</v>
      </c>
      <c r="P80" s="76" t="s">
        <v>168</v>
      </c>
      <c r="Q80" s="74">
        <f t="shared" si="25"/>
        <v>11.300248054588266</v>
      </c>
      <c r="R80" s="74">
        <f t="shared" si="22"/>
        <v>0.12076033115759388</v>
      </c>
      <c r="S80" s="74">
        <f t="shared" si="22"/>
        <v>2.1001151539468368</v>
      </c>
      <c r="T80" s="74">
        <f t="shared" si="22"/>
        <v>0</v>
      </c>
      <c r="U80" s="74">
        <f t="shared" si="22"/>
        <v>12.233111685200409</v>
      </c>
      <c r="V80" s="74">
        <f t="shared" si="22"/>
        <v>48.078636457992651</v>
      </c>
      <c r="W80" s="74">
        <f t="shared" si="22"/>
        <v>31.529953527069285</v>
      </c>
      <c r="X80" s="74">
        <f t="shared" si="22"/>
        <v>2.3301657637796938</v>
      </c>
      <c r="Y80" s="74">
        <f t="shared" si="22"/>
        <v>0.28613325215849494</v>
      </c>
      <c r="Z80" s="74">
        <f t="shared" ref="Z80:Z98" si="27">$N80*BG80</f>
        <v>0</v>
      </c>
      <c r="AA80" s="74">
        <f t="shared" ref="AA80:AA98" si="28">$N80*BH80</f>
        <v>19.193417856748777</v>
      </c>
      <c r="AB80" s="74">
        <f t="shared" ref="AB80:AB98" si="29">$N80*BI80</f>
        <v>20.249049493980408</v>
      </c>
      <c r="AC80" s="74">
        <f t="shared" ref="AC80:AC98" si="30">$N80*BJ80</f>
        <v>1.5970294179363469</v>
      </c>
      <c r="AD80" s="74">
        <f t="shared" ref="AD80:AD98" si="31">$N80*BK80</f>
        <v>6.5956895454527045</v>
      </c>
      <c r="AE80" s="74">
        <f t="shared" ref="AE80:AE98" si="32">$N80*BL80</f>
        <v>0</v>
      </c>
      <c r="AF80" s="74">
        <f t="shared" ref="AF80:AF98" si="33">$N80*BM80</f>
        <v>0</v>
      </c>
      <c r="AG80" s="74">
        <f t="shared" ref="AG80:AG98" si="34">$N80*BN80</f>
        <v>4.2866713066057658</v>
      </c>
      <c r="AH80" s="74">
        <f t="shared" ref="AH80:AH98" si="35">$N80*BO80</f>
        <v>0</v>
      </c>
      <c r="AI80" s="74">
        <f t="shared" ref="AI80:AI98" si="36">$N80*BP80</f>
        <v>3.632064130499888</v>
      </c>
      <c r="AJ80" s="74">
        <f t="shared" ref="AJ80:AJ98" si="37">$N80*BQ80</f>
        <v>0</v>
      </c>
      <c r="AK80" s="74">
        <f t="shared" si="26"/>
        <v>1.3206686950229696</v>
      </c>
      <c r="AL80" s="74">
        <f t="shared" si="23"/>
        <v>45.391051516593265</v>
      </c>
      <c r="AM80" s="74">
        <f t="shared" si="23"/>
        <v>3.0246544924450613E-2</v>
      </c>
      <c r="AN80" s="74">
        <f t="shared" si="23"/>
        <v>9.7504772410439493</v>
      </c>
      <c r="AO80" s="74">
        <f t="shared" si="23"/>
        <v>43.477245637754898</v>
      </c>
      <c r="AP80" s="74">
        <f t="shared" si="23"/>
        <v>0.62828069570323264</v>
      </c>
      <c r="AQ80" s="74">
        <f t="shared" si="23"/>
        <v>5.2660411624697758</v>
      </c>
      <c r="AR80" s="74">
        <f t="shared" si="23"/>
        <v>0.49114551182977961</v>
      </c>
      <c r="AT80" t="s">
        <v>202</v>
      </c>
      <c r="AU80" t="s">
        <v>201</v>
      </c>
      <c r="AV80" t="s">
        <v>190</v>
      </c>
      <c r="AW80" t="s">
        <v>168</v>
      </c>
      <c r="AX80">
        <v>11.0742430934965</v>
      </c>
      <c r="AY80">
        <v>0.118345124534442</v>
      </c>
      <c r="AZ80">
        <v>2.0581128508679001</v>
      </c>
      <c r="BB80">
        <v>11.9884494514964</v>
      </c>
      <c r="BC80">
        <v>47.117063728832797</v>
      </c>
      <c r="BD80">
        <v>30.899354456527899</v>
      </c>
      <c r="BE80">
        <v>2.2835624485041</v>
      </c>
      <c r="BF80">
        <v>0.28041058711532502</v>
      </c>
      <c r="BH80">
        <v>18.809549499613802</v>
      </c>
      <c r="BI80">
        <v>19.8440685041008</v>
      </c>
      <c r="BJ80">
        <v>1.56508882957762</v>
      </c>
      <c r="BK80">
        <v>6.4637757545436498</v>
      </c>
      <c r="BN80">
        <v>4.2009378804736501</v>
      </c>
      <c r="BP80">
        <v>3.5594228478898899</v>
      </c>
      <c r="BR80">
        <v>1.2942553211225101</v>
      </c>
      <c r="BS80">
        <v>44.483230486261398</v>
      </c>
      <c r="BT80" s="77">
        <v>2.9641614025961601E-2</v>
      </c>
      <c r="BU80">
        <v>9.5554676962230705</v>
      </c>
      <c r="BV80">
        <v>42.607700724999802</v>
      </c>
      <c r="BW80" s="77">
        <v>0.61571508178916801</v>
      </c>
      <c r="BX80">
        <v>5.1607203392203802</v>
      </c>
      <c r="BY80">
        <v>0.48132260159318402</v>
      </c>
    </row>
    <row r="81" spans="14:77">
      <c r="N81" s="74">
        <f t="shared" si="24"/>
        <v>1.3333333333333333</v>
      </c>
      <c r="O81" s="76" t="s">
        <v>212</v>
      </c>
      <c r="P81" s="76" t="s">
        <v>169</v>
      </c>
      <c r="Q81" s="74">
        <f t="shared" si="25"/>
        <v>0.32098974818273329</v>
      </c>
      <c r="R81" s="74">
        <f t="shared" ref="R81:R98" si="38">$N81*AY81</f>
        <v>9.5962503737270249E-2</v>
      </c>
      <c r="S81" s="74">
        <f t="shared" ref="S81:S98" si="39">$N81*AZ81</f>
        <v>5.2191962520007195E-3</v>
      </c>
      <c r="T81" s="74">
        <f t="shared" ref="T81:T98" si="40">$N81*BA81</f>
        <v>6.302813268307092E-2</v>
      </c>
      <c r="U81" s="74">
        <f t="shared" ref="U81:U98" si="41">$N81*BB81</f>
        <v>0</v>
      </c>
      <c r="V81" s="74">
        <f t="shared" ref="V81:V98" si="42">$N81*BC81</f>
        <v>0</v>
      </c>
      <c r="W81" s="74">
        <f t="shared" ref="W81:W98" si="43">$N81*BD81</f>
        <v>2.7843425975784E-2</v>
      </c>
      <c r="X81" s="74">
        <f t="shared" ref="X81:X98" si="44">$N81*BE81</f>
        <v>0</v>
      </c>
      <c r="Y81" s="74">
        <f t="shared" ref="Y81:Y98" si="45">$N81*BF81</f>
        <v>0</v>
      </c>
      <c r="Z81" s="74">
        <f t="shared" si="27"/>
        <v>1.7168812567905332</v>
      </c>
      <c r="AA81" s="74">
        <f t="shared" si="28"/>
        <v>0</v>
      </c>
      <c r="AB81" s="74">
        <f t="shared" si="29"/>
        <v>2.9789659204771466</v>
      </c>
      <c r="AC81" s="74">
        <f t="shared" si="30"/>
        <v>0.16865306379180667</v>
      </c>
      <c r="AD81" s="74">
        <f t="shared" si="31"/>
        <v>0.37264249108431735</v>
      </c>
      <c r="AE81" s="74">
        <f t="shared" si="32"/>
        <v>0.21397054224915468</v>
      </c>
      <c r="AF81" s="74">
        <f t="shared" si="33"/>
        <v>2.0951687913591996</v>
      </c>
      <c r="AG81" s="74">
        <f t="shared" si="34"/>
        <v>0</v>
      </c>
      <c r="AH81" s="74">
        <f t="shared" si="35"/>
        <v>6.1408106942523865E-3</v>
      </c>
      <c r="AI81" s="74">
        <f t="shared" si="36"/>
        <v>0</v>
      </c>
      <c r="AJ81" s="74">
        <f t="shared" si="37"/>
        <v>6.3736581160554404E-3</v>
      </c>
      <c r="AK81" s="74">
        <f t="shared" si="26"/>
        <v>0</v>
      </c>
      <c r="AL81" s="74">
        <f t="shared" si="23"/>
        <v>0</v>
      </c>
      <c r="AM81" s="74">
        <f t="shared" si="23"/>
        <v>0.20934169444222664</v>
      </c>
      <c r="AN81" s="74">
        <f t="shared" si="23"/>
        <v>6.4587455893513723E-2</v>
      </c>
      <c r="AO81" s="74">
        <f t="shared" si="23"/>
        <v>0</v>
      </c>
      <c r="AP81" s="74">
        <f t="shared" si="23"/>
        <v>9.5995944829104007E-2</v>
      </c>
      <c r="AQ81" s="74">
        <f t="shared" si="23"/>
        <v>0</v>
      </c>
      <c r="AR81" s="74">
        <f t="shared" si="23"/>
        <v>2.7286990010874401</v>
      </c>
      <c r="AT81" t="s">
        <v>202</v>
      </c>
      <c r="AU81" t="s">
        <v>201</v>
      </c>
      <c r="AV81" t="s">
        <v>190</v>
      </c>
      <c r="AW81" t="s">
        <v>169</v>
      </c>
      <c r="AX81">
        <v>0.24074231113705</v>
      </c>
      <c r="AY81" s="77">
        <v>7.1971877802952694E-2</v>
      </c>
      <c r="AZ81" s="77">
        <v>3.9143971890005401E-3</v>
      </c>
      <c r="BA81" s="77">
        <v>4.7271099512303197E-2</v>
      </c>
      <c r="BB81" s="77"/>
      <c r="BD81">
        <v>2.0882569481838E-2</v>
      </c>
      <c r="BG81">
        <v>1.2876609425929</v>
      </c>
      <c r="BI81">
        <v>2.2342244403578602</v>
      </c>
      <c r="BJ81">
        <v>0.126489797843855</v>
      </c>
      <c r="BK81">
        <v>0.27948186831323801</v>
      </c>
      <c r="BL81">
        <v>0.16047790668686601</v>
      </c>
      <c r="BM81">
        <v>1.5713765935194</v>
      </c>
      <c r="BO81" s="77">
        <v>4.6056080206892903E-3</v>
      </c>
      <c r="BQ81" s="77">
        <v>4.7802435870415803E-3</v>
      </c>
      <c r="BS81" s="77"/>
      <c r="BT81">
        <v>0.15700627083166999</v>
      </c>
      <c r="BU81" s="77">
        <v>4.8440591920135299E-2</v>
      </c>
      <c r="BW81">
        <v>7.1996958621828006E-2</v>
      </c>
      <c r="BX81" s="77"/>
      <c r="BY81">
        <v>2.0465242508155801</v>
      </c>
    </row>
    <row r="82" spans="14:77">
      <c r="N82" s="74">
        <f t="shared" si="24"/>
        <v>1.3333333333333333</v>
      </c>
      <c r="O82" s="76" t="s">
        <v>196</v>
      </c>
      <c r="P82" s="76" t="s">
        <v>170</v>
      </c>
      <c r="Q82" s="74">
        <f t="shared" si="25"/>
        <v>20.890458415131466</v>
      </c>
      <c r="R82" s="74">
        <f t="shared" si="38"/>
        <v>30.456869275716134</v>
      </c>
      <c r="S82" s="74">
        <f t="shared" si="39"/>
        <v>2.1880594528489866E-2</v>
      </c>
      <c r="T82" s="74">
        <f t="shared" si="40"/>
        <v>0.20864778129554398</v>
      </c>
      <c r="U82" s="74">
        <f t="shared" si="41"/>
        <v>0</v>
      </c>
      <c r="V82" s="74">
        <f t="shared" si="42"/>
        <v>158.46738573093467</v>
      </c>
      <c r="W82" s="74">
        <f t="shared" si="43"/>
        <v>8.7015159890070795</v>
      </c>
      <c r="X82" s="74">
        <f t="shared" si="44"/>
        <v>3.5492637284486796E-2</v>
      </c>
      <c r="Y82" s="74">
        <f t="shared" si="45"/>
        <v>11.780682836535881</v>
      </c>
      <c r="Z82" s="74">
        <f t="shared" si="27"/>
        <v>4.0548924500574133</v>
      </c>
      <c r="AA82" s="74">
        <f t="shared" si="28"/>
        <v>8.4701712178439195</v>
      </c>
      <c r="AB82" s="74">
        <f t="shared" si="29"/>
        <v>72.301800464533187</v>
      </c>
      <c r="AC82" s="74">
        <f t="shared" si="30"/>
        <v>1.66997442410488</v>
      </c>
      <c r="AD82" s="74">
        <f t="shared" si="31"/>
        <v>0</v>
      </c>
      <c r="AE82" s="74">
        <f t="shared" si="32"/>
        <v>10.768153303712481</v>
      </c>
      <c r="AF82" s="74">
        <f t="shared" si="33"/>
        <v>10.551889708179386</v>
      </c>
      <c r="AG82" s="74">
        <f t="shared" si="34"/>
        <v>7.8476283362480387E-2</v>
      </c>
      <c r="AH82" s="74">
        <f t="shared" si="35"/>
        <v>2.25571184735192</v>
      </c>
      <c r="AI82" s="74">
        <f t="shared" si="36"/>
        <v>0</v>
      </c>
      <c r="AJ82" s="74">
        <f t="shared" si="37"/>
        <v>0</v>
      </c>
      <c r="AK82" s="74">
        <f t="shared" si="26"/>
        <v>0</v>
      </c>
      <c r="AL82" s="74">
        <f t="shared" si="23"/>
        <v>0</v>
      </c>
      <c r="AM82" s="74">
        <f t="shared" si="23"/>
        <v>0.5875814055543026</v>
      </c>
      <c r="AN82" s="74">
        <f t="shared" si="23"/>
        <v>0.75984328695388259</v>
      </c>
      <c r="AO82" s="74">
        <f t="shared" si="23"/>
        <v>0.99331334847855735</v>
      </c>
      <c r="AP82" s="74">
        <f t="shared" si="23"/>
        <v>3.3553891060193202</v>
      </c>
      <c r="AQ82" s="74">
        <f t="shared" si="23"/>
        <v>0</v>
      </c>
      <c r="AR82" s="74">
        <f t="shared" si="23"/>
        <v>24.79225041277693</v>
      </c>
      <c r="AT82" t="s">
        <v>202</v>
      </c>
      <c r="AU82" t="s">
        <v>201</v>
      </c>
      <c r="AV82" t="s">
        <v>190</v>
      </c>
      <c r="AW82" t="s">
        <v>170</v>
      </c>
      <c r="AX82">
        <v>15.6678438113486</v>
      </c>
      <c r="AY82">
        <v>22.842651956787101</v>
      </c>
      <c r="AZ82" s="77">
        <v>1.64104458963674E-2</v>
      </c>
      <c r="BA82">
        <v>0.15648583597165799</v>
      </c>
      <c r="BC82">
        <v>118.850539298201</v>
      </c>
      <c r="BD82">
        <v>6.52613699175531</v>
      </c>
      <c r="BE82" s="77">
        <v>2.6619477963365099E-2</v>
      </c>
      <c r="BF82" s="77">
        <v>8.8355121274019108</v>
      </c>
      <c r="BG82">
        <v>3.0411693375430602</v>
      </c>
      <c r="BH82">
        <v>6.3526284133829396</v>
      </c>
      <c r="BI82">
        <v>54.226350348399897</v>
      </c>
      <c r="BJ82">
        <v>1.25248081807866</v>
      </c>
      <c r="BL82">
        <v>8.0761149777843606</v>
      </c>
      <c r="BM82">
        <v>7.9139172811345402</v>
      </c>
      <c r="BN82" s="77">
        <v>5.8857212521860297E-2</v>
      </c>
      <c r="BO82">
        <v>1.69178388551394</v>
      </c>
      <c r="BP82" s="77"/>
      <c r="BT82">
        <v>0.44068605416572698</v>
      </c>
      <c r="BU82">
        <v>0.56988246521541197</v>
      </c>
      <c r="BV82">
        <v>0.74498501135891804</v>
      </c>
      <c r="BW82">
        <v>2.5165418295144901</v>
      </c>
      <c r="BY82">
        <v>18.594187809582699</v>
      </c>
    </row>
    <row r="83" spans="14:77">
      <c r="N83" s="74">
        <f t="shared" si="24"/>
        <v>1.5384615384615383</v>
      </c>
      <c r="O83" s="76" t="s">
        <v>192</v>
      </c>
      <c r="P83" s="76" t="s">
        <v>171</v>
      </c>
      <c r="Q83" s="74">
        <f t="shared" si="25"/>
        <v>9.2420655843790911</v>
      </c>
      <c r="R83" s="74">
        <f t="shared" si="38"/>
        <v>0.93106753809272924</v>
      </c>
      <c r="S83" s="74">
        <f t="shared" si="39"/>
        <v>4.5252494309614608</v>
      </c>
      <c r="T83" s="74">
        <f t="shared" si="40"/>
        <v>2.4857170930385995E-2</v>
      </c>
      <c r="U83" s="74">
        <f t="shared" si="41"/>
        <v>10.495201081661383</v>
      </c>
      <c r="V83" s="74">
        <f t="shared" si="42"/>
        <v>62.541134439218297</v>
      </c>
      <c r="W83" s="74">
        <f t="shared" si="43"/>
        <v>3.7131526259173384</v>
      </c>
      <c r="X83" s="74">
        <f t="shared" si="44"/>
        <v>5.8533259995067999</v>
      </c>
      <c r="Y83" s="74">
        <f t="shared" si="45"/>
        <v>6.4942393425957219</v>
      </c>
      <c r="Z83" s="74">
        <f t="shared" si="27"/>
        <v>39.314950670356616</v>
      </c>
      <c r="AA83" s="74">
        <f t="shared" si="28"/>
        <v>8.0207656205588602</v>
      </c>
      <c r="AB83" s="74">
        <f t="shared" si="29"/>
        <v>56.269283932715538</v>
      </c>
      <c r="AC83" s="74">
        <f t="shared" si="30"/>
        <v>1.8348023403646152</v>
      </c>
      <c r="AD83" s="74">
        <f t="shared" si="31"/>
        <v>2.8368124449606</v>
      </c>
      <c r="AE83" s="74">
        <f t="shared" si="32"/>
        <v>2.9618231353621075E-2</v>
      </c>
      <c r="AF83" s="74">
        <f t="shared" si="33"/>
        <v>83.246803092023228</v>
      </c>
      <c r="AG83" s="74">
        <f t="shared" si="34"/>
        <v>5.344810157870584</v>
      </c>
      <c r="AH83" s="74">
        <f t="shared" si="35"/>
        <v>0.11151377300716415</v>
      </c>
      <c r="AI83" s="74">
        <f t="shared" si="36"/>
        <v>7.7757555101338145</v>
      </c>
      <c r="AJ83" s="74">
        <f t="shared" si="37"/>
        <v>0</v>
      </c>
      <c r="AK83" s="74">
        <f t="shared" si="26"/>
        <v>1.4778082324378783</v>
      </c>
      <c r="AL83" s="74">
        <f t="shared" ref="AL83:AL98" si="46">$N83*BS83</f>
        <v>14.852862455917153</v>
      </c>
      <c r="AM83" s="74">
        <f t="shared" ref="AM83:AM98" si="47">$N83*BT83</f>
        <v>1.9033978076876306</v>
      </c>
      <c r="AN83" s="74">
        <f t="shared" ref="AN83:AN98" si="48">$N83*BU83</f>
        <v>10.622835128354538</v>
      </c>
      <c r="AO83" s="74">
        <f t="shared" ref="AO83:AO98" si="49">$N83*BV83</f>
        <v>5.8388036579733535</v>
      </c>
      <c r="AP83" s="74">
        <f t="shared" ref="AP83:AP98" si="50">$N83*BW83</f>
        <v>4.4784613798948154</v>
      </c>
      <c r="AQ83" s="74">
        <f t="shared" ref="AQ83:AQ98" si="51">$N83*BX83</f>
        <v>0.2831320398828861</v>
      </c>
      <c r="AR83" s="74">
        <f t="shared" ref="AR83:AR98" si="52">$N83*BY83</f>
        <v>0.70552583270887381</v>
      </c>
      <c r="AT83" t="s">
        <v>202</v>
      </c>
      <c r="AU83" t="s">
        <v>201</v>
      </c>
      <c r="AV83" t="s">
        <v>190</v>
      </c>
      <c r="AW83" t="s">
        <v>171</v>
      </c>
      <c r="AX83">
        <v>6.0073426298464101</v>
      </c>
      <c r="AY83">
        <v>0.60519389976027405</v>
      </c>
      <c r="AZ83">
        <v>2.9414121301249501</v>
      </c>
      <c r="BA83" s="77">
        <v>1.6157161104750899E-2</v>
      </c>
      <c r="BB83" s="77">
        <v>6.8218807030799002</v>
      </c>
      <c r="BC83">
        <v>40.651737385491899</v>
      </c>
      <c r="BD83">
        <v>2.4135492068462701</v>
      </c>
      <c r="BE83">
        <v>3.8046618996794201</v>
      </c>
      <c r="BF83">
        <v>4.2212555726872196</v>
      </c>
      <c r="BG83">
        <v>25.554717935731802</v>
      </c>
      <c r="BH83">
        <v>5.2134976533632598</v>
      </c>
      <c r="BI83">
        <v>36.575034556265102</v>
      </c>
      <c r="BJ83">
        <v>1.1926215212369999</v>
      </c>
      <c r="BK83">
        <v>1.8439280892243901</v>
      </c>
      <c r="BL83" s="77">
        <v>1.9251850379853701E-2</v>
      </c>
      <c r="BM83" s="77">
        <v>54.110422009815103</v>
      </c>
      <c r="BN83">
        <v>3.4741266026158799</v>
      </c>
      <c r="BO83" s="77">
        <v>7.2483952454656705E-2</v>
      </c>
      <c r="BP83">
        <v>5.05424108158698</v>
      </c>
      <c r="BQ83" s="77"/>
      <c r="BR83">
        <v>0.960575351084621</v>
      </c>
      <c r="BS83">
        <v>9.6543605963461498</v>
      </c>
      <c r="BT83">
        <v>1.2372085749969599</v>
      </c>
      <c r="BU83">
        <v>6.9048428334304504</v>
      </c>
      <c r="BV83">
        <v>3.7952223776826801</v>
      </c>
      <c r="BW83">
        <v>2.9109998969316302</v>
      </c>
      <c r="BX83">
        <v>0.18403582592387599</v>
      </c>
      <c r="BY83">
        <v>0.45859179126076799</v>
      </c>
    </row>
    <row r="84" spans="14:77">
      <c r="N84" s="74">
        <f t="shared" si="24"/>
        <v>1.25</v>
      </c>
      <c r="O84" s="76" t="s">
        <v>198</v>
      </c>
      <c r="P84" s="76" t="s">
        <v>172</v>
      </c>
      <c r="Q84" s="74">
        <f t="shared" si="25"/>
        <v>0.35912831024969999</v>
      </c>
      <c r="R84" s="74">
        <f t="shared" si="38"/>
        <v>0.45430972865634628</v>
      </c>
      <c r="S84" s="74">
        <f t="shared" si="39"/>
        <v>1.0550478647293251</v>
      </c>
      <c r="T84" s="74">
        <f t="shared" si="40"/>
        <v>0</v>
      </c>
      <c r="U84" s="74">
        <f t="shared" si="41"/>
        <v>4.5196933372167507</v>
      </c>
      <c r="V84" s="74">
        <f t="shared" si="42"/>
        <v>10.344955332956713</v>
      </c>
      <c r="W84" s="74">
        <f t="shared" si="43"/>
        <v>2.4564254667483751E-3</v>
      </c>
      <c r="X84" s="74">
        <f t="shared" si="44"/>
        <v>0.13123407839378123</v>
      </c>
      <c r="Y84" s="74">
        <f t="shared" si="45"/>
        <v>3.6310177585048876E-2</v>
      </c>
      <c r="Z84" s="74">
        <f t="shared" si="27"/>
        <v>2.9548782601822627</v>
      </c>
      <c r="AA84" s="74">
        <f t="shared" si="28"/>
        <v>7.0773965149882753E-2</v>
      </c>
      <c r="AB84" s="74">
        <f t="shared" si="29"/>
        <v>2.45998545927345</v>
      </c>
      <c r="AC84" s="74">
        <f t="shared" si="30"/>
        <v>3.0710041148059499E-2</v>
      </c>
      <c r="AD84" s="74">
        <f t="shared" si="31"/>
        <v>0.57381342590994999</v>
      </c>
      <c r="AE84" s="74">
        <f t="shared" si="32"/>
        <v>0.37892015015028624</v>
      </c>
      <c r="AF84" s="74">
        <f t="shared" si="33"/>
        <v>6.3217406273356119E-2</v>
      </c>
      <c r="AG84" s="74">
        <f t="shared" si="34"/>
        <v>0.59433688272554874</v>
      </c>
      <c r="AH84" s="74">
        <f t="shared" si="35"/>
        <v>3.0341991465038E-3</v>
      </c>
      <c r="AI84" s="74">
        <f t="shared" si="36"/>
        <v>0.28479220965441876</v>
      </c>
      <c r="AJ84" s="74">
        <f t="shared" si="37"/>
        <v>0</v>
      </c>
      <c r="AK84" s="74">
        <f t="shared" si="26"/>
        <v>2.7365522025610503E-2</v>
      </c>
      <c r="AL84" s="74">
        <f t="shared" si="46"/>
        <v>44.27329846020325</v>
      </c>
      <c r="AM84" s="74">
        <f t="shared" si="47"/>
        <v>0</v>
      </c>
      <c r="AN84" s="74">
        <f t="shared" si="48"/>
        <v>3.4649507382302498E-2</v>
      </c>
      <c r="AO84" s="74">
        <f t="shared" si="49"/>
        <v>0</v>
      </c>
      <c r="AP84" s="74">
        <f t="shared" si="50"/>
        <v>0</v>
      </c>
      <c r="AQ84" s="74">
        <f t="shared" si="51"/>
        <v>0.31223087238002251</v>
      </c>
      <c r="AR84" s="74">
        <f t="shared" si="52"/>
        <v>1.0850018250853901</v>
      </c>
      <c r="AT84" t="s">
        <v>202</v>
      </c>
      <c r="AU84" t="s">
        <v>201</v>
      </c>
      <c r="AV84" t="s">
        <v>190</v>
      </c>
      <c r="AW84" t="s">
        <v>172</v>
      </c>
      <c r="AX84">
        <v>0.28730264819975998</v>
      </c>
      <c r="AY84">
        <v>0.36344778292507701</v>
      </c>
      <c r="AZ84">
        <v>0.84403829178346002</v>
      </c>
      <c r="BA84" s="77"/>
      <c r="BB84">
        <v>3.6157546697734002</v>
      </c>
      <c r="BC84">
        <v>8.2759642663653707</v>
      </c>
      <c r="BD84" s="77">
        <v>1.9651403733987002E-3</v>
      </c>
      <c r="BE84" s="77">
        <v>0.104987262715025</v>
      </c>
      <c r="BF84" s="77">
        <v>2.9048142068039101E-2</v>
      </c>
      <c r="BG84" s="77">
        <v>2.3639026081458101</v>
      </c>
      <c r="BH84" s="77">
        <v>5.6619172119906198E-2</v>
      </c>
      <c r="BI84" s="77">
        <v>1.9679883674187599</v>
      </c>
      <c r="BJ84" s="77">
        <v>2.4568032918447599E-2</v>
      </c>
      <c r="BK84" s="77">
        <v>0.45905074072795998</v>
      </c>
      <c r="BL84">
        <v>0.303136120120229</v>
      </c>
      <c r="BM84" s="77">
        <v>5.05739250186849E-2</v>
      </c>
      <c r="BN84">
        <v>0.47546950618043898</v>
      </c>
      <c r="BO84" s="77">
        <v>2.4273593172030399E-3</v>
      </c>
      <c r="BP84">
        <v>0.227833767723535</v>
      </c>
      <c r="BQ84" s="77"/>
      <c r="BR84" s="77">
        <v>2.1892417620488401E-2</v>
      </c>
      <c r="BS84">
        <v>35.418638768162602</v>
      </c>
      <c r="BT84" s="77"/>
      <c r="BU84">
        <v>2.7719605905842E-2</v>
      </c>
      <c r="BX84">
        <v>0.249784697904018</v>
      </c>
      <c r="BY84">
        <v>0.86800146006831203</v>
      </c>
    </row>
    <row r="85" spans="14:77">
      <c r="N85" s="74">
        <f t="shared" si="24"/>
        <v>1</v>
      </c>
      <c r="O85" s="76" t="s">
        <v>193</v>
      </c>
      <c r="P85" s="76" t="s">
        <v>173</v>
      </c>
      <c r="Q85" s="74">
        <f t="shared" si="25"/>
        <v>2.95504029477644</v>
      </c>
      <c r="R85" s="74">
        <f t="shared" si="38"/>
        <v>0</v>
      </c>
      <c r="S85" s="74">
        <f t="shared" si="39"/>
        <v>0.22196763055596999</v>
      </c>
      <c r="T85" s="74">
        <f t="shared" si="40"/>
        <v>5.7589665695964597E-2</v>
      </c>
      <c r="U85" s="74">
        <f t="shared" si="41"/>
        <v>1.58128492946027</v>
      </c>
      <c r="V85" s="74">
        <f t="shared" si="42"/>
        <v>7.3447943303155396</v>
      </c>
      <c r="W85" s="74">
        <f t="shared" si="43"/>
        <v>0.28882040849413798</v>
      </c>
      <c r="X85" s="74">
        <f t="shared" si="44"/>
        <v>0</v>
      </c>
      <c r="Y85" s="74">
        <f t="shared" si="45"/>
        <v>1.1844338859039001</v>
      </c>
      <c r="Z85" s="74">
        <f t="shared" si="27"/>
        <v>19.4259954656787</v>
      </c>
      <c r="AA85" s="74">
        <f t="shared" si="28"/>
        <v>3.8173251612415098</v>
      </c>
      <c r="AB85" s="74">
        <f t="shared" si="29"/>
        <v>15.455361785385399</v>
      </c>
      <c r="AC85" s="74">
        <f t="shared" si="30"/>
        <v>0.20292304573874401</v>
      </c>
      <c r="AD85" s="74">
        <f t="shared" si="31"/>
        <v>0.79954079717420901</v>
      </c>
      <c r="AE85" s="74">
        <f t="shared" si="32"/>
        <v>0</v>
      </c>
      <c r="AF85" s="74">
        <f t="shared" si="33"/>
        <v>0</v>
      </c>
      <c r="AG85" s="74">
        <f t="shared" si="34"/>
        <v>7.1822203416913796E-2</v>
      </c>
      <c r="AH85" s="74">
        <f t="shared" si="35"/>
        <v>0</v>
      </c>
      <c r="AI85" s="74">
        <f t="shared" si="36"/>
        <v>0</v>
      </c>
      <c r="AJ85" s="74">
        <f t="shared" si="37"/>
        <v>0</v>
      </c>
      <c r="AK85" s="74">
        <f t="shared" si="26"/>
        <v>0.81996426820134904</v>
      </c>
      <c r="AL85" s="74">
        <f t="shared" si="46"/>
        <v>0</v>
      </c>
      <c r="AM85" s="74">
        <f t="shared" si="47"/>
        <v>0.34451534123038202</v>
      </c>
      <c r="AN85" s="74">
        <f t="shared" si="48"/>
        <v>9.2418651654163103E-2</v>
      </c>
      <c r="AO85" s="74">
        <f t="shared" si="49"/>
        <v>16.040355408710202</v>
      </c>
      <c r="AP85" s="74">
        <f t="shared" si="50"/>
        <v>0</v>
      </c>
      <c r="AQ85" s="74">
        <f t="shared" si="51"/>
        <v>0.30293254020731802</v>
      </c>
      <c r="AR85" s="74">
        <f t="shared" si="52"/>
        <v>4.2775636350468398</v>
      </c>
      <c r="AT85" t="s">
        <v>202</v>
      </c>
      <c r="AU85" t="s">
        <v>201</v>
      </c>
      <c r="AV85" t="s">
        <v>190</v>
      </c>
      <c r="AW85" t="s">
        <v>173</v>
      </c>
      <c r="AX85">
        <v>2.95504029477644</v>
      </c>
      <c r="AZ85">
        <v>0.22196763055596999</v>
      </c>
      <c r="BA85" s="77">
        <v>5.7589665695964597E-2</v>
      </c>
      <c r="BB85" s="77">
        <v>1.58128492946027</v>
      </c>
      <c r="BC85">
        <v>7.3447943303155396</v>
      </c>
      <c r="BD85">
        <v>0.28882040849413798</v>
      </c>
      <c r="BF85">
        <v>1.1844338859039001</v>
      </c>
      <c r="BG85">
        <v>19.4259954656787</v>
      </c>
      <c r="BH85">
        <v>3.8173251612415098</v>
      </c>
      <c r="BI85">
        <v>15.455361785385399</v>
      </c>
      <c r="BJ85">
        <v>0.20292304573874401</v>
      </c>
      <c r="BK85">
        <v>0.79954079717420901</v>
      </c>
      <c r="BN85" s="77">
        <v>7.1822203416913796E-2</v>
      </c>
      <c r="BP85" s="77"/>
      <c r="BR85">
        <v>0.81996426820134904</v>
      </c>
      <c r="BT85">
        <v>0.34451534123038202</v>
      </c>
      <c r="BU85" s="77">
        <v>9.2418651654163103E-2</v>
      </c>
      <c r="BV85">
        <v>16.040355408710202</v>
      </c>
      <c r="BX85" s="77">
        <v>0.30293254020731802</v>
      </c>
      <c r="BY85">
        <v>4.2775636350468398</v>
      </c>
    </row>
    <row r="86" spans="14:77">
      <c r="N86" s="74">
        <f t="shared" si="24"/>
        <v>1.25</v>
      </c>
      <c r="O86" s="76" t="s">
        <v>194</v>
      </c>
      <c r="P86" s="76" t="s">
        <v>174</v>
      </c>
      <c r="Q86" s="74">
        <f t="shared" si="25"/>
        <v>8.6891624107351255</v>
      </c>
      <c r="R86" s="74">
        <f t="shared" si="38"/>
        <v>12.0843314404352</v>
      </c>
      <c r="S86" s="74">
        <f t="shared" si="39"/>
        <v>0.24326521372441501</v>
      </c>
      <c r="T86" s="74">
        <f t="shared" si="40"/>
        <v>0</v>
      </c>
      <c r="U86" s="74">
        <f t="shared" si="41"/>
        <v>17.717888855571999</v>
      </c>
      <c r="V86" s="74">
        <f t="shared" si="42"/>
        <v>200.60475519668375</v>
      </c>
      <c r="W86" s="74">
        <f t="shared" si="43"/>
        <v>3.37541307451295</v>
      </c>
      <c r="X86" s="74">
        <f t="shared" si="44"/>
        <v>0.72971519716324496</v>
      </c>
      <c r="Y86" s="74">
        <f t="shared" si="45"/>
        <v>2.6422692216454253</v>
      </c>
      <c r="Z86" s="74">
        <f t="shared" si="27"/>
        <v>55.313224568559875</v>
      </c>
      <c r="AA86" s="74">
        <f t="shared" si="28"/>
        <v>0.24364218775152627</v>
      </c>
      <c r="AB86" s="74">
        <f t="shared" si="29"/>
        <v>83.511711618640618</v>
      </c>
      <c r="AC86" s="74">
        <f t="shared" si="30"/>
        <v>2.6925395160172876</v>
      </c>
      <c r="AD86" s="74">
        <f t="shared" si="31"/>
        <v>11.313558574625899</v>
      </c>
      <c r="AE86" s="74">
        <f t="shared" si="32"/>
        <v>0.48803141311779374</v>
      </c>
      <c r="AF86" s="74">
        <f t="shared" si="33"/>
        <v>276.12688266635996</v>
      </c>
      <c r="AG86" s="74">
        <f t="shared" si="34"/>
        <v>1.3908001691650875</v>
      </c>
      <c r="AH86" s="74">
        <f t="shared" si="35"/>
        <v>1.1781995685869076</v>
      </c>
      <c r="AI86" s="74">
        <f t="shared" si="36"/>
        <v>0.32973584423833124</v>
      </c>
      <c r="AJ86" s="74">
        <f t="shared" si="37"/>
        <v>0</v>
      </c>
      <c r="AK86" s="74">
        <f t="shared" si="26"/>
        <v>36.257064759162624</v>
      </c>
      <c r="AL86" s="74">
        <f t="shared" si="46"/>
        <v>22.662882898376125</v>
      </c>
      <c r="AM86" s="74">
        <f t="shared" si="47"/>
        <v>0.68038442660804122</v>
      </c>
      <c r="AN86" s="74">
        <f t="shared" si="48"/>
        <v>6.2898015185718004</v>
      </c>
      <c r="AO86" s="74">
        <f t="shared" si="49"/>
        <v>0.75576394632586008</v>
      </c>
      <c r="AP86" s="74">
        <f t="shared" si="50"/>
        <v>0.99613227926298997</v>
      </c>
      <c r="AQ86" s="74">
        <f t="shared" si="51"/>
        <v>6.7956187527227252</v>
      </c>
      <c r="AR86" s="74">
        <f t="shared" si="52"/>
        <v>48.862909096781124</v>
      </c>
      <c r="AT86" t="s">
        <v>202</v>
      </c>
      <c r="AU86" t="s">
        <v>201</v>
      </c>
      <c r="AV86" t="s">
        <v>190</v>
      </c>
      <c r="AW86" t="s">
        <v>174</v>
      </c>
      <c r="AX86">
        <v>6.9513299285881001</v>
      </c>
      <c r="AY86">
        <v>9.6674651523481607</v>
      </c>
      <c r="AZ86">
        <v>0.19461217097953201</v>
      </c>
      <c r="BB86">
        <v>14.174311084457599</v>
      </c>
      <c r="BC86">
        <v>160.48380415734701</v>
      </c>
      <c r="BD86">
        <v>2.7003304596103601</v>
      </c>
      <c r="BE86">
        <v>0.58377215773059599</v>
      </c>
      <c r="BF86">
        <v>2.1138153773163402</v>
      </c>
      <c r="BG86">
        <v>44.250579654847897</v>
      </c>
      <c r="BH86">
        <v>0.19491375020122101</v>
      </c>
      <c r="BI86">
        <v>66.8093692949125</v>
      </c>
      <c r="BJ86">
        <v>2.1540316128138302</v>
      </c>
      <c r="BK86">
        <v>9.0508468597007194</v>
      </c>
      <c r="BL86">
        <v>0.390425130494235</v>
      </c>
      <c r="BM86">
        <v>220.90150613308799</v>
      </c>
      <c r="BN86">
        <v>1.1126401353320701</v>
      </c>
      <c r="BO86">
        <v>0.94255965486952598</v>
      </c>
      <c r="BP86">
        <v>0.26378867539066497</v>
      </c>
      <c r="BR86">
        <v>29.0056518073301</v>
      </c>
      <c r="BS86">
        <v>18.130306318700899</v>
      </c>
      <c r="BT86">
        <v>0.54430754128643299</v>
      </c>
      <c r="BU86" s="77">
        <v>5.0318412148574403</v>
      </c>
      <c r="BV86">
        <v>0.60461115706068802</v>
      </c>
      <c r="BW86">
        <v>0.79690582341039196</v>
      </c>
      <c r="BX86">
        <v>5.4364950021781802</v>
      </c>
      <c r="BY86">
        <v>39.090327277424898</v>
      </c>
    </row>
    <row r="87" spans="14:77">
      <c r="N87" s="74">
        <f t="shared" si="24"/>
        <v>1.0204081632653061</v>
      </c>
      <c r="O87" s="76" t="s">
        <v>211</v>
      </c>
      <c r="P87" s="76" t="s">
        <v>175</v>
      </c>
      <c r="Q87" s="74">
        <f t="shared" si="25"/>
        <v>0</v>
      </c>
      <c r="R87" s="74">
        <f t="shared" si="38"/>
        <v>0</v>
      </c>
      <c r="S87" s="74">
        <f t="shared" si="39"/>
        <v>0</v>
      </c>
      <c r="T87" s="74">
        <f t="shared" si="40"/>
        <v>2.5364038477888678E-3</v>
      </c>
      <c r="U87" s="74">
        <f t="shared" si="41"/>
        <v>0</v>
      </c>
      <c r="V87" s="74">
        <f t="shared" si="42"/>
        <v>5.1272105092420199</v>
      </c>
      <c r="W87" s="74">
        <f t="shared" si="43"/>
        <v>0</v>
      </c>
      <c r="X87" s="74">
        <f t="shared" si="44"/>
        <v>0</v>
      </c>
      <c r="Y87" s="74">
        <f t="shared" si="45"/>
        <v>0.21952339480585614</v>
      </c>
      <c r="Z87" s="74">
        <f t="shared" si="27"/>
        <v>0.17832771721785307</v>
      </c>
      <c r="AA87" s="74">
        <f t="shared" si="28"/>
        <v>0</v>
      </c>
      <c r="AB87" s="74">
        <f t="shared" si="29"/>
        <v>0.40609297632956326</v>
      </c>
      <c r="AC87" s="74">
        <f t="shared" si="30"/>
        <v>0</v>
      </c>
      <c r="AD87" s="74">
        <f t="shared" si="31"/>
        <v>0</v>
      </c>
      <c r="AE87" s="74">
        <f t="shared" si="32"/>
        <v>0</v>
      </c>
      <c r="AF87" s="74">
        <f t="shared" si="33"/>
        <v>2.6569431310935816E-2</v>
      </c>
      <c r="AG87" s="74">
        <f t="shared" si="34"/>
        <v>0</v>
      </c>
      <c r="AH87" s="74">
        <f t="shared" si="35"/>
        <v>0</v>
      </c>
      <c r="AI87" s="74">
        <f t="shared" si="36"/>
        <v>0</v>
      </c>
      <c r="AJ87" s="74">
        <f t="shared" si="37"/>
        <v>0</v>
      </c>
      <c r="AK87" s="74">
        <f t="shared" si="26"/>
        <v>0</v>
      </c>
      <c r="AL87" s="74">
        <f t="shared" si="46"/>
        <v>9.5818048406789091E-2</v>
      </c>
      <c r="AM87" s="74">
        <f t="shared" si="47"/>
        <v>0</v>
      </c>
      <c r="AN87" s="74">
        <f t="shared" si="48"/>
        <v>6.2300940819461942E-2</v>
      </c>
      <c r="AO87" s="74">
        <f t="shared" si="49"/>
        <v>0</v>
      </c>
      <c r="AP87" s="74">
        <f t="shared" si="50"/>
        <v>0.10642456431653367</v>
      </c>
      <c r="AQ87" s="74">
        <f t="shared" si="51"/>
        <v>0</v>
      </c>
      <c r="AR87" s="74">
        <f t="shared" si="52"/>
        <v>0</v>
      </c>
      <c r="AT87" t="s">
        <v>202</v>
      </c>
      <c r="AU87" t="s">
        <v>201</v>
      </c>
      <c r="AV87" t="s">
        <v>190</v>
      </c>
      <c r="AW87" t="s">
        <v>175</v>
      </c>
      <c r="BA87" s="77">
        <v>2.4856757708330902E-3</v>
      </c>
      <c r="BB87" s="77"/>
      <c r="BC87">
        <v>5.0246662990571798</v>
      </c>
      <c r="BF87">
        <v>0.21513292690973901</v>
      </c>
      <c r="BG87">
        <v>0.174761162873496</v>
      </c>
      <c r="BI87">
        <v>0.39797111680297198</v>
      </c>
      <c r="BM87" s="77">
        <v>2.60380426847171E-2</v>
      </c>
      <c r="BO87" s="77"/>
      <c r="BS87" s="77">
        <v>9.3901687438653306E-2</v>
      </c>
      <c r="BU87" s="77">
        <v>6.1054922003072699E-2</v>
      </c>
      <c r="BV87" s="77"/>
      <c r="BW87">
        <v>0.104296073030203</v>
      </c>
      <c r="BX87" s="77"/>
    </row>
    <row r="88" spans="14:77">
      <c r="N88" s="74">
        <f t="shared" si="24"/>
        <v>1.0204081632653061</v>
      </c>
      <c r="O88" s="76" t="s">
        <v>199</v>
      </c>
      <c r="P88" s="76" t="s">
        <v>176</v>
      </c>
      <c r="Q88" s="74">
        <f t="shared" si="25"/>
        <v>5.4523943298677038</v>
      </c>
      <c r="R88" s="74">
        <f t="shared" si="38"/>
        <v>4.2751365939157147E-2</v>
      </c>
      <c r="S88" s="74">
        <f t="shared" si="39"/>
        <v>1.3846942165030001</v>
      </c>
      <c r="T88" s="74">
        <f t="shared" si="40"/>
        <v>0</v>
      </c>
      <c r="U88" s="74">
        <f t="shared" si="41"/>
        <v>9.5530409976077557</v>
      </c>
      <c r="V88" s="74">
        <f t="shared" si="42"/>
        <v>35.643386286080712</v>
      </c>
      <c r="W88" s="74">
        <f t="shared" si="43"/>
        <v>9.1546709939247144</v>
      </c>
      <c r="X88" s="74">
        <f t="shared" si="44"/>
        <v>4.1279257061167751</v>
      </c>
      <c r="Y88" s="74">
        <f t="shared" si="45"/>
        <v>0.5421617659928204</v>
      </c>
      <c r="Z88" s="74">
        <f t="shared" si="27"/>
        <v>0</v>
      </c>
      <c r="AA88" s="74">
        <f t="shared" si="28"/>
        <v>9.7136251303508274</v>
      </c>
      <c r="AB88" s="74">
        <f t="shared" si="29"/>
        <v>10.523454365217551</v>
      </c>
      <c r="AC88" s="74">
        <f t="shared" si="30"/>
        <v>0.75477809534630103</v>
      </c>
      <c r="AD88" s="74">
        <f t="shared" si="31"/>
        <v>2.0656610422475916</v>
      </c>
      <c r="AE88" s="74">
        <f t="shared" si="32"/>
        <v>0</v>
      </c>
      <c r="AF88" s="74">
        <f t="shared" si="33"/>
        <v>0</v>
      </c>
      <c r="AG88" s="74">
        <f t="shared" si="34"/>
        <v>4.0606501217538673</v>
      </c>
      <c r="AH88" s="74">
        <f t="shared" si="35"/>
        <v>0</v>
      </c>
      <c r="AI88" s="74">
        <f t="shared" si="36"/>
        <v>4.4234339902948463</v>
      </c>
      <c r="AJ88" s="74">
        <f t="shared" si="37"/>
        <v>0</v>
      </c>
      <c r="AK88" s="74">
        <f t="shared" si="26"/>
        <v>1.4594284219869695</v>
      </c>
      <c r="AL88" s="74">
        <f t="shared" si="46"/>
        <v>31.819554948561532</v>
      </c>
      <c r="AM88" s="74">
        <f t="shared" si="47"/>
        <v>2.755568074188949E-2</v>
      </c>
      <c r="AN88" s="74">
        <f t="shared" si="48"/>
        <v>3.56064194124398</v>
      </c>
      <c r="AO88" s="74">
        <f t="shared" si="49"/>
        <v>27.927833339507451</v>
      </c>
      <c r="AP88" s="74">
        <f t="shared" si="50"/>
        <v>0.54736773928777038</v>
      </c>
      <c r="AQ88" s="74">
        <f t="shared" si="51"/>
        <v>2.5433377931290613</v>
      </c>
      <c r="AR88" s="74">
        <f t="shared" si="52"/>
        <v>8.1546732374187761E-2</v>
      </c>
      <c r="AT88" t="s">
        <v>202</v>
      </c>
      <c r="AU88" t="s">
        <v>201</v>
      </c>
      <c r="AV88" t="s">
        <v>190</v>
      </c>
      <c r="AW88" t="s">
        <v>176</v>
      </c>
      <c r="AX88">
        <v>5.3433464432703497</v>
      </c>
      <c r="AY88">
        <v>4.1896338620374E-2</v>
      </c>
      <c r="AZ88">
        <v>1.35700033217294</v>
      </c>
      <c r="BB88">
        <v>9.3619801776555995</v>
      </c>
      <c r="BC88">
        <v>34.930518560359097</v>
      </c>
      <c r="BD88">
        <v>8.9715775740462202</v>
      </c>
      <c r="BE88">
        <v>4.0453671919944396</v>
      </c>
      <c r="BF88">
        <v>0.53131853067296397</v>
      </c>
      <c r="BH88">
        <v>9.5193526277438103</v>
      </c>
      <c r="BI88">
        <v>10.312985277913199</v>
      </c>
      <c r="BJ88">
        <v>0.73968253343937496</v>
      </c>
      <c r="BK88">
        <v>2.0243478214026398</v>
      </c>
      <c r="BN88">
        <v>3.9794371193187899</v>
      </c>
      <c r="BP88">
        <v>4.3349653104889496</v>
      </c>
      <c r="BR88">
        <v>1.43023985354723</v>
      </c>
      <c r="BS88">
        <v>31.183163849590301</v>
      </c>
      <c r="BT88" s="77">
        <v>2.7004567127051699E-2</v>
      </c>
      <c r="BU88">
        <v>3.4894291024191002</v>
      </c>
      <c r="BV88">
        <v>27.369276672717302</v>
      </c>
      <c r="BW88" s="77">
        <v>0.53642038450201501</v>
      </c>
      <c r="BX88">
        <v>2.4924710372664798</v>
      </c>
      <c r="BY88">
        <v>7.9915797726703999E-2</v>
      </c>
    </row>
    <row r="89" spans="14:77">
      <c r="N89" s="74">
        <f t="shared" si="24"/>
        <v>1.3333333333333333</v>
      </c>
      <c r="O89" s="76" t="s">
        <v>212</v>
      </c>
      <c r="P89" s="76" t="s">
        <v>177</v>
      </c>
      <c r="Q89" s="74">
        <f t="shared" si="25"/>
        <v>0.16232476168512666</v>
      </c>
      <c r="R89" s="74">
        <f t="shared" si="38"/>
        <v>3.3971897546231596E-2</v>
      </c>
      <c r="S89" s="74">
        <f t="shared" si="39"/>
        <v>3.4589996479280133E-3</v>
      </c>
      <c r="T89" s="74">
        <f t="shared" si="40"/>
        <v>8.5883387927381205E-2</v>
      </c>
      <c r="U89" s="74">
        <f t="shared" si="41"/>
        <v>0</v>
      </c>
      <c r="V89" s="74">
        <f t="shared" si="42"/>
        <v>0</v>
      </c>
      <c r="W89" s="74">
        <f t="shared" si="43"/>
        <v>8.2348985107463992E-3</v>
      </c>
      <c r="X89" s="74">
        <f t="shared" si="44"/>
        <v>0</v>
      </c>
      <c r="Y89" s="74">
        <f t="shared" si="45"/>
        <v>0</v>
      </c>
      <c r="Z89" s="74">
        <f t="shared" si="27"/>
        <v>9.5392213619160398</v>
      </c>
      <c r="AA89" s="74">
        <f t="shared" si="28"/>
        <v>0</v>
      </c>
      <c r="AB89" s="74">
        <f t="shared" si="29"/>
        <v>1.4739535468495868</v>
      </c>
      <c r="AC89" s="74">
        <f t="shared" si="30"/>
        <v>8.3982007756836674E-2</v>
      </c>
      <c r="AD89" s="74">
        <f t="shared" si="31"/>
        <v>0.12787771113688706</v>
      </c>
      <c r="AE89" s="74">
        <f t="shared" si="32"/>
        <v>2.2292550760375732E-2</v>
      </c>
      <c r="AF89" s="74">
        <f t="shared" si="33"/>
        <v>7.1371041974481724</v>
      </c>
      <c r="AG89" s="74">
        <f t="shared" si="34"/>
        <v>0</v>
      </c>
      <c r="AH89" s="74">
        <f t="shared" si="35"/>
        <v>3.3558309020853203E-3</v>
      </c>
      <c r="AI89" s="74">
        <f t="shared" si="36"/>
        <v>0</v>
      </c>
      <c r="AJ89" s="74">
        <f t="shared" si="37"/>
        <v>1.6332354713038268E-2</v>
      </c>
      <c r="AK89" s="74">
        <f t="shared" si="26"/>
        <v>0</v>
      </c>
      <c r="AL89" s="74">
        <f t="shared" si="46"/>
        <v>0</v>
      </c>
      <c r="AM89" s="74">
        <f t="shared" si="47"/>
        <v>0.192734327838776</v>
      </c>
      <c r="AN89" s="74">
        <f t="shared" si="48"/>
        <v>2.4134502166284533E-2</v>
      </c>
      <c r="AO89" s="74">
        <f t="shared" si="49"/>
        <v>0</v>
      </c>
      <c r="AP89" s="74">
        <f t="shared" si="50"/>
        <v>8.1518745704427603E-2</v>
      </c>
      <c r="AQ89" s="74">
        <f t="shared" si="51"/>
        <v>0</v>
      </c>
      <c r="AR89" s="74">
        <f t="shared" si="52"/>
        <v>0.5796277848912893</v>
      </c>
      <c r="AT89" t="s">
        <v>202</v>
      </c>
      <c r="AU89" t="s">
        <v>201</v>
      </c>
      <c r="AV89" t="s">
        <v>190</v>
      </c>
      <c r="AW89" t="s">
        <v>177</v>
      </c>
      <c r="AX89">
        <v>0.121743571263845</v>
      </c>
      <c r="AY89" s="77">
        <v>2.5478923159673698E-2</v>
      </c>
      <c r="AZ89" s="77">
        <v>2.5942497359460102E-3</v>
      </c>
      <c r="BA89" s="77">
        <v>6.4412540945535904E-2</v>
      </c>
      <c r="BB89" s="77"/>
      <c r="BD89" s="77">
        <v>6.1761738830597998E-3</v>
      </c>
      <c r="BE89" s="77"/>
      <c r="BG89">
        <v>7.1544160214370303</v>
      </c>
      <c r="BI89">
        <v>1.1054651601371901</v>
      </c>
      <c r="BJ89" s="77">
        <v>6.2986505817627506E-2</v>
      </c>
      <c r="BK89" s="77">
        <v>9.5908283352665297E-2</v>
      </c>
      <c r="BL89" s="77">
        <v>1.67194130702818E-2</v>
      </c>
      <c r="BM89" s="77">
        <v>5.3528281480861297</v>
      </c>
      <c r="BO89" s="77">
        <v>2.5168731765639902E-3</v>
      </c>
      <c r="BQ89" s="77">
        <v>1.2249266034778701E-2</v>
      </c>
      <c r="BS89" s="77"/>
      <c r="BT89">
        <v>0.14455074587908201</v>
      </c>
      <c r="BU89" s="77">
        <v>1.8100876624713401E-2</v>
      </c>
      <c r="BW89" s="77">
        <v>6.1139059278320702E-2</v>
      </c>
      <c r="BX89" s="77"/>
      <c r="BY89">
        <v>0.434720838668467</v>
      </c>
    </row>
    <row r="90" spans="14:77">
      <c r="N90" s="74">
        <f t="shared" si="24"/>
        <v>1.3333333333333333</v>
      </c>
      <c r="O90" s="76" t="s">
        <v>196</v>
      </c>
      <c r="P90" s="76" t="s">
        <v>178</v>
      </c>
      <c r="Q90" s="74">
        <f t="shared" si="25"/>
        <v>10.56432279612768</v>
      </c>
      <c r="R90" s="74">
        <f t="shared" si="38"/>
        <v>10.470542684671639</v>
      </c>
      <c r="S90" s="74">
        <f t="shared" si="39"/>
        <v>1.4501308574009733E-2</v>
      </c>
      <c r="T90" s="74">
        <f t="shared" si="40"/>
        <v>0.28430787720515066</v>
      </c>
      <c r="U90" s="74">
        <f t="shared" si="41"/>
        <v>0</v>
      </c>
      <c r="V90" s="74">
        <f t="shared" si="42"/>
        <v>118.0874217330032</v>
      </c>
      <c r="W90" s="74">
        <f t="shared" si="43"/>
        <v>2.5736275324972397</v>
      </c>
      <c r="X90" s="74">
        <f t="shared" si="44"/>
        <v>6.3264278337324925E-2</v>
      </c>
      <c r="Y90" s="74">
        <f t="shared" si="45"/>
        <v>22.539095349256264</v>
      </c>
      <c r="Z90" s="74">
        <f t="shared" si="27"/>
        <v>18.051039764165733</v>
      </c>
      <c r="AA90" s="74">
        <f t="shared" si="28"/>
        <v>4.3798383338505866</v>
      </c>
      <c r="AB90" s="74">
        <f t="shared" si="29"/>
        <v>35.120597293474532</v>
      </c>
      <c r="AC90" s="74">
        <f t="shared" si="30"/>
        <v>0.83157581296357064</v>
      </c>
      <c r="AD90" s="74">
        <f t="shared" si="31"/>
        <v>0</v>
      </c>
      <c r="AE90" s="74">
        <f t="shared" si="32"/>
        <v>1.1218916781762291</v>
      </c>
      <c r="AF90" s="74">
        <f t="shared" si="33"/>
        <v>35.94456682635893</v>
      </c>
      <c r="AG90" s="74">
        <f t="shared" si="34"/>
        <v>7.4226731860490391E-2</v>
      </c>
      <c r="AH90" s="74">
        <f t="shared" si="35"/>
        <v>1.2157531493990759</v>
      </c>
      <c r="AI90" s="74">
        <f t="shared" si="36"/>
        <v>0</v>
      </c>
      <c r="AJ90" s="74">
        <f t="shared" si="37"/>
        <v>0</v>
      </c>
      <c r="AK90" s="74">
        <f t="shared" si="26"/>
        <v>0</v>
      </c>
      <c r="AL90" s="74">
        <f t="shared" si="46"/>
        <v>0</v>
      </c>
      <c r="AM90" s="74">
        <f t="shared" si="47"/>
        <v>0.54096777630794524</v>
      </c>
      <c r="AN90" s="74">
        <f t="shared" si="48"/>
        <v>0.24111706856108664</v>
      </c>
      <c r="AO90" s="74">
        <f t="shared" si="49"/>
        <v>0.64830222841369323</v>
      </c>
      <c r="AP90" s="74">
        <f t="shared" si="50"/>
        <v>2.8493613197013863</v>
      </c>
      <c r="AQ90" s="74">
        <f t="shared" si="51"/>
        <v>0</v>
      </c>
      <c r="AR90" s="74">
        <f t="shared" si="52"/>
        <v>5.2663488633500535</v>
      </c>
      <c r="AT90" t="s">
        <v>202</v>
      </c>
      <c r="AU90" t="s">
        <v>201</v>
      </c>
      <c r="AV90" t="s">
        <v>190</v>
      </c>
      <c r="AW90" t="s">
        <v>178</v>
      </c>
      <c r="AX90">
        <v>7.92324209709576</v>
      </c>
      <c r="AY90">
        <v>7.8529070135037298</v>
      </c>
      <c r="AZ90" s="77">
        <v>1.08759814305073E-2</v>
      </c>
      <c r="BA90">
        <v>0.21323090790386301</v>
      </c>
      <c r="BC90">
        <v>88.565566299752405</v>
      </c>
      <c r="BD90">
        <v>1.9302206493729299</v>
      </c>
      <c r="BE90" s="77">
        <v>4.7448208752993701E-2</v>
      </c>
      <c r="BF90" s="77">
        <v>16.9043215119422</v>
      </c>
      <c r="BG90">
        <v>13.5382798231243</v>
      </c>
      <c r="BH90">
        <v>3.2848787503879402</v>
      </c>
      <c r="BI90">
        <v>26.340447970105899</v>
      </c>
      <c r="BJ90">
        <v>0.62368185972267798</v>
      </c>
      <c r="BL90">
        <v>0.84141875863217197</v>
      </c>
      <c r="BM90">
        <v>26.958425119769199</v>
      </c>
      <c r="BN90" s="77">
        <v>5.56700488953678E-2</v>
      </c>
      <c r="BO90">
        <v>0.91181486204930695</v>
      </c>
      <c r="BP90" s="77"/>
      <c r="BT90">
        <v>0.40572583223095898</v>
      </c>
      <c r="BU90">
        <v>0.18083780142081499</v>
      </c>
      <c r="BV90">
        <v>0.48622667131026998</v>
      </c>
      <c r="BW90">
        <v>2.1370209897760399</v>
      </c>
      <c r="BY90">
        <v>3.9497616475125401</v>
      </c>
    </row>
    <row r="91" spans="14:77">
      <c r="N91" s="74">
        <f t="shared" si="24"/>
        <v>1.5384615384615383</v>
      </c>
      <c r="O91" s="76" t="s">
        <v>192</v>
      </c>
      <c r="P91" s="76" t="s">
        <v>179</v>
      </c>
      <c r="Q91" s="74">
        <f t="shared" si="25"/>
        <v>7.0362108744342766</v>
      </c>
      <c r="R91" s="74">
        <f t="shared" si="38"/>
        <v>3.7036342046395077</v>
      </c>
      <c r="S91" s="74">
        <f t="shared" si="39"/>
        <v>3.809000711139507</v>
      </c>
      <c r="T91" s="74">
        <f t="shared" si="40"/>
        <v>7.3889425632671077E-2</v>
      </c>
      <c r="U91" s="74">
        <f t="shared" si="41"/>
        <v>6.6135439379963996</v>
      </c>
      <c r="V91" s="74">
        <f t="shared" si="42"/>
        <v>66.955604462693998</v>
      </c>
      <c r="W91" s="74">
        <f t="shared" si="43"/>
        <v>4.5082599932695535</v>
      </c>
      <c r="X91" s="74">
        <f t="shared" si="44"/>
        <v>1.3717100700502722</v>
      </c>
      <c r="Y91" s="74">
        <f t="shared" si="45"/>
        <v>2.6430825174272461</v>
      </c>
      <c r="Z91" s="74">
        <f t="shared" si="27"/>
        <v>18.947088549798305</v>
      </c>
      <c r="AA91" s="74">
        <f t="shared" si="28"/>
        <v>12.025328997646231</v>
      </c>
      <c r="AB91" s="74">
        <f t="shared" si="29"/>
        <v>80.676746875011233</v>
      </c>
      <c r="AC91" s="74">
        <f t="shared" si="30"/>
        <v>1.3529149429157474</v>
      </c>
      <c r="AD91" s="74">
        <f t="shared" si="31"/>
        <v>2.9253797778032151</v>
      </c>
      <c r="AE91" s="74">
        <f t="shared" si="32"/>
        <v>0.47763108753131223</v>
      </c>
      <c r="AF91" s="74">
        <f t="shared" si="33"/>
        <v>37.782675106501998</v>
      </c>
      <c r="AG91" s="74">
        <f t="shared" si="34"/>
        <v>2.3457078582866302</v>
      </c>
      <c r="AH91" s="74">
        <f t="shared" si="35"/>
        <v>0.21520434940391381</v>
      </c>
      <c r="AI91" s="74">
        <f t="shared" si="36"/>
        <v>2.3864326633421689</v>
      </c>
      <c r="AJ91" s="74">
        <f t="shared" si="37"/>
        <v>0</v>
      </c>
      <c r="AK91" s="74">
        <f t="shared" si="26"/>
        <v>6.8299716338382144</v>
      </c>
      <c r="AL91" s="74">
        <f t="shared" si="46"/>
        <v>7.4582264794123372</v>
      </c>
      <c r="AM91" s="74">
        <f t="shared" si="47"/>
        <v>2.6400713702834304</v>
      </c>
      <c r="AN91" s="74">
        <f t="shared" si="48"/>
        <v>9.8954415847139838</v>
      </c>
      <c r="AO91" s="74">
        <f t="shared" si="49"/>
        <v>2.9168672447753536</v>
      </c>
      <c r="AP91" s="74">
        <f t="shared" si="50"/>
        <v>1.4752080704479398</v>
      </c>
      <c r="AQ91" s="74">
        <f t="shared" si="51"/>
        <v>0.14454641333164614</v>
      </c>
      <c r="AR91" s="74">
        <f t="shared" si="52"/>
        <v>8.2506001773357696</v>
      </c>
      <c r="AT91" t="s">
        <v>202</v>
      </c>
      <c r="AU91" t="s">
        <v>201</v>
      </c>
      <c r="AV91" t="s">
        <v>190</v>
      </c>
      <c r="AW91" t="s">
        <v>179</v>
      </c>
      <c r="AX91">
        <v>4.5735370683822802</v>
      </c>
      <c r="AY91">
        <v>2.4073622330156801</v>
      </c>
      <c r="AZ91">
        <v>2.4758504622406798</v>
      </c>
      <c r="BA91" s="77">
        <v>4.8028126661236202E-2</v>
      </c>
      <c r="BB91" s="77">
        <v>4.2988035596976601</v>
      </c>
      <c r="BC91">
        <v>43.521142900751101</v>
      </c>
      <c r="BD91">
        <v>2.9303689956252099</v>
      </c>
      <c r="BE91">
        <v>0.89161154553267696</v>
      </c>
      <c r="BF91">
        <v>1.71800363632771</v>
      </c>
      <c r="BG91">
        <v>12.315607557368899</v>
      </c>
      <c r="BH91">
        <v>7.8164638484700504</v>
      </c>
      <c r="BI91">
        <v>52.439885468757303</v>
      </c>
      <c r="BJ91">
        <v>0.87939471289523596</v>
      </c>
      <c r="BK91">
        <v>1.9014968555720899</v>
      </c>
      <c r="BL91">
        <v>0.31046020689535297</v>
      </c>
      <c r="BM91">
        <v>24.558738819226299</v>
      </c>
      <c r="BN91">
        <v>1.5247101078863099</v>
      </c>
      <c r="BO91">
        <v>0.13988282711254399</v>
      </c>
      <c r="BP91">
        <v>1.55118123117241</v>
      </c>
      <c r="BR91">
        <v>4.4394815619948398</v>
      </c>
      <c r="BS91">
        <v>4.8478472116180198</v>
      </c>
      <c r="BT91">
        <v>1.71604639068423</v>
      </c>
      <c r="BU91">
        <v>6.4320370300640901</v>
      </c>
      <c r="BV91">
        <v>1.89596370910398</v>
      </c>
      <c r="BW91">
        <v>0.95888524579116097</v>
      </c>
      <c r="BX91">
        <v>9.3955168665569994E-2</v>
      </c>
      <c r="BY91">
        <v>5.3628901152682502</v>
      </c>
    </row>
    <row r="92" spans="14:77">
      <c r="N92" s="74">
        <f t="shared" si="24"/>
        <v>1.25</v>
      </c>
      <c r="O92" s="76" t="s">
        <v>198</v>
      </c>
      <c r="P92" s="76" t="s">
        <v>180</v>
      </c>
      <c r="Q92" s="74">
        <f t="shared" si="25"/>
        <v>0.2625823607705125</v>
      </c>
      <c r="R92" s="74">
        <f t="shared" si="38"/>
        <v>1.8071697066815375</v>
      </c>
      <c r="S92" s="74">
        <f t="shared" si="39"/>
        <v>0.88805669522744624</v>
      </c>
      <c r="T92" s="74">
        <f t="shared" si="40"/>
        <v>0</v>
      </c>
      <c r="U92" s="74">
        <f t="shared" si="41"/>
        <v>2.8480854005955125</v>
      </c>
      <c r="V92" s="74">
        <f t="shared" si="42"/>
        <v>11.035483961678963</v>
      </c>
      <c r="W92" s="74">
        <f t="shared" si="43"/>
        <v>3.0352143344810623E-3</v>
      </c>
      <c r="X92" s="74">
        <f t="shared" si="44"/>
        <v>3.07543070333735E-2</v>
      </c>
      <c r="Y92" s="74">
        <f t="shared" si="45"/>
        <v>1.566383609202425E-2</v>
      </c>
      <c r="Z92" s="74">
        <f t="shared" si="27"/>
        <v>1.4240470397331002</v>
      </c>
      <c r="AA92" s="74">
        <f t="shared" si="28"/>
        <v>0.10610960685994586</v>
      </c>
      <c r="AB92" s="74">
        <f t="shared" si="29"/>
        <v>3.5270330149816997</v>
      </c>
      <c r="AC92" s="74">
        <f t="shared" si="30"/>
        <v>2.2644440007720125E-2</v>
      </c>
      <c r="AD92" s="74">
        <f t="shared" si="31"/>
        <v>0.59172829621571876</v>
      </c>
      <c r="AE92" s="74">
        <f t="shared" si="32"/>
        <v>6.1104967201805502</v>
      </c>
      <c r="AF92" s="74">
        <f t="shared" si="33"/>
        <v>2.90903949570805E-2</v>
      </c>
      <c r="AG92" s="74">
        <f t="shared" si="34"/>
        <v>0.26084006432402501</v>
      </c>
      <c r="AH92" s="74">
        <f t="shared" si="35"/>
        <v>5.5053449505403996E-3</v>
      </c>
      <c r="AI92" s="74">
        <f t="shared" si="36"/>
        <v>8.740461457018725E-2</v>
      </c>
      <c r="AJ92" s="74">
        <f t="shared" si="37"/>
        <v>0</v>
      </c>
      <c r="AK92" s="74">
        <f t="shared" si="26"/>
        <v>0.12647531474202375</v>
      </c>
      <c r="AL92" s="74">
        <f t="shared" si="46"/>
        <v>22.176071661964251</v>
      </c>
      <c r="AM92" s="74">
        <f t="shared" si="47"/>
        <v>0</v>
      </c>
      <c r="AN92" s="74">
        <f t="shared" si="48"/>
        <v>3.225733431469225E-2</v>
      </c>
      <c r="AO92" s="74">
        <f t="shared" si="49"/>
        <v>0</v>
      </c>
      <c r="AP92" s="74">
        <f t="shared" si="50"/>
        <v>0</v>
      </c>
      <c r="AQ92" s="74">
        <f t="shared" si="51"/>
        <v>0.15940214822954626</v>
      </c>
      <c r="AR92" s="74">
        <f t="shared" si="52"/>
        <v>12.688283365886125</v>
      </c>
      <c r="AT92" t="s">
        <v>202</v>
      </c>
      <c r="AU92" t="s">
        <v>201</v>
      </c>
      <c r="AV92" t="s">
        <v>190</v>
      </c>
      <c r="AW92" t="s">
        <v>180</v>
      </c>
      <c r="AX92">
        <v>0.21006588861641001</v>
      </c>
      <c r="AY92">
        <v>1.4457357653452301</v>
      </c>
      <c r="AZ92">
        <v>0.71044535618195703</v>
      </c>
      <c r="BA92" s="77"/>
      <c r="BB92">
        <v>2.27846832047641</v>
      </c>
      <c r="BC92">
        <v>8.8283871693431699</v>
      </c>
      <c r="BD92" s="77">
        <v>2.42817146758485E-3</v>
      </c>
      <c r="BE92" s="77">
        <v>2.4603445626698799E-2</v>
      </c>
      <c r="BF92" s="77">
        <v>1.25310688736194E-2</v>
      </c>
      <c r="BG92" s="77">
        <v>1.1392376317864801</v>
      </c>
      <c r="BH92" s="77">
        <v>8.4887685487956693E-2</v>
      </c>
      <c r="BI92" s="77">
        <v>2.8216264119853598</v>
      </c>
      <c r="BJ92" s="77">
        <v>1.8115552006176101E-2</v>
      </c>
      <c r="BK92" s="77">
        <v>0.47338263697257499</v>
      </c>
      <c r="BL92">
        <v>4.8883973761444404</v>
      </c>
      <c r="BM92" s="77">
        <v>2.3272315965664401E-2</v>
      </c>
      <c r="BN92">
        <v>0.20867205145921999</v>
      </c>
      <c r="BO92" s="77">
        <v>4.4042759604323196E-3</v>
      </c>
      <c r="BP92" s="77">
        <v>6.9923691656149797E-2</v>
      </c>
      <c r="BQ92" s="77"/>
      <c r="BR92" s="77">
        <v>0.101180251793619</v>
      </c>
      <c r="BS92">
        <v>17.740857329571401</v>
      </c>
      <c r="BU92" s="77">
        <v>2.5805867451753801E-2</v>
      </c>
      <c r="BX92" s="77">
        <v>0.12752171858363701</v>
      </c>
      <c r="BY92">
        <v>10.150626692708901</v>
      </c>
    </row>
    <row r="93" spans="14:77">
      <c r="N93" s="74">
        <f t="shared" si="24"/>
        <v>1</v>
      </c>
      <c r="O93" s="76" t="s">
        <v>193</v>
      </c>
      <c r="P93" s="76" t="s">
        <v>181</v>
      </c>
      <c r="Q93" s="74">
        <f t="shared" si="25"/>
        <v>2.1606246655355101</v>
      </c>
      <c r="R93" s="74">
        <f t="shared" si="38"/>
        <v>0</v>
      </c>
      <c r="S93" s="74">
        <f t="shared" si="39"/>
        <v>0.19053886770008799</v>
      </c>
      <c r="T93" s="74">
        <f t="shared" si="40"/>
        <v>0.17118415178843799</v>
      </c>
      <c r="U93" s="74">
        <f t="shared" si="41"/>
        <v>1.1432301496338</v>
      </c>
      <c r="V93" s="74">
        <f t="shared" si="42"/>
        <v>7.8350616791428402</v>
      </c>
      <c r="W93" s="74">
        <f t="shared" si="43"/>
        <v>0.35686945928524799</v>
      </c>
      <c r="X93" s="74">
        <f t="shared" si="44"/>
        <v>0</v>
      </c>
      <c r="Y93" s="74">
        <f t="shared" si="45"/>
        <v>0.758623676931094</v>
      </c>
      <c r="Z93" s="74">
        <f t="shared" si="27"/>
        <v>9.3619868228640701</v>
      </c>
      <c r="AA93" s="74">
        <f t="shared" si="28"/>
        <v>5.5007248472044799</v>
      </c>
      <c r="AB93" s="74">
        <f t="shared" si="29"/>
        <v>22.159306507705399</v>
      </c>
      <c r="AC93" s="74">
        <f t="shared" si="30"/>
        <v>0.182303066566574</v>
      </c>
      <c r="AD93" s="74">
        <f t="shared" si="31"/>
        <v>0.82246399653050095</v>
      </c>
      <c r="AE93" s="74">
        <f t="shared" si="32"/>
        <v>0</v>
      </c>
      <c r="AF93" s="74">
        <f t="shared" si="33"/>
        <v>0</v>
      </c>
      <c r="AG93" s="74">
        <f t="shared" si="34"/>
        <v>3.1521004841362103E-2</v>
      </c>
      <c r="AH93" s="74">
        <f t="shared" si="35"/>
        <v>0</v>
      </c>
      <c r="AI93" s="74">
        <f t="shared" si="36"/>
        <v>0</v>
      </c>
      <c r="AJ93" s="74">
        <f t="shared" si="37"/>
        <v>0</v>
      </c>
      <c r="AK93" s="74">
        <f t="shared" si="26"/>
        <v>3.7897205801320601</v>
      </c>
      <c r="AL93" s="74">
        <f t="shared" si="46"/>
        <v>0</v>
      </c>
      <c r="AM93" s="74">
        <f t="shared" si="47"/>
        <v>0.48429830476439201</v>
      </c>
      <c r="AN93" s="74">
        <f t="shared" si="48"/>
        <v>8.6038148652842206E-2</v>
      </c>
      <c r="AO93" s="74">
        <f t="shared" si="49"/>
        <v>8.2925376985142094</v>
      </c>
      <c r="AP93" s="74">
        <f t="shared" si="50"/>
        <v>0</v>
      </c>
      <c r="AQ93" s="74">
        <f t="shared" si="51"/>
        <v>0.15465510275965</v>
      </c>
      <c r="AR93" s="74">
        <f t="shared" si="52"/>
        <v>61.058410367847301</v>
      </c>
      <c r="AT93" t="s">
        <v>202</v>
      </c>
      <c r="AU93" t="s">
        <v>201</v>
      </c>
      <c r="AV93" t="s">
        <v>190</v>
      </c>
      <c r="AW93" t="s">
        <v>181</v>
      </c>
      <c r="AX93">
        <v>2.1606246655355101</v>
      </c>
      <c r="AZ93">
        <v>0.19053886770008799</v>
      </c>
      <c r="BA93">
        <v>0.17118415178843799</v>
      </c>
      <c r="BB93">
        <v>1.1432301496338</v>
      </c>
      <c r="BC93">
        <v>7.8350616791428402</v>
      </c>
      <c r="BD93">
        <v>0.35686945928524799</v>
      </c>
      <c r="BF93">
        <v>0.758623676931094</v>
      </c>
      <c r="BG93">
        <v>9.3619868228640701</v>
      </c>
      <c r="BH93">
        <v>5.5007248472044799</v>
      </c>
      <c r="BI93">
        <v>22.159306507705399</v>
      </c>
      <c r="BJ93">
        <v>0.182303066566574</v>
      </c>
      <c r="BK93">
        <v>0.82246399653050095</v>
      </c>
      <c r="BN93" s="77">
        <v>3.1521004841362103E-2</v>
      </c>
      <c r="BP93" s="77"/>
      <c r="BR93">
        <v>3.7897205801320601</v>
      </c>
      <c r="BT93">
        <v>0.48429830476439201</v>
      </c>
      <c r="BU93" s="77">
        <v>8.6038148652842206E-2</v>
      </c>
      <c r="BV93">
        <v>8.2925376985142094</v>
      </c>
      <c r="BX93" s="77">
        <v>0.15465510275965</v>
      </c>
      <c r="BY93">
        <v>61.058410367847301</v>
      </c>
    </row>
    <row r="94" spans="14:77">
      <c r="N94" s="74">
        <f t="shared" si="24"/>
        <v>1.25</v>
      </c>
      <c r="O94" s="76" t="s">
        <v>194</v>
      </c>
      <c r="P94" s="76" t="s">
        <v>182</v>
      </c>
      <c r="Q94" s="74">
        <f t="shared" si="25"/>
        <v>6.2431336864407374</v>
      </c>
      <c r="R94" s="74">
        <f t="shared" si="38"/>
        <v>46.628051759057627</v>
      </c>
      <c r="S94" s="74">
        <f t="shared" si="39"/>
        <v>0.19990702031866503</v>
      </c>
      <c r="T94" s="74">
        <f t="shared" si="40"/>
        <v>0</v>
      </c>
      <c r="U94" s="74">
        <f t="shared" si="41"/>
        <v>11.067757668508175</v>
      </c>
      <c r="V94" s="74">
        <f t="shared" si="42"/>
        <v>213.44353948610123</v>
      </c>
      <c r="W94" s="74">
        <f t="shared" si="43"/>
        <v>4.2231714823082251</v>
      </c>
      <c r="X94" s="74">
        <f t="shared" si="44"/>
        <v>0.14689753914877873</v>
      </c>
      <c r="Y94" s="74">
        <f t="shared" si="45"/>
        <v>1.0524791030414762</v>
      </c>
      <c r="Z94" s="74">
        <f t="shared" si="27"/>
        <v>25.486041143136504</v>
      </c>
      <c r="AA94" s="74">
        <f t="shared" si="28"/>
        <v>0.38186514259219123</v>
      </c>
      <c r="AB94" s="74">
        <f t="shared" si="29"/>
        <v>119.7355340092505</v>
      </c>
      <c r="AC94" s="74">
        <f t="shared" si="30"/>
        <v>1.9631601372092125</v>
      </c>
      <c r="AD94" s="74">
        <f t="shared" si="31"/>
        <v>11.661686371125001</v>
      </c>
      <c r="AE94" s="74">
        <f t="shared" si="32"/>
        <v>7.8700188174009247</v>
      </c>
      <c r="AF94" s="74">
        <f t="shared" si="33"/>
        <v>127.49005719933001</v>
      </c>
      <c r="AG94" s="74">
        <f t="shared" si="34"/>
        <v>0.55337846265488755</v>
      </c>
      <c r="AH94" s="74">
        <f t="shared" si="35"/>
        <v>2.0987582077768625</v>
      </c>
      <c r="AI94" s="74">
        <f t="shared" si="36"/>
        <v>0.19725568142696376</v>
      </c>
      <c r="AJ94" s="74">
        <f t="shared" si="37"/>
        <v>0</v>
      </c>
      <c r="AK94" s="74">
        <f t="shared" si="26"/>
        <v>166.77913733789001</v>
      </c>
      <c r="AL94" s="74">
        <f t="shared" si="46"/>
        <v>11.036464889355575</v>
      </c>
      <c r="AM94" s="74">
        <f t="shared" si="47"/>
        <v>0.98345726697063995</v>
      </c>
      <c r="AN94" s="74">
        <f t="shared" si="48"/>
        <v>5.8573009078559002</v>
      </c>
      <c r="AO94" s="74">
        <f t="shared" si="49"/>
        <v>0.36899715434740249</v>
      </c>
      <c r="AP94" s="74">
        <f t="shared" si="50"/>
        <v>0.28629430640749126</v>
      </c>
      <c r="AQ94" s="74">
        <f t="shared" si="51"/>
        <v>3.4982332724208249</v>
      </c>
      <c r="AR94" s="74">
        <f t="shared" si="52"/>
        <v>557.20404760271003</v>
      </c>
      <c r="AT94" t="s">
        <v>202</v>
      </c>
      <c r="AU94" t="s">
        <v>201</v>
      </c>
      <c r="AV94" t="s">
        <v>190</v>
      </c>
      <c r="AW94" t="s">
        <v>182</v>
      </c>
      <c r="AX94">
        <v>4.9945069491525897</v>
      </c>
      <c r="AY94">
        <v>37.3024414072461</v>
      </c>
      <c r="AZ94">
        <v>0.15992561625493201</v>
      </c>
      <c r="BB94">
        <v>8.8542061348065406</v>
      </c>
      <c r="BC94">
        <v>170.75483158888099</v>
      </c>
      <c r="BD94">
        <v>3.37853718584658</v>
      </c>
      <c r="BE94">
        <v>0.117518031319023</v>
      </c>
      <c r="BF94">
        <v>0.84198328243318099</v>
      </c>
      <c r="BG94">
        <v>20.388832914509202</v>
      </c>
      <c r="BH94">
        <v>0.30549211407375298</v>
      </c>
      <c r="BI94">
        <v>95.788427207400403</v>
      </c>
      <c r="BJ94">
        <v>1.57052810976737</v>
      </c>
      <c r="BK94">
        <v>9.3293490968999997</v>
      </c>
      <c r="BL94">
        <v>6.2960150539207396</v>
      </c>
      <c r="BM94">
        <v>101.99204575946401</v>
      </c>
      <c r="BN94">
        <v>0.44270277012391002</v>
      </c>
      <c r="BO94">
        <v>1.6790065662214899</v>
      </c>
      <c r="BP94">
        <v>0.157804545141571</v>
      </c>
      <c r="BR94">
        <v>133.42330987031201</v>
      </c>
      <c r="BS94">
        <v>8.82917191148446</v>
      </c>
      <c r="BT94">
        <v>0.78676581357651199</v>
      </c>
      <c r="BU94" s="77">
        <v>4.6858407262847201</v>
      </c>
      <c r="BV94">
        <v>0.295197723477922</v>
      </c>
      <c r="BW94">
        <v>0.229035445125993</v>
      </c>
      <c r="BX94">
        <v>2.7985866179366599</v>
      </c>
      <c r="BY94">
        <v>445.76323808216802</v>
      </c>
    </row>
    <row r="95" spans="14:77">
      <c r="N95" s="74">
        <f t="shared" si="24"/>
        <v>1.0204081632653061</v>
      </c>
      <c r="O95" s="76" t="s">
        <v>211</v>
      </c>
      <c r="P95" s="76" t="s">
        <v>183</v>
      </c>
      <c r="Q95" s="74">
        <f t="shared" si="25"/>
        <v>0</v>
      </c>
      <c r="R95" s="74">
        <f t="shared" si="38"/>
        <v>0</v>
      </c>
      <c r="S95" s="74">
        <f t="shared" si="39"/>
        <v>0</v>
      </c>
      <c r="T95" s="74">
        <f t="shared" si="40"/>
        <v>7.5396949648099077E-3</v>
      </c>
      <c r="U95" s="74">
        <f t="shared" si="41"/>
        <v>0</v>
      </c>
      <c r="V95" s="74">
        <f t="shared" si="42"/>
        <v>5.4694532306004904</v>
      </c>
      <c r="W95" s="74">
        <f t="shared" si="43"/>
        <v>0</v>
      </c>
      <c r="X95" s="74">
        <f t="shared" si="44"/>
        <v>0</v>
      </c>
      <c r="Y95" s="74">
        <f t="shared" si="45"/>
        <v>9.4700490441261137E-2</v>
      </c>
      <c r="Z95" s="74">
        <f t="shared" si="27"/>
        <v>8.5941596946373364E-2</v>
      </c>
      <c r="AA95" s="74">
        <f t="shared" si="28"/>
        <v>0</v>
      </c>
      <c r="AB95" s="74">
        <f t="shared" si="29"/>
        <v>0.58224059676165418</v>
      </c>
      <c r="AC95" s="74">
        <f t="shared" si="30"/>
        <v>0</v>
      </c>
      <c r="AD95" s="74">
        <f t="shared" si="31"/>
        <v>0</v>
      </c>
      <c r="AE95" s="74">
        <f t="shared" si="32"/>
        <v>0</v>
      </c>
      <c r="AF95" s="74">
        <f t="shared" si="33"/>
        <v>1.2226294633064185E-2</v>
      </c>
      <c r="AG95" s="74">
        <f t="shared" si="34"/>
        <v>0</v>
      </c>
      <c r="AH95" s="74">
        <f t="shared" si="35"/>
        <v>0</v>
      </c>
      <c r="AI95" s="74">
        <f t="shared" si="36"/>
        <v>0</v>
      </c>
      <c r="AJ95" s="74">
        <f t="shared" si="37"/>
        <v>0</v>
      </c>
      <c r="AK95" s="74">
        <f t="shared" si="26"/>
        <v>0</v>
      </c>
      <c r="AL95" s="74">
        <f t="shared" si="46"/>
        <v>4.7994294274456631E-2</v>
      </c>
      <c r="AM95" s="74">
        <f t="shared" si="47"/>
        <v>0</v>
      </c>
      <c r="AN95" s="74">
        <f t="shared" si="48"/>
        <v>5.7999742924716019E-2</v>
      </c>
      <c r="AO95" s="74">
        <f t="shared" si="49"/>
        <v>0</v>
      </c>
      <c r="AP95" s="74">
        <f t="shared" si="50"/>
        <v>3.5056305660899387E-2</v>
      </c>
      <c r="AQ95" s="74">
        <f t="shared" si="51"/>
        <v>0</v>
      </c>
      <c r="AR95" s="74">
        <f t="shared" si="52"/>
        <v>0</v>
      </c>
      <c r="AT95" t="s">
        <v>202</v>
      </c>
      <c r="AU95" t="s">
        <v>201</v>
      </c>
      <c r="AV95" t="s">
        <v>190</v>
      </c>
      <c r="AW95" t="s">
        <v>183</v>
      </c>
      <c r="BA95" s="77">
        <v>7.3889010655137097E-3</v>
      </c>
      <c r="BB95" s="77"/>
      <c r="BC95">
        <v>5.3600641659884802</v>
      </c>
      <c r="BF95" s="77">
        <v>9.2806480632435906E-2</v>
      </c>
      <c r="BG95" s="77">
        <v>8.4222765007445896E-2</v>
      </c>
      <c r="BH95" s="77"/>
      <c r="BI95">
        <v>0.57059578482642104</v>
      </c>
      <c r="BM95" s="77">
        <v>1.1981768740402901E-2</v>
      </c>
      <c r="BO95" s="77"/>
      <c r="BS95" s="77">
        <v>4.7034408388967497E-2</v>
      </c>
      <c r="BU95" s="77">
        <v>5.6839748066221697E-2</v>
      </c>
      <c r="BV95" s="77"/>
      <c r="BW95" s="77">
        <v>3.43551795476814E-2</v>
      </c>
      <c r="BX95" s="77"/>
    </row>
    <row r="96" spans="14:77">
      <c r="N96" s="74">
        <f t="shared" si="24"/>
        <v>1.0204081632653061</v>
      </c>
      <c r="O96" s="76" t="s">
        <v>199</v>
      </c>
      <c r="P96" s="76" t="s">
        <v>184</v>
      </c>
      <c r="Q96" s="74">
        <f t="shared" si="25"/>
        <v>3.8916001338915511</v>
      </c>
      <c r="R96" s="74">
        <f t="shared" si="38"/>
        <v>0.17005825820960102</v>
      </c>
      <c r="S96" s="74">
        <f t="shared" si="39"/>
        <v>1.1657106634359387</v>
      </c>
      <c r="T96" s="74">
        <f t="shared" si="40"/>
        <v>0</v>
      </c>
      <c r="U96" s="74">
        <f t="shared" si="41"/>
        <v>5.9494018310090206</v>
      </c>
      <c r="V96" s="74">
        <f t="shared" si="42"/>
        <v>38.131852647495514</v>
      </c>
      <c r="W96" s="74">
        <f t="shared" si="43"/>
        <v>11.321655436281837</v>
      </c>
      <c r="X96" s="74">
        <f t="shared" si="44"/>
        <v>0.98704846199971641</v>
      </c>
      <c r="Y96" s="74">
        <f t="shared" si="45"/>
        <v>0.23388392199654287</v>
      </c>
      <c r="Z96" s="74">
        <f t="shared" si="27"/>
        <v>0</v>
      </c>
      <c r="AA96" s="74">
        <f t="shared" si="28"/>
        <v>14.776890300002144</v>
      </c>
      <c r="AB96" s="74">
        <f t="shared" si="29"/>
        <v>14.787315241389388</v>
      </c>
      <c r="AC96" s="74">
        <f t="shared" si="30"/>
        <v>0.5413406320427796</v>
      </c>
      <c r="AD96" s="74">
        <f t="shared" si="31"/>
        <v>2.136387940698143</v>
      </c>
      <c r="AE96" s="74">
        <f t="shared" si="32"/>
        <v>0</v>
      </c>
      <c r="AF96" s="74">
        <f t="shared" si="33"/>
        <v>0</v>
      </c>
      <c r="AG96" s="74">
        <f t="shared" si="34"/>
        <v>1.8286600362552654</v>
      </c>
      <c r="AH96" s="74">
        <f t="shared" si="35"/>
        <v>0</v>
      </c>
      <c r="AI96" s="74">
        <f t="shared" si="36"/>
        <v>1.279167901152245</v>
      </c>
      <c r="AJ96" s="74">
        <f t="shared" si="37"/>
        <v>0</v>
      </c>
      <c r="AK96" s="74">
        <f t="shared" si="26"/>
        <v>7.3895121732231841</v>
      </c>
      <c r="AL96" s="74">
        <f t="shared" si="46"/>
        <v>16.183064320802043</v>
      </c>
      <c r="AM96" s="74">
        <f t="shared" si="47"/>
        <v>4.0298716395060816E-2</v>
      </c>
      <c r="AN96" s="74">
        <f t="shared" si="48"/>
        <v>3.3116288705969801</v>
      </c>
      <c r="AO96" s="74">
        <f t="shared" si="49"/>
        <v>13.673755105197857</v>
      </c>
      <c r="AP96" s="74">
        <f t="shared" si="50"/>
        <v>0.2144522441458051</v>
      </c>
      <c r="AQ96" s="74">
        <f t="shared" si="51"/>
        <v>1.2748585356006941</v>
      </c>
      <c r="AR96" s="74">
        <f t="shared" si="52"/>
        <v>1.2937293099744795</v>
      </c>
      <c r="AT96" t="s">
        <v>202</v>
      </c>
      <c r="AU96" t="s">
        <v>201</v>
      </c>
      <c r="AV96" t="s">
        <v>190</v>
      </c>
      <c r="AW96" t="s">
        <v>184</v>
      </c>
      <c r="AX96">
        <v>3.8137681312137199</v>
      </c>
      <c r="AY96">
        <v>0.16665709304540899</v>
      </c>
      <c r="AZ96">
        <v>1.1423964501672199</v>
      </c>
      <c r="BB96">
        <v>5.8304137943888401</v>
      </c>
      <c r="BC96">
        <v>37.369215594545601</v>
      </c>
      <c r="BD96">
        <v>11.095222327556201</v>
      </c>
      <c r="BE96">
        <v>0.96730749275972205</v>
      </c>
      <c r="BF96">
        <v>0.22920624355661201</v>
      </c>
      <c r="BH96">
        <v>14.481352494002101</v>
      </c>
      <c r="BI96">
        <v>14.491568936561601</v>
      </c>
      <c r="BJ96">
        <v>0.53051381940192399</v>
      </c>
      <c r="BK96">
        <v>2.09366018188418</v>
      </c>
      <c r="BN96">
        <v>1.79208683553016</v>
      </c>
      <c r="BP96">
        <v>1.2535845431292001</v>
      </c>
      <c r="BR96">
        <v>7.2417219297587199</v>
      </c>
      <c r="BS96">
        <v>15.859403034386</v>
      </c>
      <c r="BT96" s="77">
        <v>3.9492742067159602E-2</v>
      </c>
      <c r="BU96">
        <v>3.2453962931850402</v>
      </c>
      <c r="BV96">
        <v>13.400280003093901</v>
      </c>
      <c r="BW96" s="77">
        <v>0.21016319926288901</v>
      </c>
      <c r="BX96">
        <v>1.2493613648886801</v>
      </c>
      <c r="BY96">
        <v>1.26785472377499</v>
      </c>
    </row>
    <row r="97" spans="14:77">
      <c r="N97" s="74">
        <f t="shared" si="24"/>
        <v>1.3333333333333333</v>
      </c>
      <c r="O97" s="76" t="s">
        <v>212</v>
      </c>
      <c r="P97" s="76" t="s">
        <v>185</v>
      </c>
      <c r="Q97" s="74">
        <f t="shared" si="25"/>
        <v>0.11868631285549426</v>
      </c>
      <c r="R97" s="74">
        <f t="shared" si="38"/>
        <v>0.13513759722814933</v>
      </c>
      <c r="S97" s="74">
        <f t="shared" si="39"/>
        <v>2.9115092167465466E-3</v>
      </c>
      <c r="T97" s="74">
        <f t="shared" si="40"/>
        <v>0.25529338106035465</v>
      </c>
      <c r="U97" s="74">
        <f t="shared" si="41"/>
        <v>0</v>
      </c>
      <c r="V97" s="74">
        <f t="shared" si="42"/>
        <v>0</v>
      </c>
      <c r="W97" s="74">
        <f t="shared" si="43"/>
        <v>1.017521926475648E-2</v>
      </c>
      <c r="X97" s="74">
        <f t="shared" si="44"/>
        <v>0</v>
      </c>
      <c r="Y97" s="74">
        <f t="shared" si="45"/>
        <v>0</v>
      </c>
      <c r="Z97" s="74">
        <f t="shared" si="27"/>
        <v>4.5972450465415058</v>
      </c>
      <c r="AA97" s="74">
        <f t="shared" si="28"/>
        <v>0</v>
      </c>
      <c r="AB97" s="74">
        <f t="shared" si="29"/>
        <v>2.1132984567478132</v>
      </c>
      <c r="AC97" s="74">
        <f t="shared" si="30"/>
        <v>6.1925204994768127E-2</v>
      </c>
      <c r="AD97" s="74">
        <f t="shared" si="31"/>
        <v>0.13187014848040626</v>
      </c>
      <c r="AE97" s="74">
        <f t="shared" si="32"/>
        <v>0.35949488926278128</v>
      </c>
      <c r="AF97" s="74">
        <f t="shared" si="33"/>
        <v>3.2842434558948934</v>
      </c>
      <c r="AG97" s="74">
        <f t="shared" si="34"/>
        <v>0</v>
      </c>
      <c r="AH97" s="74">
        <f t="shared" si="35"/>
        <v>6.0893419640474528E-3</v>
      </c>
      <c r="AI97" s="74">
        <f t="shared" si="36"/>
        <v>0</v>
      </c>
      <c r="AJ97" s="74">
        <f t="shared" si="37"/>
        <v>9.4932331101707471E-2</v>
      </c>
      <c r="AK97" s="74">
        <f t="shared" si="26"/>
        <v>0</v>
      </c>
      <c r="AL97" s="74">
        <f t="shared" si="46"/>
        <v>0</v>
      </c>
      <c r="AM97" s="74">
        <f t="shared" si="47"/>
        <v>0.27093392288072266</v>
      </c>
      <c r="AN97" s="74">
        <f t="shared" si="48"/>
        <v>2.2468230130795065E-2</v>
      </c>
      <c r="AO97" s="74">
        <f t="shared" si="49"/>
        <v>0</v>
      </c>
      <c r="AP97" s="74">
        <f t="shared" si="50"/>
        <v>2.6852300267379198E-2</v>
      </c>
      <c r="AQ97" s="74">
        <f t="shared" si="51"/>
        <v>0</v>
      </c>
      <c r="AR97" s="74">
        <f t="shared" si="52"/>
        <v>6.7783146202818267</v>
      </c>
      <c r="AT97" t="s">
        <v>202</v>
      </c>
      <c r="AU97" t="s">
        <v>201</v>
      </c>
      <c r="AV97" t="s">
        <v>190</v>
      </c>
      <c r="AW97" t="s">
        <v>185</v>
      </c>
      <c r="AX97" s="77">
        <v>8.9014734641620699E-2</v>
      </c>
      <c r="AY97">
        <v>0.101353197921112</v>
      </c>
      <c r="AZ97" s="77">
        <v>2.1836319125599101E-3</v>
      </c>
      <c r="BA97">
        <v>0.191470035795266</v>
      </c>
      <c r="BD97" s="77">
        <v>7.6314144485673599E-3</v>
      </c>
      <c r="BE97" s="77"/>
      <c r="BG97">
        <v>3.4479337849061298</v>
      </c>
      <c r="BI97">
        <v>1.5849738425608599</v>
      </c>
      <c r="BJ97" s="77">
        <v>4.6443903746076098E-2</v>
      </c>
      <c r="BK97" s="77">
        <v>9.8902611360304704E-2</v>
      </c>
      <c r="BL97" s="77">
        <v>0.26962116694708599</v>
      </c>
      <c r="BM97">
        <v>2.4631825919211701</v>
      </c>
      <c r="BO97" s="77">
        <v>4.5670064730355901E-3</v>
      </c>
      <c r="BQ97" s="77">
        <v>7.1199248326280606E-2</v>
      </c>
      <c r="BS97" s="77"/>
      <c r="BT97">
        <v>0.20320044216054201</v>
      </c>
      <c r="BU97" s="77">
        <v>1.6851172598096299E-2</v>
      </c>
      <c r="BW97" s="77">
        <v>2.0139225200534398E-2</v>
      </c>
      <c r="BX97" s="77"/>
      <c r="BY97">
        <v>5.0837359652113703</v>
      </c>
    </row>
    <row r="98" spans="14:77">
      <c r="N98" s="74">
        <f t="shared" si="24"/>
        <v>1.3333333333333333</v>
      </c>
      <c r="O98" s="76" t="s">
        <v>196</v>
      </c>
      <c r="P98" s="76" t="s">
        <v>186</v>
      </c>
      <c r="Q98" s="74">
        <f t="shared" si="25"/>
        <v>7.7242725066226523</v>
      </c>
      <c r="R98" s="74">
        <f t="shared" si="38"/>
        <v>43.187622335087994</v>
      </c>
      <c r="S98" s="74">
        <f t="shared" si="39"/>
        <v>1.2206060137499865E-2</v>
      </c>
      <c r="T98" s="74">
        <f t="shared" si="40"/>
        <v>0.84512316759139994</v>
      </c>
      <c r="U98" s="74">
        <f t="shared" si="41"/>
        <v>0</v>
      </c>
      <c r="V98" s="74">
        <f t="shared" si="42"/>
        <v>126.20758213068345</v>
      </c>
      <c r="W98" s="74">
        <f t="shared" si="43"/>
        <v>3.1799999822703464</v>
      </c>
      <c r="X98" s="74">
        <f t="shared" si="44"/>
        <v>1.4825768313645066E-2</v>
      </c>
      <c r="Y98" s="74">
        <f t="shared" si="45"/>
        <v>9.6234950697299997</v>
      </c>
      <c r="Z98" s="74">
        <f t="shared" si="27"/>
        <v>9.9485385565083195</v>
      </c>
      <c r="AA98" s="74">
        <f t="shared" si="28"/>
        <v>6.5665797295023456</v>
      </c>
      <c r="AB98" s="74">
        <f t="shared" si="29"/>
        <v>50.748009595840259</v>
      </c>
      <c r="AC98" s="74">
        <f t="shared" si="30"/>
        <v>0.61317304738897194</v>
      </c>
      <c r="AD98" s="74">
        <f t="shared" si="31"/>
        <v>0</v>
      </c>
      <c r="AE98" s="74">
        <f t="shared" si="32"/>
        <v>18.091716678546398</v>
      </c>
      <c r="AF98" s="74">
        <f t="shared" si="33"/>
        <v>16.540421213272133</v>
      </c>
      <c r="AG98" s="74">
        <f t="shared" si="34"/>
        <v>3.2576293715057596E-2</v>
      </c>
      <c r="AH98" s="74">
        <f t="shared" si="35"/>
        <v>2.236264812758253</v>
      </c>
      <c r="AI98" s="74">
        <f t="shared" si="36"/>
        <v>0</v>
      </c>
      <c r="AJ98" s="74">
        <f t="shared" si="37"/>
        <v>0</v>
      </c>
      <c r="AK98" s="74">
        <f t="shared" si="26"/>
        <v>0</v>
      </c>
      <c r="AL98" s="74">
        <f t="shared" si="46"/>
        <v>0</v>
      </c>
      <c r="AM98" s="74">
        <f t="shared" si="47"/>
        <v>0.76045874180867457</v>
      </c>
      <c r="AN98" s="74">
        <f t="shared" si="48"/>
        <v>0.22158542435946532</v>
      </c>
      <c r="AO98" s="74">
        <f t="shared" si="49"/>
        <v>0.32386968498771729</v>
      </c>
      <c r="AP98" s="74">
        <f t="shared" si="50"/>
        <v>0.93858146857934266</v>
      </c>
      <c r="AQ98" s="74">
        <f t="shared" si="51"/>
        <v>0</v>
      </c>
      <c r="AR98" s="74">
        <f t="shared" si="52"/>
        <v>61.586003591032132</v>
      </c>
      <c r="AT98" t="s">
        <v>202</v>
      </c>
      <c r="AU98" t="s">
        <v>201</v>
      </c>
      <c r="AV98" t="s">
        <v>190</v>
      </c>
      <c r="AW98" t="s">
        <v>186</v>
      </c>
      <c r="AX98">
        <v>5.7932043799669897</v>
      </c>
      <c r="AY98">
        <v>32.390716751315999</v>
      </c>
      <c r="AZ98" s="77">
        <v>9.1545451031248993E-3</v>
      </c>
      <c r="BA98">
        <v>0.63384237569354995</v>
      </c>
      <c r="BC98">
        <v>94.655686598012593</v>
      </c>
      <c r="BD98">
        <v>2.38499998670276</v>
      </c>
      <c r="BE98" s="77">
        <v>1.11193262352338E-2</v>
      </c>
      <c r="BF98" s="77">
        <v>7.2176213022975002</v>
      </c>
      <c r="BG98">
        <v>7.4614039173812401</v>
      </c>
      <c r="BH98">
        <v>4.9249347971267596</v>
      </c>
      <c r="BI98">
        <v>38.061007196880198</v>
      </c>
      <c r="BJ98">
        <v>0.45987978554172898</v>
      </c>
      <c r="BL98">
        <v>13.5687875089098</v>
      </c>
      <c r="BM98">
        <v>12.405315909954099</v>
      </c>
      <c r="BN98" s="77">
        <v>2.4432220286293199E-2</v>
      </c>
      <c r="BO98">
        <v>1.6771986095686899</v>
      </c>
      <c r="BP98" s="77"/>
      <c r="BT98">
        <v>0.57034405635650598</v>
      </c>
      <c r="BU98">
        <v>0.16618906826959901</v>
      </c>
      <c r="BV98">
        <v>0.24290226374078799</v>
      </c>
      <c r="BW98">
        <v>0.70393610143450702</v>
      </c>
      <c r="BY98">
        <v>46.1895026932741</v>
      </c>
    </row>
    <row r="102" spans="14:77">
      <c r="O102" t="s">
        <v>218</v>
      </c>
    </row>
    <row r="104" spans="14:77">
      <c r="R104" t="s">
        <v>8</v>
      </c>
      <c r="S104" t="s">
        <v>159</v>
      </c>
      <c r="T104" t="s">
        <v>159</v>
      </c>
      <c r="U104" t="s">
        <v>159</v>
      </c>
      <c r="V104" t="s">
        <v>159</v>
      </c>
      <c r="W104" t="s">
        <v>159</v>
      </c>
      <c r="X104" t="s">
        <v>159</v>
      </c>
      <c r="Y104" t="s">
        <v>159</v>
      </c>
      <c r="Z104" t="s">
        <v>159</v>
      </c>
      <c r="AA104" t="s">
        <v>159</v>
      </c>
      <c r="AB104" t="s">
        <v>159</v>
      </c>
      <c r="AC104" t="s">
        <v>159</v>
      </c>
      <c r="AD104" t="s">
        <v>159</v>
      </c>
      <c r="AE104" t="s">
        <v>159</v>
      </c>
      <c r="AF104" t="s">
        <v>159</v>
      </c>
      <c r="AG104" t="s">
        <v>159</v>
      </c>
      <c r="AH104" t="s">
        <v>159</v>
      </c>
      <c r="AI104" t="s">
        <v>159</v>
      </c>
      <c r="AJ104" t="s">
        <v>159</v>
      </c>
      <c r="AK104" t="s">
        <v>159</v>
      </c>
      <c r="AL104" t="s">
        <v>159</v>
      </c>
      <c r="AM104" t="s">
        <v>159</v>
      </c>
      <c r="AN104" t="s">
        <v>159</v>
      </c>
      <c r="AO104" t="s">
        <v>159</v>
      </c>
      <c r="AP104" t="s">
        <v>159</v>
      </c>
      <c r="AQ104" s="8" t="s">
        <v>159</v>
      </c>
      <c r="AR104" t="s">
        <v>159</v>
      </c>
      <c r="AS104" t="s">
        <v>159</v>
      </c>
      <c r="AT104" t="s">
        <v>159</v>
      </c>
      <c r="AU104" t="s">
        <v>159</v>
      </c>
      <c r="AV104" t="s">
        <v>159</v>
      </c>
      <c r="AW104" t="s">
        <v>159</v>
      </c>
      <c r="AX104" t="s">
        <v>159</v>
      </c>
      <c r="AY104" t="s">
        <v>159</v>
      </c>
      <c r="AZ104" t="s">
        <v>159</v>
      </c>
      <c r="BA104" t="s">
        <v>159</v>
      </c>
      <c r="BB104" t="s">
        <v>159</v>
      </c>
      <c r="BC104" t="s">
        <v>159</v>
      </c>
    </row>
    <row r="105" spans="14:77">
      <c r="O105" t="s">
        <v>156</v>
      </c>
      <c r="P105" t="s">
        <v>157</v>
      </c>
      <c r="Q105" t="s">
        <v>215</v>
      </c>
      <c r="R105" t="s">
        <v>216</v>
      </c>
      <c r="S105" t="s">
        <v>49</v>
      </c>
      <c r="T105" t="s">
        <v>48</v>
      </c>
      <c r="U105" t="s">
        <v>47</v>
      </c>
      <c r="V105" t="s">
        <v>46</v>
      </c>
      <c r="W105" t="s">
        <v>45</v>
      </c>
      <c r="X105" t="s">
        <v>44</v>
      </c>
      <c r="Y105" t="s">
        <v>43</v>
      </c>
      <c r="Z105" t="s">
        <v>42</v>
      </c>
      <c r="AA105" t="s">
        <v>41</v>
      </c>
      <c r="AB105" t="s">
        <v>40</v>
      </c>
      <c r="AC105" t="s">
        <v>39</v>
      </c>
      <c r="AD105" t="s">
        <v>38</v>
      </c>
      <c r="AE105" t="s">
        <v>37</v>
      </c>
      <c r="AF105" t="s">
        <v>36</v>
      </c>
      <c r="AG105" t="s">
        <v>35</v>
      </c>
      <c r="AH105" t="s">
        <v>34</v>
      </c>
      <c r="AI105" t="s">
        <v>33</v>
      </c>
      <c r="AJ105" t="s">
        <v>32</v>
      </c>
      <c r="AK105" t="s">
        <v>31</v>
      </c>
      <c r="AL105" t="s">
        <v>30</v>
      </c>
      <c r="AM105" t="s">
        <v>29</v>
      </c>
      <c r="AN105" t="s">
        <v>28</v>
      </c>
      <c r="AO105" t="s">
        <v>27</v>
      </c>
      <c r="AP105" t="s">
        <v>26</v>
      </c>
      <c r="AQ105" s="8" t="s">
        <v>25</v>
      </c>
      <c r="AR105" t="s">
        <v>24</v>
      </c>
      <c r="AS105" t="s">
        <v>23</v>
      </c>
      <c r="AT105" t="s">
        <v>22</v>
      </c>
      <c r="AU105" t="s">
        <v>21</v>
      </c>
      <c r="AV105" t="s">
        <v>20</v>
      </c>
      <c r="AW105" t="s">
        <v>19</v>
      </c>
      <c r="AX105" t="s">
        <v>18</v>
      </c>
      <c r="AY105" t="s">
        <v>17</v>
      </c>
      <c r="AZ105" t="s">
        <v>16</v>
      </c>
      <c r="BA105" t="s">
        <v>15</v>
      </c>
      <c r="BB105" t="s">
        <v>14</v>
      </c>
      <c r="BC105" t="s">
        <v>13</v>
      </c>
    </row>
    <row r="106" spans="14:77">
      <c r="O106" t="s">
        <v>160</v>
      </c>
      <c r="P106" t="s">
        <v>161</v>
      </c>
      <c r="Q106" t="s">
        <v>217</v>
      </c>
      <c r="R106">
        <v>2010</v>
      </c>
      <c r="S106">
        <v>1</v>
      </c>
      <c r="T106">
        <v>0.96500196108565806</v>
      </c>
      <c r="U106">
        <v>1</v>
      </c>
      <c r="V106">
        <v>0.90485294155024598</v>
      </c>
      <c r="W106">
        <v>1.0351791908688801</v>
      </c>
      <c r="X106">
        <v>1</v>
      </c>
      <c r="Y106">
        <v>1.7683132102066399</v>
      </c>
      <c r="Z106">
        <v>0.93177487522040803</v>
      </c>
      <c r="AA106">
        <v>0.89702807490530301</v>
      </c>
      <c r="AB106">
        <v>0.88207103860313496</v>
      </c>
      <c r="AC106">
        <v>0.92265186007087596</v>
      </c>
      <c r="AD106">
        <v>1.23869926186426</v>
      </c>
      <c r="AE106">
        <v>0.962863899924569</v>
      </c>
      <c r="AF106">
        <v>0.96561436245131005</v>
      </c>
      <c r="AG106">
        <v>0.91710884571472895</v>
      </c>
      <c r="AH106">
        <v>1.0663616475625399</v>
      </c>
      <c r="AI106">
        <v>0.99507188376253497</v>
      </c>
      <c r="AJ106">
        <v>0.929820508143828</v>
      </c>
      <c r="AK106">
        <v>1</v>
      </c>
      <c r="AL106">
        <v>0.98930247050196596</v>
      </c>
      <c r="AM106">
        <v>1</v>
      </c>
      <c r="AN106">
        <v>0.92847519993048699</v>
      </c>
      <c r="AO106">
        <v>0.95600015274014005</v>
      </c>
      <c r="AP106">
        <v>0.92271004863222195</v>
      </c>
      <c r="AQ106" s="8">
        <v>1</v>
      </c>
      <c r="AR106">
        <v>1</v>
      </c>
      <c r="AS106">
        <v>1.45561907310784</v>
      </c>
      <c r="AT106">
        <v>0.87944210347271001</v>
      </c>
      <c r="AU106">
        <v>1</v>
      </c>
      <c r="AV106">
        <v>0.93181663735365405</v>
      </c>
      <c r="AW106">
        <v>0.99399096324330904</v>
      </c>
      <c r="AX106">
        <v>1.04707268910189</v>
      </c>
      <c r="AY106">
        <v>1</v>
      </c>
      <c r="AZ106">
        <v>0.92681614280478597</v>
      </c>
      <c r="BA106">
        <v>1.00398627963293</v>
      </c>
      <c r="BB106">
        <v>0.99583447684172099</v>
      </c>
      <c r="BC106">
        <v>0.91528448898413295</v>
      </c>
    </row>
    <row r="107" spans="14:77">
      <c r="O107" t="s">
        <v>160</v>
      </c>
      <c r="P107" t="s">
        <v>161</v>
      </c>
      <c r="Q107" t="s">
        <v>217</v>
      </c>
      <c r="R107">
        <v>2015</v>
      </c>
      <c r="S107">
        <v>1.05419433689084</v>
      </c>
      <c r="T107">
        <v>1.0771334867962199</v>
      </c>
      <c r="U107">
        <v>1.150216502216</v>
      </c>
      <c r="V107">
        <v>1.09089610733931</v>
      </c>
      <c r="W107">
        <v>1.1319718725815</v>
      </c>
      <c r="X107">
        <v>1.0771334867962199</v>
      </c>
      <c r="Y107">
        <v>1.0433023855869501</v>
      </c>
      <c r="Z107">
        <v>1.15568512289227</v>
      </c>
      <c r="AA107">
        <v>1.1136914246104099</v>
      </c>
      <c r="AB107">
        <v>1.1248333862622599</v>
      </c>
      <c r="AC107">
        <v>1.1725404480291599</v>
      </c>
      <c r="AD107">
        <v>1.05419433689084</v>
      </c>
      <c r="AE107">
        <v>1.14272030710763</v>
      </c>
      <c r="AF107">
        <v>1.1627102716806701</v>
      </c>
      <c r="AG107">
        <v>1.10020067695795</v>
      </c>
      <c r="AH107">
        <v>1.150216502216</v>
      </c>
      <c r="AI107">
        <v>1.1251985559566799</v>
      </c>
      <c r="AJ107">
        <v>0.99753670907628</v>
      </c>
      <c r="AK107">
        <v>1.1627102716806701</v>
      </c>
      <c r="AL107">
        <v>1.0891614893274899</v>
      </c>
      <c r="AM107">
        <v>1.150216502216</v>
      </c>
      <c r="AN107">
        <v>1.1618742899696499</v>
      </c>
      <c r="AO107">
        <v>1.1251965150455601</v>
      </c>
      <c r="AP107">
        <v>1.16586181653572</v>
      </c>
      <c r="AQ107" s="8">
        <v>1.150216502216</v>
      </c>
      <c r="AR107">
        <v>1.150216502216</v>
      </c>
      <c r="AS107">
        <v>1.0301635568604299</v>
      </c>
      <c r="AT107">
        <v>1.1055962524020599</v>
      </c>
      <c r="AU107">
        <v>1.1627102716806701</v>
      </c>
      <c r="AV107">
        <v>1.1616957802750101</v>
      </c>
      <c r="AW107">
        <v>1.18651299379811</v>
      </c>
      <c r="AX107">
        <v>1.1231962093473999</v>
      </c>
      <c r="AY107">
        <v>1.150216502216</v>
      </c>
      <c r="AZ107">
        <v>1.1088448093882699</v>
      </c>
      <c r="BA107">
        <v>1.13074199712074</v>
      </c>
      <c r="BB107">
        <v>1.1294663475943301</v>
      </c>
      <c r="BC107">
        <v>1.0324788341839</v>
      </c>
    </row>
    <row r="108" spans="14:77">
      <c r="O108" t="s">
        <v>160</v>
      </c>
      <c r="P108" t="s">
        <v>161</v>
      </c>
      <c r="Q108" t="s">
        <v>217</v>
      </c>
      <c r="R108">
        <v>2050</v>
      </c>
      <c r="S108">
        <v>1.0755583746647399</v>
      </c>
      <c r="T108">
        <v>1.0756555868649</v>
      </c>
      <c r="U108">
        <v>1.0757415962883801</v>
      </c>
      <c r="V108">
        <v>1.07551849807269</v>
      </c>
      <c r="W108">
        <v>1.0756495675275399</v>
      </c>
      <c r="X108">
        <v>1.0756555868649</v>
      </c>
      <c r="Y108">
        <v>1.0750378132731799</v>
      </c>
      <c r="Z108">
        <v>1.07575861950745</v>
      </c>
      <c r="AA108">
        <v>1.07558713764736</v>
      </c>
      <c r="AB108">
        <v>1.0756087293999299</v>
      </c>
      <c r="AC108">
        <v>1.07575605406607</v>
      </c>
      <c r="AD108">
        <v>1.0755583746647399</v>
      </c>
      <c r="AE108">
        <v>1.07570913448287</v>
      </c>
      <c r="AF108">
        <v>1.0756806427461001</v>
      </c>
      <c r="AG108">
        <v>1.0755902216313</v>
      </c>
      <c r="AH108">
        <v>1.0757415962883801</v>
      </c>
      <c r="AI108">
        <v>1.07572982389359</v>
      </c>
      <c r="AJ108">
        <v>1.0754915376285099</v>
      </c>
      <c r="AK108">
        <v>1.0756806427461001</v>
      </c>
      <c r="AL108">
        <v>1.07568886209784</v>
      </c>
      <c r="AM108">
        <v>1.0757415962883801</v>
      </c>
      <c r="AN108">
        <v>1.07559912418805</v>
      </c>
      <c r="AO108">
        <v>1.0756723543562301</v>
      </c>
      <c r="AP108">
        <v>1.0757060641649001</v>
      </c>
      <c r="AQ108" s="8">
        <v>1.0757415962883801</v>
      </c>
      <c r="AR108">
        <v>1.0757415962883801</v>
      </c>
      <c r="AS108">
        <v>1.07539992111728</v>
      </c>
      <c r="AT108">
        <v>1.0756165799756301</v>
      </c>
      <c r="AU108">
        <v>1.0756806427461001</v>
      </c>
      <c r="AV108">
        <v>1.07571739484115</v>
      </c>
      <c r="AW108">
        <v>1.0754499130195001</v>
      </c>
      <c r="AX108">
        <v>1.0756303168731001</v>
      </c>
      <c r="AY108">
        <v>1.0757415962883801</v>
      </c>
      <c r="AZ108">
        <v>1.0756803915799</v>
      </c>
      <c r="BA108">
        <v>1.0756305422903001</v>
      </c>
      <c r="BB108">
        <v>1.0755143884818901</v>
      </c>
      <c r="BC108">
        <v>1.0756775385967601</v>
      </c>
    </row>
    <row r="109" spans="14:77">
      <c r="R109">
        <v>2030</v>
      </c>
      <c r="S109">
        <f>(S107+S108)/2</f>
        <v>1.0648763557777898</v>
      </c>
      <c r="T109" s="76">
        <f t="shared" ref="T109:BC109" si="53">(T107+T108)/2</f>
        <v>1.0763945368305601</v>
      </c>
      <c r="U109" s="76">
        <f t="shared" si="53"/>
        <v>1.11297904925219</v>
      </c>
      <c r="V109" s="76">
        <f t="shared" si="53"/>
        <v>1.0832073027060001</v>
      </c>
      <c r="W109" s="76">
        <f t="shared" si="53"/>
        <v>1.10381072005452</v>
      </c>
      <c r="X109" s="76">
        <f t="shared" si="53"/>
        <v>1.0763945368305601</v>
      </c>
      <c r="Y109" s="76">
        <f t="shared" si="53"/>
        <v>1.059170099430065</v>
      </c>
      <c r="Z109" s="76">
        <f t="shared" si="53"/>
        <v>1.11572187119986</v>
      </c>
      <c r="AA109" s="76">
        <f t="shared" si="53"/>
        <v>1.094639281128885</v>
      </c>
      <c r="AB109" s="76">
        <f t="shared" si="53"/>
        <v>1.1002210578310949</v>
      </c>
      <c r="AC109" s="76">
        <f t="shared" si="53"/>
        <v>1.1241482510476151</v>
      </c>
      <c r="AD109" s="76">
        <f t="shared" si="53"/>
        <v>1.0648763557777898</v>
      </c>
      <c r="AE109" s="76">
        <f t="shared" si="53"/>
        <v>1.1092147207952499</v>
      </c>
      <c r="AF109" s="76">
        <f t="shared" si="53"/>
        <v>1.1191954572133851</v>
      </c>
      <c r="AG109" s="76">
        <f t="shared" si="53"/>
        <v>1.0878954492946251</v>
      </c>
      <c r="AH109" s="76">
        <f t="shared" si="53"/>
        <v>1.11297904925219</v>
      </c>
      <c r="AI109" s="76">
        <f t="shared" si="53"/>
        <v>1.1004641899251348</v>
      </c>
      <c r="AJ109" s="76">
        <f t="shared" si="53"/>
        <v>1.0365141233523949</v>
      </c>
      <c r="AK109" s="76">
        <f t="shared" si="53"/>
        <v>1.1191954572133851</v>
      </c>
      <c r="AL109" s="76">
        <f t="shared" si="53"/>
        <v>1.0824251757126651</v>
      </c>
      <c r="AM109" s="76">
        <f t="shared" si="53"/>
        <v>1.11297904925219</v>
      </c>
      <c r="AN109" s="76">
        <f t="shared" si="53"/>
        <v>1.1187367070788499</v>
      </c>
      <c r="AO109" s="76">
        <f t="shared" si="53"/>
        <v>1.1004344347008952</v>
      </c>
      <c r="AP109" s="76">
        <f t="shared" si="53"/>
        <v>1.1207839403503099</v>
      </c>
      <c r="AQ109" s="76">
        <f t="shared" si="53"/>
        <v>1.11297904925219</v>
      </c>
      <c r="AR109" s="76">
        <f t="shared" si="53"/>
        <v>1.11297904925219</v>
      </c>
      <c r="AS109" s="76">
        <f t="shared" si="53"/>
        <v>1.052781738988855</v>
      </c>
      <c r="AT109" s="76">
        <f t="shared" si="53"/>
        <v>1.0906064161888449</v>
      </c>
      <c r="AU109" s="76">
        <f t="shared" si="53"/>
        <v>1.1191954572133851</v>
      </c>
      <c r="AV109" s="76">
        <f t="shared" si="53"/>
        <v>1.1187065875580799</v>
      </c>
      <c r="AW109" s="76">
        <f t="shared" si="53"/>
        <v>1.130981453408805</v>
      </c>
      <c r="AX109" s="76">
        <f t="shared" si="53"/>
        <v>1.09941326311025</v>
      </c>
      <c r="AY109" s="76">
        <f t="shared" si="53"/>
        <v>1.11297904925219</v>
      </c>
      <c r="AZ109" s="76">
        <f t="shared" si="53"/>
        <v>1.092262600484085</v>
      </c>
      <c r="BA109" s="76">
        <f t="shared" si="53"/>
        <v>1.1031862697055201</v>
      </c>
      <c r="BB109" s="76">
        <f t="shared" si="53"/>
        <v>1.1024903680381102</v>
      </c>
      <c r="BC109" s="76">
        <f t="shared" si="53"/>
        <v>1.0540781863903299</v>
      </c>
    </row>
    <row r="110" spans="14:77">
      <c r="R110" t="s">
        <v>219</v>
      </c>
      <c r="S110">
        <f>S109/S106</f>
        <v>1.0648763557777898</v>
      </c>
      <c r="T110" s="76">
        <f t="shared" ref="T110:BC110" si="54">T109/T106</f>
        <v>1.1154324863957601</v>
      </c>
      <c r="U110" s="76">
        <f t="shared" si="54"/>
        <v>1.11297904925219</v>
      </c>
      <c r="V110" s="76">
        <f t="shared" si="54"/>
        <v>1.1971086714380208</v>
      </c>
      <c r="W110" s="76">
        <f t="shared" si="54"/>
        <v>1.0662991777568807</v>
      </c>
      <c r="X110" s="76">
        <f t="shared" si="54"/>
        <v>1.0763945368305601</v>
      </c>
      <c r="Y110" s="76">
        <f t="shared" si="54"/>
        <v>0.59897199959632352</v>
      </c>
      <c r="Z110" s="76">
        <f t="shared" si="54"/>
        <v>1.197415707239305</v>
      </c>
      <c r="AA110" s="76">
        <f t="shared" si="54"/>
        <v>1.2202954531210668</v>
      </c>
      <c r="AB110" s="76">
        <f t="shared" si="54"/>
        <v>1.2473157032492832</v>
      </c>
      <c r="AC110" s="76">
        <f t="shared" si="54"/>
        <v>1.2183883214208886</v>
      </c>
      <c r="AD110" s="76">
        <f t="shared" si="54"/>
        <v>0.85967303651665683</v>
      </c>
      <c r="AE110" s="76">
        <f t="shared" si="54"/>
        <v>1.1519953348361549</v>
      </c>
      <c r="AF110" s="76">
        <f t="shared" si="54"/>
        <v>1.1590501350582585</v>
      </c>
      <c r="AG110" s="76">
        <f t="shared" si="54"/>
        <v>1.1862228288146075</v>
      </c>
      <c r="AH110" s="76">
        <f t="shared" si="54"/>
        <v>1.043716315000832</v>
      </c>
      <c r="AI110" s="76">
        <f t="shared" si="54"/>
        <v>1.1059142639666331</v>
      </c>
      <c r="AJ110" s="76">
        <f t="shared" si="54"/>
        <v>1.1147464637250861</v>
      </c>
      <c r="AK110" s="76">
        <f t="shared" si="54"/>
        <v>1.1191954572133851</v>
      </c>
      <c r="AL110" s="76">
        <f t="shared" si="54"/>
        <v>1.0941296600254613</v>
      </c>
      <c r="AM110" s="76">
        <f t="shared" si="54"/>
        <v>1.11297904925219</v>
      </c>
      <c r="AN110" s="76">
        <f t="shared" si="54"/>
        <v>1.2049182435487855</v>
      </c>
      <c r="AO110" s="76">
        <f t="shared" si="54"/>
        <v>1.1510818607578353</v>
      </c>
      <c r="AP110" s="76">
        <f t="shared" si="54"/>
        <v>1.2146653675352324</v>
      </c>
      <c r="AQ110" s="76">
        <f t="shared" si="54"/>
        <v>1.11297904925219</v>
      </c>
      <c r="AR110" s="76">
        <f t="shared" si="54"/>
        <v>1.11297904925219</v>
      </c>
      <c r="AS110" s="76">
        <f t="shared" si="54"/>
        <v>0.72325360284067897</v>
      </c>
      <c r="AT110" s="76">
        <f t="shared" si="54"/>
        <v>1.2401116706629085</v>
      </c>
      <c r="AU110" s="76">
        <f t="shared" si="54"/>
        <v>1.1191954572133851</v>
      </c>
      <c r="AV110" s="76">
        <f t="shared" si="54"/>
        <v>1.2005651570411864</v>
      </c>
      <c r="AW110" s="76">
        <f t="shared" si="54"/>
        <v>1.1378186474839846</v>
      </c>
      <c r="AX110" s="76">
        <f t="shared" si="54"/>
        <v>1.049987526704812</v>
      </c>
      <c r="AY110" s="76">
        <f t="shared" si="54"/>
        <v>1.11297904925219</v>
      </c>
      <c r="AZ110" s="76">
        <f t="shared" si="54"/>
        <v>1.1785105481423912</v>
      </c>
      <c r="BA110" s="76">
        <f t="shared" si="54"/>
        <v>1.0988061212438669</v>
      </c>
      <c r="BB110" s="76">
        <f t="shared" si="54"/>
        <v>1.107102027170868</v>
      </c>
      <c r="BC110" s="76">
        <f t="shared" si="54"/>
        <v>1.151639953562682</v>
      </c>
    </row>
    <row r="111" spans="14:77">
      <c r="R111" t="s">
        <v>220</v>
      </c>
      <c r="S111">
        <f>S108/S106</f>
        <v>1.0755583746647399</v>
      </c>
      <c r="T111" s="76">
        <f t="shared" ref="T111:BC111" si="55">T108/T106</f>
        <v>1.1146667366921754</v>
      </c>
      <c r="U111" s="76">
        <f t="shared" si="55"/>
        <v>1.0757415962883801</v>
      </c>
      <c r="V111" s="76">
        <f t="shared" si="55"/>
        <v>1.1886113739433173</v>
      </c>
      <c r="W111" s="76">
        <f t="shared" si="55"/>
        <v>1.0390950446218794</v>
      </c>
      <c r="X111" s="76">
        <f t="shared" si="55"/>
        <v>1.0756555868649</v>
      </c>
      <c r="Y111" s="76">
        <f t="shared" si="55"/>
        <v>0.60794536118833509</v>
      </c>
      <c r="Z111" s="76">
        <f t="shared" si="55"/>
        <v>1.1545263218789659</v>
      </c>
      <c r="AA111" s="76">
        <f t="shared" si="55"/>
        <v>1.1990562700737177</v>
      </c>
      <c r="AB111" s="76">
        <f t="shared" si="55"/>
        <v>1.2194128163455917</v>
      </c>
      <c r="AC111" s="76">
        <f t="shared" si="55"/>
        <v>1.1659392893690508</v>
      </c>
      <c r="AD111" s="76">
        <f t="shared" si="55"/>
        <v>0.8682966138576762</v>
      </c>
      <c r="AE111" s="76">
        <f t="shared" si="55"/>
        <v>1.1171974923632939</v>
      </c>
      <c r="AF111" s="76">
        <f t="shared" si="55"/>
        <v>1.1139857530861239</v>
      </c>
      <c r="AG111" s="76">
        <f t="shared" si="55"/>
        <v>1.1728054163440786</v>
      </c>
      <c r="AH111" s="76">
        <f t="shared" si="55"/>
        <v>1.0087962172563882</v>
      </c>
      <c r="AI111" s="76">
        <f t="shared" si="55"/>
        <v>1.0810574004222426</v>
      </c>
      <c r="AJ111" s="76">
        <f t="shared" si="55"/>
        <v>1.1566657523778223</v>
      </c>
      <c r="AK111" s="76">
        <f t="shared" si="55"/>
        <v>1.0756806427461001</v>
      </c>
      <c r="AL111" s="76">
        <f t="shared" si="55"/>
        <v>1.0873205052768564</v>
      </c>
      <c r="AM111" s="76">
        <f t="shared" si="55"/>
        <v>1.0757415962883801</v>
      </c>
      <c r="AN111" s="76">
        <f t="shared" si="55"/>
        <v>1.1584575702922144</v>
      </c>
      <c r="AO111" s="76">
        <f t="shared" si="55"/>
        <v>1.1251801072134548</v>
      </c>
      <c r="AP111" s="76">
        <f t="shared" si="55"/>
        <v>1.1658115848629498</v>
      </c>
      <c r="AQ111" s="76">
        <f t="shared" si="55"/>
        <v>1.0757415962883801</v>
      </c>
      <c r="AR111" s="76">
        <f t="shared" si="55"/>
        <v>1.0757415962883801</v>
      </c>
      <c r="AS111" s="76">
        <f t="shared" si="55"/>
        <v>0.73879213386592435</v>
      </c>
      <c r="AT111" s="76">
        <f t="shared" si="55"/>
        <v>1.2230669599832362</v>
      </c>
      <c r="AU111" s="76">
        <f t="shared" si="55"/>
        <v>1.0756806427461001</v>
      </c>
      <c r="AV111" s="76">
        <f t="shared" si="55"/>
        <v>1.1544303371703817</v>
      </c>
      <c r="AW111" s="76">
        <f t="shared" si="55"/>
        <v>1.081951398743503</v>
      </c>
      <c r="AX111" s="76">
        <f t="shared" si="55"/>
        <v>1.0272737777123238</v>
      </c>
      <c r="AY111" s="76">
        <f t="shared" si="55"/>
        <v>1.0757415962883801</v>
      </c>
      <c r="AZ111" s="76">
        <f t="shared" si="55"/>
        <v>1.1606189641071769</v>
      </c>
      <c r="BA111" s="76">
        <f t="shared" si="55"/>
        <v>1.0713598025299351</v>
      </c>
      <c r="BB111" s="76">
        <f t="shared" si="55"/>
        <v>1.080013208513199</v>
      </c>
      <c r="BC111" s="76">
        <f t="shared" si="55"/>
        <v>1.1752384657918176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7"/>
  <sheetViews>
    <sheetView topLeftCell="A4" workbookViewId="0">
      <selection activeCell="B21" sqref="B21"/>
    </sheetView>
  </sheetViews>
  <sheetFormatPr defaultRowHeight="15"/>
  <cols>
    <col min="2" max="2" width="16" customWidth="1"/>
  </cols>
  <sheetData>
    <row r="2" spans="2:3">
      <c r="B2" s="16" t="s">
        <v>72</v>
      </c>
      <c r="C2" s="15" t="s">
        <v>48</v>
      </c>
    </row>
    <row r="3" spans="2:3">
      <c r="B3" s="16" t="s">
        <v>61</v>
      </c>
      <c r="C3" s="15" t="s">
        <v>46</v>
      </c>
    </row>
    <row r="4" spans="2:3">
      <c r="B4" s="16" t="s">
        <v>50</v>
      </c>
      <c r="C4" s="15" t="s">
        <v>45</v>
      </c>
    </row>
    <row r="5" spans="2:3">
      <c r="B5" s="16" t="s">
        <v>52</v>
      </c>
      <c r="C5" s="15" t="s">
        <v>42</v>
      </c>
    </row>
    <row r="6" spans="2:3">
      <c r="B6" s="16" t="s">
        <v>62</v>
      </c>
      <c r="C6" s="15" t="s">
        <v>40</v>
      </c>
    </row>
    <row r="7" spans="2:3">
      <c r="B7" s="16" t="s">
        <v>144</v>
      </c>
      <c r="C7" s="15" t="s">
        <v>41</v>
      </c>
    </row>
    <row r="8" spans="2:3">
      <c r="B8" s="16" t="s">
        <v>53</v>
      </c>
      <c r="C8" s="15" t="s">
        <v>39</v>
      </c>
    </row>
    <row r="9" spans="2:3">
      <c r="B9" s="16" t="s">
        <v>63</v>
      </c>
      <c r="C9" s="15" t="s">
        <v>32</v>
      </c>
    </row>
    <row r="10" spans="2:3">
      <c r="B10" s="16" t="s">
        <v>64</v>
      </c>
      <c r="C10" s="15" t="s">
        <v>38</v>
      </c>
    </row>
    <row r="11" spans="2:3">
      <c r="B11" s="16" t="s">
        <v>65</v>
      </c>
      <c r="C11" s="15" t="s">
        <v>37</v>
      </c>
    </row>
    <row r="12" spans="2:3">
      <c r="B12" s="16" t="s">
        <v>66</v>
      </c>
      <c r="C12" s="15" t="s">
        <v>35</v>
      </c>
    </row>
    <row r="13" spans="2:3">
      <c r="B13" s="16" t="s">
        <v>51</v>
      </c>
      <c r="C13" s="15" t="s">
        <v>34</v>
      </c>
    </row>
    <row r="14" spans="2:3">
      <c r="B14" s="16" t="s">
        <v>67</v>
      </c>
      <c r="C14" s="15" t="s">
        <v>30</v>
      </c>
    </row>
    <row r="15" spans="2:3">
      <c r="B15" s="16" t="s">
        <v>68</v>
      </c>
      <c r="C15" s="15" t="s">
        <v>43</v>
      </c>
    </row>
    <row r="16" spans="2:3">
      <c r="B16" s="16" t="s">
        <v>55</v>
      </c>
      <c r="C16" s="15" t="s">
        <v>26</v>
      </c>
    </row>
    <row r="17" spans="2:3">
      <c r="B17" s="16" t="s">
        <v>56</v>
      </c>
      <c r="C17" s="15" t="s">
        <v>28</v>
      </c>
    </row>
    <row r="18" spans="2:3">
      <c r="B18" s="16" t="s">
        <v>69</v>
      </c>
      <c r="C18" s="15" t="s">
        <v>27</v>
      </c>
    </row>
    <row r="19" spans="2:3">
      <c r="B19" s="16" t="s">
        <v>54</v>
      </c>
      <c r="C19" s="15" t="s">
        <v>33</v>
      </c>
    </row>
    <row r="20" spans="2:3">
      <c r="B20" s="16" t="s">
        <v>70</v>
      </c>
      <c r="C20" s="15" t="s">
        <v>23</v>
      </c>
    </row>
    <row r="21" spans="2:3">
      <c r="B21" s="16" t="s">
        <v>71</v>
      </c>
      <c r="C21" s="15" t="s">
        <v>22</v>
      </c>
    </row>
    <row r="22" spans="2:3">
      <c r="B22" s="16" t="s">
        <v>57</v>
      </c>
      <c r="C22" s="15" t="s">
        <v>20</v>
      </c>
    </row>
    <row r="23" spans="2:3">
      <c r="B23" s="16" t="s">
        <v>58</v>
      </c>
      <c r="C23" s="15" t="s">
        <v>19</v>
      </c>
    </row>
    <row r="24" spans="2:3">
      <c r="B24" s="16" t="s">
        <v>59</v>
      </c>
      <c r="C24" s="15" t="s">
        <v>18</v>
      </c>
    </row>
    <row r="25" spans="2:3">
      <c r="B25" s="16" t="s">
        <v>60</v>
      </c>
      <c r="C25" s="15" t="s">
        <v>15</v>
      </c>
    </row>
    <row r="26" spans="2:3">
      <c r="B26" s="16" t="s">
        <v>145</v>
      </c>
      <c r="C26" s="15" t="s">
        <v>14</v>
      </c>
    </row>
    <row r="27" spans="2:3">
      <c r="B27" s="16" t="s">
        <v>73</v>
      </c>
      <c r="C27" s="15" t="s">
        <v>36</v>
      </c>
    </row>
    <row r="28" spans="2:3">
      <c r="B28" s="16" t="s">
        <v>74</v>
      </c>
      <c r="C28" s="15" t="s">
        <v>16</v>
      </c>
    </row>
    <row r="29" spans="2:3">
      <c r="B29" s="16" t="s">
        <v>75</v>
      </c>
      <c r="C29" s="15" t="s">
        <v>13</v>
      </c>
    </row>
    <row r="30" spans="2:3">
      <c r="B30" s="16" t="s">
        <v>76</v>
      </c>
      <c r="C30" s="15" t="s">
        <v>31</v>
      </c>
    </row>
    <row r="31" spans="2:3">
      <c r="B31" s="16" t="s">
        <v>79</v>
      </c>
      <c r="C31" s="15"/>
    </row>
    <row r="32" spans="2:3">
      <c r="B32" s="16" t="s">
        <v>77</v>
      </c>
      <c r="C32" s="15" t="s">
        <v>21</v>
      </c>
    </row>
    <row r="33" spans="2:3">
      <c r="B33" s="16" t="s">
        <v>78</v>
      </c>
      <c r="C33" s="15" t="s">
        <v>44</v>
      </c>
    </row>
    <row r="34" spans="2:3">
      <c r="B34" s="16" t="s">
        <v>80</v>
      </c>
      <c r="C34" s="15" t="s">
        <v>25</v>
      </c>
    </row>
    <row r="35" spans="2:3">
      <c r="B35" s="16" t="s">
        <v>81</v>
      </c>
      <c r="C35" s="15" t="s">
        <v>24</v>
      </c>
    </row>
    <row r="36" spans="2:3">
      <c r="B36" s="16" t="s">
        <v>82</v>
      </c>
      <c r="C36" s="15" t="s">
        <v>49</v>
      </c>
    </row>
    <row r="37" spans="2:3">
      <c r="B37" s="16" t="s">
        <v>83</v>
      </c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M90"/>
  <sheetViews>
    <sheetView topLeftCell="F25" zoomScale="80" zoomScaleNormal="80" workbookViewId="0">
      <selection activeCell="R9" sqref="R9"/>
    </sheetView>
  </sheetViews>
  <sheetFormatPr defaultColWidth="11.42578125" defaultRowHeight="14.25"/>
  <cols>
    <col min="1" max="1" width="12.42578125" style="19" hidden="1" customWidth="1"/>
    <col min="2" max="2" width="11.42578125" style="19" hidden="1" customWidth="1"/>
    <col min="3" max="3" width="10.5703125" style="19" hidden="1" customWidth="1"/>
    <col min="4" max="4" width="11.42578125" style="19" hidden="1" customWidth="1"/>
    <col min="5" max="5" width="15.7109375" style="19" hidden="1" customWidth="1"/>
    <col min="6" max="6" width="11.42578125" style="19"/>
    <col min="7" max="7" width="13.28515625" style="19" hidden="1" customWidth="1"/>
    <col min="8" max="8" width="11.42578125" style="19"/>
    <col min="9" max="9" width="10.7109375" style="19" hidden="1" customWidth="1"/>
    <col min="10" max="10" width="8.85546875" style="19" customWidth="1"/>
    <col min="11" max="11" width="12.42578125" style="19" hidden="1" customWidth="1"/>
    <col min="12" max="12" width="13.42578125" style="19" customWidth="1"/>
    <col min="13" max="13" width="11.28515625" style="19" customWidth="1"/>
    <col min="14" max="14" width="8.85546875" style="19" customWidth="1"/>
    <col min="15" max="15" width="8.42578125" style="19" customWidth="1"/>
    <col min="16" max="17" width="12.140625" style="19" customWidth="1"/>
    <col min="18" max="20" width="16.28515625" style="19" bestFit="1" customWidth="1"/>
    <col min="21" max="21" width="12.85546875" style="19" customWidth="1"/>
    <col min="22" max="22" width="10.140625" style="19" customWidth="1"/>
    <col min="23" max="23" width="11.28515625" style="19" bestFit="1" customWidth="1"/>
    <col min="24" max="24" width="9.7109375" style="19" customWidth="1"/>
    <col min="25" max="26" width="10.7109375" style="19" customWidth="1"/>
    <col min="27" max="27" width="9.7109375" style="19" customWidth="1"/>
    <col min="28" max="28" width="9.28515625" style="19" customWidth="1"/>
    <col min="29" max="29" width="11" style="19" customWidth="1"/>
    <col min="30" max="30" width="11.28515625" style="19" customWidth="1"/>
    <col min="31" max="31" width="17.140625" style="19" bestFit="1" customWidth="1"/>
    <col min="32" max="32" width="12" style="19" customWidth="1"/>
    <col min="33" max="33" width="10.28515625" style="19" customWidth="1"/>
    <col min="34" max="35" width="12" style="19" customWidth="1"/>
    <col min="36" max="36" width="20.42578125" style="19" customWidth="1"/>
    <col min="37" max="16384" width="11.42578125" style="19"/>
  </cols>
  <sheetData>
    <row r="1" spans="1:39" ht="44.25">
      <c r="F1" s="20" t="s">
        <v>87</v>
      </c>
    </row>
    <row r="4" spans="1:39" ht="46.5" customHeight="1">
      <c r="A4" s="78" t="s">
        <v>88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9"/>
      <c r="M4" s="80" t="s">
        <v>89</v>
      </c>
      <c r="N4" s="81"/>
      <c r="O4" s="81"/>
      <c r="P4" s="81"/>
      <c r="Q4" s="81"/>
      <c r="R4" s="81"/>
      <c r="S4" s="81"/>
      <c r="T4" s="82"/>
      <c r="U4" s="21" t="s">
        <v>90</v>
      </c>
      <c r="V4" s="83" t="s">
        <v>91</v>
      </c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5"/>
    </row>
    <row r="5" spans="1:39" ht="49.5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9"/>
      <c r="M5" s="86" t="s">
        <v>92</v>
      </c>
      <c r="N5" s="87"/>
      <c r="O5" s="88"/>
      <c r="P5" s="87" t="s">
        <v>93</v>
      </c>
      <c r="Q5" s="87"/>
      <c r="R5" s="87"/>
      <c r="S5" s="87"/>
      <c r="T5" s="88"/>
      <c r="U5" s="22" t="s">
        <v>94</v>
      </c>
      <c r="V5" s="89" t="s">
        <v>95</v>
      </c>
      <c r="W5" s="90"/>
      <c r="X5" s="90"/>
      <c r="Y5" s="91"/>
      <c r="Z5" s="23" t="s">
        <v>96</v>
      </c>
      <c r="AA5" s="89" t="s">
        <v>97</v>
      </c>
      <c r="AB5" s="90"/>
      <c r="AC5" s="90"/>
      <c r="AD5" s="91"/>
      <c r="AE5" s="23" t="s">
        <v>98</v>
      </c>
      <c r="AF5" s="89" t="s">
        <v>99</v>
      </c>
      <c r="AG5" s="90"/>
      <c r="AH5" s="90"/>
      <c r="AI5" s="91"/>
      <c r="AJ5" s="24" t="s">
        <v>100</v>
      </c>
      <c r="AK5" s="25"/>
      <c r="AL5" s="25"/>
      <c r="AM5" s="25"/>
    </row>
    <row r="6" spans="1:39" s="35" customFormat="1" ht="71.25">
      <c r="A6" s="26" t="s">
        <v>101</v>
      </c>
      <c r="B6" s="26" t="s">
        <v>102</v>
      </c>
      <c r="C6" s="27" t="s">
        <v>103</v>
      </c>
      <c r="D6" s="27" t="s">
        <v>104</v>
      </c>
      <c r="E6" s="27" t="s">
        <v>105</v>
      </c>
      <c r="F6" s="27" t="s">
        <v>106</v>
      </c>
      <c r="G6" s="28" t="s">
        <v>107</v>
      </c>
      <c r="H6" s="29" t="s">
        <v>108</v>
      </c>
      <c r="I6" s="29" t="s">
        <v>109</v>
      </c>
      <c r="J6" s="27" t="s">
        <v>3</v>
      </c>
      <c r="K6" s="27" t="s">
        <v>110</v>
      </c>
      <c r="L6" s="30" t="s">
        <v>111</v>
      </c>
      <c r="M6" s="31" t="s">
        <v>112</v>
      </c>
      <c r="N6" s="31" t="s">
        <v>113</v>
      </c>
      <c r="O6" s="31" t="s">
        <v>114</v>
      </c>
      <c r="P6" s="31" t="s">
        <v>115</v>
      </c>
      <c r="Q6" s="31" t="s">
        <v>116</v>
      </c>
      <c r="R6" s="31" t="s">
        <v>117</v>
      </c>
      <c r="S6" s="31" t="s">
        <v>118</v>
      </c>
      <c r="T6" s="31" t="s">
        <v>119</v>
      </c>
      <c r="U6" s="32" t="s">
        <v>120</v>
      </c>
      <c r="V6" s="33" t="s">
        <v>121</v>
      </c>
      <c r="W6" s="33" t="s">
        <v>122</v>
      </c>
      <c r="X6" s="33" t="s">
        <v>123</v>
      </c>
      <c r="Y6" s="33" t="s">
        <v>124</v>
      </c>
      <c r="Z6" s="33" t="s">
        <v>125</v>
      </c>
      <c r="AA6" s="33" t="s">
        <v>126</v>
      </c>
      <c r="AB6" s="33" t="s">
        <v>127</v>
      </c>
      <c r="AC6" s="33" t="s">
        <v>128</v>
      </c>
      <c r="AD6" s="33" t="s">
        <v>129</v>
      </c>
      <c r="AE6" s="33" t="s">
        <v>130</v>
      </c>
      <c r="AF6" s="33" t="s">
        <v>131</v>
      </c>
      <c r="AG6" s="33" t="s">
        <v>132</v>
      </c>
      <c r="AH6" s="33" t="s">
        <v>133</v>
      </c>
      <c r="AI6" s="33" t="s">
        <v>134</v>
      </c>
      <c r="AJ6" s="34" t="s">
        <v>135</v>
      </c>
    </row>
    <row r="7" spans="1:39">
      <c r="A7" s="36" t="str">
        <f>Residential[[#This Row],[ID Country]]&amp;"500_"&amp;Residential[[#This Row],[ID Energy carrier]]&amp;Residential[[#This Row],[Year]]</f>
        <v>AT500_12015</v>
      </c>
      <c r="B7" s="36" t="str">
        <f>Residential[[#This Row],[ID Country]]&amp;"100_"&amp;Residential[[#This Row],[ID Energy carrier]]</f>
        <v>AT100_1</v>
      </c>
      <c r="C7" s="37">
        <v>1</v>
      </c>
      <c r="D7" s="37" t="s">
        <v>136</v>
      </c>
      <c r="E7" s="37" t="s">
        <v>48</v>
      </c>
      <c r="F7" s="37" t="s">
        <v>72</v>
      </c>
      <c r="G7" s="37" t="s">
        <v>137</v>
      </c>
      <c r="H7" s="37" t="s">
        <v>138</v>
      </c>
      <c r="I7" s="38" t="s">
        <v>139</v>
      </c>
      <c r="J7" s="37">
        <v>2015</v>
      </c>
      <c r="K7" s="39">
        <v>1</v>
      </c>
      <c r="L7" s="40" t="s">
        <v>140</v>
      </c>
      <c r="M7" s="41">
        <v>3815.9</v>
      </c>
      <c r="N7" s="42">
        <v>1785.6362689820494</v>
      </c>
      <c r="O7" s="42">
        <v>2030.2637310179471</v>
      </c>
      <c r="P7" s="43">
        <v>134.19999999999999</v>
      </c>
      <c r="Q7" s="43">
        <v>70.921999999999997</v>
      </c>
      <c r="R7" s="42">
        <v>383622.75162864581</v>
      </c>
      <c r="S7" s="42">
        <v>239632.38729739102</v>
      </c>
      <c r="T7" s="42">
        <v>143990.36433125482</v>
      </c>
      <c r="U7" s="44">
        <v>3815.9000000000005</v>
      </c>
      <c r="V7" s="45">
        <v>44.171334647890184</v>
      </c>
      <c r="W7" s="45">
        <v>7.2614043453445491</v>
      </c>
      <c r="X7" s="45">
        <v>36.909930302545632</v>
      </c>
      <c r="Y7" s="45" t="s">
        <v>141</v>
      </c>
      <c r="Z7" s="45"/>
      <c r="AA7" s="45">
        <v>32.201403695918152</v>
      </c>
      <c r="AB7" s="45">
        <v>6.6031770503845957</v>
      </c>
      <c r="AC7" s="45">
        <v>25.598226645533558</v>
      </c>
      <c r="AD7" s="45" t="s">
        <v>142</v>
      </c>
      <c r="AE7" s="45"/>
      <c r="AF7" s="45">
        <v>11.969930951972025</v>
      </c>
      <c r="AG7" s="45">
        <v>0.65822729495995358</v>
      </c>
      <c r="AH7" s="45">
        <v>11.311703657012071</v>
      </c>
      <c r="AI7" s="45" t="s">
        <v>142</v>
      </c>
      <c r="AJ7" s="46"/>
    </row>
    <row r="8" spans="1:39">
      <c r="A8" s="36" t="str">
        <f>Residential[[#This Row],[ID Country]]&amp;"500_"&amp;Residential[[#This Row],[ID Energy carrier]]&amp;Residential[[#This Row],[Year]]</f>
        <v>BE500_12015</v>
      </c>
      <c r="B8" s="36" t="str">
        <f>Residential[[#This Row],[ID Country]]&amp;"100_"&amp;Residential[[#This Row],[ID Energy carrier]]</f>
        <v>BE100_1</v>
      </c>
      <c r="C8" s="37">
        <v>1</v>
      </c>
      <c r="D8" s="37" t="s">
        <v>136</v>
      </c>
      <c r="E8" s="19" t="s">
        <v>46</v>
      </c>
      <c r="F8" s="19" t="s">
        <v>61</v>
      </c>
      <c r="G8" s="37" t="s">
        <v>137</v>
      </c>
      <c r="H8" s="37" t="s">
        <v>138</v>
      </c>
      <c r="I8" s="38" t="s">
        <v>139</v>
      </c>
      <c r="J8" s="37">
        <v>2015</v>
      </c>
      <c r="K8" s="39">
        <v>1</v>
      </c>
      <c r="L8" s="40" t="s">
        <v>140</v>
      </c>
      <c r="M8" s="41">
        <v>4699.3</v>
      </c>
      <c r="N8" s="42">
        <v>3361.3297153199646</v>
      </c>
      <c r="O8" s="42">
        <v>1337.9702846800365</v>
      </c>
      <c r="P8" s="43">
        <v>77.139624427217953</v>
      </c>
      <c r="Q8" s="43">
        <v>73.514679624548307</v>
      </c>
      <c r="R8" s="42">
        <v>357652.16864124808</v>
      </c>
      <c r="S8" s="42">
        <v>259291.71181582951</v>
      </c>
      <c r="T8" s="42">
        <v>98360.456825418572</v>
      </c>
      <c r="U8" s="44">
        <v>4699.2999999999993</v>
      </c>
      <c r="V8" s="45">
        <v>61.973724413642962</v>
      </c>
      <c r="W8" s="45">
        <v>8.1067806486384413</v>
      </c>
      <c r="X8" s="45">
        <v>53.866943765004521</v>
      </c>
      <c r="Y8" s="45" t="s">
        <v>141</v>
      </c>
      <c r="Z8" s="45"/>
      <c r="AA8" s="45">
        <v>48.122388509316316</v>
      </c>
      <c r="AB8" s="45">
        <v>5.242666570686735</v>
      </c>
      <c r="AC8" s="45">
        <v>42.879721938629579</v>
      </c>
      <c r="AD8" s="45" t="s">
        <v>142</v>
      </c>
      <c r="AE8" s="45"/>
      <c r="AF8" s="45">
        <v>13.851335904326644</v>
      </c>
      <c r="AG8" s="45">
        <v>2.8641140779517067</v>
      </c>
      <c r="AH8" s="45">
        <v>10.987221826374938</v>
      </c>
      <c r="AI8" s="45" t="s">
        <v>142</v>
      </c>
      <c r="AJ8" s="46"/>
    </row>
    <row r="9" spans="1:39">
      <c r="A9" s="36" t="str">
        <f>Residential[[#This Row],[ID Country]]&amp;"500_"&amp;Residential[[#This Row],[ID Energy carrier]]&amp;Residential[[#This Row],[Year]]</f>
        <v>BG500_12015</v>
      </c>
      <c r="B9" s="36" t="str">
        <f>Residential[[#This Row],[ID Country]]&amp;"100_"&amp;Residential[[#This Row],[ID Energy carrier]]</f>
        <v>BG100_1</v>
      </c>
      <c r="C9" s="37">
        <v>1</v>
      </c>
      <c r="D9" s="37" t="s">
        <v>136</v>
      </c>
      <c r="E9" s="19" t="s">
        <v>45</v>
      </c>
      <c r="F9" s="19" t="s">
        <v>50</v>
      </c>
      <c r="G9" s="37" t="s">
        <v>143</v>
      </c>
      <c r="H9" s="37" t="s">
        <v>138</v>
      </c>
      <c r="I9" s="38" t="s">
        <v>139</v>
      </c>
      <c r="J9" s="37">
        <v>2015</v>
      </c>
      <c r="K9" s="39">
        <v>1</v>
      </c>
      <c r="L9" s="40" t="s">
        <v>140</v>
      </c>
      <c r="M9" s="41">
        <v>2939.8</v>
      </c>
      <c r="N9" s="42">
        <v>1526.9620161171927</v>
      </c>
      <c r="O9" s="42">
        <v>1412.8379838828075</v>
      </c>
      <c r="P9" s="43">
        <v>75.017562593801003</v>
      </c>
      <c r="Q9" s="43">
        <v>56.320431122759693</v>
      </c>
      <c r="R9" s="42">
        <v>194120.61298131841</v>
      </c>
      <c r="S9" s="42">
        <v>114548.96862242807</v>
      </c>
      <c r="T9" s="42">
        <v>79571.644358890335</v>
      </c>
      <c r="U9" s="44">
        <v>2939.8000000000006</v>
      </c>
      <c r="V9" s="45">
        <v>14.185229299490311</v>
      </c>
      <c r="W9" s="45">
        <v>3.1026975474873719</v>
      </c>
      <c r="X9" s="45">
        <v>11.082531752002939</v>
      </c>
      <c r="Y9" s="45" t="s">
        <v>141</v>
      </c>
      <c r="Z9" s="45"/>
      <c r="AA9" s="45">
        <v>8.7613810914793486</v>
      </c>
      <c r="AB9" s="45">
        <v>1.540331803094243</v>
      </c>
      <c r="AC9" s="45">
        <v>7.2210492883851058</v>
      </c>
      <c r="AD9" s="45" t="s">
        <v>142</v>
      </c>
      <c r="AE9" s="45"/>
      <c r="AF9" s="45">
        <v>5.4238482080109627</v>
      </c>
      <c r="AG9" s="45">
        <v>1.5623657443931289</v>
      </c>
      <c r="AH9" s="45">
        <v>3.861482463617834</v>
      </c>
      <c r="AI9" s="45" t="s">
        <v>142</v>
      </c>
      <c r="AJ9" s="46"/>
    </row>
    <row r="10" spans="1:39">
      <c r="A10" s="36" t="str">
        <f>Residential[[#This Row],[ID Country]]&amp;"500_"&amp;Residential[[#This Row],[ID Energy carrier]]&amp;Residential[[#This Row],[Year]]</f>
        <v>HR500_12015</v>
      </c>
      <c r="B10" s="36" t="str">
        <f>Residential[[#This Row],[ID Country]]&amp;"100_"&amp;Residential[[#This Row],[ID Energy carrier]]</f>
        <v>HR100_1</v>
      </c>
      <c r="C10" s="37">
        <v>1</v>
      </c>
      <c r="D10" s="37" t="s">
        <v>136</v>
      </c>
      <c r="E10" s="19" t="s">
        <v>34</v>
      </c>
      <c r="F10" s="19" t="s">
        <v>51</v>
      </c>
      <c r="G10" s="37" t="s">
        <v>143</v>
      </c>
      <c r="H10" s="37" t="s">
        <v>138</v>
      </c>
      <c r="I10" s="38" t="s">
        <v>139</v>
      </c>
      <c r="J10" s="37">
        <v>2015</v>
      </c>
      <c r="K10" s="39">
        <v>1</v>
      </c>
      <c r="L10" s="40" t="s">
        <v>140</v>
      </c>
      <c r="M10" s="41">
        <v>1494.1</v>
      </c>
      <c r="N10" s="42">
        <v>942.7843462604967</v>
      </c>
      <c r="O10" s="42">
        <v>551.31565373950332</v>
      </c>
      <c r="P10" s="47" t="s">
        <v>142</v>
      </c>
      <c r="Q10" s="47" t="s">
        <v>142</v>
      </c>
      <c r="R10" s="42">
        <v>0</v>
      </c>
      <c r="S10" s="42">
        <v>0</v>
      </c>
      <c r="T10" s="42">
        <v>0</v>
      </c>
      <c r="U10" s="44">
        <v>1494.1</v>
      </c>
      <c r="V10" s="45">
        <v>16.12475357768264</v>
      </c>
      <c r="W10" s="45">
        <v>2.2006620061130597</v>
      </c>
      <c r="X10" s="45">
        <v>13.924091571569582</v>
      </c>
      <c r="Y10" s="45" t="s">
        <v>141</v>
      </c>
      <c r="Z10" s="45"/>
      <c r="AA10" s="45">
        <v>12.865121210366302</v>
      </c>
      <c r="AB10" s="45">
        <v>1.3548432015921823</v>
      </c>
      <c r="AC10" s="45">
        <v>11.510278008774121</v>
      </c>
      <c r="AD10" s="45" t="s">
        <v>142</v>
      </c>
      <c r="AE10" s="45"/>
      <c r="AF10" s="45">
        <v>3.2596323673163381</v>
      </c>
      <c r="AG10" s="45">
        <v>0.84581880452087743</v>
      </c>
      <c r="AH10" s="45">
        <v>2.4138135627954607</v>
      </c>
      <c r="AI10" s="45" t="s">
        <v>142</v>
      </c>
      <c r="AJ10" s="46"/>
    </row>
    <row r="11" spans="1:39">
      <c r="A11" s="36" t="str">
        <f>Residential[[#This Row],[ID Country]]&amp;"500_"&amp;Residential[[#This Row],[ID Energy carrier]]&amp;Residential[[#This Row],[Year]]</f>
        <v>CY500_12015</v>
      </c>
      <c r="B11" s="36" t="str">
        <f>Residential[[#This Row],[ID Country]]&amp;"100_"&amp;Residential[[#This Row],[ID Energy carrier]]</f>
        <v>CY100_1</v>
      </c>
      <c r="C11" s="37">
        <v>1</v>
      </c>
      <c r="D11" s="37" t="s">
        <v>136</v>
      </c>
      <c r="E11" s="19" t="s">
        <v>43</v>
      </c>
      <c r="F11" s="19" t="s">
        <v>68</v>
      </c>
      <c r="G11" s="37" t="s">
        <v>143</v>
      </c>
      <c r="H11" s="37" t="s">
        <v>138</v>
      </c>
      <c r="I11" s="38" t="s">
        <v>139</v>
      </c>
      <c r="J11" s="37">
        <v>2015</v>
      </c>
      <c r="K11" s="39">
        <v>1</v>
      </c>
      <c r="L11" s="40" t="s">
        <v>140</v>
      </c>
      <c r="M11" s="41">
        <v>290</v>
      </c>
      <c r="N11" s="42">
        <v>175.84228443753346</v>
      </c>
      <c r="O11" s="42">
        <v>114.15771556246652</v>
      </c>
      <c r="P11" s="43">
        <v>152.4637275</v>
      </c>
      <c r="Q11" s="43">
        <v>83.027066225165555</v>
      </c>
      <c r="R11" s="42">
        <v>36287.750347580113</v>
      </c>
      <c r="S11" s="42">
        <v>26809.570137461593</v>
      </c>
      <c r="T11" s="42">
        <v>9478.1802101185203</v>
      </c>
      <c r="U11" s="44">
        <v>290</v>
      </c>
      <c r="V11" s="45">
        <v>1.8354315874605303</v>
      </c>
      <c r="W11" s="45">
        <v>0.95129425276592738</v>
      </c>
      <c r="X11" s="45">
        <v>0.88413733469460298</v>
      </c>
      <c r="Y11" s="45" t="s">
        <v>141</v>
      </c>
      <c r="Z11" s="45"/>
      <c r="AA11" s="45">
        <v>1.6850225268851038</v>
      </c>
      <c r="AB11" s="45">
        <v>0.85291374064844383</v>
      </c>
      <c r="AC11" s="45">
        <v>0.83210878623665996</v>
      </c>
      <c r="AD11" s="45" t="s">
        <v>142</v>
      </c>
      <c r="AE11" s="45"/>
      <c r="AF11" s="45">
        <v>0.15040906057542658</v>
      </c>
      <c r="AG11" s="45">
        <v>9.8380512117483596E-2</v>
      </c>
      <c r="AH11" s="45">
        <v>5.202854845794299E-2</v>
      </c>
      <c r="AI11" s="45" t="s">
        <v>142</v>
      </c>
      <c r="AJ11" s="46"/>
    </row>
    <row r="12" spans="1:39">
      <c r="A12" s="36" t="str">
        <f>Residential[[#This Row],[ID Country]]&amp;"500_"&amp;Residential[[#This Row],[ID Energy carrier]]&amp;Residential[[#This Row],[Year]]</f>
        <v>CZ500_12015</v>
      </c>
      <c r="B12" s="36" t="str">
        <f>Residential[[#This Row],[ID Country]]&amp;"100_"&amp;Residential[[#This Row],[ID Energy carrier]]</f>
        <v>CZ100_1</v>
      </c>
      <c r="C12" s="37">
        <v>1</v>
      </c>
      <c r="D12" s="37" t="s">
        <v>136</v>
      </c>
      <c r="E12" s="19" t="s">
        <v>42</v>
      </c>
      <c r="F12" s="19" t="s">
        <v>52</v>
      </c>
      <c r="G12" s="37" t="s">
        <v>137</v>
      </c>
      <c r="H12" s="37" t="s">
        <v>138</v>
      </c>
      <c r="I12" s="38" t="s">
        <v>139</v>
      </c>
      <c r="J12" s="37">
        <v>2015</v>
      </c>
      <c r="K12" s="39">
        <v>1</v>
      </c>
      <c r="L12" s="40" t="s">
        <v>140</v>
      </c>
      <c r="M12" s="41">
        <v>4644.2</v>
      </c>
      <c r="N12" s="42">
        <v>2017.1651439745904</v>
      </c>
      <c r="O12" s="42">
        <v>2627.0348560254092</v>
      </c>
      <c r="P12" s="43">
        <v>99.954076279069781</v>
      </c>
      <c r="Q12" s="43">
        <v>51.273272558139539</v>
      </c>
      <c r="R12" s="42">
        <v>336320.55286104069</v>
      </c>
      <c r="S12" s="42">
        <v>201623.87866831699</v>
      </c>
      <c r="T12" s="42">
        <v>134696.67419272367</v>
      </c>
      <c r="U12" s="44">
        <v>4644.2</v>
      </c>
      <c r="V12" s="45">
        <v>47.319967987903709</v>
      </c>
      <c r="W12" s="45">
        <v>8.4436220798646193</v>
      </c>
      <c r="X12" s="45">
        <v>38.876345908039092</v>
      </c>
      <c r="Y12" s="45" t="s">
        <v>141</v>
      </c>
      <c r="Z12" s="45"/>
      <c r="AA12" s="45">
        <v>27.144236540867965</v>
      </c>
      <c r="AB12" s="45">
        <v>3.0777880534436401</v>
      </c>
      <c r="AC12" s="45">
        <v>24.066448487424324</v>
      </c>
      <c r="AD12" s="45" t="s">
        <v>142</v>
      </c>
      <c r="AE12" s="45"/>
      <c r="AF12" s="45">
        <v>20.175731447035748</v>
      </c>
      <c r="AG12" s="45">
        <v>5.3658340264209796</v>
      </c>
      <c r="AH12" s="45">
        <v>14.809897420614769</v>
      </c>
      <c r="AI12" s="45" t="s">
        <v>142</v>
      </c>
      <c r="AJ12" s="46"/>
    </row>
    <row r="13" spans="1:39">
      <c r="A13" s="36" t="str">
        <f>Residential[[#This Row],[ID Country]]&amp;"500_"&amp;Residential[[#This Row],[ID Energy carrier]]&amp;Residential[[#This Row],[Year]]</f>
        <v>DK500_12015</v>
      </c>
      <c r="B13" s="36" t="str">
        <f>Residential[[#This Row],[ID Country]]&amp;"100_"&amp;Residential[[#This Row],[ID Energy carrier]]</f>
        <v>DK100_1</v>
      </c>
      <c r="C13" s="37">
        <v>1</v>
      </c>
      <c r="D13" s="37" t="s">
        <v>136</v>
      </c>
      <c r="E13" s="19" t="s">
        <v>40</v>
      </c>
      <c r="F13" s="19" t="s">
        <v>62</v>
      </c>
      <c r="G13" s="37" t="s">
        <v>143</v>
      </c>
      <c r="H13" s="37" t="s">
        <v>138</v>
      </c>
      <c r="I13" s="38" t="s">
        <v>139</v>
      </c>
      <c r="J13" s="37">
        <v>2015</v>
      </c>
      <c r="K13" s="39">
        <v>1</v>
      </c>
      <c r="L13" s="40" t="s">
        <v>140</v>
      </c>
      <c r="M13" s="41">
        <v>2373.1</v>
      </c>
      <c r="N13" s="42">
        <v>1356.9629146698139</v>
      </c>
      <c r="O13" s="42">
        <v>1016.137085330186</v>
      </c>
      <c r="P13" s="43">
        <v>133.66900000000001</v>
      </c>
      <c r="Q13" s="43">
        <v>78.400000000000006</v>
      </c>
      <c r="R13" s="42">
        <v>261049.02333088595</v>
      </c>
      <c r="S13" s="42">
        <v>181383.87584099936</v>
      </c>
      <c r="T13" s="42">
        <v>79665.147489886585</v>
      </c>
      <c r="U13" s="44">
        <v>2373.1</v>
      </c>
      <c r="V13" s="45">
        <v>33.910176805078734</v>
      </c>
      <c r="W13" s="45">
        <v>6.5554857720570077</v>
      </c>
      <c r="X13" s="45">
        <v>27.354691033021723</v>
      </c>
      <c r="Y13" s="45" t="s">
        <v>141</v>
      </c>
      <c r="Z13" s="45"/>
      <c r="AA13" s="45">
        <v>22.149735299025384</v>
      </c>
      <c r="AB13" s="45">
        <v>3.737169745256641</v>
      </c>
      <c r="AC13" s="45">
        <v>18.412565553768744</v>
      </c>
      <c r="AD13" s="45" t="s">
        <v>142</v>
      </c>
      <c r="AE13" s="45"/>
      <c r="AF13" s="45">
        <v>11.760441506053343</v>
      </c>
      <c r="AG13" s="45">
        <v>2.8183160268003666</v>
      </c>
      <c r="AH13" s="45">
        <v>8.9421254792529776</v>
      </c>
      <c r="AI13" s="45" t="s">
        <v>142</v>
      </c>
      <c r="AJ13" s="46"/>
    </row>
    <row r="14" spans="1:39">
      <c r="A14" s="36" t="str">
        <f>Residential[[#This Row],[ID Country]]&amp;"500_"&amp;Residential[[#This Row],[ID Energy carrier]]&amp;Residential[[#This Row],[Year]]</f>
        <v>EE500_12015</v>
      </c>
      <c r="B14" s="36" t="str">
        <f>Residential[[#This Row],[ID Country]]&amp;"100_"&amp;Residential[[#This Row],[ID Energy carrier]]</f>
        <v>EE100_1</v>
      </c>
      <c r="C14" s="37">
        <v>1</v>
      </c>
      <c r="D14" s="37" t="s">
        <v>136</v>
      </c>
      <c r="E14" s="19" t="s">
        <v>39</v>
      </c>
      <c r="F14" s="19" t="s">
        <v>53</v>
      </c>
      <c r="G14" s="37" t="s">
        <v>143</v>
      </c>
      <c r="H14" s="37" t="s">
        <v>138</v>
      </c>
      <c r="I14" s="38" t="s">
        <v>139</v>
      </c>
      <c r="J14" s="37">
        <v>2015</v>
      </c>
      <c r="K14" s="39">
        <v>1</v>
      </c>
      <c r="L14" s="40" t="s">
        <v>140</v>
      </c>
      <c r="M14" s="41">
        <v>571.6</v>
      </c>
      <c r="N14" s="42">
        <v>174.72095184324738</v>
      </c>
      <c r="O14" s="42">
        <v>396.87904815675273</v>
      </c>
      <c r="P14" s="43">
        <v>90.467100494233932</v>
      </c>
      <c r="Q14" s="43">
        <v>50.465733113673799</v>
      </c>
      <c r="R14" s="42">
        <v>35835.29003153884</v>
      </c>
      <c r="S14" s="42">
        <v>15806.497908851268</v>
      </c>
      <c r="T14" s="42">
        <v>20028.792122687573</v>
      </c>
      <c r="U14" s="44">
        <v>571.60000000000014</v>
      </c>
      <c r="V14" s="45">
        <v>6.8945120545719778</v>
      </c>
      <c r="W14" s="45">
        <v>0.70616243900281295</v>
      </c>
      <c r="X14" s="45">
        <v>6.1883496155691651</v>
      </c>
      <c r="Y14" s="45" t="s">
        <v>141</v>
      </c>
      <c r="Z14" s="45"/>
      <c r="AA14" s="45">
        <v>4.0674328808669813</v>
      </c>
      <c r="AB14" s="45">
        <v>0.21720781921045362</v>
      </c>
      <c r="AC14" s="45">
        <v>3.8502250616565279</v>
      </c>
      <c r="AD14" s="45" t="s">
        <v>142</v>
      </c>
      <c r="AE14" s="45"/>
      <c r="AF14" s="45">
        <v>2.8270791737049965</v>
      </c>
      <c r="AG14" s="45">
        <v>0.48895461979235927</v>
      </c>
      <c r="AH14" s="45">
        <v>2.3381245539126372</v>
      </c>
      <c r="AI14" s="45" t="s">
        <v>142</v>
      </c>
      <c r="AJ14" s="46"/>
    </row>
    <row r="15" spans="1:39">
      <c r="A15" s="36" t="str">
        <f>Residential[[#This Row],[ID Country]]&amp;"500_"&amp;Residential[[#This Row],[ID Energy carrier]]&amp;Residential[[#This Row],[Year]]</f>
        <v>FI500_12015</v>
      </c>
      <c r="B15" s="36" t="str">
        <f>Residential[[#This Row],[ID Country]]&amp;"100_"&amp;Residential[[#This Row],[ID Energy carrier]]</f>
        <v>FI100_1</v>
      </c>
      <c r="C15" s="37">
        <v>1</v>
      </c>
      <c r="D15" s="37" t="s">
        <v>136</v>
      </c>
      <c r="E15" s="19" t="s">
        <v>36</v>
      </c>
      <c r="F15" s="19" t="s">
        <v>73</v>
      </c>
      <c r="G15" s="37" t="s">
        <v>137</v>
      </c>
      <c r="H15" s="37" t="s">
        <v>138</v>
      </c>
      <c r="I15" s="38" t="s">
        <v>139</v>
      </c>
      <c r="J15" s="37">
        <v>2015</v>
      </c>
      <c r="K15" s="39">
        <v>1</v>
      </c>
      <c r="L15" s="40" t="s">
        <v>140</v>
      </c>
      <c r="M15" s="41">
        <v>2622.5</v>
      </c>
      <c r="N15" s="42">
        <v>1069.7466831555523</v>
      </c>
      <c r="O15" s="42">
        <v>1552.7533168444481</v>
      </c>
      <c r="P15" s="43">
        <v>97.436999999999998</v>
      </c>
      <c r="Q15" s="43">
        <v>56.4</v>
      </c>
      <c r="R15" s="42">
        <v>191808.1946366544</v>
      </c>
      <c r="S15" s="42">
        <v>104232.90756662755</v>
      </c>
      <c r="T15" s="42">
        <v>87575.287070026869</v>
      </c>
      <c r="U15" s="44">
        <v>2622.5</v>
      </c>
      <c r="V15" s="45">
        <v>43.234123791922727</v>
      </c>
      <c r="W15" s="45">
        <v>3.3940947602619342</v>
      </c>
      <c r="X15" s="45">
        <v>39.840029031660791</v>
      </c>
      <c r="Y15" s="45" t="s">
        <v>141</v>
      </c>
      <c r="Z15" s="45"/>
      <c r="AA15" s="45">
        <v>32.048571665173185</v>
      </c>
      <c r="AB15" s="45">
        <v>2.0018310313729137</v>
      </c>
      <c r="AC15" s="45">
        <v>30.046740633800272</v>
      </c>
      <c r="AD15" s="45" t="s">
        <v>142</v>
      </c>
      <c r="AE15" s="45"/>
      <c r="AF15" s="45">
        <v>11.18555212674954</v>
      </c>
      <c r="AG15" s="45">
        <v>1.3922637288890205</v>
      </c>
      <c r="AH15" s="45">
        <v>9.7932883978605201</v>
      </c>
      <c r="AI15" s="45" t="s">
        <v>142</v>
      </c>
      <c r="AJ15" s="46"/>
    </row>
    <row r="16" spans="1:39">
      <c r="A16" s="36" t="str">
        <f>Residential[[#This Row],[ID Country]]&amp;"500_"&amp;Residential[[#This Row],[ID Energy carrier]]&amp;Residential[[#This Row],[Year]]</f>
        <v>FR500_12015</v>
      </c>
      <c r="B16" s="36" t="str">
        <f>Residential[[#This Row],[ID Country]]&amp;"100_"&amp;Residential[[#This Row],[ID Energy carrier]]</f>
        <v>FR100_1</v>
      </c>
      <c r="C16" s="37">
        <v>1</v>
      </c>
      <c r="D16" s="37" t="s">
        <v>136</v>
      </c>
      <c r="E16" s="19" t="s">
        <v>35</v>
      </c>
      <c r="F16" s="19" t="s">
        <v>66</v>
      </c>
      <c r="G16" s="37" t="s">
        <v>137</v>
      </c>
      <c r="H16" s="37" t="s">
        <v>138</v>
      </c>
      <c r="I16" s="38" t="s">
        <v>139</v>
      </c>
      <c r="J16" s="37">
        <v>2015</v>
      </c>
      <c r="K16" s="39">
        <v>1</v>
      </c>
      <c r="L16" s="40" t="s">
        <v>140</v>
      </c>
      <c r="M16" s="41">
        <v>28920.400000000001</v>
      </c>
      <c r="N16" s="42">
        <v>16598.81054747829</v>
      </c>
      <c r="O16" s="42">
        <v>12321.589452521714</v>
      </c>
      <c r="P16" s="43">
        <v>111.962</v>
      </c>
      <c r="Q16" s="43">
        <v>65.543000000000006</v>
      </c>
      <c r="R16" s="42">
        <v>2666029.9640033953</v>
      </c>
      <c r="S16" s="42">
        <v>1858436.0265167644</v>
      </c>
      <c r="T16" s="42">
        <v>807593.93748663075</v>
      </c>
      <c r="U16" s="44">
        <v>28920.400000000001</v>
      </c>
      <c r="V16" s="45">
        <v>306.50847695613407</v>
      </c>
      <c r="W16" s="45">
        <v>29.474587584648056</v>
      </c>
      <c r="X16" s="45">
        <v>277.033889371486</v>
      </c>
      <c r="Y16" s="45" t="s">
        <v>141</v>
      </c>
      <c r="Z16" s="45"/>
      <c r="AA16" s="45">
        <v>231.29249242020404</v>
      </c>
      <c r="AB16" s="45">
        <v>19.653249485015881</v>
      </c>
      <c r="AC16" s="45">
        <v>211.63924293518815</v>
      </c>
      <c r="AD16" s="45" t="s">
        <v>142</v>
      </c>
      <c r="AE16" s="45"/>
      <c r="AF16" s="45">
        <v>75.215984535930019</v>
      </c>
      <c r="AG16" s="45">
        <v>9.8213380996321771</v>
      </c>
      <c r="AH16" s="45">
        <v>65.394646436297847</v>
      </c>
      <c r="AI16" s="45" t="s">
        <v>142</v>
      </c>
      <c r="AJ16" s="46"/>
    </row>
    <row r="17" spans="1:36">
      <c r="A17" s="36" t="str">
        <f>Residential[[#This Row],[ID Country]]&amp;"500_"&amp;Residential[[#This Row],[ID Energy carrier]]&amp;Residential[[#This Row],[Year]]</f>
        <v>DE500_12015</v>
      </c>
      <c r="B17" s="36" t="str">
        <f>Residential[[#This Row],[ID Country]]&amp;"100_"&amp;Residential[[#This Row],[ID Energy carrier]]</f>
        <v>DE100_1</v>
      </c>
      <c r="C17" s="37">
        <v>1</v>
      </c>
      <c r="D17" s="37" t="s">
        <v>136</v>
      </c>
      <c r="E17" s="37" t="s">
        <v>41</v>
      </c>
      <c r="F17" s="37" t="s">
        <v>144</v>
      </c>
      <c r="G17" s="37" t="s">
        <v>137</v>
      </c>
      <c r="H17" s="37" t="s">
        <v>138</v>
      </c>
      <c r="I17" s="38" t="s">
        <v>139</v>
      </c>
      <c r="J17" s="37">
        <v>2015</v>
      </c>
      <c r="K17" s="39">
        <v>1</v>
      </c>
      <c r="L17" s="40" t="s">
        <v>140</v>
      </c>
      <c r="M17" s="41">
        <v>40257.800000000003</v>
      </c>
      <c r="N17" s="42">
        <v>18371.21704531557</v>
      </c>
      <c r="O17" s="42">
        <v>21886.582954684432</v>
      </c>
      <c r="P17" s="43">
        <v>109.05047033333334</v>
      </c>
      <c r="Q17" s="43">
        <v>67.332153233333329</v>
      </c>
      <c r="R17" s="42">
        <v>3477060.616646287</v>
      </c>
      <c r="S17" s="42">
        <v>2003389.8593874134</v>
      </c>
      <c r="T17" s="42">
        <v>1473670.7572588734</v>
      </c>
      <c r="U17" s="44">
        <v>40257.799999999996</v>
      </c>
      <c r="V17" s="45">
        <v>443.7884827175568</v>
      </c>
      <c r="W17" s="45">
        <v>88.204622934383593</v>
      </c>
      <c r="X17" s="45">
        <v>355.58385978317324</v>
      </c>
      <c r="Y17" s="45" t="s">
        <v>141</v>
      </c>
      <c r="Z17" s="45"/>
      <c r="AA17" s="45">
        <v>284.49725612266764</v>
      </c>
      <c r="AB17" s="45">
        <v>52.096446068978125</v>
      </c>
      <c r="AC17" s="45">
        <v>232.40081005368953</v>
      </c>
      <c r="AD17" s="45" t="s">
        <v>142</v>
      </c>
      <c r="AE17" s="45"/>
      <c r="AF17" s="45">
        <v>159.29122659488917</v>
      </c>
      <c r="AG17" s="45">
        <v>36.108176865405476</v>
      </c>
      <c r="AH17" s="45">
        <v>123.18304972948368</v>
      </c>
      <c r="AI17" s="45" t="s">
        <v>142</v>
      </c>
      <c r="AJ17" s="46"/>
    </row>
    <row r="18" spans="1:36">
      <c r="A18" s="36" t="str">
        <f>Residential[[#This Row],[ID Country]]&amp;"500_"&amp;Residential[[#This Row],[ID Energy carrier]]&amp;Residential[[#This Row],[Year]]</f>
        <v>EL500_12015</v>
      </c>
      <c r="B18" s="36" t="str">
        <f>Residential[[#This Row],[ID Country]]&amp;"100_"&amp;Residential[[#This Row],[ID Energy carrier]]</f>
        <v>EL100_1</v>
      </c>
      <c r="C18" s="37">
        <v>1</v>
      </c>
      <c r="D18" s="37" t="s">
        <v>136</v>
      </c>
      <c r="E18" s="19" t="s">
        <v>38</v>
      </c>
      <c r="F18" s="19" t="s">
        <v>64</v>
      </c>
      <c r="G18" s="37" t="s">
        <v>143</v>
      </c>
      <c r="H18" s="37" t="s">
        <v>138</v>
      </c>
      <c r="I18" s="38" t="s">
        <v>139</v>
      </c>
      <c r="J18" s="37">
        <v>2015</v>
      </c>
      <c r="K18" s="39">
        <v>1</v>
      </c>
      <c r="L18" s="40" t="s">
        <v>140</v>
      </c>
      <c r="M18" s="41">
        <v>4376.1000000000004</v>
      </c>
      <c r="N18" s="42">
        <v>2415.5013941394309</v>
      </c>
      <c r="O18" s="42">
        <v>1960.5986058605695</v>
      </c>
      <c r="P18" s="43">
        <v>104.25281805052798</v>
      </c>
      <c r="Q18" s="43">
        <v>72.058771123656626</v>
      </c>
      <c r="R18" s="42">
        <v>393101.15354908176</v>
      </c>
      <c r="S18" s="42">
        <v>251822.82734401475</v>
      </c>
      <c r="T18" s="42">
        <v>141278.32620506705</v>
      </c>
      <c r="U18" s="44">
        <v>4376.1000000000004</v>
      </c>
      <c r="V18" s="45">
        <v>28.989021605997408</v>
      </c>
      <c r="W18" s="45">
        <v>6.4427063996973803</v>
      </c>
      <c r="X18" s="45">
        <v>22.546315206300029</v>
      </c>
      <c r="Y18" s="45" t="s">
        <v>141</v>
      </c>
      <c r="Z18" s="45"/>
      <c r="AA18" s="45">
        <v>14.70684334410806</v>
      </c>
      <c r="AB18" s="45">
        <v>2.8615966334418705</v>
      </c>
      <c r="AC18" s="45">
        <v>11.84524671066619</v>
      </c>
      <c r="AD18" s="45" t="s">
        <v>142</v>
      </c>
      <c r="AE18" s="45"/>
      <c r="AF18" s="45">
        <v>14.282178261889349</v>
      </c>
      <c r="AG18" s="45">
        <v>3.5811097662555094</v>
      </c>
      <c r="AH18" s="45">
        <v>10.701068495633841</v>
      </c>
      <c r="AI18" s="45" t="s">
        <v>142</v>
      </c>
      <c r="AJ18" s="46"/>
    </row>
    <row r="19" spans="1:36">
      <c r="A19" s="36" t="str">
        <f>Residential[[#This Row],[ID Country]]&amp;"500_"&amp;Residential[[#This Row],[ID Energy carrier]]&amp;Residential[[#This Row],[Year]]</f>
        <v>HU500_12015</v>
      </c>
      <c r="B19" s="36" t="str">
        <f>Residential[[#This Row],[ID Country]]&amp;"100_"&amp;Residential[[#This Row],[ID Energy carrier]]</f>
        <v>HU100_1</v>
      </c>
      <c r="C19" s="37">
        <v>1</v>
      </c>
      <c r="D19" s="37" t="s">
        <v>136</v>
      </c>
      <c r="E19" s="19" t="s">
        <v>33</v>
      </c>
      <c r="F19" s="19" t="s">
        <v>54</v>
      </c>
      <c r="G19" s="37" t="s">
        <v>137</v>
      </c>
      <c r="H19" s="37" t="s">
        <v>138</v>
      </c>
      <c r="I19" s="38" t="s">
        <v>139</v>
      </c>
      <c r="J19" s="37">
        <v>2015</v>
      </c>
      <c r="K19" s="39">
        <v>1</v>
      </c>
      <c r="L19" s="40" t="s">
        <v>140</v>
      </c>
      <c r="M19" s="41">
        <v>4151.6000000000004</v>
      </c>
      <c r="N19" s="42">
        <v>2511.7302062398553</v>
      </c>
      <c r="O19" s="42">
        <v>1639.8697937601446</v>
      </c>
      <c r="P19" s="43">
        <v>91.557848110013126</v>
      </c>
      <c r="Q19" s="43">
        <v>60.338866698915062</v>
      </c>
      <c r="R19" s="42">
        <v>328916.49760551134</v>
      </c>
      <c r="S19" s="42">
        <v>229968.6127162406</v>
      </c>
      <c r="T19" s="42">
        <v>98947.884889270703</v>
      </c>
      <c r="U19" s="44">
        <v>4151.6000000000004</v>
      </c>
      <c r="V19" s="45">
        <v>40.393209343593291</v>
      </c>
      <c r="W19" s="45">
        <v>3.4595824189855553</v>
      </c>
      <c r="X19" s="45">
        <v>36.933626924607736</v>
      </c>
      <c r="Y19" s="45" t="s">
        <v>141</v>
      </c>
      <c r="Z19" s="45"/>
      <c r="AA19" s="45">
        <v>39.107550904079844</v>
      </c>
      <c r="AB19" s="45">
        <v>3.3067788749466271</v>
      </c>
      <c r="AC19" s="45">
        <v>35.800772029133213</v>
      </c>
      <c r="AD19" s="45" t="s">
        <v>142</v>
      </c>
      <c r="AE19" s="45"/>
      <c r="AF19" s="45">
        <v>1.2856584395134503</v>
      </c>
      <c r="AG19" s="45">
        <v>0.15280354403892818</v>
      </c>
      <c r="AH19" s="45">
        <v>1.1328548954745221</v>
      </c>
      <c r="AI19" s="45" t="s">
        <v>142</v>
      </c>
      <c r="AJ19" s="46"/>
    </row>
    <row r="20" spans="1:36">
      <c r="A20" s="36" t="str">
        <f>Residential[[#This Row],[ID Country]]&amp;"500_"&amp;Residential[[#This Row],[ID Energy carrier]]&amp;Residential[[#This Row],[Year]]</f>
        <v>IE500_12015</v>
      </c>
      <c r="B20" s="36" t="str">
        <f>Residential[[#This Row],[ID Country]]&amp;"100_"&amp;Residential[[#This Row],[ID Energy carrier]]</f>
        <v>IE100_1</v>
      </c>
      <c r="C20" s="37">
        <v>1</v>
      </c>
      <c r="D20" s="37" t="s">
        <v>136</v>
      </c>
      <c r="E20" s="19" t="s">
        <v>32</v>
      </c>
      <c r="F20" s="19" t="s">
        <v>63</v>
      </c>
      <c r="G20" s="37" t="s">
        <v>143</v>
      </c>
      <c r="H20" s="37" t="s">
        <v>138</v>
      </c>
      <c r="I20" s="38" t="s">
        <v>139</v>
      </c>
      <c r="J20" s="37">
        <v>2015</v>
      </c>
      <c r="K20" s="39">
        <v>1</v>
      </c>
      <c r="L20" s="40" t="s">
        <v>140</v>
      </c>
      <c r="M20" s="41">
        <v>1712</v>
      </c>
      <c r="N20" s="42">
        <v>1494.1280330571253</v>
      </c>
      <c r="O20" s="42">
        <v>217.87196694287442</v>
      </c>
      <c r="P20" s="43">
        <v>134.37847264622803</v>
      </c>
      <c r="Q20" s="43">
        <v>101.21352735377201</v>
      </c>
      <c r="R20" s="42">
        <v>222830.23330592216</v>
      </c>
      <c r="S20" s="42">
        <v>200778.64302012941</v>
      </c>
      <c r="T20" s="42">
        <v>22051.590285792732</v>
      </c>
      <c r="U20" s="44">
        <v>1712</v>
      </c>
      <c r="V20" s="45">
        <v>20.765669263074034</v>
      </c>
      <c r="W20" s="45">
        <v>3.4892223655299275</v>
      </c>
      <c r="X20" s="45">
        <v>17.276446897544108</v>
      </c>
      <c r="Y20" s="45" t="s">
        <v>141</v>
      </c>
      <c r="Z20" s="45"/>
      <c r="AA20" s="45">
        <v>19.722573759787004</v>
      </c>
      <c r="AB20" s="45">
        <v>3.1243450955437062</v>
      </c>
      <c r="AC20" s="45">
        <v>16.598228664243297</v>
      </c>
      <c r="AD20" s="45" t="s">
        <v>142</v>
      </c>
      <c r="AE20" s="45"/>
      <c r="AF20" s="45">
        <v>1.0430955032870335</v>
      </c>
      <c r="AG20" s="45">
        <v>0.36487726998622111</v>
      </c>
      <c r="AH20" s="45">
        <v>0.67821823330081243</v>
      </c>
      <c r="AI20" s="45" t="s">
        <v>142</v>
      </c>
      <c r="AJ20" s="46"/>
    </row>
    <row r="21" spans="1:36">
      <c r="A21" s="36" t="str">
        <f>Residential[[#This Row],[ID Country]]&amp;"500_"&amp;Residential[[#This Row],[ID Energy carrier]]&amp;Residential[[#This Row],[Year]]</f>
        <v>IT500_12015</v>
      </c>
      <c r="B21" s="36" t="str">
        <f>Residential[[#This Row],[ID Country]]&amp;"100_"&amp;Residential[[#This Row],[ID Energy carrier]]</f>
        <v>IT100_1</v>
      </c>
      <c r="C21" s="37">
        <v>1</v>
      </c>
      <c r="D21" s="37" t="s">
        <v>136</v>
      </c>
      <c r="E21" s="19" t="s">
        <v>30</v>
      </c>
      <c r="F21" s="19" t="s">
        <v>67</v>
      </c>
      <c r="G21" s="37" t="s">
        <v>137</v>
      </c>
      <c r="H21" s="37" t="s">
        <v>138</v>
      </c>
      <c r="I21" s="38" t="s">
        <v>139</v>
      </c>
      <c r="J21" s="37">
        <v>2015</v>
      </c>
      <c r="K21" s="39">
        <v>1</v>
      </c>
      <c r="L21" s="40" t="s">
        <v>140</v>
      </c>
      <c r="M21" s="41">
        <v>25788.6</v>
      </c>
      <c r="N21" s="42">
        <v>9465.7835302067651</v>
      </c>
      <c r="O21" s="42">
        <v>16322.816469793233</v>
      </c>
      <c r="P21" s="43">
        <v>108.96319681810502</v>
      </c>
      <c r="Q21" s="43">
        <v>80.808803181894973</v>
      </c>
      <c r="R21" s="42">
        <v>2350449.2973212115</v>
      </c>
      <c r="S21" s="42">
        <v>1031422.0338394967</v>
      </c>
      <c r="T21" s="42">
        <v>1319027.263481715</v>
      </c>
      <c r="U21" s="44">
        <v>25788.600000000002</v>
      </c>
      <c r="V21" s="45">
        <v>270.41096465229657</v>
      </c>
      <c r="W21" s="45">
        <v>38.838144602728484</v>
      </c>
      <c r="X21" s="45">
        <v>231.57282004956807</v>
      </c>
      <c r="Y21" s="45" t="s">
        <v>141</v>
      </c>
      <c r="Z21" s="45"/>
      <c r="AA21" s="45">
        <v>93.324285913667154</v>
      </c>
      <c r="AB21" s="45">
        <v>9.2757574408141927</v>
      </c>
      <c r="AC21" s="45">
        <v>84.048528472852965</v>
      </c>
      <c r="AD21" s="45" t="s">
        <v>142</v>
      </c>
      <c r="AE21" s="45"/>
      <c r="AF21" s="45">
        <v>177.08667873862942</v>
      </c>
      <c r="AG21" s="45">
        <v>29.562387161914291</v>
      </c>
      <c r="AH21" s="45">
        <v>147.52429157671511</v>
      </c>
      <c r="AI21" s="45" t="s">
        <v>142</v>
      </c>
      <c r="AJ21" s="46"/>
    </row>
    <row r="22" spans="1:36" ht="15">
      <c r="A22" s="36" t="str">
        <f>Residential[[#This Row],[ID Country]]&amp;"500_"&amp;Residential[[#This Row],[ID Energy carrier]]&amp;Residential[[#This Row],[Year]]</f>
        <v>LV500_12015</v>
      </c>
      <c r="B22" s="36" t="str">
        <f>Residential[[#This Row],[ID Country]]&amp;"100_"&amp;Residential[[#This Row],[ID Energy carrier]]</f>
        <v>LV100_1</v>
      </c>
      <c r="C22" s="37">
        <v>1</v>
      </c>
      <c r="D22" s="37" t="s">
        <v>136</v>
      </c>
      <c r="E22" s="19" t="s">
        <v>26</v>
      </c>
      <c r="F22" s="19" t="s">
        <v>55</v>
      </c>
      <c r="G22" s="37" t="s">
        <v>143</v>
      </c>
      <c r="H22" s="37" t="s">
        <v>138</v>
      </c>
      <c r="I22" s="38" t="s">
        <v>139</v>
      </c>
      <c r="J22" s="37">
        <v>2015</v>
      </c>
      <c r="K22" s="39">
        <v>1</v>
      </c>
      <c r="L22" s="40" t="s">
        <v>140</v>
      </c>
      <c r="M22" s="48">
        <v>832.7</v>
      </c>
      <c r="N22" s="49">
        <v>151</v>
      </c>
      <c r="O22" s="49">
        <v>681.75032107926495</v>
      </c>
      <c r="P22" s="50">
        <v>96</v>
      </c>
      <c r="Q22" s="50">
        <v>51.5</v>
      </c>
      <c r="R22" s="49">
        <v>53606.310711972699</v>
      </c>
      <c r="S22" s="49">
        <v>23131.169176390555</v>
      </c>
      <c r="T22" s="49">
        <v>30475.141535582145</v>
      </c>
      <c r="U22" s="51">
        <v>832.7</v>
      </c>
      <c r="V22" s="45">
        <v>8.7496320707330497</v>
      </c>
      <c r="W22" s="45">
        <v>1.3118541541319428</v>
      </c>
      <c r="X22" s="45">
        <v>7.4377779166011067</v>
      </c>
      <c r="Y22" s="45" t="s">
        <v>141</v>
      </c>
      <c r="Z22" s="45"/>
      <c r="AA22" s="45">
        <v>2.8488842058401307</v>
      </c>
      <c r="AB22" s="45">
        <v>0.25745970229961945</v>
      </c>
      <c r="AC22" s="45">
        <v>2.591424503540511</v>
      </c>
      <c r="AD22" s="45" t="s">
        <v>142</v>
      </c>
      <c r="AE22" s="45"/>
      <c r="AF22" s="45">
        <v>5.9007478648929181</v>
      </c>
      <c r="AG22" s="45">
        <v>1.0543944518323236</v>
      </c>
      <c r="AH22" s="45">
        <v>4.8463534130605943</v>
      </c>
      <c r="AI22" s="45" t="s">
        <v>142</v>
      </c>
      <c r="AJ22" s="46"/>
    </row>
    <row r="23" spans="1:36">
      <c r="A23" s="36" t="str">
        <f>Residential[[#This Row],[ID Country]]&amp;"500_"&amp;Residential[[#This Row],[ID Energy carrier]]&amp;Residential[[#This Row],[Year]]</f>
        <v>LT500_12015</v>
      </c>
      <c r="B23" s="36" t="str">
        <f>Residential[[#This Row],[ID Country]]&amp;"100_"&amp;Residential[[#This Row],[ID Energy carrier]]</f>
        <v>LT100_1</v>
      </c>
      <c r="C23" s="37">
        <v>1</v>
      </c>
      <c r="D23" s="37" t="s">
        <v>136</v>
      </c>
      <c r="E23" s="19" t="s">
        <v>28</v>
      </c>
      <c r="F23" s="19" t="s">
        <v>56</v>
      </c>
      <c r="G23" s="37" t="s">
        <v>143</v>
      </c>
      <c r="H23" s="37" t="s">
        <v>138</v>
      </c>
      <c r="I23" s="38" t="s">
        <v>139</v>
      </c>
      <c r="J23" s="37">
        <v>2015</v>
      </c>
      <c r="K23" s="39">
        <v>1</v>
      </c>
      <c r="L23" s="40" t="s">
        <v>140</v>
      </c>
      <c r="M23" s="41">
        <v>1331.5</v>
      </c>
      <c r="N23" s="42">
        <v>535.9301092282559</v>
      </c>
      <c r="O23" s="42">
        <v>795.56989077174296</v>
      </c>
      <c r="P23" s="43">
        <v>108.25328963414634</v>
      </c>
      <c r="Q23" s="43">
        <v>40.813628048780487</v>
      </c>
      <c r="R23" s="42">
        <v>90486.290946712907</v>
      </c>
      <c r="S23" s="42">
        <v>58016.197337946069</v>
      </c>
      <c r="T23" s="42">
        <v>32470.093608766838</v>
      </c>
      <c r="U23" s="44">
        <v>1331.4999999999998</v>
      </c>
      <c r="V23" s="45">
        <v>8.9849220198638982</v>
      </c>
      <c r="W23" s="45">
        <v>1.5373685102715626</v>
      </c>
      <c r="X23" s="45">
        <v>7.4475535095923364</v>
      </c>
      <c r="Y23" s="45" t="s">
        <v>141</v>
      </c>
      <c r="Z23" s="45"/>
      <c r="AA23" s="45">
        <v>5.4737245078750707</v>
      </c>
      <c r="AB23" s="45">
        <v>0.65867628157593627</v>
      </c>
      <c r="AC23" s="45">
        <v>4.8150482262991341</v>
      </c>
      <c r="AD23" s="45" t="s">
        <v>142</v>
      </c>
      <c r="AE23" s="45"/>
      <c r="AF23" s="45">
        <v>3.5111975119888288</v>
      </c>
      <c r="AG23" s="45">
        <v>0.87869222869562646</v>
      </c>
      <c r="AH23" s="45">
        <v>2.6325052832932023</v>
      </c>
      <c r="AI23" s="45" t="s">
        <v>142</v>
      </c>
      <c r="AJ23" s="46"/>
    </row>
    <row r="24" spans="1:36">
      <c r="A24" s="36" t="str">
        <f>Residential[[#This Row],[ID Country]]&amp;"500_"&amp;Residential[[#This Row],[ID Energy carrier]]&amp;Residential[[#This Row],[Year]]</f>
        <v>LU500_12015</v>
      </c>
      <c r="B24" s="36" t="str">
        <f>Residential[[#This Row],[ID Country]]&amp;"100_"&amp;Residential[[#This Row],[ID Energy carrier]]</f>
        <v>LU100_1</v>
      </c>
      <c r="C24" s="37">
        <v>1</v>
      </c>
      <c r="D24" s="37" t="s">
        <v>136</v>
      </c>
      <c r="E24" s="19" t="s">
        <v>27</v>
      </c>
      <c r="F24" s="19" t="s">
        <v>69</v>
      </c>
      <c r="G24" s="37" t="s">
        <v>143</v>
      </c>
      <c r="H24" s="37" t="s">
        <v>138</v>
      </c>
      <c r="I24" s="38" t="s">
        <v>139</v>
      </c>
      <c r="J24" s="37">
        <v>2015</v>
      </c>
      <c r="K24" s="39">
        <v>1</v>
      </c>
      <c r="L24" s="40" t="s">
        <v>140</v>
      </c>
      <c r="M24" s="41">
        <v>229.1</v>
      </c>
      <c r="N24" s="42">
        <v>134.28445449100988</v>
      </c>
      <c r="O24" s="42">
        <v>94.815545508990127</v>
      </c>
      <c r="P24" s="43">
        <v>143.34967175445189</v>
      </c>
      <c r="Q24" s="43">
        <v>105.41672300628088</v>
      </c>
      <c r="R24" s="42">
        <v>29244.776570622533</v>
      </c>
      <c r="S24" s="42">
        <v>19249.632473011901</v>
      </c>
      <c r="T24" s="42">
        <v>9995.1440976106314</v>
      </c>
      <c r="U24" s="44">
        <v>229.09999999999994</v>
      </c>
      <c r="V24" s="45">
        <v>4.4969048252171362</v>
      </c>
      <c r="W24" s="45">
        <v>0.41173458508235022</v>
      </c>
      <c r="X24" s="45">
        <v>4.0851702401347856</v>
      </c>
      <c r="Y24" s="45" t="s">
        <v>141</v>
      </c>
      <c r="Z24" s="45"/>
      <c r="AA24" s="45">
        <v>3.4359999608734064</v>
      </c>
      <c r="AB24" s="45">
        <v>0.20000149409141121</v>
      </c>
      <c r="AC24" s="45">
        <v>3.2359984667819952</v>
      </c>
      <c r="AD24" s="45" t="s">
        <v>142</v>
      </c>
      <c r="AE24" s="45"/>
      <c r="AF24" s="45">
        <v>1.0609048643437291</v>
      </c>
      <c r="AG24" s="45">
        <v>0.21173309099093901</v>
      </c>
      <c r="AH24" s="45">
        <v>0.84917177335279004</v>
      </c>
      <c r="AI24" s="45" t="s">
        <v>142</v>
      </c>
      <c r="AJ24" s="46"/>
    </row>
    <row r="25" spans="1:36">
      <c r="A25" s="36" t="str">
        <f>Residential[[#This Row],[ID Country]]&amp;"500_"&amp;Residential[[#This Row],[ID Energy carrier]]&amp;Residential[[#This Row],[Year]]</f>
        <v>MT500_12015</v>
      </c>
      <c r="B25" s="36" t="str">
        <f>Residential[[#This Row],[ID Country]]&amp;"100_"&amp;Residential[[#This Row],[ID Energy carrier]]</f>
        <v>MT100_1</v>
      </c>
      <c r="C25" s="37">
        <v>1</v>
      </c>
      <c r="D25" s="37" t="s">
        <v>136</v>
      </c>
      <c r="E25" s="19" t="s">
        <v>23</v>
      </c>
      <c r="F25" s="19" t="s">
        <v>70</v>
      </c>
      <c r="G25" s="37" t="s">
        <v>143</v>
      </c>
      <c r="H25" s="37" t="s">
        <v>138</v>
      </c>
      <c r="I25" s="38" t="s">
        <v>139</v>
      </c>
      <c r="J25" s="37">
        <v>2015</v>
      </c>
      <c r="K25" s="39">
        <v>1</v>
      </c>
      <c r="L25" s="40" t="s">
        <v>140</v>
      </c>
      <c r="M25" s="41">
        <v>151.30000000000001</v>
      </c>
      <c r="N25" s="42">
        <v>102.87548275184918</v>
      </c>
      <c r="O25" s="42">
        <v>48.424517248150849</v>
      </c>
      <c r="P25" s="43">
        <v>100.4815499115151</v>
      </c>
      <c r="Q25" s="43">
        <v>75.819488964452759</v>
      </c>
      <c r="R25" s="42">
        <v>14008.610105906269</v>
      </c>
      <c r="S25" s="42">
        <v>10337.087954801143</v>
      </c>
      <c r="T25" s="42">
        <v>3671.5221511051254</v>
      </c>
      <c r="U25" s="44">
        <v>151.30000000000001</v>
      </c>
      <c r="V25" s="45">
        <v>0.31050782674946192</v>
      </c>
      <c r="W25" s="45">
        <v>9.2078224620409946E-2</v>
      </c>
      <c r="X25" s="45">
        <v>0.21842960212905196</v>
      </c>
      <c r="Y25" s="45" t="s">
        <v>141</v>
      </c>
      <c r="Z25" s="45"/>
      <c r="AA25" s="45">
        <v>0.27033455947760987</v>
      </c>
      <c r="AB25" s="45">
        <v>7.5126762161159405E-2</v>
      </c>
      <c r="AC25" s="45">
        <v>0.19520779731645044</v>
      </c>
      <c r="AD25" s="45" t="s">
        <v>142</v>
      </c>
      <c r="AE25" s="45"/>
      <c r="AF25" s="45">
        <v>4.0173267271852053E-2</v>
      </c>
      <c r="AG25" s="45">
        <v>1.6951462459250537E-2</v>
      </c>
      <c r="AH25" s="45">
        <v>2.3221804812601519E-2</v>
      </c>
      <c r="AI25" s="45" t="s">
        <v>142</v>
      </c>
      <c r="AJ25" s="46"/>
    </row>
    <row r="26" spans="1:36">
      <c r="A26" s="36" t="str">
        <f>Residential[[#This Row],[ID Country]]&amp;"500_"&amp;Residential[[#This Row],[ID Energy carrier]]&amp;Residential[[#This Row],[Year]]</f>
        <v>NL500_12015</v>
      </c>
      <c r="B26" s="36" t="str">
        <f>Residential[[#This Row],[ID Country]]&amp;"100_"&amp;Residential[[#This Row],[ID Energy carrier]]</f>
        <v>NL100_1</v>
      </c>
      <c r="C26" s="37">
        <v>1</v>
      </c>
      <c r="D26" s="37" t="s">
        <v>136</v>
      </c>
      <c r="E26" s="19" t="s">
        <v>22</v>
      </c>
      <c r="F26" s="19" t="s">
        <v>71</v>
      </c>
      <c r="G26" s="37" t="s">
        <v>137</v>
      </c>
      <c r="H26" s="37" t="s">
        <v>138</v>
      </c>
      <c r="I26" s="38" t="s">
        <v>139</v>
      </c>
      <c r="J26" s="37">
        <v>2015</v>
      </c>
      <c r="K26" s="39">
        <v>1</v>
      </c>
      <c r="L26" s="40" t="s">
        <v>140</v>
      </c>
      <c r="M26" s="41">
        <v>7621.7</v>
      </c>
      <c r="N26" s="42">
        <v>5389.0403096228229</v>
      </c>
      <c r="O26" s="42">
        <v>2232.6596903771774</v>
      </c>
      <c r="P26" s="43">
        <v>120</v>
      </c>
      <c r="Q26" s="43">
        <v>75</v>
      </c>
      <c r="R26" s="42">
        <v>814134.31393302698</v>
      </c>
      <c r="S26" s="42">
        <v>646684.83715473872</v>
      </c>
      <c r="T26" s="42">
        <v>167449.47677828831</v>
      </c>
      <c r="U26" s="44">
        <v>7621.6999999999989</v>
      </c>
      <c r="V26" s="45">
        <v>79.960357915863568</v>
      </c>
      <c r="W26" s="45">
        <v>10.616314792740393</v>
      </c>
      <c r="X26" s="45">
        <v>69.344043123123171</v>
      </c>
      <c r="Y26" s="45" t="s">
        <v>141</v>
      </c>
      <c r="Z26" s="45"/>
      <c r="AA26" s="45">
        <v>65.343619002199318</v>
      </c>
      <c r="AB26" s="45">
        <v>8.9409195334050366</v>
      </c>
      <c r="AC26" s="45">
        <v>56.402699468794289</v>
      </c>
      <c r="AD26" s="45" t="s">
        <v>142</v>
      </c>
      <c r="AE26" s="45"/>
      <c r="AF26" s="45">
        <v>14.616738913664243</v>
      </c>
      <c r="AG26" s="45">
        <v>1.6753952593353576</v>
      </c>
      <c r="AH26" s="45">
        <v>12.941343654328884</v>
      </c>
      <c r="AI26" s="45" t="s">
        <v>142</v>
      </c>
      <c r="AJ26" s="46"/>
    </row>
    <row r="27" spans="1:36">
      <c r="A27" s="36" t="str">
        <f>Residential[[#This Row],[ID Country]]&amp;"500_"&amp;Residential[[#This Row],[ID Energy carrier]]&amp;Residential[[#This Row],[Year]]</f>
        <v>PL500_12015</v>
      </c>
      <c r="B27" s="36" t="str">
        <f>Residential[[#This Row],[ID Country]]&amp;"100_"&amp;Residential[[#This Row],[ID Energy carrier]]</f>
        <v>PL100_1</v>
      </c>
      <c r="C27" s="37">
        <v>1</v>
      </c>
      <c r="D27" s="37" t="s">
        <v>136</v>
      </c>
      <c r="E27" s="19" t="s">
        <v>20</v>
      </c>
      <c r="F27" s="19" t="s">
        <v>57</v>
      </c>
      <c r="G27" s="37" t="s">
        <v>137</v>
      </c>
      <c r="H27" s="37" t="s">
        <v>138</v>
      </c>
      <c r="I27" s="38" t="s">
        <v>139</v>
      </c>
      <c r="J27" s="37">
        <v>2015</v>
      </c>
      <c r="K27" s="39">
        <v>1</v>
      </c>
      <c r="L27" s="40" t="s">
        <v>140</v>
      </c>
      <c r="M27" s="41">
        <v>14113.4</v>
      </c>
      <c r="N27" s="42">
        <v>6030.1664088730759</v>
      </c>
      <c r="O27" s="42">
        <v>8083.2335911269229</v>
      </c>
      <c r="P27" s="43">
        <v>86.524847237201186</v>
      </c>
      <c r="Q27" s="43">
        <v>66.141016159538879</v>
      </c>
      <c r="R27" s="42">
        <v>1056392.5109146982</v>
      </c>
      <c r="S27" s="42">
        <v>521759.22734264494</v>
      </c>
      <c r="T27" s="42">
        <v>534633.2835720533</v>
      </c>
      <c r="U27" s="44">
        <v>14113.400000000001</v>
      </c>
      <c r="V27" s="45">
        <v>138.55299143091045</v>
      </c>
      <c r="W27" s="45">
        <v>17.096670275484879</v>
      </c>
      <c r="X27" s="45">
        <v>121.45632115542558</v>
      </c>
      <c r="Y27" s="45" t="s">
        <v>141</v>
      </c>
      <c r="Z27" s="45"/>
      <c r="AA27" s="45">
        <v>89.865855033440383</v>
      </c>
      <c r="AB27" s="45">
        <v>8.7237125409319152</v>
      </c>
      <c r="AC27" s="45">
        <v>81.142142492508469</v>
      </c>
      <c r="AD27" s="45" t="s">
        <v>142</v>
      </c>
      <c r="AE27" s="45"/>
      <c r="AF27" s="45">
        <v>48.687136397470077</v>
      </c>
      <c r="AG27" s="45">
        <v>8.3729577345529638</v>
      </c>
      <c r="AH27" s="45">
        <v>40.314178662917115</v>
      </c>
      <c r="AI27" s="45" t="s">
        <v>142</v>
      </c>
      <c r="AJ27" s="46"/>
    </row>
    <row r="28" spans="1:36">
      <c r="A28" s="36" t="str">
        <f>Residential[[#This Row],[ID Country]]&amp;"500_"&amp;Residential[[#This Row],[ID Energy carrier]]&amp;Residential[[#This Row],[Year]]</f>
        <v>PT500_12015</v>
      </c>
      <c r="B28" s="36" t="str">
        <f>Residential[[#This Row],[ID Country]]&amp;"100_"&amp;Residential[[#This Row],[ID Energy carrier]]</f>
        <v>PT100_1</v>
      </c>
      <c r="C28" s="37">
        <v>1</v>
      </c>
      <c r="D28" s="37" t="s">
        <v>136</v>
      </c>
      <c r="E28" s="19" t="s">
        <v>19</v>
      </c>
      <c r="F28" s="19" t="s">
        <v>58</v>
      </c>
      <c r="G28" s="37" t="s">
        <v>143</v>
      </c>
      <c r="H28" s="37" t="s">
        <v>138</v>
      </c>
      <c r="I28" s="38" t="s">
        <v>139</v>
      </c>
      <c r="J28" s="37">
        <v>2015</v>
      </c>
      <c r="K28" s="39">
        <v>1</v>
      </c>
      <c r="L28" s="40" t="s">
        <v>140</v>
      </c>
      <c r="M28" s="41">
        <v>4082.7</v>
      </c>
      <c r="N28" s="42">
        <v>2375.2468195837723</v>
      </c>
      <c r="O28" s="42">
        <v>993.36780473016427</v>
      </c>
      <c r="P28" s="43">
        <v>97.628506378541402</v>
      </c>
      <c r="Q28" s="43">
        <v>72.167341413048291</v>
      </c>
      <c r="R28" s="42">
        <v>303580.51278903655</v>
      </c>
      <c r="S28" s="42">
        <v>231891.79927634451</v>
      </c>
      <c r="T28" s="42">
        <v>71688.713512692048</v>
      </c>
      <c r="U28" s="44">
        <v>4082.7</v>
      </c>
      <c r="V28" s="45">
        <v>10.806043612448629</v>
      </c>
      <c r="W28" s="45">
        <v>5.860819049329522</v>
      </c>
      <c r="X28" s="45">
        <v>4.9452245631191083</v>
      </c>
      <c r="Y28" s="45" t="s">
        <v>141</v>
      </c>
      <c r="Z28" s="45"/>
      <c r="AA28" s="45">
        <v>6.6403897365238249</v>
      </c>
      <c r="AB28" s="45">
        <v>3.0343469156740537</v>
      </c>
      <c r="AC28" s="45">
        <v>3.6060428208497712</v>
      </c>
      <c r="AD28" s="45" t="s">
        <v>142</v>
      </c>
      <c r="AE28" s="45"/>
      <c r="AF28" s="45">
        <v>4.1656538759248054</v>
      </c>
      <c r="AG28" s="45">
        <v>2.8264721336554683</v>
      </c>
      <c r="AH28" s="45">
        <v>1.3391817422693368</v>
      </c>
      <c r="AI28" s="45" t="s">
        <v>142</v>
      </c>
      <c r="AJ28" s="46"/>
    </row>
    <row r="29" spans="1:36">
      <c r="A29" s="36" t="str">
        <f>Residential[[#This Row],[ID Country]]&amp;"500_"&amp;Residential[[#This Row],[ID Energy carrier]]&amp;Residential[[#This Row],[Year]]</f>
        <v>RO500_12015</v>
      </c>
      <c r="B29" s="36" t="str">
        <f>Residential[[#This Row],[ID Country]]&amp;"100_"&amp;Residential[[#This Row],[ID Energy carrier]]</f>
        <v>RO100_1</v>
      </c>
      <c r="C29" s="37">
        <v>1</v>
      </c>
      <c r="D29" s="37" t="s">
        <v>136</v>
      </c>
      <c r="E29" s="19" t="s">
        <v>18</v>
      </c>
      <c r="F29" s="19" t="s">
        <v>59</v>
      </c>
      <c r="G29" s="37" t="s">
        <v>137</v>
      </c>
      <c r="H29" s="37" t="s">
        <v>138</v>
      </c>
      <c r="I29" s="38" t="s">
        <v>139</v>
      </c>
      <c r="J29" s="37">
        <v>2015</v>
      </c>
      <c r="K29" s="39">
        <v>1</v>
      </c>
      <c r="L29" s="40" t="s">
        <v>140</v>
      </c>
      <c r="M29" s="41">
        <v>7469.7</v>
      </c>
      <c r="N29" s="42">
        <v>4503.863675443682</v>
      </c>
      <c r="O29" s="42">
        <v>2965.8363245563178</v>
      </c>
      <c r="P29" s="43">
        <v>42.417999999999999</v>
      </c>
      <c r="Q29" s="43">
        <v>34.53</v>
      </c>
      <c r="R29" s="42">
        <v>293455.21767189977</v>
      </c>
      <c r="S29" s="42">
        <v>191044.8893849701</v>
      </c>
      <c r="T29" s="42">
        <v>102410.32828692965</v>
      </c>
      <c r="U29" s="44">
        <v>7469.7</v>
      </c>
      <c r="V29" s="45">
        <v>38.50722447790119</v>
      </c>
      <c r="W29" s="45">
        <v>6.20668329723489</v>
      </c>
      <c r="X29" s="45">
        <v>32.300541180666301</v>
      </c>
      <c r="Y29" s="45" t="s">
        <v>141</v>
      </c>
      <c r="Z29" s="45"/>
      <c r="AA29" s="45">
        <v>26.639059475022357</v>
      </c>
      <c r="AB29" s="45">
        <v>3.6404854369207822</v>
      </c>
      <c r="AC29" s="45">
        <v>22.998574038101577</v>
      </c>
      <c r="AD29" s="45" t="s">
        <v>142</v>
      </c>
      <c r="AE29" s="45"/>
      <c r="AF29" s="45">
        <v>11.868165002878829</v>
      </c>
      <c r="AG29" s="45">
        <v>2.5661978603141078</v>
      </c>
      <c r="AH29" s="45">
        <v>9.3019671425647221</v>
      </c>
      <c r="AI29" s="45" t="s">
        <v>142</v>
      </c>
      <c r="AJ29" s="46"/>
    </row>
    <row r="30" spans="1:36">
      <c r="A30" s="36" t="str">
        <f>Residential[[#This Row],[ID Country]]&amp;"500_"&amp;Residential[[#This Row],[ID Energy carrier]]&amp;Residential[[#This Row],[Year]]</f>
        <v>SK500_12015</v>
      </c>
      <c r="B30" s="36" t="str">
        <f>Residential[[#This Row],[ID Country]]&amp;"100_"&amp;Residential[[#This Row],[ID Energy carrier]]</f>
        <v>SK100_1</v>
      </c>
      <c r="C30" s="37">
        <v>1</v>
      </c>
      <c r="D30" s="37" t="s">
        <v>136</v>
      </c>
      <c r="E30" s="19" t="s">
        <v>14</v>
      </c>
      <c r="F30" s="19" t="s">
        <v>145</v>
      </c>
      <c r="G30" s="37" t="s">
        <v>143</v>
      </c>
      <c r="H30" s="37" t="s">
        <v>138</v>
      </c>
      <c r="I30" s="38" t="s">
        <v>139</v>
      </c>
      <c r="J30" s="37">
        <v>2015</v>
      </c>
      <c r="K30" s="39">
        <v>1</v>
      </c>
      <c r="L30" s="40" t="s">
        <v>140</v>
      </c>
      <c r="M30" s="41">
        <v>1846.9</v>
      </c>
      <c r="N30" s="42">
        <v>949.40787301587295</v>
      </c>
      <c r="O30" s="42">
        <v>897.49212698412725</v>
      </c>
      <c r="P30" s="43">
        <v>105.96</v>
      </c>
      <c r="Q30" s="43">
        <v>63.703000000000003</v>
      </c>
      <c r="R30" s="42">
        <v>157772.19919003174</v>
      </c>
      <c r="S30" s="42">
        <v>100599.25822476188</v>
      </c>
      <c r="T30" s="42">
        <v>57172.94096526986</v>
      </c>
      <c r="U30" s="44">
        <v>1846.9000000000003</v>
      </c>
      <c r="V30" s="45">
        <v>17.89070127716942</v>
      </c>
      <c r="W30" s="45">
        <v>2.7847333817115745</v>
      </c>
      <c r="X30" s="45">
        <v>15.105967895457844</v>
      </c>
      <c r="Y30" s="45" t="s">
        <v>141</v>
      </c>
      <c r="Z30" s="45"/>
      <c r="AA30" s="45">
        <v>11.343089676692115</v>
      </c>
      <c r="AB30" s="45">
        <v>1.341244759799523</v>
      </c>
      <c r="AC30" s="45">
        <v>10.001844916892592</v>
      </c>
      <c r="AD30" s="45" t="s">
        <v>142</v>
      </c>
      <c r="AE30" s="45"/>
      <c r="AF30" s="45">
        <v>6.5476116004773033</v>
      </c>
      <c r="AG30" s="45">
        <v>1.4434886219120517</v>
      </c>
      <c r="AH30" s="45">
        <v>5.1041229785652513</v>
      </c>
      <c r="AI30" s="45" t="s">
        <v>142</v>
      </c>
      <c r="AJ30" s="46"/>
    </row>
    <row r="31" spans="1:36">
      <c r="A31" s="36" t="str">
        <f>Residential[[#This Row],[ID Country]]&amp;"500_"&amp;Residential[[#This Row],[ID Energy carrier]]&amp;Residential[[#This Row],[Year]]</f>
        <v>SI500_12015</v>
      </c>
      <c r="B31" s="36" t="str">
        <f>Residential[[#This Row],[ID Country]]&amp;"100_"&amp;Residential[[#This Row],[ID Energy carrier]]</f>
        <v>SI100_1</v>
      </c>
      <c r="C31" s="37">
        <v>1</v>
      </c>
      <c r="D31" s="37" t="s">
        <v>136</v>
      </c>
      <c r="E31" s="19" t="s">
        <v>15</v>
      </c>
      <c r="F31" s="19" t="s">
        <v>60</v>
      </c>
      <c r="G31" s="37" t="s">
        <v>143</v>
      </c>
      <c r="H31" s="37" t="s">
        <v>138</v>
      </c>
      <c r="I31" s="38" t="s">
        <v>139</v>
      </c>
      <c r="J31" s="37">
        <v>2015</v>
      </c>
      <c r="K31" s="39">
        <v>1</v>
      </c>
      <c r="L31" s="40" t="s">
        <v>140</v>
      </c>
      <c r="M31" s="41">
        <v>882.7</v>
      </c>
      <c r="N31" s="42">
        <v>551.28226438246861</v>
      </c>
      <c r="O31" s="42">
        <v>331.41773561753149</v>
      </c>
      <c r="P31" s="43">
        <v>89.78244144697841</v>
      </c>
      <c r="Q31" s="43">
        <v>67.740514094353813</v>
      </c>
      <c r="R31" s="42">
        <v>71945.875413394882</v>
      </c>
      <c r="S31" s="42">
        <v>49495.467622676661</v>
      </c>
      <c r="T31" s="42">
        <v>22450.407790718218</v>
      </c>
      <c r="U31" s="44">
        <v>882.69999999999993</v>
      </c>
      <c r="V31" s="45">
        <v>8.4668415748917365</v>
      </c>
      <c r="W31" s="45">
        <v>1.5557786186252804</v>
      </c>
      <c r="X31" s="45">
        <v>6.9110629562664556</v>
      </c>
      <c r="Y31" s="45" t="s">
        <v>141</v>
      </c>
      <c r="Z31" s="45"/>
      <c r="AA31" s="45">
        <v>5.071464240279246</v>
      </c>
      <c r="AB31" s="45">
        <v>0.71753903949687059</v>
      </c>
      <c r="AC31" s="45">
        <v>4.353925200782375</v>
      </c>
      <c r="AD31" s="45" t="s">
        <v>142</v>
      </c>
      <c r="AE31" s="45"/>
      <c r="AF31" s="45">
        <v>3.3953773346124909</v>
      </c>
      <c r="AG31" s="45">
        <v>0.83823957912840985</v>
      </c>
      <c r="AH31" s="45">
        <v>2.5571377554840811</v>
      </c>
      <c r="AI31" s="45" t="s">
        <v>142</v>
      </c>
      <c r="AJ31" s="46"/>
    </row>
    <row r="32" spans="1:36">
      <c r="A32" s="36" t="str">
        <f>Residential[[#This Row],[ID Country]]&amp;"500_"&amp;Residential[[#This Row],[ID Energy carrier]]&amp;Residential[[#This Row],[Year]]</f>
        <v>ES500_12015</v>
      </c>
      <c r="B32" s="36" t="str">
        <f>Residential[[#This Row],[ID Country]]&amp;"100_"&amp;Residential[[#This Row],[ID Energy carrier]]</f>
        <v>ES100_1</v>
      </c>
      <c r="C32" s="37">
        <v>1</v>
      </c>
      <c r="D32" s="37" t="s">
        <v>136</v>
      </c>
      <c r="E32" s="19" t="s">
        <v>37</v>
      </c>
      <c r="F32" s="19" t="s">
        <v>65</v>
      </c>
      <c r="G32" s="37" t="s">
        <v>137</v>
      </c>
      <c r="H32" s="37" t="s">
        <v>138</v>
      </c>
      <c r="I32" s="38" t="s">
        <v>139</v>
      </c>
      <c r="J32" s="37">
        <v>2015</v>
      </c>
      <c r="K32" s="39">
        <v>1</v>
      </c>
      <c r="L32" s="40" t="s">
        <v>140</v>
      </c>
      <c r="M32" s="41">
        <v>18376</v>
      </c>
      <c r="N32" s="42">
        <v>6636.0678727578525</v>
      </c>
      <c r="O32" s="42">
        <v>11739.932127242148</v>
      </c>
      <c r="P32" s="43">
        <v>138.29291613467734</v>
      </c>
      <c r="Q32" s="43">
        <v>77.514500763386025</v>
      </c>
      <c r="R32" s="42">
        <v>1827736.1556305401</v>
      </c>
      <c r="S32" s="42">
        <v>917721.1777913284</v>
      </c>
      <c r="T32" s="42">
        <v>910014.97783921158</v>
      </c>
      <c r="U32" s="44">
        <v>18376.000000000004</v>
      </c>
      <c r="V32" s="45">
        <v>92.54252968813276</v>
      </c>
      <c r="W32" s="45">
        <v>43.324603981873814</v>
      </c>
      <c r="X32" s="45">
        <v>49.217925706258953</v>
      </c>
      <c r="Y32" s="45" t="s">
        <v>141</v>
      </c>
      <c r="Z32" s="45"/>
      <c r="AA32" s="45">
        <v>35.099760750549883</v>
      </c>
      <c r="AB32" s="45">
        <v>11.538477068704816</v>
      </c>
      <c r="AC32" s="45">
        <v>23.561283681845069</v>
      </c>
      <c r="AD32" s="45" t="s">
        <v>142</v>
      </c>
      <c r="AE32" s="45"/>
      <c r="AF32" s="45">
        <v>57.442768937582883</v>
      </c>
      <c r="AG32" s="45">
        <v>31.786126913168996</v>
      </c>
      <c r="AH32" s="45">
        <v>25.656642024413888</v>
      </c>
      <c r="AI32" s="45" t="s">
        <v>142</v>
      </c>
      <c r="AJ32" s="46"/>
    </row>
    <row r="33" spans="1:36">
      <c r="A33" s="36" t="str">
        <f>Residential[[#This Row],[ID Country]]&amp;"500_"&amp;Residential[[#This Row],[ID Energy carrier]]&amp;Residential[[#This Row],[Year]]</f>
        <v>SE500_12015</v>
      </c>
      <c r="B33" s="36" t="str">
        <f>Residential[[#This Row],[ID Country]]&amp;"100_"&amp;Residential[[#This Row],[ID Energy carrier]]</f>
        <v>SE100_1</v>
      </c>
      <c r="C33" s="37">
        <v>1</v>
      </c>
      <c r="D33" s="37" t="s">
        <v>136</v>
      </c>
      <c r="E33" s="19" t="s">
        <v>16</v>
      </c>
      <c r="F33" s="19" t="s">
        <v>74</v>
      </c>
      <c r="G33" s="37" t="s">
        <v>137</v>
      </c>
      <c r="H33" s="37" t="s">
        <v>138</v>
      </c>
      <c r="I33" s="38" t="s">
        <v>139</v>
      </c>
      <c r="J33" s="37">
        <v>2015</v>
      </c>
      <c r="K33" s="39">
        <v>1</v>
      </c>
      <c r="L33" s="40" t="s">
        <v>140</v>
      </c>
      <c r="M33" s="41">
        <v>5099.8</v>
      </c>
      <c r="N33" s="42">
        <v>2645.5506421547016</v>
      </c>
      <c r="O33" s="42">
        <v>2454.2493578452982</v>
      </c>
      <c r="P33" s="43">
        <v>124.67</v>
      </c>
      <c r="Q33" s="43">
        <v>66.817999999999998</v>
      </c>
      <c r="R33" s="42">
        <v>493808.83214993379</v>
      </c>
      <c r="S33" s="42">
        <v>329820.79855742666</v>
      </c>
      <c r="T33" s="42">
        <v>163988.03359250713</v>
      </c>
      <c r="U33" s="44">
        <v>5099.8</v>
      </c>
      <c r="V33" s="45">
        <v>54.379967515509193</v>
      </c>
      <c r="W33" s="45">
        <v>9.1386405076032844</v>
      </c>
      <c r="X33" s="45">
        <v>45.241327007905909</v>
      </c>
      <c r="Y33" s="45" t="s">
        <v>141</v>
      </c>
      <c r="Z33" s="45"/>
      <c r="AA33" s="45">
        <v>32.044558008691943</v>
      </c>
      <c r="AB33" s="45">
        <v>3.7842203139252559</v>
      </c>
      <c r="AC33" s="45">
        <v>28.26033769476669</v>
      </c>
      <c r="AD33" s="45" t="s">
        <v>142</v>
      </c>
      <c r="AE33" s="45"/>
      <c r="AF33" s="45">
        <v>22.335409506817246</v>
      </c>
      <c r="AG33" s="45">
        <v>5.3544201936780285</v>
      </c>
      <c r="AH33" s="45">
        <v>16.980989313139219</v>
      </c>
      <c r="AI33" s="45" t="s">
        <v>142</v>
      </c>
      <c r="AJ33" s="46"/>
    </row>
    <row r="34" spans="1:36">
      <c r="A34" s="36" t="str">
        <f>Residential[[#This Row],[ID Country]]&amp;"500_"&amp;Residential[[#This Row],[ID Energy carrier]]&amp;Residential[[#This Row],[Year]]</f>
        <v>UK500_12015</v>
      </c>
      <c r="B34" s="36" t="str">
        <f>Residential[[#This Row],[ID Country]]&amp;"100_"&amp;Residential[[#This Row],[ID Energy carrier]]</f>
        <v>UK100_1</v>
      </c>
      <c r="C34" s="37">
        <v>1</v>
      </c>
      <c r="D34" s="37" t="s">
        <v>136</v>
      </c>
      <c r="E34" s="19" t="s">
        <v>13</v>
      </c>
      <c r="F34" s="19" t="s">
        <v>75</v>
      </c>
      <c r="G34" s="37" t="s">
        <v>137</v>
      </c>
      <c r="H34" s="37" t="s">
        <v>138</v>
      </c>
      <c r="I34" s="38" t="s">
        <v>139</v>
      </c>
      <c r="J34" s="37">
        <v>2015</v>
      </c>
      <c r="K34" s="39">
        <v>1</v>
      </c>
      <c r="L34" s="40" t="s">
        <v>140</v>
      </c>
      <c r="M34" s="41">
        <v>28218.5</v>
      </c>
      <c r="N34" s="42">
        <v>15160.405080217841</v>
      </c>
      <c r="O34" s="42">
        <v>13058.094919782165</v>
      </c>
      <c r="P34" s="43">
        <v>97.353410126582261</v>
      </c>
      <c r="Q34" s="43">
        <v>61.063697813578827</v>
      </c>
      <c r="R34" s="42">
        <v>2273292.6956621758</v>
      </c>
      <c r="S34" s="42">
        <v>1475917.1334595687</v>
      </c>
      <c r="T34" s="42">
        <v>797375.56220260693</v>
      </c>
      <c r="U34" s="44">
        <v>28218.499999999993</v>
      </c>
      <c r="V34" s="45">
        <v>280.20894070376249</v>
      </c>
      <c r="W34" s="45">
        <v>58.784983169878991</v>
      </c>
      <c r="X34" s="45">
        <v>221.42395753388348</v>
      </c>
      <c r="Y34" s="45" t="s">
        <v>141</v>
      </c>
      <c r="Z34" s="45"/>
      <c r="AA34" s="45">
        <v>261.55462897262458</v>
      </c>
      <c r="AB34" s="45">
        <v>51.640656051262347</v>
      </c>
      <c r="AC34" s="45">
        <v>209.91397292136224</v>
      </c>
      <c r="AD34" s="45" t="s">
        <v>142</v>
      </c>
      <c r="AE34" s="45"/>
      <c r="AF34" s="45">
        <v>18.65431173113787</v>
      </c>
      <c r="AG34" s="45">
        <v>7.1443271186166433</v>
      </c>
      <c r="AH34" s="45">
        <v>11.509984612521228</v>
      </c>
      <c r="AI34" s="45" t="s">
        <v>142</v>
      </c>
      <c r="AJ34" s="46"/>
    </row>
    <row r="35" spans="1:36">
      <c r="A35" s="36" t="str">
        <f>Residential[[#This Row],[ID Country]]&amp;"500_"&amp;Residential[[#This Row],[ID Energy carrier]]&amp;Residential[[#This Row],[Year]]</f>
        <v>AT500_12030</v>
      </c>
      <c r="B35" s="36" t="str">
        <f>Residential[[#This Row],[ID Country]]&amp;"100_"&amp;Residential[[#This Row],[ID Energy carrier]]</f>
        <v>AT100_1</v>
      </c>
      <c r="C35" s="37">
        <v>1</v>
      </c>
      <c r="D35" s="37" t="s">
        <v>136</v>
      </c>
      <c r="E35" s="37" t="s">
        <v>48</v>
      </c>
      <c r="F35" s="37" t="s">
        <v>72</v>
      </c>
      <c r="G35" s="37" t="s">
        <v>137</v>
      </c>
      <c r="H35" s="37" t="s">
        <v>138</v>
      </c>
      <c r="I35" s="38" t="s">
        <v>139</v>
      </c>
      <c r="J35" s="52">
        <v>2030</v>
      </c>
      <c r="K35" s="39">
        <v>1</v>
      </c>
      <c r="L35" s="40" t="s">
        <v>140</v>
      </c>
      <c r="M35" s="53"/>
      <c r="N35" s="53"/>
      <c r="O35" s="53"/>
      <c r="P35" s="53"/>
      <c r="Q35" s="53"/>
      <c r="R35" s="54"/>
      <c r="S35" s="54"/>
      <c r="T35" s="54"/>
      <c r="U35" s="55"/>
      <c r="V35" s="47">
        <v>43.017378988840299</v>
      </c>
      <c r="W35" s="47">
        <v>8.058048523653035</v>
      </c>
      <c r="X35" s="47">
        <v>34.959330465187264</v>
      </c>
      <c r="Y35" s="56" t="s">
        <v>141</v>
      </c>
      <c r="Z35" s="56"/>
      <c r="AA35" s="47">
        <v>31.293456633479337</v>
      </c>
      <c r="AB35" s="47">
        <v>7.3267310283254421</v>
      </c>
      <c r="AC35" s="47">
        <v>23.966725605153897</v>
      </c>
      <c r="AD35" s="57" t="s">
        <v>142</v>
      </c>
      <c r="AE35" s="57"/>
      <c r="AF35" s="47">
        <v>11.723922355360964</v>
      </c>
      <c r="AG35" s="47">
        <v>0.73131749532759371</v>
      </c>
      <c r="AH35" s="47">
        <v>10.992604860033371</v>
      </c>
      <c r="AI35" s="47" t="s">
        <v>142</v>
      </c>
      <c r="AJ35" s="58"/>
    </row>
    <row r="36" spans="1:36">
      <c r="A36" s="36" t="str">
        <f>Residential[[#This Row],[ID Country]]&amp;"500_"&amp;Residential[[#This Row],[ID Energy carrier]]&amp;Residential[[#This Row],[Year]]</f>
        <v>BE500_12030</v>
      </c>
      <c r="B36" s="36" t="str">
        <f>Residential[[#This Row],[ID Country]]&amp;"100_"&amp;Residential[[#This Row],[ID Energy carrier]]</f>
        <v>BE100_1</v>
      </c>
      <c r="C36" s="37">
        <v>1</v>
      </c>
      <c r="D36" s="37" t="s">
        <v>136</v>
      </c>
      <c r="E36" s="59" t="s">
        <v>46</v>
      </c>
      <c r="F36" s="59" t="s">
        <v>61</v>
      </c>
      <c r="G36" s="37" t="s">
        <v>137</v>
      </c>
      <c r="H36" s="37" t="s">
        <v>138</v>
      </c>
      <c r="I36" s="38" t="s">
        <v>139</v>
      </c>
      <c r="J36" s="52">
        <v>2030</v>
      </c>
      <c r="K36" s="39">
        <v>1</v>
      </c>
      <c r="L36" s="40" t="s">
        <v>140</v>
      </c>
      <c r="M36" s="53"/>
      <c r="N36" s="53"/>
      <c r="O36" s="53"/>
      <c r="P36" s="53"/>
      <c r="Q36" s="53"/>
      <c r="R36" s="54"/>
      <c r="S36" s="54"/>
      <c r="T36" s="54"/>
      <c r="U36" s="55"/>
      <c r="V36" s="47">
        <v>63.782076385325098</v>
      </c>
      <c r="W36" s="47">
        <v>9.6151622621172681</v>
      </c>
      <c r="X36" s="47">
        <v>54.166914123207832</v>
      </c>
      <c r="Y36" s="56" t="s">
        <v>141</v>
      </c>
      <c r="Z36" s="56"/>
      <c r="AA36" s="47">
        <v>49.584194377747124</v>
      </c>
      <c r="AB36" s="47">
        <v>6.2325316907198696</v>
      </c>
      <c r="AC36" s="47">
        <v>43.351662687027257</v>
      </c>
      <c r="AD36" s="57" t="s">
        <v>142</v>
      </c>
      <c r="AE36" s="57"/>
      <c r="AF36" s="47">
        <v>14.197882007577972</v>
      </c>
      <c r="AG36" s="47">
        <v>3.3826305713973981</v>
      </c>
      <c r="AH36" s="47">
        <v>10.815251436180574</v>
      </c>
      <c r="AI36" s="47" t="s">
        <v>142</v>
      </c>
      <c r="AJ36" s="58"/>
    </row>
    <row r="37" spans="1:36">
      <c r="A37" s="36" t="str">
        <f>Residential[[#This Row],[ID Country]]&amp;"500_"&amp;Residential[[#This Row],[ID Energy carrier]]&amp;Residential[[#This Row],[Year]]</f>
        <v>BG500_12030</v>
      </c>
      <c r="B37" s="36" t="str">
        <f>Residential[[#This Row],[ID Country]]&amp;"100_"&amp;Residential[[#This Row],[ID Energy carrier]]</f>
        <v>BG100_1</v>
      </c>
      <c r="C37" s="37">
        <v>1</v>
      </c>
      <c r="D37" s="37" t="s">
        <v>136</v>
      </c>
      <c r="E37" s="59" t="s">
        <v>45</v>
      </c>
      <c r="F37" s="59" t="s">
        <v>50</v>
      </c>
      <c r="G37" s="37" t="s">
        <v>143</v>
      </c>
      <c r="H37" s="37" t="s">
        <v>138</v>
      </c>
      <c r="I37" s="38" t="s">
        <v>139</v>
      </c>
      <c r="J37" s="52">
        <v>2030</v>
      </c>
      <c r="K37" s="39">
        <v>1</v>
      </c>
      <c r="L37" s="40" t="s">
        <v>140</v>
      </c>
      <c r="M37" s="53"/>
      <c r="N37" s="53"/>
      <c r="O37" s="53"/>
      <c r="P37" s="53"/>
      <c r="Q37" s="53"/>
      <c r="R37" s="54"/>
      <c r="S37" s="54"/>
      <c r="T37" s="54"/>
      <c r="U37" s="55"/>
      <c r="V37" s="47">
        <v>13.023984572680057</v>
      </c>
      <c r="W37" s="47">
        <v>2.8615900999135708</v>
      </c>
      <c r="X37" s="47">
        <v>10.162394472766485</v>
      </c>
      <c r="Y37" s="56" t="s">
        <v>141</v>
      </c>
      <c r="Z37" s="56"/>
      <c r="AA37" s="47">
        <v>8.056358681033096</v>
      </c>
      <c r="AB37" s="47">
        <v>1.4302668036159427</v>
      </c>
      <c r="AC37" s="47">
        <v>6.6260918774171529</v>
      </c>
      <c r="AD37" s="57" t="s">
        <v>142</v>
      </c>
      <c r="AE37" s="57"/>
      <c r="AF37" s="47">
        <v>4.9676258916469598</v>
      </c>
      <c r="AG37" s="47">
        <v>1.4313232962976281</v>
      </c>
      <c r="AH37" s="47">
        <v>3.5363025953493317</v>
      </c>
      <c r="AI37" s="47" t="s">
        <v>142</v>
      </c>
      <c r="AJ37" s="58"/>
    </row>
    <row r="38" spans="1:36">
      <c r="A38" s="36" t="str">
        <f>Residential[[#This Row],[ID Country]]&amp;"500_"&amp;Residential[[#This Row],[ID Energy carrier]]&amp;Residential[[#This Row],[Year]]</f>
        <v>CY500_12030</v>
      </c>
      <c r="B38" s="36" t="str">
        <f>Residential[[#This Row],[ID Country]]&amp;"100_"&amp;Residential[[#This Row],[ID Energy carrier]]</f>
        <v>CY100_1</v>
      </c>
      <c r="C38" s="37">
        <v>1</v>
      </c>
      <c r="D38" s="37" t="s">
        <v>136</v>
      </c>
      <c r="E38" s="59" t="s">
        <v>43</v>
      </c>
      <c r="F38" s="59" t="s">
        <v>68</v>
      </c>
      <c r="G38" s="37" t="s">
        <v>143</v>
      </c>
      <c r="H38" s="37" t="s">
        <v>138</v>
      </c>
      <c r="I38" s="38" t="s">
        <v>139</v>
      </c>
      <c r="J38" s="52">
        <v>2030</v>
      </c>
      <c r="K38" s="39">
        <v>1</v>
      </c>
      <c r="L38" s="40" t="s">
        <v>140</v>
      </c>
      <c r="M38" s="53"/>
      <c r="N38" s="53"/>
      <c r="O38" s="53"/>
      <c r="P38" s="53"/>
      <c r="Q38" s="53"/>
      <c r="R38" s="54"/>
      <c r="S38" s="54"/>
      <c r="T38" s="54"/>
      <c r="U38" s="55"/>
      <c r="V38" s="47">
        <v>1.630002799634191</v>
      </c>
      <c r="W38" s="47">
        <v>0.86614598707266421</v>
      </c>
      <c r="X38" s="47">
        <v>0.76385681256152682</v>
      </c>
      <c r="Y38" s="56" t="s">
        <v>141</v>
      </c>
      <c r="Z38" s="56"/>
      <c r="AA38" s="47">
        <v>1.4941523515218913</v>
      </c>
      <c r="AB38" s="47">
        <v>0.77440143193350386</v>
      </c>
      <c r="AC38" s="47">
        <v>0.71975091958838755</v>
      </c>
      <c r="AD38" s="57" t="s">
        <v>142</v>
      </c>
      <c r="AE38" s="57"/>
      <c r="AF38" s="47">
        <v>0.13585044811229968</v>
      </c>
      <c r="AG38" s="47">
        <v>9.1744555139160355E-2</v>
      </c>
      <c r="AH38" s="47">
        <v>4.4105892973139313E-2</v>
      </c>
      <c r="AI38" s="47" t="s">
        <v>142</v>
      </c>
      <c r="AJ38" s="58"/>
    </row>
    <row r="39" spans="1:36">
      <c r="A39" s="36" t="str">
        <f>Residential[[#This Row],[ID Country]]&amp;"500_"&amp;Residential[[#This Row],[ID Energy carrier]]&amp;Residential[[#This Row],[Year]]</f>
        <v>CZ500_12030</v>
      </c>
      <c r="B39" s="36" t="str">
        <f>Residential[[#This Row],[ID Country]]&amp;"100_"&amp;Residential[[#This Row],[ID Energy carrier]]</f>
        <v>CZ100_1</v>
      </c>
      <c r="C39" s="37">
        <v>1</v>
      </c>
      <c r="D39" s="37" t="s">
        <v>136</v>
      </c>
      <c r="E39" s="59" t="s">
        <v>42</v>
      </c>
      <c r="F39" s="59" t="s">
        <v>52</v>
      </c>
      <c r="G39" s="37" t="s">
        <v>137</v>
      </c>
      <c r="H39" s="37" t="s">
        <v>138</v>
      </c>
      <c r="I39" s="38" t="s">
        <v>139</v>
      </c>
      <c r="J39" s="52">
        <v>2030</v>
      </c>
      <c r="K39" s="39">
        <v>1</v>
      </c>
      <c r="L39" s="40" t="s">
        <v>140</v>
      </c>
      <c r="M39" s="53"/>
      <c r="N39" s="53"/>
      <c r="O39" s="53"/>
      <c r="P39" s="53"/>
      <c r="Q39" s="53"/>
      <c r="R39" s="54"/>
      <c r="S39" s="54"/>
      <c r="T39" s="54"/>
      <c r="U39" s="55"/>
      <c r="V39" s="47">
        <v>45.366454672923624</v>
      </c>
      <c r="W39" s="47">
        <v>8.738957420698183</v>
      </c>
      <c r="X39" s="47">
        <v>36.627497252225439</v>
      </c>
      <c r="Y39" s="56" t="s">
        <v>141</v>
      </c>
      <c r="Z39" s="56"/>
      <c r="AA39" s="47">
        <v>27.649561188756408</v>
      </c>
      <c r="AB39" s="47">
        <v>3.665590570362578</v>
      </c>
      <c r="AC39" s="47">
        <v>23.98397061839383</v>
      </c>
      <c r="AD39" s="57" t="s">
        <v>142</v>
      </c>
      <c r="AE39" s="57"/>
      <c r="AF39" s="47">
        <v>17.716893484167215</v>
      </c>
      <c r="AG39" s="47">
        <v>5.0733668503356046</v>
      </c>
      <c r="AH39" s="47">
        <v>12.643526633831609</v>
      </c>
      <c r="AI39" s="47" t="s">
        <v>142</v>
      </c>
      <c r="AJ39" s="58"/>
    </row>
    <row r="40" spans="1:36">
      <c r="A40" s="36" t="str">
        <f>Residential[[#This Row],[ID Country]]&amp;"500_"&amp;Residential[[#This Row],[ID Energy carrier]]&amp;Residential[[#This Row],[Year]]</f>
        <v>DE500_12030</v>
      </c>
      <c r="B40" s="36" t="str">
        <f>Residential[[#This Row],[ID Country]]&amp;"100_"&amp;Residential[[#This Row],[ID Energy carrier]]</f>
        <v>DE100_1</v>
      </c>
      <c r="C40" s="37">
        <v>1</v>
      </c>
      <c r="D40" s="37" t="s">
        <v>136</v>
      </c>
      <c r="E40" s="37" t="s">
        <v>41</v>
      </c>
      <c r="F40" s="37" t="s">
        <v>144</v>
      </c>
      <c r="G40" s="37" t="s">
        <v>137</v>
      </c>
      <c r="H40" s="37" t="s">
        <v>138</v>
      </c>
      <c r="I40" s="38" t="s">
        <v>139</v>
      </c>
      <c r="J40" s="52">
        <v>2030</v>
      </c>
      <c r="K40" s="39">
        <v>1</v>
      </c>
      <c r="L40" s="40" t="s">
        <v>140</v>
      </c>
      <c r="M40" s="53"/>
      <c r="N40" s="53"/>
      <c r="O40" s="53"/>
      <c r="P40" s="53"/>
      <c r="Q40" s="53"/>
      <c r="R40" s="54"/>
      <c r="S40" s="54"/>
      <c r="T40" s="54"/>
      <c r="U40" s="55"/>
      <c r="V40" s="47">
        <v>408.64703808330796</v>
      </c>
      <c r="W40" s="47">
        <v>92.070466121403129</v>
      </c>
      <c r="X40" s="47">
        <v>316.57657196190485</v>
      </c>
      <c r="Y40" s="56" t="s">
        <v>141</v>
      </c>
      <c r="Z40" s="56"/>
      <c r="AA40" s="47">
        <v>261.47093106227339</v>
      </c>
      <c r="AB40" s="47">
        <v>54.515222522140952</v>
      </c>
      <c r="AC40" s="47">
        <v>206.95570854013243</v>
      </c>
      <c r="AD40" s="57" t="s">
        <v>142</v>
      </c>
      <c r="AE40" s="57"/>
      <c r="AF40" s="47">
        <v>147.1761070210346</v>
      </c>
      <c r="AG40" s="47">
        <v>37.555243599262177</v>
      </c>
      <c r="AH40" s="47">
        <v>109.62086342177243</v>
      </c>
      <c r="AI40" s="47" t="s">
        <v>142</v>
      </c>
      <c r="AJ40" s="58"/>
    </row>
    <row r="41" spans="1:36">
      <c r="A41" s="36" t="str">
        <f>Residential[[#This Row],[ID Country]]&amp;"500_"&amp;Residential[[#This Row],[ID Energy carrier]]&amp;Residential[[#This Row],[Year]]</f>
        <v>DK500_12030</v>
      </c>
      <c r="B41" s="36" t="str">
        <f>Residential[[#This Row],[ID Country]]&amp;"100_"&amp;Residential[[#This Row],[ID Energy carrier]]</f>
        <v>DK100_1</v>
      </c>
      <c r="C41" s="37">
        <v>1</v>
      </c>
      <c r="D41" s="37" t="s">
        <v>136</v>
      </c>
      <c r="E41" s="59" t="s">
        <v>40</v>
      </c>
      <c r="F41" s="59" t="s">
        <v>62</v>
      </c>
      <c r="G41" s="37" t="s">
        <v>143</v>
      </c>
      <c r="H41" s="37" t="s">
        <v>138</v>
      </c>
      <c r="I41" s="38" t="s">
        <v>139</v>
      </c>
      <c r="J41" s="52">
        <v>2030</v>
      </c>
      <c r="K41" s="39">
        <v>1</v>
      </c>
      <c r="L41" s="40" t="s">
        <v>140</v>
      </c>
      <c r="M41" s="53"/>
      <c r="N41" s="54"/>
      <c r="O41" s="54"/>
      <c r="P41" s="54"/>
      <c r="Q41" s="54"/>
      <c r="R41" s="54"/>
      <c r="S41" s="54"/>
      <c r="T41" s="54"/>
      <c r="U41" s="55"/>
      <c r="V41" s="47">
        <v>35.338101508236093</v>
      </c>
      <c r="W41" s="47">
        <v>7.2502841407167455</v>
      </c>
      <c r="X41" s="47">
        <v>28.087817367519346</v>
      </c>
      <c r="Y41" s="56" t="s">
        <v>141</v>
      </c>
      <c r="Z41" s="56"/>
      <c r="AA41" s="47">
        <v>24.879916567669021</v>
      </c>
      <c r="AB41" s="47">
        <v>4.757893858352638</v>
      </c>
      <c r="AC41" s="47">
        <v>20.122022709316383</v>
      </c>
      <c r="AD41" s="57" t="s">
        <v>142</v>
      </c>
      <c r="AE41" s="57"/>
      <c r="AF41" s="47">
        <v>10.458184940567071</v>
      </c>
      <c r="AG41" s="47">
        <v>2.492390282364108</v>
      </c>
      <c r="AH41" s="47">
        <v>7.9657946582029631</v>
      </c>
      <c r="AI41" s="47" t="s">
        <v>142</v>
      </c>
      <c r="AJ41" s="58"/>
    </row>
    <row r="42" spans="1:36">
      <c r="A42" s="36" t="str">
        <f>Residential[[#This Row],[ID Country]]&amp;"500_"&amp;Residential[[#This Row],[ID Energy carrier]]&amp;Residential[[#This Row],[Year]]</f>
        <v>EE500_12030</v>
      </c>
      <c r="B42" s="36" t="str">
        <f>Residential[[#This Row],[ID Country]]&amp;"100_"&amp;Residential[[#This Row],[ID Energy carrier]]</f>
        <v>EE100_1</v>
      </c>
      <c r="C42" s="37">
        <v>1</v>
      </c>
      <c r="D42" s="37" t="s">
        <v>136</v>
      </c>
      <c r="E42" s="59" t="s">
        <v>39</v>
      </c>
      <c r="F42" s="59" t="s">
        <v>53</v>
      </c>
      <c r="G42" s="37" t="s">
        <v>143</v>
      </c>
      <c r="H42" s="37" t="s">
        <v>138</v>
      </c>
      <c r="I42" s="38" t="s">
        <v>139</v>
      </c>
      <c r="J42" s="52">
        <v>2030</v>
      </c>
      <c r="K42" s="39">
        <v>1</v>
      </c>
      <c r="L42" s="40" t="s">
        <v>140</v>
      </c>
      <c r="M42" s="53"/>
      <c r="N42" s="54"/>
      <c r="O42" s="54"/>
      <c r="P42" s="54"/>
      <c r="Q42" s="54"/>
      <c r="R42" s="54"/>
      <c r="S42" s="54"/>
      <c r="T42" s="54"/>
      <c r="U42" s="55"/>
      <c r="V42" s="47">
        <v>5.9783542933676337</v>
      </c>
      <c r="W42" s="47">
        <v>0.65850033735659097</v>
      </c>
      <c r="X42" s="47">
        <v>5.3198539560110429</v>
      </c>
      <c r="Y42" s="56" t="s">
        <v>141</v>
      </c>
      <c r="Z42" s="56"/>
      <c r="AA42" s="47">
        <v>3.5370115029707945</v>
      </c>
      <c r="AB42" s="47">
        <v>0.20267724342677801</v>
      </c>
      <c r="AC42" s="47">
        <v>3.3343342595440166</v>
      </c>
      <c r="AD42" s="57" t="s">
        <v>142</v>
      </c>
      <c r="AE42" s="57"/>
      <c r="AF42" s="47">
        <v>2.4413427903968392</v>
      </c>
      <c r="AG42" s="47">
        <v>0.45582309392981296</v>
      </c>
      <c r="AH42" s="47">
        <v>1.9855196964670261</v>
      </c>
      <c r="AI42" s="47" t="s">
        <v>142</v>
      </c>
      <c r="AJ42" s="58"/>
    </row>
    <row r="43" spans="1:36">
      <c r="A43" s="36" t="str">
        <f>Residential[[#This Row],[ID Country]]&amp;"500_"&amp;Residential[[#This Row],[ID Energy carrier]]&amp;Residential[[#This Row],[Year]]</f>
        <v>EL500_12030</v>
      </c>
      <c r="B43" s="36" t="str">
        <f>Residential[[#This Row],[ID Country]]&amp;"100_"&amp;Residential[[#This Row],[ID Energy carrier]]</f>
        <v>EL100_1</v>
      </c>
      <c r="C43" s="37">
        <v>1</v>
      </c>
      <c r="D43" s="37" t="s">
        <v>136</v>
      </c>
      <c r="E43" s="59" t="s">
        <v>38</v>
      </c>
      <c r="F43" s="59" t="s">
        <v>64</v>
      </c>
      <c r="G43" s="37" t="s">
        <v>143</v>
      </c>
      <c r="H43" s="37" t="s">
        <v>138</v>
      </c>
      <c r="I43" s="38" t="s">
        <v>139</v>
      </c>
      <c r="J43" s="52">
        <v>2030</v>
      </c>
      <c r="K43" s="39">
        <v>1</v>
      </c>
      <c r="L43" s="40" t="s">
        <v>140</v>
      </c>
      <c r="M43" s="53"/>
      <c r="N43" s="54"/>
      <c r="O43" s="54"/>
      <c r="P43" s="54"/>
      <c r="Q43" s="54"/>
      <c r="R43" s="54"/>
      <c r="S43" s="54"/>
      <c r="T43" s="54"/>
      <c r="U43" s="55"/>
      <c r="V43" s="47">
        <v>25.725489576683103</v>
      </c>
      <c r="W43" s="47">
        <v>6.1194031851506017</v>
      </c>
      <c r="X43" s="47">
        <v>19.6060863915325</v>
      </c>
      <c r="Y43" s="56" t="s">
        <v>141</v>
      </c>
      <c r="Z43" s="56"/>
      <c r="AA43" s="47">
        <v>12.992188710478064</v>
      </c>
      <c r="AB43" s="47">
        <v>2.6925727538143418</v>
      </c>
      <c r="AC43" s="47">
        <v>10.299615956663724</v>
      </c>
      <c r="AD43" s="57" t="s">
        <v>142</v>
      </c>
      <c r="AE43" s="57"/>
      <c r="AF43" s="47">
        <v>12.733300866205036</v>
      </c>
      <c r="AG43" s="47">
        <v>3.4268304313362599</v>
      </c>
      <c r="AH43" s="47">
        <v>9.3064704348687766</v>
      </c>
      <c r="AI43" s="47" t="s">
        <v>142</v>
      </c>
      <c r="AJ43" s="58"/>
    </row>
    <row r="44" spans="1:36">
      <c r="A44" s="36" t="str">
        <f>Residential[[#This Row],[ID Country]]&amp;"500_"&amp;Residential[[#This Row],[ID Energy carrier]]&amp;Residential[[#This Row],[Year]]</f>
        <v>ES500_12030</v>
      </c>
      <c r="B44" s="36" t="str">
        <f>Residential[[#This Row],[ID Country]]&amp;"100_"&amp;Residential[[#This Row],[ID Energy carrier]]</f>
        <v>ES100_1</v>
      </c>
      <c r="C44" s="37">
        <v>1</v>
      </c>
      <c r="D44" s="37" t="s">
        <v>136</v>
      </c>
      <c r="E44" s="59" t="s">
        <v>37</v>
      </c>
      <c r="F44" s="59" t="s">
        <v>65</v>
      </c>
      <c r="G44" s="37" t="s">
        <v>137</v>
      </c>
      <c r="H44" s="37" t="s">
        <v>138</v>
      </c>
      <c r="I44" s="38" t="s">
        <v>139</v>
      </c>
      <c r="J44" s="52">
        <v>2030</v>
      </c>
      <c r="K44" s="39">
        <v>1</v>
      </c>
      <c r="L44" s="40" t="s">
        <v>140</v>
      </c>
      <c r="M44" s="53"/>
      <c r="N44" s="54"/>
      <c r="O44" s="54"/>
      <c r="P44" s="54"/>
      <c r="Q44" s="54"/>
      <c r="R44" s="54"/>
      <c r="S44" s="54"/>
      <c r="T44" s="54"/>
      <c r="U44" s="55"/>
      <c r="V44" s="47">
        <v>91.703419301980915</v>
      </c>
      <c r="W44" s="47">
        <v>43.165321503840886</v>
      </c>
      <c r="X44" s="47">
        <v>48.538097798140043</v>
      </c>
      <c r="Y44" s="56" t="s">
        <v>141</v>
      </c>
      <c r="Z44" s="56"/>
      <c r="AA44" s="47">
        <v>42.140466751241014</v>
      </c>
      <c r="AB44" s="47">
        <v>18.906545194999534</v>
      </c>
      <c r="AC44" s="47">
        <v>23.23392155624148</v>
      </c>
      <c r="AD44" s="57" t="s">
        <v>142</v>
      </c>
      <c r="AE44" s="57"/>
      <c r="AF44" s="47">
        <v>49.562952550739908</v>
      </c>
      <c r="AG44" s="47">
        <v>24.258776308841352</v>
      </c>
      <c r="AH44" s="47">
        <v>25.30417624189856</v>
      </c>
      <c r="AI44" s="47" t="s">
        <v>142</v>
      </c>
      <c r="AJ44" s="58"/>
    </row>
    <row r="45" spans="1:36">
      <c r="A45" s="36" t="str">
        <f>Residential[[#This Row],[ID Country]]&amp;"500_"&amp;Residential[[#This Row],[ID Energy carrier]]&amp;Residential[[#This Row],[Year]]</f>
        <v>FI500_12030</v>
      </c>
      <c r="B45" s="36" t="str">
        <f>Residential[[#This Row],[ID Country]]&amp;"100_"&amp;Residential[[#This Row],[ID Energy carrier]]</f>
        <v>FI100_1</v>
      </c>
      <c r="C45" s="37">
        <v>1</v>
      </c>
      <c r="D45" s="37" t="s">
        <v>136</v>
      </c>
      <c r="E45" s="59" t="s">
        <v>36</v>
      </c>
      <c r="F45" s="59" t="s">
        <v>73</v>
      </c>
      <c r="G45" s="37" t="s">
        <v>137</v>
      </c>
      <c r="H45" s="37" t="s">
        <v>138</v>
      </c>
      <c r="I45" s="38" t="s">
        <v>139</v>
      </c>
      <c r="J45" s="52">
        <v>2030</v>
      </c>
      <c r="K45" s="39">
        <v>1</v>
      </c>
      <c r="L45" s="40" t="s">
        <v>140</v>
      </c>
      <c r="M45" s="53"/>
      <c r="N45" s="53"/>
      <c r="O45" s="53"/>
      <c r="P45" s="53"/>
      <c r="Q45" s="53"/>
      <c r="R45" s="54"/>
      <c r="S45" s="54"/>
      <c r="T45" s="54"/>
      <c r="U45" s="55"/>
      <c r="V45" s="47">
        <v>43.031271924493112</v>
      </c>
      <c r="W45" s="47">
        <v>3.7271936550749896</v>
      </c>
      <c r="X45" s="47">
        <v>39.30407826941812</v>
      </c>
      <c r="Y45" s="56" t="s">
        <v>141</v>
      </c>
      <c r="Z45" s="56"/>
      <c r="AA45" s="47">
        <v>31.995870401189997</v>
      </c>
      <c r="AB45" s="47">
        <v>2.2219105632197658</v>
      </c>
      <c r="AC45" s="47">
        <v>29.773959837970231</v>
      </c>
      <c r="AD45" s="57" t="s">
        <v>142</v>
      </c>
      <c r="AE45" s="57"/>
      <c r="AF45" s="47">
        <v>11.035401523303111</v>
      </c>
      <c r="AG45" s="47">
        <v>1.505283091855224</v>
      </c>
      <c r="AH45" s="47">
        <v>9.5301184314478871</v>
      </c>
      <c r="AI45" s="47" t="s">
        <v>142</v>
      </c>
      <c r="AJ45" s="58"/>
    </row>
    <row r="46" spans="1:36">
      <c r="A46" s="36" t="str">
        <f>Residential[[#This Row],[ID Country]]&amp;"500_"&amp;Residential[[#This Row],[ID Energy carrier]]&amp;Residential[[#This Row],[Year]]</f>
        <v>FR500_12030</v>
      </c>
      <c r="B46" s="36" t="str">
        <f>Residential[[#This Row],[ID Country]]&amp;"100_"&amp;Residential[[#This Row],[ID Energy carrier]]</f>
        <v>FR100_1</v>
      </c>
      <c r="C46" s="37">
        <v>1</v>
      </c>
      <c r="D46" s="37" t="s">
        <v>136</v>
      </c>
      <c r="E46" s="59" t="s">
        <v>35</v>
      </c>
      <c r="F46" s="59" t="s">
        <v>66</v>
      </c>
      <c r="G46" s="37" t="s">
        <v>137</v>
      </c>
      <c r="H46" s="37" t="s">
        <v>138</v>
      </c>
      <c r="I46" s="38" t="s">
        <v>139</v>
      </c>
      <c r="J46" s="52">
        <v>2030</v>
      </c>
      <c r="K46" s="39">
        <v>1</v>
      </c>
      <c r="L46" s="40" t="s">
        <v>140</v>
      </c>
      <c r="M46" s="53"/>
      <c r="N46" s="54"/>
      <c r="O46" s="54"/>
      <c r="P46" s="54"/>
      <c r="Q46" s="54"/>
      <c r="R46" s="54"/>
      <c r="S46" s="54"/>
      <c r="T46" s="54"/>
      <c r="U46" s="55"/>
      <c r="V46" s="47">
        <v>273.80885000368386</v>
      </c>
      <c r="W46" s="47">
        <v>31.77873044719842</v>
      </c>
      <c r="X46" s="47">
        <v>242.03011955648543</v>
      </c>
      <c r="Y46" s="56" t="s">
        <v>141</v>
      </c>
      <c r="Z46" s="56"/>
      <c r="AA46" s="47">
        <v>208.38989134220645</v>
      </c>
      <c r="AB46" s="47">
        <v>21.3228041162286</v>
      </c>
      <c r="AC46" s="47">
        <v>187.06708722597784</v>
      </c>
      <c r="AD46" s="57" t="s">
        <v>142</v>
      </c>
      <c r="AE46" s="57"/>
      <c r="AF46" s="47">
        <v>65.418958661477419</v>
      </c>
      <c r="AG46" s="47">
        <v>10.455926330969818</v>
      </c>
      <c r="AH46" s="47">
        <v>54.963032330507595</v>
      </c>
      <c r="AI46" s="47" t="s">
        <v>142</v>
      </c>
      <c r="AJ46" s="58"/>
    </row>
    <row r="47" spans="1:36">
      <c r="A47" s="36" t="str">
        <f>Residential[[#This Row],[ID Country]]&amp;"500_"&amp;Residential[[#This Row],[ID Energy carrier]]&amp;Residential[[#This Row],[Year]]</f>
        <v>HR500_12030</v>
      </c>
      <c r="B47" s="36" t="str">
        <f>Residential[[#This Row],[ID Country]]&amp;"100_"&amp;Residential[[#This Row],[ID Energy carrier]]</f>
        <v>HR100_1</v>
      </c>
      <c r="C47" s="37">
        <v>1</v>
      </c>
      <c r="D47" s="37" t="s">
        <v>136</v>
      </c>
      <c r="E47" s="59" t="s">
        <v>34</v>
      </c>
      <c r="F47" s="59" t="s">
        <v>51</v>
      </c>
      <c r="G47" s="37" t="s">
        <v>143</v>
      </c>
      <c r="H47" s="37" t="s">
        <v>138</v>
      </c>
      <c r="I47" s="38" t="s">
        <v>139</v>
      </c>
      <c r="J47" s="52">
        <v>2030</v>
      </c>
      <c r="K47" s="39">
        <v>1</v>
      </c>
      <c r="L47" s="40" t="s">
        <v>140</v>
      </c>
      <c r="M47" s="53"/>
      <c r="N47" s="54"/>
      <c r="O47" s="54"/>
      <c r="P47" s="54"/>
      <c r="Q47" s="54"/>
      <c r="R47" s="54"/>
      <c r="S47" s="54"/>
      <c r="T47" s="54"/>
      <c r="U47" s="55"/>
      <c r="V47" s="47">
        <v>15.760102820402581</v>
      </c>
      <c r="W47" s="47">
        <v>2.2787621388598511</v>
      </c>
      <c r="X47" s="47">
        <v>13.481340681542731</v>
      </c>
      <c r="Y47" s="56" t="s">
        <v>141</v>
      </c>
      <c r="Z47" s="56"/>
      <c r="AA47" s="47">
        <v>12.5469712480425</v>
      </c>
      <c r="AB47" s="47">
        <v>1.4091070848620935</v>
      </c>
      <c r="AC47" s="47">
        <v>11.137864163180407</v>
      </c>
      <c r="AD47" s="57" t="s">
        <v>142</v>
      </c>
      <c r="AE47" s="57"/>
      <c r="AF47" s="47">
        <v>3.2131315723600822</v>
      </c>
      <c r="AG47" s="47">
        <v>0.86965505399775767</v>
      </c>
      <c r="AH47" s="47">
        <v>2.3434765183623245</v>
      </c>
      <c r="AI47" s="47" t="s">
        <v>142</v>
      </c>
      <c r="AJ47" s="58"/>
    </row>
    <row r="48" spans="1:36">
      <c r="A48" s="36" t="str">
        <f>Residential[[#This Row],[ID Country]]&amp;"500_"&amp;Residential[[#This Row],[ID Energy carrier]]&amp;Residential[[#This Row],[Year]]</f>
        <v>HU500_12030</v>
      </c>
      <c r="B48" s="36" t="str">
        <f>Residential[[#This Row],[ID Country]]&amp;"100_"&amp;Residential[[#This Row],[ID Energy carrier]]</f>
        <v>HU100_1</v>
      </c>
      <c r="C48" s="37">
        <v>1</v>
      </c>
      <c r="D48" s="37" t="s">
        <v>136</v>
      </c>
      <c r="E48" s="59" t="s">
        <v>33</v>
      </c>
      <c r="F48" s="59" t="s">
        <v>54</v>
      </c>
      <c r="G48" s="37" t="s">
        <v>137</v>
      </c>
      <c r="H48" s="37" t="s">
        <v>138</v>
      </c>
      <c r="I48" s="38" t="s">
        <v>139</v>
      </c>
      <c r="J48" s="52">
        <v>2030</v>
      </c>
      <c r="K48" s="39">
        <v>1</v>
      </c>
      <c r="L48" s="40" t="s">
        <v>140</v>
      </c>
      <c r="M48" s="53"/>
      <c r="N48" s="54"/>
      <c r="O48" s="54"/>
      <c r="P48" s="54"/>
      <c r="Q48" s="54"/>
      <c r="R48" s="54"/>
      <c r="S48" s="54"/>
      <c r="T48" s="54"/>
      <c r="U48" s="55"/>
      <c r="V48" s="47">
        <v>37.616689030848782</v>
      </c>
      <c r="W48" s="47">
        <v>3.4886655848926127</v>
      </c>
      <c r="X48" s="47">
        <v>34.128023445956174</v>
      </c>
      <c r="Y48" s="56" t="s">
        <v>141</v>
      </c>
      <c r="Z48" s="56"/>
      <c r="AA48" s="47">
        <v>31.042982296864601</v>
      </c>
      <c r="AB48" s="47">
        <v>3.3375630237760641</v>
      </c>
      <c r="AC48" s="47">
        <v>27.705419273088538</v>
      </c>
      <c r="AD48" s="57" t="s">
        <v>142</v>
      </c>
      <c r="AE48" s="57"/>
      <c r="AF48" s="47">
        <v>6.5737067339841833</v>
      </c>
      <c r="AG48" s="47">
        <v>0.15110256111654868</v>
      </c>
      <c r="AH48" s="47">
        <v>6.4226041728676346</v>
      </c>
      <c r="AI48" s="47" t="s">
        <v>142</v>
      </c>
      <c r="AJ48" s="58"/>
    </row>
    <row r="49" spans="1:36">
      <c r="A49" s="36" t="str">
        <f>Residential[[#This Row],[ID Country]]&amp;"500_"&amp;Residential[[#This Row],[ID Energy carrier]]&amp;Residential[[#This Row],[Year]]</f>
        <v>IE500_12030</v>
      </c>
      <c r="B49" s="36" t="str">
        <f>Residential[[#This Row],[ID Country]]&amp;"100_"&amp;Residential[[#This Row],[ID Energy carrier]]</f>
        <v>IE100_1</v>
      </c>
      <c r="C49" s="37">
        <v>1</v>
      </c>
      <c r="D49" s="37" t="s">
        <v>136</v>
      </c>
      <c r="E49" s="59" t="s">
        <v>32</v>
      </c>
      <c r="F49" s="59" t="s">
        <v>63</v>
      </c>
      <c r="G49" s="37" t="s">
        <v>143</v>
      </c>
      <c r="H49" s="37" t="s">
        <v>138</v>
      </c>
      <c r="I49" s="38" t="s">
        <v>139</v>
      </c>
      <c r="J49" s="52">
        <v>2030</v>
      </c>
      <c r="K49" s="39">
        <v>1</v>
      </c>
      <c r="L49" s="40" t="s">
        <v>140</v>
      </c>
      <c r="M49" s="53"/>
      <c r="N49" s="54"/>
      <c r="O49" s="54"/>
      <c r="P49" s="54"/>
      <c r="Q49" s="54"/>
      <c r="R49" s="54"/>
      <c r="S49" s="54"/>
      <c r="T49" s="54"/>
      <c r="U49" s="55"/>
      <c r="V49" s="47">
        <v>19.904638501573196</v>
      </c>
      <c r="W49" s="47">
        <v>3.8927243427470035</v>
      </c>
      <c r="X49" s="47">
        <v>16.01191415882619</v>
      </c>
      <c r="Y49" s="56" t="s">
        <v>141</v>
      </c>
      <c r="Z49" s="56"/>
      <c r="AA49" s="47">
        <v>18.180278118673613</v>
      </c>
      <c r="AB49" s="47">
        <v>3.4907161279720871</v>
      </c>
      <c r="AC49" s="47">
        <v>14.689561990701524</v>
      </c>
      <c r="AD49" s="57" t="s">
        <v>142</v>
      </c>
      <c r="AE49" s="57"/>
      <c r="AF49" s="47">
        <v>1.7243603828995819</v>
      </c>
      <c r="AG49" s="47">
        <v>0.40200821477491644</v>
      </c>
      <c r="AH49" s="47">
        <v>1.3223521681246655</v>
      </c>
      <c r="AI49" s="47" t="s">
        <v>142</v>
      </c>
      <c r="AJ49" s="58"/>
    </row>
    <row r="50" spans="1:36">
      <c r="A50" s="36" t="str">
        <f>Residential[[#This Row],[ID Country]]&amp;"500_"&amp;Residential[[#This Row],[ID Energy carrier]]&amp;Residential[[#This Row],[Year]]</f>
        <v>IT500_12030</v>
      </c>
      <c r="B50" s="36" t="str">
        <f>Residential[[#This Row],[ID Country]]&amp;"100_"&amp;Residential[[#This Row],[ID Energy carrier]]</f>
        <v>IT100_1</v>
      </c>
      <c r="C50" s="37">
        <v>1</v>
      </c>
      <c r="D50" s="37" t="s">
        <v>136</v>
      </c>
      <c r="E50" s="59" t="s">
        <v>30</v>
      </c>
      <c r="F50" s="59" t="s">
        <v>67</v>
      </c>
      <c r="G50" s="37" t="s">
        <v>137</v>
      </c>
      <c r="H50" s="37" t="s">
        <v>138</v>
      </c>
      <c r="I50" s="38" t="s">
        <v>139</v>
      </c>
      <c r="J50" s="52">
        <v>2030</v>
      </c>
      <c r="K50" s="39">
        <v>1</v>
      </c>
      <c r="L50" s="40" t="s">
        <v>140</v>
      </c>
      <c r="M50" s="53"/>
      <c r="N50" s="54"/>
      <c r="O50" s="54"/>
      <c r="P50" s="54"/>
      <c r="Q50" s="54"/>
      <c r="R50" s="54"/>
      <c r="S50" s="54"/>
      <c r="T50" s="54"/>
      <c r="U50" s="55"/>
      <c r="V50" s="47">
        <v>272.59878431876979</v>
      </c>
      <c r="W50" s="47">
        <v>42.789101554458583</v>
      </c>
      <c r="X50" s="47">
        <v>229.80968276431119</v>
      </c>
      <c r="Y50" s="56" t="s">
        <v>141</v>
      </c>
      <c r="Z50" s="56"/>
      <c r="AA50" s="47">
        <v>82.106032642228953</v>
      </c>
      <c r="AB50" s="47">
        <v>10.135964902707927</v>
      </c>
      <c r="AC50" s="47">
        <v>71.970067739521028</v>
      </c>
      <c r="AD50" s="57" t="s">
        <v>142</v>
      </c>
      <c r="AE50" s="57"/>
      <c r="AF50" s="47">
        <v>190.49275167654082</v>
      </c>
      <c r="AG50" s="47">
        <v>32.653136651750657</v>
      </c>
      <c r="AH50" s="47">
        <v>157.83961502479016</v>
      </c>
      <c r="AI50" s="47" t="s">
        <v>142</v>
      </c>
      <c r="AJ50" s="58"/>
    </row>
    <row r="51" spans="1:36">
      <c r="A51" s="36" t="str">
        <f>Residential[[#This Row],[ID Country]]&amp;"500_"&amp;Residential[[#This Row],[ID Energy carrier]]&amp;Residential[[#This Row],[Year]]</f>
        <v>LT500_12030</v>
      </c>
      <c r="B51" s="36" t="str">
        <f>Residential[[#This Row],[ID Country]]&amp;"100_"&amp;Residential[[#This Row],[ID Energy carrier]]</f>
        <v>LT100_1</v>
      </c>
      <c r="C51" s="37">
        <v>1</v>
      </c>
      <c r="D51" s="37" t="s">
        <v>136</v>
      </c>
      <c r="E51" s="59" t="s">
        <v>28</v>
      </c>
      <c r="F51" s="59" t="s">
        <v>56</v>
      </c>
      <c r="G51" s="37" t="s">
        <v>143</v>
      </c>
      <c r="H51" s="37" t="s">
        <v>138</v>
      </c>
      <c r="I51" s="38" t="s">
        <v>139</v>
      </c>
      <c r="J51" s="52">
        <v>2030</v>
      </c>
      <c r="K51" s="39">
        <v>1</v>
      </c>
      <c r="L51" s="40" t="s">
        <v>140</v>
      </c>
      <c r="M51" s="53"/>
      <c r="N51" s="54"/>
      <c r="O51" s="54"/>
      <c r="P51" s="54"/>
      <c r="Q51" s="54"/>
      <c r="R51" s="54"/>
      <c r="S51" s="54"/>
      <c r="T51" s="54"/>
      <c r="U51" s="55"/>
      <c r="V51" s="47">
        <v>7.4681834609086959</v>
      </c>
      <c r="W51" s="47">
        <v>1.2485547649666504</v>
      </c>
      <c r="X51" s="47">
        <v>6.2196286959420455</v>
      </c>
      <c r="Y51" s="56" t="s">
        <v>141</v>
      </c>
      <c r="Z51" s="56"/>
      <c r="AA51" s="47">
        <v>4.5535942919588583</v>
      </c>
      <c r="AB51" s="47">
        <v>0.53428342610096746</v>
      </c>
      <c r="AC51" s="47">
        <v>4.0193108658578911</v>
      </c>
      <c r="AD51" s="57" t="s">
        <v>142</v>
      </c>
      <c r="AE51" s="57"/>
      <c r="AF51" s="47">
        <v>2.914589168949838</v>
      </c>
      <c r="AG51" s="47">
        <v>0.71427133886568306</v>
      </c>
      <c r="AH51" s="47">
        <v>2.2003178300841548</v>
      </c>
      <c r="AI51" s="47" t="s">
        <v>142</v>
      </c>
      <c r="AJ51" s="58"/>
    </row>
    <row r="52" spans="1:36">
      <c r="A52" s="36" t="str">
        <f>Residential[[#This Row],[ID Country]]&amp;"500_"&amp;Residential[[#This Row],[ID Energy carrier]]&amp;Residential[[#This Row],[Year]]</f>
        <v>LU500_12030</v>
      </c>
      <c r="B52" s="36" t="str">
        <f>Residential[[#This Row],[ID Country]]&amp;"100_"&amp;Residential[[#This Row],[ID Energy carrier]]</f>
        <v>LU100_1</v>
      </c>
      <c r="C52" s="37">
        <v>1</v>
      </c>
      <c r="D52" s="37" t="s">
        <v>136</v>
      </c>
      <c r="E52" s="59" t="s">
        <v>27</v>
      </c>
      <c r="F52" s="59" t="s">
        <v>69</v>
      </c>
      <c r="G52" s="37" t="s">
        <v>143</v>
      </c>
      <c r="H52" s="37" t="s">
        <v>138</v>
      </c>
      <c r="I52" s="38" t="s">
        <v>139</v>
      </c>
      <c r="J52" s="52">
        <v>2030</v>
      </c>
      <c r="K52" s="39">
        <v>1</v>
      </c>
      <c r="L52" s="40" t="s">
        <v>140</v>
      </c>
      <c r="M52" s="53"/>
      <c r="N52" s="60"/>
      <c r="O52" s="60"/>
      <c r="P52" s="60"/>
      <c r="Q52" s="60"/>
      <c r="R52" s="54"/>
      <c r="S52" s="54"/>
      <c r="T52" s="54"/>
      <c r="U52" s="55"/>
      <c r="V52" s="47">
        <v>4.479391221207039</v>
      </c>
      <c r="W52" s="47">
        <v>0.58812292102450536</v>
      </c>
      <c r="X52" s="47">
        <v>3.8912683001825332</v>
      </c>
      <c r="Y52" s="56" t="s">
        <v>141</v>
      </c>
      <c r="Z52" s="56"/>
      <c r="AA52" s="47">
        <v>3.384474103099989</v>
      </c>
      <c r="AB52" s="47">
        <v>0.28595344285591873</v>
      </c>
      <c r="AC52" s="47">
        <v>3.0985206602440702</v>
      </c>
      <c r="AD52" s="57" t="s">
        <v>142</v>
      </c>
      <c r="AE52" s="57"/>
      <c r="AF52" s="47">
        <v>1.0949171181070498</v>
      </c>
      <c r="AG52" s="47">
        <v>0.30216947816858664</v>
      </c>
      <c r="AH52" s="47">
        <v>0.7927476399384632</v>
      </c>
      <c r="AI52" s="47" t="s">
        <v>142</v>
      </c>
      <c r="AJ52" s="58"/>
    </row>
    <row r="53" spans="1:36">
      <c r="A53" s="36" t="str">
        <f>Residential[[#This Row],[ID Country]]&amp;"500_"&amp;Residential[[#This Row],[ID Energy carrier]]&amp;Residential[[#This Row],[Year]]</f>
        <v>LV500_12030</v>
      </c>
      <c r="B53" s="36" t="str">
        <f>Residential[[#This Row],[ID Country]]&amp;"100_"&amp;Residential[[#This Row],[ID Energy carrier]]</f>
        <v>LV100_1</v>
      </c>
      <c r="C53" s="37">
        <v>1</v>
      </c>
      <c r="D53" s="37" t="s">
        <v>136</v>
      </c>
      <c r="E53" s="59" t="s">
        <v>26</v>
      </c>
      <c r="F53" s="59" t="s">
        <v>55</v>
      </c>
      <c r="G53" s="37" t="s">
        <v>143</v>
      </c>
      <c r="H53" s="37" t="s">
        <v>138</v>
      </c>
      <c r="I53" s="38" t="s">
        <v>139</v>
      </c>
      <c r="J53" s="52">
        <v>2030</v>
      </c>
      <c r="K53" s="39">
        <v>1</v>
      </c>
      <c r="L53" s="40" t="s">
        <v>140</v>
      </c>
      <c r="M53" s="53"/>
      <c r="N53" s="54"/>
      <c r="O53" s="54"/>
      <c r="P53" s="54"/>
      <c r="Q53" s="54"/>
      <c r="R53" s="54"/>
      <c r="S53" s="54"/>
      <c r="T53" s="54"/>
      <c r="U53" s="55"/>
      <c r="V53" s="47">
        <v>7.2482163964098163</v>
      </c>
      <c r="W53" s="47">
        <v>1.1038989631647655</v>
      </c>
      <c r="X53" s="47">
        <v>6.1443174332450514</v>
      </c>
      <c r="Y53" s="56" t="s">
        <v>141</v>
      </c>
      <c r="Z53" s="56"/>
      <c r="AA53" s="47">
        <v>2.3791277177376409</v>
      </c>
      <c r="AB53" s="47">
        <v>0.21664717646400353</v>
      </c>
      <c r="AC53" s="47">
        <v>2.1624805412736374</v>
      </c>
      <c r="AD53" s="57" t="s">
        <v>142</v>
      </c>
      <c r="AE53" s="57"/>
      <c r="AF53" s="47">
        <v>4.8690886786721759</v>
      </c>
      <c r="AG53" s="47">
        <v>0.8872517867007621</v>
      </c>
      <c r="AH53" s="47">
        <v>3.981836891971414</v>
      </c>
      <c r="AI53" s="47" t="s">
        <v>142</v>
      </c>
      <c r="AJ53" s="58"/>
    </row>
    <row r="54" spans="1:36">
      <c r="A54" s="36" t="str">
        <f>Residential[[#This Row],[ID Country]]&amp;"500_"&amp;Residential[[#This Row],[ID Energy carrier]]&amp;Residential[[#This Row],[Year]]</f>
        <v>MT500_12030</v>
      </c>
      <c r="B54" s="36" t="str">
        <f>Residential[[#This Row],[ID Country]]&amp;"100_"&amp;Residential[[#This Row],[ID Energy carrier]]</f>
        <v>MT100_1</v>
      </c>
      <c r="C54" s="37">
        <v>1</v>
      </c>
      <c r="D54" s="37" t="s">
        <v>136</v>
      </c>
      <c r="E54" s="59" t="s">
        <v>23</v>
      </c>
      <c r="F54" s="59" t="s">
        <v>70</v>
      </c>
      <c r="G54" s="37" t="s">
        <v>143</v>
      </c>
      <c r="H54" s="37" t="s">
        <v>138</v>
      </c>
      <c r="I54" s="38" t="s">
        <v>139</v>
      </c>
      <c r="J54" s="52">
        <v>2030</v>
      </c>
      <c r="K54" s="39">
        <v>1</v>
      </c>
      <c r="L54" s="40" t="s">
        <v>140</v>
      </c>
      <c r="M54" s="53"/>
      <c r="N54" s="54"/>
      <c r="O54" s="54"/>
      <c r="P54" s="54"/>
      <c r="Q54" s="54"/>
      <c r="R54" s="54"/>
      <c r="S54" s="54"/>
      <c r="T54" s="54"/>
      <c r="U54" s="61"/>
      <c r="V54" s="47">
        <v>0.31546532160659796</v>
      </c>
      <c r="W54" s="47">
        <v>0.10343477443032249</v>
      </c>
      <c r="X54" s="47">
        <v>0.21203054717627542</v>
      </c>
      <c r="Y54" s="56" t="s">
        <v>141</v>
      </c>
      <c r="Z54" s="56"/>
      <c r="AA54" s="47">
        <v>0.27391034695947525</v>
      </c>
      <c r="AB54" s="47">
        <v>8.4400017292384694E-2</v>
      </c>
      <c r="AC54" s="47">
        <v>0.18951032966709053</v>
      </c>
      <c r="AD54" s="57" t="s">
        <v>142</v>
      </c>
      <c r="AE54" s="57"/>
      <c r="AF54" s="47">
        <v>4.1554974647122704E-2</v>
      </c>
      <c r="AG54" s="47">
        <v>1.9034757137937799E-2</v>
      </c>
      <c r="AH54" s="47">
        <v>2.2520217509184905E-2</v>
      </c>
      <c r="AI54" s="47" t="s">
        <v>142</v>
      </c>
      <c r="AJ54" s="58"/>
    </row>
    <row r="55" spans="1:36">
      <c r="A55" s="36" t="str">
        <f>Residential[[#This Row],[ID Country]]&amp;"500_"&amp;Residential[[#This Row],[ID Energy carrier]]&amp;Residential[[#This Row],[Year]]</f>
        <v>NL500_12030</v>
      </c>
      <c r="B55" s="36" t="str">
        <f>Residential[[#This Row],[ID Country]]&amp;"100_"&amp;Residential[[#This Row],[ID Energy carrier]]</f>
        <v>NL100_1</v>
      </c>
      <c r="C55" s="37">
        <v>1</v>
      </c>
      <c r="D55" s="37" t="s">
        <v>136</v>
      </c>
      <c r="E55" s="59" t="s">
        <v>22</v>
      </c>
      <c r="F55" s="59" t="s">
        <v>71</v>
      </c>
      <c r="G55" s="37" t="s">
        <v>137</v>
      </c>
      <c r="H55" s="37" t="s">
        <v>138</v>
      </c>
      <c r="I55" s="38" t="s">
        <v>139</v>
      </c>
      <c r="J55" s="52">
        <v>2030</v>
      </c>
      <c r="K55" s="39">
        <v>1</v>
      </c>
      <c r="L55" s="40" t="s">
        <v>140</v>
      </c>
      <c r="M55" s="53"/>
      <c r="N55" s="54"/>
      <c r="O55" s="54"/>
      <c r="P55" s="53"/>
      <c r="Q55" s="53"/>
      <c r="R55" s="54"/>
      <c r="S55" s="54"/>
      <c r="T55" s="54"/>
      <c r="U55" s="55"/>
      <c r="V55" s="47">
        <v>78.484169651962631</v>
      </c>
      <c r="W55" s="47">
        <v>11.206016019796918</v>
      </c>
      <c r="X55" s="47">
        <v>67.278153632165726</v>
      </c>
      <c r="Y55" s="56" t="s">
        <v>141</v>
      </c>
      <c r="Z55" s="56"/>
      <c r="AA55" s="47">
        <v>64.469098400589587</v>
      </c>
      <c r="AB55" s="47">
        <v>9.4367892992542757</v>
      </c>
      <c r="AC55" s="47">
        <v>55.032309101335315</v>
      </c>
      <c r="AD55" s="57" t="s">
        <v>142</v>
      </c>
      <c r="AE55" s="57"/>
      <c r="AF55" s="47">
        <v>14.015071251373046</v>
      </c>
      <c r="AG55" s="47">
        <v>1.7692267205426415</v>
      </c>
      <c r="AH55" s="47">
        <v>12.245844530830404</v>
      </c>
      <c r="AI55" s="47" t="s">
        <v>142</v>
      </c>
      <c r="AJ55" s="58"/>
    </row>
    <row r="56" spans="1:36">
      <c r="A56" s="36" t="str">
        <f>Residential[[#This Row],[ID Country]]&amp;"500_"&amp;Residential[[#This Row],[ID Energy carrier]]&amp;Residential[[#This Row],[Year]]</f>
        <v>PL500_12030</v>
      </c>
      <c r="B56" s="36" t="str">
        <f>Residential[[#This Row],[ID Country]]&amp;"100_"&amp;Residential[[#This Row],[ID Energy carrier]]</f>
        <v>PL100_1</v>
      </c>
      <c r="C56" s="37">
        <v>1</v>
      </c>
      <c r="D56" s="37" t="s">
        <v>136</v>
      </c>
      <c r="E56" s="59" t="s">
        <v>20</v>
      </c>
      <c r="F56" s="59" t="s">
        <v>57</v>
      </c>
      <c r="G56" s="37" t="s">
        <v>137</v>
      </c>
      <c r="H56" s="37" t="s">
        <v>138</v>
      </c>
      <c r="I56" s="38" t="s">
        <v>139</v>
      </c>
      <c r="J56" s="52">
        <v>2030</v>
      </c>
      <c r="K56" s="39">
        <v>1</v>
      </c>
      <c r="L56" s="40" t="s">
        <v>140</v>
      </c>
      <c r="M56" s="53"/>
      <c r="N56" s="53"/>
      <c r="O56" s="53"/>
      <c r="P56" s="53"/>
      <c r="Q56" s="53"/>
      <c r="R56" s="54"/>
      <c r="S56" s="54"/>
      <c r="T56" s="54"/>
      <c r="U56" s="55"/>
      <c r="V56" s="47">
        <v>121.46378774255366</v>
      </c>
      <c r="W56" s="47">
        <v>16.893282276738962</v>
      </c>
      <c r="X56" s="47">
        <v>104.5705054658147</v>
      </c>
      <c r="Y56" s="56" t="s">
        <v>141</v>
      </c>
      <c r="Z56" s="56"/>
      <c r="AA56" s="47">
        <v>78.803982136465137</v>
      </c>
      <c r="AB56" s="47">
        <v>8.6905647394975212</v>
      </c>
      <c r="AC56" s="47">
        <v>70.11341739696762</v>
      </c>
      <c r="AD56" s="57" t="s">
        <v>142</v>
      </c>
      <c r="AE56" s="57"/>
      <c r="AF56" s="47">
        <v>42.659805606088526</v>
      </c>
      <c r="AG56" s="47">
        <v>8.2027175372414405</v>
      </c>
      <c r="AH56" s="47">
        <v>34.457088068847085</v>
      </c>
      <c r="AI56" s="47" t="s">
        <v>142</v>
      </c>
      <c r="AJ56" s="58"/>
    </row>
    <row r="57" spans="1:36">
      <c r="A57" s="36" t="str">
        <f>Residential[[#This Row],[ID Country]]&amp;"500_"&amp;Residential[[#This Row],[ID Energy carrier]]&amp;Residential[[#This Row],[Year]]</f>
        <v>PT500_12030</v>
      </c>
      <c r="B57" s="36" t="str">
        <f>Residential[[#This Row],[ID Country]]&amp;"100_"&amp;Residential[[#This Row],[ID Energy carrier]]</f>
        <v>PT100_1</v>
      </c>
      <c r="C57" s="37">
        <v>1</v>
      </c>
      <c r="D57" s="37" t="s">
        <v>136</v>
      </c>
      <c r="E57" s="59" t="s">
        <v>19</v>
      </c>
      <c r="F57" s="59" t="s">
        <v>58</v>
      </c>
      <c r="G57" s="37" t="s">
        <v>143</v>
      </c>
      <c r="H57" s="37" t="s">
        <v>138</v>
      </c>
      <c r="I57" s="38" t="s">
        <v>139</v>
      </c>
      <c r="J57" s="52">
        <v>2030</v>
      </c>
      <c r="K57" s="39">
        <v>1</v>
      </c>
      <c r="L57" s="40" t="s">
        <v>140</v>
      </c>
      <c r="M57" s="53"/>
      <c r="N57" s="53"/>
      <c r="O57" s="53"/>
      <c r="P57" s="53"/>
      <c r="Q57" s="53"/>
      <c r="R57" s="54"/>
      <c r="S57" s="54"/>
      <c r="T57" s="54"/>
      <c r="U57" s="55"/>
      <c r="V57" s="47">
        <v>9.8158698786799032</v>
      </c>
      <c r="W57" s="47">
        <v>5.6647360802675397</v>
      </c>
      <c r="X57" s="47">
        <v>4.1511337984123635</v>
      </c>
      <c r="Y57" s="56" t="s">
        <v>141</v>
      </c>
      <c r="Z57" s="56"/>
      <c r="AA57" s="47">
        <v>6.3644505460208265</v>
      </c>
      <c r="AB57" s="47">
        <v>3.194319739833825</v>
      </c>
      <c r="AC57" s="47">
        <v>3.170130806187001</v>
      </c>
      <c r="AD57" s="57" t="s">
        <v>142</v>
      </c>
      <c r="AE57" s="57"/>
      <c r="AF57" s="47">
        <v>3.4514193326590767</v>
      </c>
      <c r="AG57" s="47">
        <v>2.4704163404337143</v>
      </c>
      <c r="AH57" s="47">
        <v>0.98100299222536269</v>
      </c>
      <c r="AI57" s="47" t="s">
        <v>142</v>
      </c>
      <c r="AJ57" s="58"/>
    </row>
    <row r="58" spans="1:36">
      <c r="A58" s="36" t="str">
        <f>Residential[[#This Row],[ID Country]]&amp;"500_"&amp;Residential[[#This Row],[ID Energy carrier]]&amp;Residential[[#This Row],[Year]]</f>
        <v>RO500_12030</v>
      </c>
      <c r="B58" s="36" t="str">
        <f>Residential[[#This Row],[ID Country]]&amp;"100_"&amp;Residential[[#This Row],[ID Energy carrier]]</f>
        <v>RO100_1</v>
      </c>
      <c r="C58" s="37">
        <v>1</v>
      </c>
      <c r="D58" s="37" t="s">
        <v>136</v>
      </c>
      <c r="E58" s="59" t="s">
        <v>18</v>
      </c>
      <c r="F58" s="59" t="s">
        <v>59</v>
      </c>
      <c r="G58" s="37" t="s">
        <v>137</v>
      </c>
      <c r="H58" s="37" t="s">
        <v>138</v>
      </c>
      <c r="I58" s="38" t="s">
        <v>139</v>
      </c>
      <c r="J58" s="52">
        <v>2030</v>
      </c>
      <c r="K58" s="39">
        <v>1</v>
      </c>
      <c r="L58" s="40" t="s">
        <v>140</v>
      </c>
      <c r="M58" s="53"/>
      <c r="N58" s="53"/>
      <c r="O58" s="53"/>
      <c r="P58" s="53"/>
      <c r="Q58" s="53"/>
      <c r="R58" s="54"/>
      <c r="S58" s="54"/>
      <c r="T58" s="54"/>
      <c r="U58" s="55"/>
      <c r="V58" s="47">
        <v>36.071100066888803</v>
      </c>
      <c r="W58" s="47">
        <v>6.3104490964468551</v>
      </c>
      <c r="X58" s="47">
        <v>29.760650970441951</v>
      </c>
      <c r="Y58" s="56" t="s">
        <v>141</v>
      </c>
      <c r="Z58" s="56"/>
      <c r="AA58" s="47">
        <v>25.104296002079188</v>
      </c>
      <c r="AB58" s="47">
        <v>3.769208335580573</v>
      </c>
      <c r="AC58" s="47">
        <v>21.335087666498616</v>
      </c>
      <c r="AD58" s="57" t="s">
        <v>142</v>
      </c>
      <c r="AE58" s="57"/>
      <c r="AF58" s="47">
        <v>10.966804064809615</v>
      </c>
      <c r="AG58" s="47">
        <v>2.5412407608662821</v>
      </c>
      <c r="AH58" s="47">
        <v>8.4255633039433331</v>
      </c>
      <c r="AI58" s="47" t="s">
        <v>142</v>
      </c>
      <c r="AJ58" s="58"/>
    </row>
    <row r="59" spans="1:36">
      <c r="A59" s="36" t="str">
        <f>Residential[[#This Row],[ID Country]]&amp;"500_"&amp;Residential[[#This Row],[ID Energy carrier]]&amp;Residential[[#This Row],[Year]]</f>
        <v>SE500_12030</v>
      </c>
      <c r="B59" s="36" t="str">
        <f>Residential[[#This Row],[ID Country]]&amp;"100_"&amp;Residential[[#This Row],[ID Energy carrier]]</f>
        <v>SE100_1</v>
      </c>
      <c r="C59" s="37">
        <v>1</v>
      </c>
      <c r="D59" s="37" t="s">
        <v>136</v>
      </c>
      <c r="E59" s="59" t="s">
        <v>16</v>
      </c>
      <c r="F59" s="59" t="s">
        <v>74</v>
      </c>
      <c r="G59" s="37" t="s">
        <v>137</v>
      </c>
      <c r="H59" s="37" t="s">
        <v>138</v>
      </c>
      <c r="I59" s="38" t="s">
        <v>139</v>
      </c>
      <c r="J59" s="52">
        <v>2030</v>
      </c>
      <c r="K59" s="39">
        <v>1</v>
      </c>
      <c r="L59" s="40" t="s">
        <v>140</v>
      </c>
      <c r="M59" s="53"/>
      <c r="N59" s="53"/>
      <c r="O59" s="53"/>
      <c r="P59" s="53"/>
      <c r="Q59" s="53"/>
      <c r="R59" s="54"/>
      <c r="S59" s="54"/>
      <c r="T59" s="54"/>
      <c r="U59" s="55"/>
      <c r="V59" s="47">
        <v>53.179594094335997</v>
      </c>
      <c r="W59" s="47">
        <v>10.463238413762266</v>
      </c>
      <c r="X59" s="47">
        <v>42.716355680573734</v>
      </c>
      <c r="Y59" s="56" t="s">
        <v>141</v>
      </c>
      <c r="Z59" s="56"/>
      <c r="AA59" s="47">
        <v>35.73565425159186</v>
      </c>
      <c r="AB59" s="47">
        <v>5.9002706550184678</v>
      </c>
      <c r="AC59" s="47">
        <v>29.835383596573394</v>
      </c>
      <c r="AD59" s="57" t="s">
        <v>142</v>
      </c>
      <c r="AE59" s="57"/>
      <c r="AF59" s="47">
        <v>17.443939842744136</v>
      </c>
      <c r="AG59" s="47">
        <v>4.5629677587437971</v>
      </c>
      <c r="AH59" s="47">
        <v>12.880972084000341</v>
      </c>
      <c r="AI59" s="47" t="s">
        <v>142</v>
      </c>
      <c r="AJ59" s="58"/>
    </row>
    <row r="60" spans="1:36">
      <c r="A60" s="36" t="str">
        <f>Residential[[#This Row],[ID Country]]&amp;"500_"&amp;Residential[[#This Row],[ID Energy carrier]]&amp;Residential[[#This Row],[Year]]</f>
        <v>SI500_12030</v>
      </c>
      <c r="B60" s="36" t="str">
        <f>Residential[[#This Row],[ID Country]]&amp;"100_"&amp;Residential[[#This Row],[ID Energy carrier]]</f>
        <v>SI100_1</v>
      </c>
      <c r="C60" s="37">
        <v>1</v>
      </c>
      <c r="D60" s="37" t="s">
        <v>136</v>
      </c>
      <c r="E60" s="59" t="s">
        <v>15</v>
      </c>
      <c r="F60" s="59" t="s">
        <v>60</v>
      </c>
      <c r="G60" s="37" t="s">
        <v>143</v>
      </c>
      <c r="H60" s="37" t="s">
        <v>138</v>
      </c>
      <c r="I60" s="38" t="s">
        <v>139</v>
      </c>
      <c r="J60" s="52">
        <v>2030</v>
      </c>
      <c r="K60" s="39">
        <v>1</v>
      </c>
      <c r="L60" s="40" t="s">
        <v>140</v>
      </c>
      <c r="M60" s="53"/>
      <c r="N60" s="53"/>
      <c r="O60" s="53"/>
      <c r="P60" s="53"/>
      <c r="Q60" s="53"/>
      <c r="R60" s="54"/>
      <c r="S60" s="54"/>
      <c r="T60" s="54"/>
      <c r="U60" s="55"/>
      <c r="V60" s="47">
        <v>8.3157595204652814</v>
      </c>
      <c r="W60" s="47">
        <v>1.6178774910065292</v>
      </c>
      <c r="X60" s="47">
        <v>6.6978820294587518</v>
      </c>
      <c r="Y60" s="56" t="s">
        <v>141</v>
      </c>
      <c r="Z60" s="56"/>
      <c r="AA60" s="47">
        <v>5.5222656772502194</v>
      </c>
      <c r="AB60" s="47">
        <v>0.74689698933351378</v>
      </c>
      <c r="AC60" s="47">
        <v>4.7753686879167052</v>
      </c>
      <c r="AD60" s="57" t="s">
        <v>142</v>
      </c>
      <c r="AE60" s="57"/>
      <c r="AF60" s="47">
        <v>2.7934938432150624</v>
      </c>
      <c r="AG60" s="47">
        <v>0.87098050167301533</v>
      </c>
      <c r="AH60" s="47">
        <v>1.922513341542047</v>
      </c>
      <c r="AI60" s="47" t="s">
        <v>142</v>
      </c>
      <c r="AJ60" s="58"/>
    </row>
    <row r="61" spans="1:36">
      <c r="A61" s="36" t="str">
        <f>Residential[[#This Row],[ID Country]]&amp;"500_"&amp;Residential[[#This Row],[ID Energy carrier]]&amp;Residential[[#This Row],[Year]]</f>
        <v>SK500_12030</v>
      </c>
      <c r="B61" s="36" t="str">
        <f>Residential[[#This Row],[ID Country]]&amp;"100_"&amp;Residential[[#This Row],[ID Energy carrier]]</f>
        <v>SK100_1</v>
      </c>
      <c r="C61" s="37">
        <v>1</v>
      </c>
      <c r="D61" s="37" t="s">
        <v>136</v>
      </c>
      <c r="E61" s="59" t="s">
        <v>14</v>
      </c>
      <c r="F61" s="59" t="s">
        <v>145</v>
      </c>
      <c r="G61" s="37" t="s">
        <v>143</v>
      </c>
      <c r="H61" s="37" t="s">
        <v>138</v>
      </c>
      <c r="I61" s="38" t="s">
        <v>139</v>
      </c>
      <c r="J61" s="52">
        <v>2030</v>
      </c>
      <c r="K61" s="39">
        <v>1</v>
      </c>
      <c r="L61" s="40" t="s">
        <v>140</v>
      </c>
      <c r="M61" s="53"/>
      <c r="N61" s="53"/>
      <c r="O61" s="53"/>
      <c r="P61" s="53"/>
      <c r="Q61" s="53"/>
      <c r="R61" s="54"/>
      <c r="S61" s="54"/>
      <c r="T61" s="54"/>
      <c r="U61" s="55"/>
      <c r="V61" s="47">
        <v>16.829957804815137</v>
      </c>
      <c r="W61" s="47">
        <v>2.755700112807272</v>
      </c>
      <c r="X61" s="47">
        <v>14.074257692007867</v>
      </c>
      <c r="Y61" s="56" t="s">
        <v>141</v>
      </c>
      <c r="Z61" s="56"/>
      <c r="AA61" s="47">
        <v>10.633914657679366</v>
      </c>
      <c r="AB61" s="47">
        <v>1.3354950525312963</v>
      </c>
      <c r="AC61" s="47">
        <v>9.2984196051480694</v>
      </c>
      <c r="AD61" s="57" t="s">
        <v>142</v>
      </c>
      <c r="AE61" s="57"/>
      <c r="AF61" s="47">
        <v>6.1960431471357733</v>
      </c>
      <c r="AG61" s="47">
        <v>1.4202050602759757</v>
      </c>
      <c r="AH61" s="47">
        <v>4.7758380868597978</v>
      </c>
      <c r="AI61" s="47" t="s">
        <v>142</v>
      </c>
      <c r="AJ61" s="58"/>
    </row>
    <row r="62" spans="1:36">
      <c r="A62" s="36" t="str">
        <f>Residential[[#This Row],[ID Country]]&amp;"500_"&amp;Residential[[#This Row],[ID Energy carrier]]&amp;Residential[[#This Row],[Year]]</f>
        <v>UK500_12030</v>
      </c>
      <c r="B62" s="36" t="str">
        <f>Residential[[#This Row],[ID Country]]&amp;"100_"&amp;Residential[[#This Row],[ID Energy carrier]]</f>
        <v>UK100_1</v>
      </c>
      <c r="C62" s="37">
        <v>1</v>
      </c>
      <c r="D62" s="37" t="s">
        <v>136</v>
      </c>
      <c r="E62" s="59" t="s">
        <v>13</v>
      </c>
      <c r="F62" s="59" t="s">
        <v>75</v>
      </c>
      <c r="G62" s="37" t="s">
        <v>137</v>
      </c>
      <c r="H62" s="37" t="s">
        <v>138</v>
      </c>
      <c r="I62" s="38" t="s">
        <v>139</v>
      </c>
      <c r="J62" s="52">
        <v>2030</v>
      </c>
      <c r="K62" s="39">
        <v>1</v>
      </c>
      <c r="L62" s="40" t="s">
        <v>140</v>
      </c>
      <c r="M62" s="53"/>
      <c r="N62" s="53"/>
      <c r="O62" s="53"/>
      <c r="P62" s="53"/>
      <c r="Q62" s="53"/>
      <c r="R62" s="54"/>
      <c r="S62" s="54"/>
      <c r="T62" s="54"/>
      <c r="U62" s="55"/>
      <c r="V62" s="47">
        <v>270.94165411191335</v>
      </c>
      <c r="W62" s="47">
        <v>65.218724443522035</v>
      </c>
      <c r="X62" s="47">
        <v>205.72292966839132</v>
      </c>
      <c r="Y62" s="56" t="s">
        <v>141</v>
      </c>
      <c r="Z62" s="56"/>
      <c r="AA62" s="47">
        <v>252.7010722096197</v>
      </c>
      <c r="AB62" s="47">
        <v>57.288428735301899</v>
      </c>
      <c r="AC62" s="47">
        <v>195.4126434743178</v>
      </c>
      <c r="AD62" s="57" t="s">
        <v>142</v>
      </c>
      <c r="AE62" s="57"/>
      <c r="AF62" s="47">
        <v>18.240581902293634</v>
      </c>
      <c r="AG62" s="47">
        <v>7.9302957082201297</v>
      </c>
      <c r="AH62" s="47">
        <v>10.310286194073504</v>
      </c>
      <c r="AI62" s="47" t="s">
        <v>142</v>
      </c>
      <c r="AJ62" s="58"/>
    </row>
    <row r="63" spans="1:36">
      <c r="A63" s="36" t="str">
        <f>Residential[[#This Row],[ID Country]]&amp;"500_"&amp;Residential[[#This Row],[ID Energy carrier]]&amp;Residential[[#This Row],[Year]]</f>
        <v>AT500_12050</v>
      </c>
      <c r="B63" s="36" t="str">
        <f>Residential[[#This Row],[ID Country]]&amp;"100_"&amp;Residential[[#This Row],[ID Energy carrier]]</f>
        <v>AT100_1</v>
      </c>
      <c r="C63" s="37">
        <v>1</v>
      </c>
      <c r="D63" s="37" t="s">
        <v>136</v>
      </c>
      <c r="E63" s="37" t="s">
        <v>48</v>
      </c>
      <c r="F63" s="37" t="s">
        <v>72</v>
      </c>
      <c r="G63" s="37" t="s">
        <v>137</v>
      </c>
      <c r="H63" s="37" t="s">
        <v>138</v>
      </c>
      <c r="I63" s="38" t="s">
        <v>139</v>
      </c>
      <c r="J63" s="52">
        <v>2050</v>
      </c>
      <c r="K63" s="39">
        <v>1</v>
      </c>
      <c r="L63" s="40" t="s">
        <v>140</v>
      </c>
      <c r="M63" s="53"/>
      <c r="N63" s="53"/>
      <c r="O63" s="53"/>
      <c r="P63" s="53"/>
      <c r="Q63" s="53"/>
      <c r="R63" s="54"/>
      <c r="S63" s="54"/>
      <c r="T63" s="54"/>
      <c r="U63" s="55"/>
      <c r="V63" s="47">
        <v>37.759350237465178</v>
      </c>
      <c r="W63" s="47">
        <v>8.4519539980756839</v>
      </c>
      <c r="X63" s="47">
        <v>29.307396239389497</v>
      </c>
      <c r="Y63" s="56" t="s">
        <v>141</v>
      </c>
      <c r="Z63" s="56"/>
      <c r="AA63" s="47">
        <v>27.405043624131835</v>
      </c>
      <c r="AB63" s="47">
        <v>7.6848871567240469</v>
      </c>
      <c r="AC63" s="47">
        <v>19.72015646740779</v>
      </c>
      <c r="AD63" s="57" t="s">
        <v>142</v>
      </c>
      <c r="AE63" s="57"/>
      <c r="AF63" s="47">
        <v>10.354306613333343</v>
      </c>
      <c r="AG63" s="47">
        <v>0.76706684135163639</v>
      </c>
      <c r="AH63" s="47">
        <v>9.5872397719817055</v>
      </c>
      <c r="AI63" s="47" t="s">
        <v>142</v>
      </c>
      <c r="AJ63" s="58"/>
    </row>
    <row r="64" spans="1:36">
      <c r="A64" s="36" t="str">
        <f>Residential[[#This Row],[ID Country]]&amp;"500_"&amp;Residential[[#This Row],[ID Energy carrier]]&amp;Residential[[#This Row],[Year]]</f>
        <v>BE500_12050</v>
      </c>
      <c r="B64" s="36" t="str">
        <f>Residential[[#This Row],[ID Country]]&amp;"100_"&amp;Residential[[#This Row],[ID Energy carrier]]</f>
        <v>BE100_1</v>
      </c>
      <c r="C64" s="37">
        <v>1</v>
      </c>
      <c r="D64" s="37" t="s">
        <v>136</v>
      </c>
      <c r="E64" s="59" t="s">
        <v>46</v>
      </c>
      <c r="F64" s="59" t="s">
        <v>61</v>
      </c>
      <c r="G64" s="37" t="s">
        <v>137</v>
      </c>
      <c r="H64" s="37" t="s">
        <v>138</v>
      </c>
      <c r="I64" s="38" t="s">
        <v>139</v>
      </c>
      <c r="J64" s="52">
        <v>2050</v>
      </c>
      <c r="K64" s="39">
        <v>1</v>
      </c>
      <c r="L64" s="40" t="s">
        <v>140</v>
      </c>
      <c r="M64" s="53"/>
      <c r="N64" s="53"/>
      <c r="O64" s="53"/>
      <c r="P64" s="53"/>
      <c r="Q64" s="53"/>
      <c r="R64" s="54"/>
      <c r="S64" s="54"/>
      <c r="T64" s="54"/>
      <c r="U64" s="55"/>
      <c r="V64" s="47">
        <v>60.617906485017102</v>
      </c>
      <c r="W64" s="47">
        <v>10.99267920430688</v>
      </c>
      <c r="X64" s="47">
        <v>49.62522728071022</v>
      </c>
      <c r="Y64" s="56" t="s">
        <v>141</v>
      </c>
      <c r="Z64" s="56"/>
      <c r="AA64" s="47">
        <v>47.214930143270372</v>
      </c>
      <c r="AB64" s="47">
        <v>7.1254358105521405</v>
      </c>
      <c r="AC64" s="47">
        <v>40.089494332718232</v>
      </c>
      <c r="AD64" s="57" t="s">
        <v>142</v>
      </c>
      <c r="AE64" s="57"/>
      <c r="AF64" s="47">
        <v>13.402976341746731</v>
      </c>
      <c r="AG64" s="47">
        <v>3.8672433937547392</v>
      </c>
      <c r="AH64" s="47">
        <v>9.5357329479919919</v>
      </c>
      <c r="AI64" s="47" t="s">
        <v>142</v>
      </c>
      <c r="AJ64" s="58"/>
    </row>
    <row r="65" spans="1:36">
      <c r="A65" s="36" t="str">
        <f>Residential[[#This Row],[ID Country]]&amp;"500_"&amp;Residential[[#This Row],[ID Energy carrier]]&amp;Residential[[#This Row],[Year]]</f>
        <v>BG500_12050</v>
      </c>
      <c r="B65" s="36" t="str">
        <f>Residential[[#This Row],[ID Country]]&amp;"100_"&amp;Residential[[#This Row],[ID Energy carrier]]</f>
        <v>BG100_1</v>
      </c>
      <c r="C65" s="37">
        <v>1</v>
      </c>
      <c r="D65" s="37" t="s">
        <v>136</v>
      </c>
      <c r="E65" s="59" t="s">
        <v>45</v>
      </c>
      <c r="F65" s="59" t="s">
        <v>50</v>
      </c>
      <c r="G65" s="37" t="s">
        <v>143</v>
      </c>
      <c r="H65" s="37" t="s">
        <v>138</v>
      </c>
      <c r="I65" s="38" t="s">
        <v>139</v>
      </c>
      <c r="J65" s="52">
        <v>2050</v>
      </c>
      <c r="K65" s="39">
        <v>1</v>
      </c>
      <c r="L65" s="40" t="s">
        <v>140</v>
      </c>
      <c r="M65" s="53"/>
      <c r="N65" s="53"/>
      <c r="O65" s="53"/>
      <c r="P65" s="53"/>
      <c r="Q65" s="53"/>
      <c r="R65" s="54"/>
      <c r="S65" s="54"/>
      <c r="T65" s="54"/>
      <c r="U65" s="55"/>
      <c r="V65" s="47">
        <v>11.424687504068721</v>
      </c>
      <c r="W65" s="47">
        <v>2.5565796710198709</v>
      </c>
      <c r="X65" s="47">
        <v>8.8681078330488496</v>
      </c>
      <c r="Y65" s="56" t="s">
        <v>141</v>
      </c>
      <c r="Z65" s="56"/>
      <c r="AA65" s="47">
        <v>7.0774812671887206</v>
      </c>
      <c r="AB65" s="47">
        <v>1.2778178937540809</v>
      </c>
      <c r="AC65" s="47">
        <v>5.7996633734346394</v>
      </c>
      <c r="AD65" s="57" t="s">
        <v>142</v>
      </c>
      <c r="AE65" s="57"/>
      <c r="AF65" s="47">
        <v>4.34720623688</v>
      </c>
      <c r="AG65" s="47">
        <v>1.2787617772657898</v>
      </c>
      <c r="AH65" s="47">
        <v>3.0684444596142098</v>
      </c>
      <c r="AI65" s="47" t="s">
        <v>142</v>
      </c>
      <c r="AJ65" s="58"/>
    </row>
    <row r="66" spans="1:36">
      <c r="A66" s="36" t="str">
        <f>Residential[[#This Row],[ID Country]]&amp;"500_"&amp;Residential[[#This Row],[ID Energy carrier]]&amp;Residential[[#This Row],[Year]]</f>
        <v>CY500_12050</v>
      </c>
      <c r="B66" s="36" t="str">
        <f>Residential[[#This Row],[ID Country]]&amp;"100_"&amp;Residential[[#This Row],[ID Energy carrier]]</f>
        <v>CY100_1</v>
      </c>
      <c r="C66" s="37">
        <v>1</v>
      </c>
      <c r="D66" s="37" t="s">
        <v>136</v>
      </c>
      <c r="E66" s="59" t="s">
        <v>43</v>
      </c>
      <c r="F66" s="59" t="s">
        <v>68</v>
      </c>
      <c r="G66" s="37" t="s">
        <v>143</v>
      </c>
      <c r="H66" s="37" t="s">
        <v>138</v>
      </c>
      <c r="I66" s="38" t="s">
        <v>139</v>
      </c>
      <c r="J66" s="52">
        <v>2050</v>
      </c>
      <c r="K66" s="39">
        <v>1</v>
      </c>
      <c r="L66" s="40" t="s">
        <v>140</v>
      </c>
      <c r="M66" s="53"/>
      <c r="N66" s="53"/>
      <c r="O66" s="53"/>
      <c r="P66" s="53"/>
      <c r="Q66" s="53"/>
      <c r="R66" s="54"/>
      <c r="S66" s="54"/>
      <c r="T66" s="54"/>
      <c r="U66" s="55"/>
      <c r="V66" s="47">
        <v>1.4157500633674318</v>
      </c>
      <c r="W66" s="47">
        <v>0.77382544157959388</v>
      </c>
      <c r="X66" s="47">
        <v>0.64192462178783793</v>
      </c>
      <c r="Y66" s="56" t="s">
        <v>141</v>
      </c>
      <c r="Z66" s="56"/>
      <c r="AA66" s="47">
        <v>1.2977011113935388</v>
      </c>
      <c r="AB66" s="47">
        <v>0.69185973146526858</v>
      </c>
      <c r="AC66" s="47">
        <v>0.60584137992827014</v>
      </c>
      <c r="AD66" s="57" t="s">
        <v>142</v>
      </c>
      <c r="AE66" s="57"/>
      <c r="AF66" s="47">
        <v>0.11804895197389308</v>
      </c>
      <c r="AG66" s="47">
        <v>8.1965710114325324E-2</v>
      </c>
      <c r="AH66" s="47">
        <v>3.6083241859567752E-2</v>
      </c>
      <c r="AI66" s="47" t="s">
        <v>142</v>
      </c>
      <c r="AJ66" s="58"/>
    </row>
    <row r="67" spans="1:36">
      <c r="A67" s="36" t="str">
        <f>Residential[[#This Row],[ID Country]]&amp;"500_"&amp;Residential[[#This Row],[ID Energy carrier]]&amp;Residential[[#This Row],[Year]]</f>
        <v>CZ500_12050</v>
      </c>
      <c r="B67" s="36" t="str">
        <f>Residential[[#This Row],[ID Country]]&amp;"100_"&amp;Residential[[#This Row],[ID Energy carrier]]</f>
        <v>CZ100_1</v>
      </c>
      <c r="C67" s="37">
        <v>1</v>
      </c>
      <c r="D67" s="37" t="s">
        <v>136</v>
      </c>
      <c r="E67" s="59" t="s">
        <v>42</v>
      </c>
      <c r="F67" s="59" t="s">
        <v>52</v>
      </c>
      <c r="G67" s="37" t="s">
        <v>137</v>
      </c>
      <c r="H67" s="37" t="s">
        <v>138</v>
      </c>
      <c r="I67" s="38" t="s">
        <v>139</v>
      </c>
      <c r="J67" s="52">
        <v>2050</v>
      </c>
      <c r="K67" s="39">
        <v>1</v>
      </c>
      <c r="L67" s="40" t="s">
        <v>140</v>
      </c>
      <c r="M67" s="53"/>
      <c r="N67" s="53"/>
      <c r="O67" s="53"/>
      <c r="P67" s="53"/>
      <c r="Q67" s="53"/>
      <c r="R67" s="54"/>
      <c r="S67" s="54"/>
      <c r="T67" s="54"/>
      <c r="U67" s="55"/>
      <c r="V67" s="47">
        <v>39.689315669058544</v>
      </c>
      <c r="W67" s="47">
        <v>8.9771630066346475</v>
      </c>
      <c r="X67" s="47">
        <v>30.712152662423897</v>
      </c>
      <c r="Y67" s="56" t="s">
        <v>141</v>
      </c>
      <c r="Z67" s="56"/>
      <c r="AA67" s="47">
        <v>23.89333086186701</v>
      </c>
      <c r="AB67" s="47">
        <v>3.7655068541458485</v>
      </c>
      <c r="AC67" s="47">
        <v>20.127824007721163</v>
      </c>
      <c r="AD67" s="57" t="s">
        <v>142</v>
      </c>
      <c r="AE67" s="57"/>
      <c r="AF67" s="47">
        <v>15.79598480719153</v>
      </c>
      <c r="AG67" s="47">
        <v>5.211656152488799</v>
      </c>
      <c r="AH67" s="47">
        <v>10.584328654702732</v>
      </c>
      <c r="AI67" s="47" t="s">
        <v>142</v>
      </c>
      <c r="AJ67" s="58"/>
    </row>
    <row r="68" spans="1:36">
      <c r="A68" s="36" t="str">
        <f>Residential[[#This Row],[ID Country]]&amp;"500_"&amp;Residential[[#This Row],[ID Energy carrier]]&amp;Residential[[#This Row],[Year]]</f>
        <v>DE500_12050</v>
      </c>
      <c r="B68" s="36" t="str">
        <f>Residential[[#This Row],[ID Country]]&amp;"100_"&amp;Residential[[#This Row],[ID Energy carrier]]</f>
        <v>DE100_1</v>
      </c>
      <c r="C68" s="37">
        <v>1</v>
      </c>
      <c r="D68" s="37" t="s">
        <v>136</v>
      </c>
      <c r="E68" s="37" t="s">
        <v>41</v>
      </c>
      <c r="F68" s="37" t="s">
        <v>144</v>
      </c>
      <c r="G68" s="37" t="s">
        <v>137</v>
      </c>
      <c r="H68" s="37" t="s">
        <v>138</v>
      </c>
      <c r="I68" s="38" t="s">
        <v>139</v>
      </c>
      <c r="J68" s="52">
        <v>2050</v>
      </c>
      <c r="K68" s="39">
        <v>1</v>
      </c>
      <c r="L68" s="40" t="s">
        <v>140</v>
      </c>
      <c r="M68" s="53"/>
      <c r="N68" s="53"/>
      <c r="O68" s="53"/>
      <c r="P68" s="53"/>
      <c r="Q68" s="53"/>
      <c r="R68" s="54"/>
      <c r="S68" s="54"/>
      <c r="T68" s="54"/>
      <c r="U68" s="55"/>
      <c r="V68" s="47">
        <v>328.37262048801739</v>
      </c>
      <c r="W68" s="47">
        <v>86.123098769057776</v>
      </c>
      <c r="X68" s="47">
        <v>242.24952171895961</v>
      </c>
      <c r="Y68" s="56" t="s">
        <v>141</v>
      </c>
      <c r="Z68" s="56"/>
      <c r="AA68" s="47">
        <v>209.27853296688357</v>
      </c>
      <c r="AB68" s="47">
        <v>50.993766964323882</v>
      </c>
      <c r="AC68" s="47">
        <v>158.28476600255971</v>
      </c>
      <c r="AD68" s="57" t="s">
        <v>142</v>
      </c>
      <c r="AE68" s="57"/>
      <c r="AF68" s="47">
        <v>119.09408752113382</v>
      </c>
      <c r="AG68" s="47">
        <v>35.129331804733887</v>
      </c>
      <c r="AH68" s="47">
        <v>83.964755716399921</v>
      </c>
      <c r="AI68" s="47" t="s">
        <v>142</v>
      </c>
      <c r="AJ68" s="58"/>
    </row>
    <row r="69" spans="1:36">
      <c r="A69" s="36" t="str">
        <f>Residential[[#This Row],[ID Country]]&amp;"500_"&amp;Residential[[#This Row],[ID Energy carrier]]&amp;Residential[[#This Row],[Year]]</f>
        <v>DK500_12050</v>
      </c>
      <c r="B69" s="36" t="str">
        <f>Residential[[#This Row],[ID Country]]&amp;"100_"&amp;Residential[[#This Row],[ID Energy carrier]]</f>
        <v>DK100_1</v>
      </c>
      <c r="C69" s="37">
        <v>1</v>
      </c>
      <c r="D69" s="37" t="s">
        <v>136</v>
      </c>
      <c r="E69" s="59" t="s">
        <v>40</v>
      </c>
      <c r="F69" s="59" t="s">
        <v>62</v>
      </c>
      <c r="G69" s="37" t="s">
        <v>143</v>
      </c>
      <c r="H69" s="37" t="s">
        <v>138</v>
      </c>
      <c r="I69" s="38" t="s">
        <v>139</v>
      </c>
      <c r="J69" s="52">
        <v>2050</v>
      </c>
      <c r="K69" s="39">
        <v>1</v>
      </c>
      <c r="L69" s="40" t="s">
        <v>140</v>
      </c>
      <c r="M69" s="53"/>
      <c r="N69" s="53"/>
      <c r="O69" s="53"/>
      <c r="P69" s="53"/>
      <c r="Q69" s="53"/>
      <c r="R69" s="54"/>
      <c r="S69" s="54"/>
      <c r="T69" s="54"/>
      <c r="U69" s="55"/>
      <c r="V69" s="47">
        <v>35.185444396229371</v>
      </c>
      <c r="W69" s="47">
        <v>7.6726368786986257</v>
      </c>
      <c r="X69" s="47">
        <v>27.512807517530749</v>
      </c>
      <c r="Y69" s="56" t="s">
        <v>141</v>
      </c>
      <c r="Z69" s="56"/>
      <c r="AA69" s="47">
        <v>25.048697377210914</v>
      </c>
      <c r="AB69" s="47">
        <v>5.0350567197110276</v>
      </c>
      <c r="AC69" s="47">
        <v>20.013640657499888</v>
      </c>
      <c r="AD69" s="57" t="s">
        <v>142</v>
      </c>
      <c r="AE69" s="57"/>
      <c r="AF69" s="47">
        <v>10.136747019018459</v>
      </c>
      <c r="AG69" s="47">
        <v>2.6375801589875985</v>
      </c>
      <c r="AH69" s="47">
        <v>7.4991668600308614</v>
      </c>
      <c r="AI69" s="47" t="s">
        <v>142</v>
      </c>
      <c r="AJ69" s="58"/>
    </row>
    <row r="70" spans="1:36">
      <c r="A70" s="36" t="str">
        <f>Residential[[#This Row],[ID Country]]&amp;"500_"&amp;Residential[[#This Row],[ID Energy carrier]]&amp;Residential[[#This Row],[Year]]</f>
        <v>EE500_12050</v>
      </c>
      <c r="B70" s="36" t="str">
        <f>Residential[[#This Row],[ID Country]]&amp;"100_"&amp;Residential[[#This Row],[ID Energy carrier]]</f>
        <v>EE100_1</v>
      </c>
      <c r="C70" s="37">
        <v>1</v>
      </c>
      <c r="D70" s="37" t="s">
        <v>136</v>
      </c>
      <c r="E70" s="59" t="s">
        <v>39</v>
      </c>
      <c r="F70" s="59" t="s">
        <v>53</v>
      </c>
      <c r="G70" s="37" t="s">
        <v>143</v>
      </c>
      <c r="H70" s="37" t="s">
        <v>138</v>
      </c>
      <c r="I70" s="38" t="s">
        <v>139</v>
      </c>
      <c r="J70" s="52">
        <v>2050</v>
      </c>
      <c r="K70" s="39">
        <v>1</v>
      </c>
      <c r="L70" s="40" t="s">
        <v>140</v>
      </c>
      <c r="M70" s="53"/>
      <c r="N70" s="53"/>
      <c r="O70" s="53"/>
      <c r="P70" s="53"/>
      <c r="Q70" s="53"/>
      <c r="R70" s="54"/>
      <c r="S70" s="54"/>
      <c r="T70" s="54"/>
      <c r="U70" s="55"/>
      <c r="V70" s="47">
        <v>4.7042292625655175</v>
      </c>
      <c r="W70" s="47">
        <v>0.61736237762571466</v>
      </c>
      <c r="X70" s="47">
        <v>4.0868668849398029</v>
      </c>
      <c r="Y70" s="56" t="s">
        <v>141</v>
      </c>
      <c r="Z70" s="56"/>
      <c r="AA70" s="47">
        <v>2.7731661052815992</v>
      </c>
      <c r="AB70" s="47">
        <v>0.19001555169260845</v>
      </c>
      <c r="AC70" s="47">
        <v>2.5831505535889909</v>
      </c>
      <c r="AD70" s="57" t="s">
        <v>142</v>
      </c>
      <c r="AE70" s="57"/>
      <c r="AF70" s="47">
        <v>1.9310631572839183</v>
      </c>
      <c r="AG70" s="47">
        <v>0.42734682593310619</v>
      </c>
      <c r="AH70" s="47">
        <v>1.5037163313508122</v>
      </c>
      <c r="AI70" s="47" t="s">
        <v>142</v>
      </c>
      <c r="AJ70" s="58"/>
    </row>
    <row r="71" spans="1:36">
      <c r="A71" s="36" t="str">
        <f>Residential[[#This Row],[ID Country]]&amp;"500_"&amp;Residential[[#This Row],[ID Energy carrier]]&amp;Residential[[#This Row],[Year]]</f>
        <v>EL500_12050</v>
      </c>
      <c r="B71" s="36" t="str">
        <f>Residential[[#This Row],[ID Country]]&amp;"100_"&amp;Residential[[#This Row],[ID Energy carrier]]</f>
        <v>EL100_1</v>
      </c>
      <c r="C71" s="37">
        <v>1</v>
      </c>
      <c r="D71" s="37" t="s">
        <v>136</v>
      </c>
      <c r="E71" s="59" t="s">
        <v>38</v>
      </c>
      <c r="F71" s="59" t="s">
        <v>64</v>
      </c>
      <c r="G71" s="37" t="s">
        <v>143</v>
      </c>
      <c r="H71" s="37" t="s">
        <v>138</v>
      </c>
      <c r="I71" s="38" t="s">
        <v>139</v>
      </c>
      <c r="J71" s="52">
        <v>2050</v>
      </c>
      <c r="K71" s="39">
        <v>1</v>
      </c>
      <c r="L71" s="40" t="s">
        <v>140</v>
      </c>
      <c r="M71" s="53"/>
      <c r="N71" s="53"/>
      <c r="O71" s="53"/>
      <c r="P71" s="53"/>
      <c r="Q71" s="53"/>
      <c r="R71" s="54"/>
      <c r="S71" s="54"/>
      <c r="T71" s="54"/>
      <c r="U71" s="55"/>
      <c r="V71" s="47">
        <v>20.614221922019286</v>
      </c>
      <c r="W71" s="47">
        <v>5.5397632591603898</v>
      </c>
      <c r="X71" s="47">
        <v>15.074458662858897</v>
      </c>
      <c r="Y71" s="56" t="s">
        <v>141</v>
      </c>
      <c r="Z71" s="56"/>
      <c r="AA71" s="47">
        <v>10.404317270463356</v>
      </c>
      <c r="AB71" s="47">
        <v>2.4375278377461429</v>
      </c>
      <c r="AC71" s="47">
        <v>7.9667894327172126</v>
      </c>
      <c r="AD71" s="57" t="s">
        <v>142</v>
      </c>
      <c r="AE71" s="57"/>
      <c r="AF71" s="47">
        <v>10.209904651555931</v>
      </c>
      <c r="AG71" s="47">
        <v>3.1022354214142474</v>
      </c>
      <c r="AH71" s="47">
        <v>7.1076692301416839</v>
      </c>
      <c r="AI71" s="47" t="s">
        <v>142</v>
      </c>
      <c r="AJ71" s="58"/>
    </row>
    <row r="72" spans="1:36">
      <c r="A72" s="36" t="str">
        <f>Residential[[#This Row],[ID Country]]&amp;"500_"&amp;Residential[[#This Row],[ID Energy carrier]]&amp;Residential[[#This Row],[Year]]</f>
        <v>ES500_12050</v>
      </c>
      <c r="B72" s="36" t="str">
        <f>Residential[[#This Row],[ID Country]]&amp;"100_"&amp;Residential[[#This Row],[ID Energy carrier]]</f>
        <v>ES100_1</v>
      </c>
      <c r="C72" s="37">
        <v>1</v>
      </c>
      <c r="D72" s="37" t="s">
        <v>136</v>
      </c>
      <c r="E72" s="59" t="s">
        <v>37</v>
      </c>
      <c r="F72" s="59" t="s">
        <v>65</v>
      </c>
      <c r="G72" s="37" t="s">
        <v>137</v>
      </c>
      <c r="H72" s="37" t="s">
        <v>138</v>
      </c>
      <c r="I72" s="38" t="s">
        <v>139</v>
      </c>
      <c r="J72" s="52">
        <v>2050</v>
      </c>
      <c r="K72" s="39">
        <v>1</v>
      </c>
      <c r="L72" s="40" t="s">
        <v>140</v>
      </c>
      <c r="M72" s="53"/>
      <c r="N72" s="53"/>
      <c r="O72" s="53"/>
      <c r="P72" s="53"/>
      <c r="Q72" s="53"/>
      <c r="R72" s="54"/>
      <c r="S72" s="54"/>
      <c r="T72" s="54"/>
      <c r="U72" s="55"/>
      <c r="V72" s="47">
        <v>91.605956444504059</v>
      </c>
      <c r="W72" s="47">
        <v>44.228706894299805</v>
      </c>
      <c r="X72" s="47">
        <v>47.377249550204255</v>
      </c>
      <c r="Y72" s="56" t="s">
        <v>141</v>
      </c>
      <c r="Z72" s="56"/>
      <c r="AA72" s="47">
        <v>42.053029399377365</v>
      </c>
      <c r="AB72" s="47">
        <v>19.37231130640507</v>
      </c>
      <c r="AC72" s="47">
        <v>22.680718092972299</v>
      </c>
      <c r="AD72" s="57" t="s">
        <v>142</v>
      </c>
      <c r="AE72" s="57"/>
      <c r="AF72" s="47">
        <v>49.552927045126694</v>
      </c>
      <c r="AG72" s="47">
        <v>24.856395587894731</v>
      </c>
      <c r="AH72" s="47">
        <v>24.696531457231959</v>
      </c>
      <c r="AI72" s="47" t="s">
        <v>142</v>
      </c>
      <c r="AJ72" s="58"/>
    </row>
    <row r="73" spans="1:36">
      <c r="A73" s="36" t="str">
        <f>Residential[[#This Row],[ID Country]]&amp;"500_"&amp;Residential[[#This Row],[ID Energy carrier]]&amp;Residential[[#This Row],[Year]]</f>
        <v>FI500_12050</v>
      </c>
      <c r="B73" s="36" t="str">
        <f>Residential[[#This Row],[ID Country]]&amp;"100_"&amp;Residential[[#This Row],[ID Energy carrier]]</f>
        <v>FI100_1</v>
      </c>
      <c r="C73" s="37">
        <v>1</v>
      </c>
      <c r="D73" s="37" t="s">
        <v>136</v>
      </c>
      <c r="E73" s="59" t="s">
        <v>36</v>
      </c>
      <c r="F73" s="59" t="s">
        <v>73</v>
      </c>
      <c r="G73" s="37" t="s">
        <v>137</v>
      </c>
      <c r="H73" s="37" t="s">
        <v>138</v>
      </c>
      <c r="I73" s="38" t="s">
        <v>139</v>
      </c>
      <c r="J73" s="52">
        <v>2050</v>
      </c>
      <c r="K73" s="39">
        <v>1</v>
      </c>
      <c r="L73" s="40" t="s">
        <v>140</v>
      </c>
      <c r="M73" s="53"/>
      <c r="N73" s="53"/>
      <c r="O73" s="53"/>
      <c r="P73" s="53"/>
      <c r="Q73" s="53"/>
      <c r="R73" s="54"/>
      <c r="S73" s="54"/>
      <c r="T73" s="54"/>
      <c r="U73" s="55"/>
      <c r="V73" s="47">
        <v>38.663624174126412</v>
      </c>
      <c r="W73" s="47">
        <v>3.8996810558297712</v>
      </c>
      <c r="X73" s="47">
        <v>34.763943118296638</v>
      </c>
      <c r="Y73" s="56" t="s">
        <v>141</v>
      </c>
      <c r="Z73" s="56"/>
      <c r="AA73" s="47">
        <v>28.598834743405263</v>
      </c>
      <c r="AB73" s="47">
        <v>2.3247363386493656</v>
      </c>
      <c r="AC73" s="47">
        <v>26.274098404755897</v>
      </c>
      <c r="AD73" s="57" t="s">
        <v>142</v>
      </c>
      <c r="AE73" s="57"/>
      <c r="AF73" s="47">
        <v>10.064789430721151</v>
      </c>
      <c r="AG73" s="47">
        <v>1.5749447171804059</v>
      </c>
      <c r="AH73" s="47">
        <v>8.4898447135407444</v>
      </c>
      <c r="AI73" s="47" t="s">
        <v>142</v>
      </c>
      <c r="AJ73" s="58"/>
    </row>
    <row r="74" spans="1:36">
      <c r="A74" s="36" t="str">
        <f>Residential[[#This Row],[ID Country]]&amp;"500_"&amp;Residential[[#This Row],[ID Energy carrier]]&amp;Residential[[#This Row],[Year]]</f>
        <v>FR500_12050</v>
      </c>
      <c r="B74" s="36" t="str">
        <f>Residential[[#This Row],[ID Country]]&amp;"100_"&amp;Residential[[#This Row],[ID Energy carrier]]</f>
        <v>FR100_1</v>
      </c>
      <c r="C74" s="37">
        <v>1</v>
      </c>
      <c r="D74" s="37" t="s">
        <v>136</v>
      </c>
      <c r="E74" s="59" t="s">
        <v>35</v>
      </c>
      <c r="F74" s="59" t="s">
        <v>66</v>
      </c>
      <c r="G74" s="37" t="s">
        <v>137</v>
      </c>
      <c r="H74" s="37" t="s">
        <v>138</v>
      </c>
      <c r="I74" s="38" t="s">
        <v>139</v>
      </c>
      <c r="J74" s="52">
        <v>2050</v>
      </c>
      <c r="K74" s="39">
        <v>1</v>
      </c>
      <c r="L74" s="40" t="s">
        <v>140</v>
      </c>
      <c r="M74" s="53"/>
      <c r="N74" s="53"/>
      <c r="O74" s="53"/>
      <c r="P74" s="53"/>
      <c r="Q74" s="53"/>
      <c r="R74" s="54"/>
      <c r="S74" s="54"/>
      <c r="T74" s="54"/>
      <c r="U74" s="55"/>
      <c r="V74" s="47">
        <v>219.84588026273474</v>
      </c>
      <c r="W74" s="47">
        <v>33.505611813040773</v>
      </c>
      <c r="X74" s="47">
        <v>186.34026844969395</v>
      </c>
      <c r="Y74" s="56" t="s">
        <v>141</v>
      </c>
      <c r="Z74" s="56"/>
      <c r="AA74" s="47">
        <v>168.20085185975199</v>
      </c>
      <c r="AB74" s="47">
        <v>22.481502169223603</v>
      </c>
      <c r="AC74" s="47">
        <v>145.71934969052839</v>
      </c>
      <c r="AD74" s="57" t="s">
        <v>142</v>
      </c>
      <c r="AE74" s="57"/>
      <c r="AF74" s="47">
        <v>51.645028402982739</v>
      </c>
      <c r="AG74" s="47">
        <v>11.024109643817171</v>
      </c>
      <c r="AH74" s="47">
        <v>40.620918759165569</v>
      </c>
      <c r="AI74" s="47" t="s">
        <v>142</v>
      </c>
      <c r="AJ74" s="58"/>
    </row>
    <row r="75" spans="1:36">
      <c r="A75" s="36" t="str">
        <f>Residential[[#This Row],[ID Country]]&amp;"500_"&amp;Residential[[#This Row],[ID Energy carrier]]&amp;Residential[[#This Row],[Year]]</f>
        <v>HR500_12050</v>
      </c>
      <c r="B75" s="36" t="str">
        <f>Residential[[#This Row],[ID Country]]&amp;"100_"&amp;Residential[[#This Row],[ID Energy carrier]]</f>
        <v>HR100_1</v>
      </c>
      <c r="C75" s="37">
        <v>1</v>
      </c>
      <c r="D75" s="37" t="s">
        <v>136</v>
      </c>
      <c r="E75" s="59" t="s">
        <v>34</v>
      </c>
      <c r="F75" s="59" t="s">
        <v>51</v>
      </c>
      <c r="G75" s="37" t="s">
        <v>143</v>
      </c>
      <c r="H75" s="37" t="s">
        <v>138</v>
      </c>
      <c r="I75" s="38" t="s">
        <v>139</v>
      </c>
      <c r="J75" s="52">
        <v>2050</v>
      </c>
      <c r="K75" s="39">
        <v>1</v>
      </c>
      <c r="L75" s="40" t="s">
        <v>140</v>
      </c>
      <c r="M75" s="53"/>
      <c r="N75" s="53"/>
      <c r="O75" s="53"/>
      <c r="P75" s="53"/>
      <c r="Q75" s="53"/>
      <c r="R75" s="54"/>
      <c r="S75" s="54"/>
      <c r="T75" s="54"/>
      <c r="U75" s="55"/>
      <c r="V75" s="47">
        <v>13.331552217992662</v>
      </c>
      <c r="W75" s="47">
        <v>2.1342426725968795</v>
      </c>
      <c r="X75" s="47">
        <v>11.197309545395782</v>
      </c>
      <c r="Y75" s="56" t="s">
        <v>141</v>
      </c>
      <c r="Z75" s="56"/>
      <c r="AA75" s="47">
        <v>10.565118427435154</v>
      </c>
      <c r="AB75" s="47">
        <v>1.3197412838691334</v>
      </c>
      <c r="AC75" s="47">
        <v>9.2453771435660208</v>
      </c>
      <c r="AD75" s="57" t="s">
        <v>142</v>
      </c>
      <c r="AE75" s="57"/>
      <c r="AF75" s="47">
        <v>2.7664337905575076</v>
      </c>
      <c r="AG75" s="47">
        <v>0.81450138872774624</v>
      </c>
      <c r="AH75" s="47">
        <v>1.9519324018297612</v>
      </c>
      <c r="AI75" s="47" t="s">
        <v>142</v>
      </c>
      <c r="AJ75" s="58"/>
    </row>
    <row r="76" spans="1:36">
      <c r="A76" s="36" t="str">
        <f>Residential[[#This Row],[ID Country]]&amp;"500_"&amp;Residential[[#This Row],[ID Energy carrier]]&amp;Residential[[#This Row],[Year]]</f>
        <v>HU500_12050</v>
      </c>
      <c r="B76" s="36" t="str">
        <f>Residential[[#This Row],[ID Country]]&amp;"100_"&amp;Residential[[#This Row],[ID Energy carrier]]</f>
        <v>HU100_1</v>
      </c>
      <c r="C76" s="37">
        <v>1</v>
      </c>
      <c r="D76" s="37" t="s">
        <v>136</v>
      </c>
      <c r="E76" s="59" t="s">
        <v>33</v>
      </c>
      <c r="F76" s="59" t="s">
        <v>54</v>
      </c>
      <c r="G76" s="37" t="s">
        <v>137</v>
      </c>
      <c r="H76" s="37" t="s">
        <v>138</v>
      </c>
      <c r="I76" s="38" t="s">
        <v>139</v>
      </c>
      <c r="J76" s="52">
        <v>2050</v>
      </c>
      <c r="K76" s="39">
        <v>1</v>
      </c>
      <c r="L76" s="40" t="s">
        <v>140</v>
      </c>
      <c r="M76" s="53"/>
      <c r="N76" s="53"/>
      <c r="O76" s="53"/>
      <c r="P76" s="53"/>
      <c r="Q76" s="53"/>
      <c r="R76" s="54"/>
      <c r="S76" s="54"/>
      <c r="T76" s="54"/>
      <c r="U76" s="55"/>
      <c r="V76" s="47">
        <v>31.716728796026551</v>
      </c>
      <c r="W76" s="47">
        <v>3.3693416879931877</v>
      </c>
      <c r="X76" s="47">
        <v>28.347387108033363</v>
      </c>
      <c r="Y76" s="56" t="s">
        <v>141</v>
      </c>
      <c r="Z76" s="56"/>
      <c r="AA76" s="47">
        <v>26.221268175884568</v>
      </c>
      <c r="AB76" s="47">
        <v>3.2234073340278169</v>
      </c>
      <c r="AC76" s="47">
        <v>22.997860841856753</v>
      </c>
      <c r="AD76" s="57" t="s">
        <v>142</v>
      </c>
      <c r="AE76" s="57"/>
      <c r="AF76" s="47">
        <v>5.4954606201419818</v>
      </c>
      <c r="AG76" s="47">
        <v>0.14593435396537083</v>
      </c>
      <c r="AH76" s="47">
        <v>5.3495262661766105</v>
      </c>
      <c r="AI76" s="47" t="s">
        <v>142</v>
      </c>
      <c r="AJ76" s="58"/>
    </row>
    <row r="77" spans="1:36">
      <c r="A77" s="36" t="str">
        <f>Residential[[#This Row],[ID Country]]&amp;"500_"&amp;Residential[[#This Row],[ID Energy carrier]]&amp;Residential[[#This Row],[Year]]</f>
        <v>IE500_12050</v>
      </c>
      <c r="B77" s="36" t="str">
        <f>Residential[[#This Row],[ID Country]]&amp;"100_"&amp;Residential[[#This Row],[ID Energy carrier]]</f>
        <v>IE100_1</v>
      </c>
      <c r="C77" s="37">
        <v>1</v>
      </c>
      <c r="D77" s="37" t="s">
        <v>136</v>
      </c>
      <c r="E77" s="59" t="s">
        <v>32</v>
      </c>
      <c r="F77" s="59" t="s">
        <v>63</v>
      </c>
      <c r="G77" s="37" t="s">
        <v>143</v>
      </c>
      <c r="H77" s="37" t="s">
        <v>138</v>
      </c>
      <c r="I77" s="38" t="s">
        <v>139</v>
      </c>
      <c r="J77" s="52">
        <v>2050</v>
      </c>
      <c r="K77" s="39">
        <v>1</v>
      </c>
      <c r="L77" s="40" t="s">
        <v>140</v>
      </c>
      <c r="M77" s="53"/>
      <c r="N77" s="53"/>
      <c r="O77" s="53"/>
      <c r="P77" s="53"/>
      <c r="Q77" s="53"/>
      <c r="R77" s="54"/>
      <c r="S77" s="54"/>
      <c r="T77" s="54"/>
      <c r="U77" s="55"/>
      <c r="V77" s="47">
        <v>18.311605648360189</v>
      </c>
      <c r="W77" s="47">
        <v>4.2537106588469138</v>
      </c>
      <c r="X77" s="47">
        <v>14.057894989513276</v>
      </c>
      <c r="Y77" s="56" t="s">
        <v>141</v>
      </c>
      <c r="Z77" s="56"/>
      <c r="AA77" s="47">
        <v>16.749136460907728</v>
      </c>
      <c r="AB77" s="47">
        <v>3.8144227777725099</v>
      </c>
      <c r="AC77" s="47">
        <v>12.934713683135218</v>
      </c>
      <c r="AD77" s="57" t="s">
        <v>142</v>
      </c>
      <c r="AE77" s="57"/>
      <c r="AF77" s="47">
        <v>1.5624691874524621</v>
      </c>
      <c r="AG77" s="47">
        <v>0.43928788107440353</v>
      </c>
      <c r="AH77" s="47">
        <v>1.1231813063780585</v>
      </c>
      <c r="AI77" s="47" t="s">
        <v>142</v>
      </c>
      <c r="AJ77" s="58"/>
    </row>
    <row r="78" spans="1:36">
      <c r="A78" s="36" t="str">
        <f>Residential[[#This Row],[ID Country]]&amp;"500_"&amp;Residential[[#This Row],[ID Energy carrier]]&amp;Residential[[#This Row],[Year]]</f>
        <v>IT500_12050</v>
      </c>
      <c r="B78" s="36" t="str">
        <f>Residential[[#This Row],[ID Country]]&amp;"100_"&amp;Residential[[#This Row],[ID Energy carrier]]</f>
        <v>IT100_1</v>
      </c>
      <c r="C78" s="37">
        <v>1</v>
      </c>
      <c r="D78" s="37" t="s">
        <v>136</v>
      </c>
      <c r="E78" s="59" t="s">
        <v>30</v>
      </c>
      <c r="F78" s="59" t="s">
        <v>67</v>
      </c>
      <c r="G78" s="37" t="s">
        <v>137</v>
      </c>
      <c r="H78" s="37" t="s">
        <v>138</v>
      </c>
      <c r="I78" s="38" t="s">
        <v>139</v>
      </c>
      <c r="J78" s="52">
        <v>2050</v>
      </c>
      <c r="K78" s="39">
        <v>1</v>
      </c>
      <c r="L78" s="40" t="s">
        <v>140</v>
      </c>
      <c r="M78" s="53"/>
      <c r="N78" s="53"/>
      <c r="O78" s="53"/>
      <c r="P78" s="53"/>
      <c r="Q78" s="53"/>
      <c r="R78" s="54"/>
      <c r="S78" s="54"/>
      <c r="T78" s="54"/>
      <c r="U78" s="55"/>
      <c r="V78" s="47">
        <v>254.65915434376987</v>
      </c>
      <c r="W78" s="47">
        <v>44.664477709165538</v>
      </c>
      <c r="X78" s="47">
        <v>209.99467663460433</v>
      </c>
      <c r="Y78" s="56" t="s">
        <v>141</v>
      </c>
      <c r="Z78" s="56"/>
      <c r="AA78" s="47">
        <v>76.693677124679084</v>
      </c>
      <c r="AB78" s="47">
        <v>10.580207623235543</v>
      </c>
      <c r="AC78" s="47">
        <v>66.113469501443547</v>
      </c>
      <c r="AD78" s="57" t="s">
        <v>142</v>
      </c>
      <c r="AE78" s="57"/>
      <c r="AF78" s="47">
        <v>177.96547721909079</v>
      </c>
      <c r="AG78" s="47">
        <v>34.084270085929994</v>
      </c>
      <c r="AH78" s="47">
        <v>143.88120713316079</v>
      </c>
      <c r="AI78" s="47" t="s">
        <v>142</v>
      </c>
      <c r="AJ78" s="58"/>
    </row>
    <row r="79" spans="1:36">
      <c r="A79" s="36" t="str">
        <f>Residential[[#This Row],[ID Country]]&amp;"500_"&amp;Residential[[#This Row],[ID Energy carrier]]&amp;Residential[[#This Row],[Year]]</f>
        <v>LT500_12050</v>
      </c>
      <c r="B79" s="36" t="str">
        <f>Residential[[#This Row],[ID Country]]&amp;"100_"&amp;Residential[[#This Row],[ID Energy carrier]]</f>
        <v>LT100_1</v>
      </c>
      <c r="C79" s="37">
        <v>1</v>
      </c>
      <c r="D79" s="37" t="s">
        <v>136</v>
      </c>
      <c r="E79" s="59" t="s">
        <v>28</v>
      </c>
      <c r="F79" s="59" t="s">
        <v>56</v>
      </c>
      <c r="G79" s="37" t="s">
        <v>143</v>
      </c>
      <c r="H79" s="37" t="s">
        <v>138</v>
      </c>
      <c r="I79" s="38" t="s">
        <v>139</v>
      </c>
      <c r="J79" s="52">
        <v>2050</v>
      </c>
      <c r="K79" s="39">
        <v>1</v>
      </c>
      <c r="L79" s="40" t="s">
        <v>140</v>
      </c>
      <c r="M79" s="53"/>
      <c r="N79" s="53"/>
      <c r="O79" s="53"/>
      <c r="P79" s="53"/>
      <c r="Q79" s="53"/>
      <c r="R79" s="54"/>
      <c r="S79" s="54"/>
      <c r="T79" s="54"/>
      <c r="U79" s="55"/>
      <c r="V79" s="47">
        <v>6.4778189399320958</v>
      </c>
      <c r="W79" s="47">
        <v>1.0902118469895821</v>
      </c>
      <c r="X79" s="47">
        <v>5.3876070929425133</v>
      </c>
      <c r="Y79" s="56" t="s">
        <v>141</v>
      </c>
      <c r="Z79" s="56"/>
      <c r="AA79" s="47">
        <v>3.9461089665057849</v>
      </c>
      <c r="AB79" s="47">
        <v>0.46652508734850412</v>
      </c>
      <c r="AC79" s="47">
        <v>3.4795838791572806</v>
      </c>
      <c r="AD79" s="57" t="s">
        <v>142</v>
      </c>
      <c r="AE79" s="57"/>
      <c r="AF79" s="47">
        <v>2.5317099734263104</v>
      </c>
      <c r="AG79" s="47">
        <v>0.623686759641078</v>
      </c>
      <c r="AH79" s="47">
        <v>1.9080232137852322</v>
      </c>
      <c r="AI79" s="47" t="s">
        <v>142</v>
      </c>
      <c r="AJ79" s="58"/>
    </row>
    <row r="80" spans="1:36">
      <c r="A80" s="36" t="str">
        <f>Residential[[#This Row],[ID Country]]&amp;"500_"&amp;Residential[[#This Row],[ID Energy carrier]]&amp;Residential[[#This Row],[Year]]</f>
        <v>LU500_12050</v>
      </c>
      <c r="B80" s="36" t="str">
        <f>Residential[[#This Row],[ID Country]]&amp;"100_"&amp;Residential[[#This Row],[ID Energy carrier]]</f>
        <v>LU100_1</v>
      </c>
      <c r="C80" s="37">
        <v>1</v>
      </c>
      <c r="D80" s="37" t="s">
        <v>136</v>
      </c>
      <c r="E80" s="59" t="s">
        <v>27</v>
      </c>
      <c r="F80" s="59" t="s">
        <v>69</v>
      </c>
      <c r="G80" s="37" t="s">
        <v>143</v>
      </c>
      <c r="H80" s="37" t="s">
        <v>138</v>
      </c>
      <c r="I80" s="38" t="s">
        <v>139</v>
      </c>
      <c r="J80" s="52">
        <v>2050</v>
      </c>
      <c r="K80" s="39">
        <v>1</v>
      </c>
      <c r="L80" s="40" t="s">
        <v>140</v>
      </c>
      <c r="M80" s="53"/>
      <c r="N80" s="53"/>
      <c r="O80" s="53"/>
      <c r="P80" s="53"/>
      <c r="Q80" s="53"/>
      <c r="R80" s="54"/>
      <c r="S80" s="54"/>
      <c r="T80" s="54"/>
      <c r="U80" s="55"/>
      <c r="V80" s="47">
        <v>3.2880510232953775</v>
      </c>
      <c r="W80" s="47">
        <v>0.78324758141868145</v>
      </c>
      <c r="X80" s="47">
        <v>2.504803441876696</v>
      </c>
      <c r="Y80" s="56" t="s">
        <v>141</v>
      </c>
      <c r="Z80" s="56"/>
      <c r="AA80" s="47">
        <v>2.3983859418163247</v>
      </c>
      <c r="AB80" s="47">
        <v>0.38082573303738182</v>
      </c>
      <c r="AC80" s="47">
        <v>2.017560208778943</v>
      </c>
      <c r="AD80" s="57" t="s">
        <v>142</v>
      </c>
      <c r="AE80" s="57"/>
      <c r="AF80" s="47">
        <v>0.88966508147905254</v>
      </c>
      <c r="AG80" s="47">
        <v>0.40242184838129963</v>
      </c>
      <c r="AH80" s="47">
        <v>0.48724323309775297</v>
      </c>
      <c r="AI80" s="47" t="s">
        <v>142</v>
      </c>
      <c r="AJ80" s="58"/>
    </row>
    <row r="81" spans="1:36">
      <c r="A81" s="36" t="str">
        <f>Residential[[#This Row],[ID Country]]&amp;"500_"&amp;Residential[[#This Row],[ID Energy carrier]]&amp;Residential[[#This Row],[Year]]</f>
        <v>LV500_12050</v>
      </c>
      <c r="B81" s="36" t="str">
        <f>Residential[[#This Row],[ID Country]]&amp;"100_"&amp;Residential[[#This Row],[ID Energy carrier]]</f>
        <v>LV100_1</v>
      </c>
      <c r="C81" s="37">
        <v>1</v>
      </c>
      <c r="D81" s="37" t="s">
        <v>136</v>
      </c>
      <c r="E81" s="59" t="s">
        <v>26</v>
      </c>
      <c r="F81" s="59" t="s">
        <v>55</v>
      </c>
      <c r="G81" s="37" t="s">
        <v>143</v>
      </c>
      <c r="H81" s="37" t="s">
        <v>138</v>
      </c>
      <c r="I81" s="38" t="s">
        <v>139</v>
      </c>
      <c r="J81" s="52">
        <v>2050</v>
      </c>
      <c r="K81" s="39">
        <v>1</v>
      </c>
      <c r="L81" s="40" t="s">
        <v>140</v>
      </c>
      <c r="M81" s="53"/>
      <c r="N81" s="53"/>
      <c r="O81" s="53"/>
      <c r="P81" s="53"/>
      <c r="Q81" s="53"/>
      <c r="R81" s="54"/>
      <c r="S81" s="54"/>
      <c r="T81" s="54"/>
      <c r="U81" s="55"/>
      <c r="V81" s="47">
        <v>6.060965870056048</v>
      </c>
      <c r="W81" s="47">
        <v>0.98616858622328163</v>
      </c>
      <c r="X81" s="47">
        <v>5.0747972838327673</v>
      </c>
      <c r="Y81" s="56" t="s">
        <v>141</v>
      </c>
      <c r="Z81" s="56"/>
      <c r="AA81" s="47">
        <v>2.0206314902820903</v>
      </c>
      <c r="AB81" s="47">
        <v>0.19354184291491461</v>
      </c>
      <c r="AC81" s="47">
        <v>1.8270896473671758</v>
      </c>
      <c r="AD81" s="57" t="s">
        <v>142</v>
      </c>
      <c r="AE81" s="57"/>
      <c r="AF81" s="47">
        <v>4.0403343797739577</v>
      </c>
      <c r="AG81" s="47">
        <v>0.79262674330836702</v>
      </c>
      <c r="AH81" s="47">
        <v>3.247707636465591</v>
      </c>
      <c r="AI81" s="47" t="s">
        <v>142</v>
      </c>
      <c r="AJ81" s="58"/>
    </row>
    <row r="82" spans="1:36">
      <c r="A82" s="36" t="str">
        <f>Residential[[#This Row],[ID Country]]&amp;"500_"&amp;Residential[[#This Row],[ID Energy carrier]]&amp;Residential[[#This Row],[Year]]</f>
        <v>MT500_12050</v>
      </c>
      <c r="B82" s="36" t="str">
        <f>Residential[[#This Row],[ID Country]]&amp;"100_"&amp;Residential[[#This Row],[ID Energy carrier]]</f>
        <v>MT100_1</v>
      </c>
      <c r="C82" s="37">
        <v>1</v>
      </c>
      <c r="D82" s="37" t="s">
        <v>136</v>
      </c>
      <c r="E82" s="59" t="s">
        <v>23</v>
      </c>
      <c r="F82" s="59" t="s">
        <v>70</v>
      </c>
      <c r="G82" s="37" t="s">
        <v>143</v>
      </c>
      <c r="H82" s="37" t="s">
        <v>138</v>
      </c>
      <c r="I82" s="38" t="s">
        <v>139</v>
      </c>
      <c r="J82" s="52">
        <v>2050</v>
      </c>
      <c r="K82" s="39">
        <v>1</v>
      </c>
      <c r="L82" s="40" t="s">
        <v>140</v>
      </c>
      <c r="M82" s="53"/>
      <c r="N82" s="53"/>
      <c r="O82" s="53"/>
      <c r="P82" s="53"/>
      <c r="Q82" s="53"/>
      <c r="R82" s="54"/>
      <c r="S82" s="54"/>
      <c r="T82" s="54"/>
      <c r="U82" s="55"/>
      <c r="V82" s="47">
        <v>0.28619542663676945</v>
      </c>
      <c r="W82" s="47">
        <v>0.10609258051194306</v>
      </c>
      <c r="X82" s="47">
        <v>0.18010284612482635</v>
      </c>
      <c r="Y82" s="56" t="s">
        <v>141</v>
      </c>
      <c r="Z82" s="56"/>
      <c r="AA82" s="47">
        <v>0.24754545017538873</v>
      </c>
      <c r="AB82" s="47">
        <v>8.6568716170339816E-2</v>
      </c>
      <c r="AC82" s="47">
        <v>0.16097673400504892</v>
      </c>
      <c r="AD82" s="57" t="s">
        <v>142</v>
      </c>
      <c r="AE82" s="57"/>
      <c r="AF82" s="47">
        <v>3.8649976461380686E-2</v>
      </c>
      <c r="AG82" s="47">
        <v>1.9523864341603251E-2</v>
      </c>
      <c r="AH82" s="47">
        <v>1.9126112119777435E-2</v>
      </c>
      <c r="AI82" s="47" t="s">
        <v>142</v>
      </c>
      <c r="AJ82" s="58"/>
    </row>
    <row r="83" spans="1:36">
      <c r="A83" s="36" t="str">
        <f>Residential[[#This Row],[ID Country]]&amp;"500_"&amp;Residential[[#This Row],[ID Energy carrier]]&amp;Residential[[#This Row],[Year]]</f>
        <v>NL500_12050</v>
      </c>
      <c r="B83" s="36" t="str">
        <f>Residential[[#This Row],[ID Country]]&amp;"100_"&amp;Residential[[#This Row],[ID Energy carrier]]</f>
        <v>NL100_1</v>
      </c>
      <c r="C83" s="37">
        <v>1</v>
      </c>
      <c r="D83" s="37" t="s">
        <v>136</v>
      </c>
      <c r="E83" s="59" t="s">
        <v>22</v>
      </c>
      <c r="F83" s="59" t="s">
        <v>71</v>
      </c>
      <c r="G83" s="37" t="s">
        <v>137</v>
      </c>
      <c r="H83" s="37" t="s">
        <v>138</v>
      </c>
      <c r="I83" s="38" t="s">
        <v>139</v>
      </c>
      <c r="J83" s="52">
        <v>2050</v>
      </c>
      <c r="K83" s="39">
        <v>1</v>
      </c>
      <c r="L83" s="40" t="s">
        <v>140</v>
      </c>
      <c r="M83" s="53"/>
      <c r="N83" s="53"/>
      <c r="O83" s="53"/>
      <c r="P83" s="53"/>
      <c r="Q83" s="53"/>
      <c r="R83" s="54"/>
      <c r="S83" s="54"/>
      <c r="T83" s="54"/>
      <c r="U83" s="55"/>
      <c r="V83" s="47">
        <v>70.030259455322394</v>
      </c>
      <c r="W83" s="47">
        <v>11.084933186281702</v>
      </c>
      <c r="X83" s="47">
        <v>58.945326269040699</v>
      </c>
      <c r="Y83" s="56" t="s">
        <v>141</v>
      </c>
      <c r="Z83" s="56"/>
      <c r="AA83" s="47">
        <v>57.969214540314283</v>
      </c>
      <c r="AB83" s="47">
        <v>9.334823249444856</v>
      </c>
      <c r="AC83" s="47">
        <v>48.634391290869431</v>
      </c>
      <c r="AD83" s="57" t="s">
        <v>142</v>
      </c>
      <c r="AE83" s="57"/>
      <c r="AF83" s="47">
        <v>12.061044915008113</v>
      </c>
      <c r="AG83" s="47">
        <v>1.7501099368368462</v>
      </c>
      <c r="AH83" s="47">
        <v>10.310934978171266</v>
      </c>
      <c r="AI83" s="47" t="s">
        <v>142</v>
      </c>
      <c r="AJ83" s="58"/>
    </row>
    <row r="84" spans="1:36">
      <c r="A84" s="36" t="str">
        <f>Residential[[#This Row],[ID Country]]&amp;"500_"&amp;Residential[[#This Row],[ID Energy carrier]]&amp;Residential[[#This Row],[Year]]</f>
        <v>PL500_12050</v>
      </c>
      <c r="B84" s="36" t="str">
        <f>Residential[[#This Row],[ID Country]]&amp;"100_"&amp;Residential[[#This Row],[ID Energy carrier]]</f>
        <v>PL100_1</v>
      </c>
      <c r="C84" s="37">
        <v>1</v>
      </c>
      <c r="D84" s="37" t="s">
        <v>136</v>
      </c>
      <c r="E84" s="59" t="s">
        <v>20</v>
      </c>
      <c r="F84" s="59" t="s">
        <v>57</v>
      </c>
      <c r="G84" s="37" t="s">
        <v>137</v>
      </c>
      <c r="H84" s="37" t="s">
        <v>138</v>
      </c>
      <c r="I84" s="38" t="s">
        <v>139</v>
      </c>
      <c r="J84" s="52">
        <v>2050</v>
      </c>
      <c r="K84" s="39">
        <v>1</v>
      </c>
      <c r="L84" s="40" t="s">
        <v>140</v>
      </c>
      <c r="M84" s="53"/>
      <c r="N84" s="53"/>
      <c r="O84" s="53"/>
      <c r="P84" s="53"/>
      <c r="Q84" s="53"/>
      <c r="R84" s="54"/>
      <c r="S84" s="54"/>
      <c r="T84" s="54"/>
      <c r="U84" s="55"/>
      <c r="V84" s="47">
        <v>93.874664188474952</v>
      </c>
      <c r="W84" s="47">
        <v>15.677929101035325</v>
      </c>
      <c r="X84" s="47">
        <v>78.19673508743962</v>
      </c>
      <c r="Y84" s="56" t="s">
        <v>141</v>
      </c>
      <c r="Z84" s="56"/>
      <c r="AA84" s="47">
        <v>60.642847739365926</v>
      </c>
      <c r="AB84" s="47">
        <v>8.0653395593470805</v>
      </c>
      <c r="AC84" s="47">
        <v>52.577508180018846</v>
      </c>
      <c r="AD84" s="57" t="s">
        <v>142</v>
      </c>
      <c r="AE84" s="57"/>
      <c r="AF84" s="47">
        <v>33.231816449109019</v>
      </c>
      <c r="AG84" s="47">
        <v>7.6125895416882434</v>
      </c>
      <c r="AH84" s="47">
        <v>25.619226907420778</v>
      </c>
      <c r="AI84" s="47" t="s">
        <v>142</v>
      </c>
      <c r="AJ84" s="58"/>
    </row>
    <row r="85" spans="1:36">
      <c r="A85" s="36" t="str">
        <f>Residential[[#This Row],[ID Country]]&amp;"500_"&amp;Residential[[#This Row],[ID Energy carrier]]&amp;Residential[[#This Row],[Year]]</f>
        <v>PT500_12050</v>
      </c>
      <c r="B85" s="36" t="str">
        <f>Residential[[#This Row],[ID Country]]&amp;"100_"&amp;Residential[[#This Row],[ID Energy carrier]]</f>
        <v>PT100_1</v>
      </c>
      <c r="C85" s="37">
        <v>1</v>
      </c>
      <c r="D85" s="37" t="s">
        <v>136</v>
      </c>
      <c r="E85" s="59" t="s">
        <v>19</v>
      </c>
      <c r="F85" s="59" t="s">
        <v>58</v>
      </c>
      <c r="G85" s="37" t="s">
        <v>143</v>
      </c>
      <c r="H85" s="37" t="s">
        <v>138</v>
      </c>
      <c r="I85" s="38" t="s">
        <v>139</v>
      </c>
      <c r="J85" s="52">
        <v>2050</v>
      </c>
      <c r="K85" s="39">
        <v>1</v>
      </c>
      <c r="L85" s="40" t="s">
        <v>140</v>
      </c>
      <c r="M85" s="53"/>
      <c r="N85" s="53"/>
      <c r="O85" s="53"/>
      <c r="P85" s="53"/>
      <c r="Q85" s="53"/>
      <c r="R85" s="54"/>
      <c r="S85" s="54"/>
      <c r="T85" s="54"/>
      <c r="U85" s="55"/>
      <c r="V85" s="47">
        <v>8.4511009112769244</v>
      </c>
      <c r="W85" s="47">
        <v>5.1265294885940849</v>
      </c>
      <c r="X85" s="47">
        <v>3.32457142268284</v>
      </c>
      <c r="Y85" s="56" t="s">
        <v>141</v>
      </c>
      <c r="Z85" s="56"/>
      <c r="AA85" s="47">
        <v>5.4210109991800532</v>
      </c>
      <c r="AB85" s="47">
        <v>2.8908274119423547</v>
      </c>
      <c r="AC85" s="47">
        <v>2.530183587237699</v>
      </c>
      <c r="AD85" s="57" t="s">
        <v>142</v>
      </c>
      <c r="AE85" s="57"/>
      <c r="AF85" s="47">
        <v>3.0300899120968712</v>
      </c>
      <c r="AG85" s="47">
        <v>2.2357020766517302</v>
      </c>
      <c r="AH85" s="47">
        <v>0.79438783544514091</v>
      </c>
      <c r="AI85" s="47" t="s">
        <v>142</v>
      </c>
      <c r="AJ85" s="58"/>
    </row>
    <row r="86" spans="1:36">
      <c r="A86" s="36" t="str">
        <f>Residential[[#This Row],[ID Country]]&amp;"500_"&amp;Residential[[#This Row],[ID Energy carrier]]&amp;Residential[[#This Row],[Year]]</f>
        <v>RO500_12050</v>
      </c>
      <c r="B86" s="36" t="str">
        <f>Residential[[#This Row],[ID Country]]&amp;"100_"&amp;Residential[[#This Row],[ID Energy carrier]]</f>
        <v>RO100_1</v>
      </c>
      <c r="C86" s="37">
        <v>1</v>
      </c>
      <c r="D86" s="37" t="s">
        <v>136</v>
      </c>
      <c r="E86" s="59" t="s">
        <v>18</v>
      </c>
      <c r="F86" s="59" t="s">
        <v>59</v>
      </c>
      <c r="G86" s="37" t="s">
        <v>137</v>
      </c>
      <c r="H86" s="37" t="s">
        <v>138</v>
      </c>
      <c r="I86" s="38" t="s">
        <v>139</v>
      </c>
      <c r="J86" s="52">
        <v>2050</v>
      </c>
      <c r="K86" s="39">
        <v>1</v>
      </c>
      <c r="L86" s="40" t="s">
        <v>140</v>
      </c>
      <c r="M86" s="53"/>
      <c r="N86" s="53"/>
      <c r="O86" s="53"/>
      <c r="P86" s="53"/>
      <c r="Q86" s="53"/>
      <c r="R86" s="54"/>
      <c r="S86" s="54"/>
      <c r="T86" s="54"/>
      <c r="U86" s="55"/>
      <c r="V86" s="47">
        <v>30.916196690444895</v>
      </c>
      <c r="W86" s="47">
        <v>5.9727608335985138</v>
      </c>
      <c r="X86" s="47">
        <v>24.943435856846378</v>
      </c>
      <c r="Y86" s="56" t="s">
        <v>141</v>
      </c>
      <c r="Z86" s="56"/>
      <c r="AA86" s="47">
        <v>21.576867838097613</v>
      </c>
      <c r="AB86" s="47">
        <v>3.5675083621393231</v>
      </c>
      <c r="AC86" s="47">
        <v>18.009359475958288</v>
      </c>
      <c r="AD86" s="57" t="s">
        <v>142</v>
      </c>
      <c r="AE86" s="57"/>
      <c r="AF86" s="47">
        <v>9.3393288523472826</v>
      </c>
      <c r="AG86" s="47">
        <v>2.4052524714591912</v>
      </c>
      <c r="AH86" s="47">
        <v>6.934076380888091</v>
      </c>
      <c r="AI86" s="47" t="s">
        <v>142</v>
      </c>
      <c r="AJ86" s="58"/>
    </row>
    <row r="87" spans="1:36">
      <c r="A87" s="36" t="str">
        <f>Residential[[#This Row],[ID Country]]&amp;"500_"&amp;Residential[[#This Row],[ID Energy carrier]]&amp;Residential[[#This Row],[Year]]</f>
        <v>SE500_12050</v>
      </c>
      <c r="B87" s="36" t="str">
        <f>Residential[[#This Row],[ID Country]]&amp;"100_"&amp;Residential[[#This Row],[ID Energy carrier]]</f>
        <v>SE100_1</v>
      </c>
      <c r="C87" s="37">
        <v>1</v>
      </c>
      <c r="D87" s="37" t="s">
        <v>136</v>
      </c>
      <c r="E87" s="59" t="s">
        <v>16</v>
      </c>
      <c r="F87" s="59" t="s">
        <v>74</v>
      </c>
      <c r="G87" s="37" t="s">
        <v>137</v>
      </c>
      <c r="H87" s="37" t="s">
        <v>138</v>
      </c>
      <c r="I87" s="38" t="s">
        <v>139</v>
      </c>
      <c r="J87" s="52">
        <v>2050</v>
      </c>
      <c r="K87" s="39">
        <v>1</v>
      </c>
      <c r="L87" s="40" t="s">
        <v>140</v>
      </c>
      <c r="M87" s="53"/>
      <c r="N87" s="53"/>
      <c r="O87" s="53"/>
      <c r="P87" s="53"/>
      <c r="Q87" s="53"/>
      <c r="R87" s="54"/>
      <c r="S87" s="54"/>
      <c r="T87" s="54"/>
      <c r="U87" s="55"/>
      <c r="V87" s="47">
        <v>47.904564454623383</v>
      </c>
      <c r="W87" s="47">
        <v>11.829886076411249</v>
      </c>
      <c r="X87" s="47">
        <v>36.074678378212141</v>
      </c>
      <c r="Y87" s="56" t="s">
        <v>141</v>
      </c>
      <c r="Z87" s="56"/>
      <c r="AA87" s="47">
        <v>32.009692993799987</v>
      </c>
      <c r="AB87" s="47">
        <v>6.6709298697670647</v>
      </c>
      <c r="AC87" s="47">
        <v>25.338763124032923</v>
      </c>
      <c r="AD87" s="57" t="s">
        <v>142</v>
      </c>
      <c r="AE87" s="57"/>
      <c r="AF87" s="47">
        <v>15.894871460823399</v>
      </c>
      <c r="AG87" s="47">
        <v>5.1589562066441852</v>
      </c>
      <c r="AH87" s="47">
        <v>10.735915254179215</v>
      </c>
      <c r="AI87" s="47" t="s">
        <v>142</v>
      </c>
      <c r="AJ87" s="58"/>
    </row>
    <row r="88" spans="1:36">
      <c r="A88" s="36" t="str">
        <f>Residential[[#This Row],[ID Country]]&amp;"500_"&amp;Residential[[#This Row],[ID Energy carrier]]&amp;Residential[[#This Row],[Year]]</f>
        <v>SI500_12050</v>
      </c>
      <c r="B88" s="36" t="str">
        <f>Residential[[#This Row],[ID Country]]&amp;"100_"&amp;Residential[[#This Row],[ID Energy carrier]]</f>
        <v>SI100_1</v>
      </c>
      <c r="C88" s="37">
        <v>1</v>
      </c>
      <c r="D88" s="37" t="s">
        <v>136</v>
      </c>
      <c r="E88" s="59" t="s">
        <v>15</v>
      </c>
      <c r="F88" s="59" t="s">
        <v>60</v>
      </c>
      <c r="G88" s="37" t="s">
        <v>143</v>
      </c>
      <c r="H88" s="37" t="s">
        <v>138</v>
      </c>
      <c r="I88" s="38" t="s">
        <v>139</v>
      </c>
      <c r="J88" s="52">
        <v>2050</v>
      </c>
      <c r="K88" s="39">
        <v>1</v>
      </c>
      <c r="L88" s="40" t="s">
        <v>140</v>
      </c>
      <c r="M88" s="53"/>
      <c r="N88" s="53"/>
      <c r="O88" s="53"/>
      <c r="P88" s="53"/>
      <c r="Q88" s="53"/>
      <c r="R88" s="54"/>
      <c r="S88" s="54"/>
      <c r="T88" s="54"/>
      <c r="U88" s="55"/>
      <c r="V88" s="47">
        <v>7.4552335762786184</v>
      </c>
      <c r="W88" s="47">
        <v>1.6041429266958935</v>
      </c>
      <c r="X88" s="47">
        <v>5.8510906495827255</v>
      </c>
      <c r="Y88" s="56" t="s">
        <v>141</v>
      </c>
      <c r="Z88" s="56"/>
      <c r="AA88" s="47">
        <v>4.903103408670912</v>
      </c>
      <c r="AB88" s="47">
        <v>0.7405563950731664</v>
      </c>
      <c r="AC88" s="47">
        <v>4.162547013597746</v>
      </c>
      <c r="AD88" s="57" t="s">
        <v>142</v>
      </c>
      <c r="AE88" s="57"/>
      <c r="AF88" s="47">
        <v>2.5521301676077064</v>
      </c>
      <c r="AG88" s="47">
        <v>0.86358653162272714</v>
      </c>
      <c r="AH88" s="47">
        <v>1.6885436359849795</v>
      </c>
      <c r="AI88" s="47" t="s">
        <v>142</v>
      </c>
      <c r="AJ88" s="58"/>
    </row>
    <row r="89" spans="1:36">
      <c r="A89" s="36" t="str">
        <f>Residential[[#This Row],[ID Country]]&amp;"500_"&amp;Residential[[#This Row],[ID Energy carrier]]&amp;Residential[[#This Row],[Year]]</f>
        <v>SK500_12050</v>
      </c>
      <c r="B89" s="36" t="str">
        <f>Residential[[#This Row],[ID Country]]&amp;"100_"&amp;Residential[[#This Row],[ID Energy carrier]]</f>
        <v>SK100_1</v>
      </c>
      <c r="C89" s="37">
        <v>1</v>
      </c>
      <c r="D89" s="37" t="s">
        <v>136</v>
      </c>
      <c r="E89" s="59" t="s">
        <v>14</v>
      </c>
      <c r="F89" s="59" t="s">
        <v>145</v>
      </c>
      <c r="G89" s="37" t="s">
        <v>143</v>
      </c>
      <c r="H89" s="37" t="s">
        <v>138</v>
      </c>
      <c r="I89" s="38" t="s">
        <v>139</v>
      </c>
      <c r="J89" s="52">
        <v>2050</v>
      </c>
      <c r="K89" s="39">
        <v>1</v>
      </c>
      <c r="L89" s="40" t="s">
        <v>140</v>
      </c>
      <c r="M89" s="53"/>
      <c r="N89" s="53"/>
      <c r="O89" s="53"/>
      <c r="P89" s="53"/>
      <c r="Q89" s="53"/>
      <c r="R89" s="54"/>
      <c r="S89" s="54"/>
      <c r="T89" s="54"/>
      <c r="U89" s="55"/>
      <c r="V89" s="47">
        <v>13.738629017185955</v>
      </c>
      <c r="W89" s="47">
        <v>2.5224541389972286</v>
      </c>
      <c r="X89" s="47">
        <v>11.216174878188726</v>
      </c>
      <c r="Y89" s="56" t="s">
        <v>141</v>
      </c>
      <c r="Z89" s="56"/>
      <c r="AA89" s="47">
        <v>8.5836714297801944</v>
      </c>
      <c r="AB89" s="47">
        <v>1.2224570471988405</v>
      </c>
      <c r="AC89" s="47">
        <v>7.3612143825813536</v>
      </c>
      <c r="AD89" s="57" t="s">
        <v>142</v>
      </c>
      <c r="AE89" s="57"/>
      <c r="AF89" s="47">
        <v>5.1549575874057609</v>
      </c>
      <c r="AG89" s="47">
        <v>1.2999970917983881</v>
      </c>
      <c r="AH89" s="47">
        <v>3.8549604956073726</v>
      </c>
      <c r="AI89" s="47" t="s">
        <v>142</v>
      </c>
      <c r="AJ89" s="58"/>
    </row>
    <row r="90" spans="1:36">
      <c r="A90" s="36" t="str">
        <f>Residential[[#This Row],[ID Country]]&amp;"500_"&amp;Residential[[#This Row],[ID Energy carrier]]&amp;Residential[[#This Row],[Year]]</f>
        <v>UK500_12050</v>
      </c>
      <c r="B90" s="36" t="str">
        <f>Residential[[#This Row],[ID Country]]&amp;"100_"&amp;Residential[[#This Row],[ID Energy carrier]]</f>
        <v>UK100_1</v>
      </c>
      <c r="C90" s="37">
        <v>1</v>
      </c>
      <c r="D90" s="37" t="s">
        <v>136</v>
      </c>
      <c r="E90" s="59" t="s">
        <v>13</v>
      </c>
      <c r="F90" s="59" t="s">
        <v>75</v>
      </c>
      <c r="G90" s="37" t="s">
        <v>137</v>
      </c>
      <c r="H90" s="37" t="s">
        <v>138</v>
      </c>
      <c r="I90" s="38" t="s">
        <v>139</v>
      </c>
      <c r="J90" s="52">
        <v>2050</v>
      </c>
      <c r="K90" s="39">
        <v>1</v>
      </c>
      <c r="L90" s="40" t="s">
        <v>140</v>
      </c>
      <c r="M90" s="53"/>
      <c r="N90" s="53"/>
      <c r="O90" s="53"/>
      <c r="P90" s="53"/>
      <c r="Q90" s="53"/>
      <c r="R90" s="54"/>
      <c r="S90" s="54"/>
      <c r="T90" s="54"/>
      <c r="U90" s="55"/>
      <c r="V90" s="47">
        <v>243.68330220754248</v>
      </c>
      <c r="W90" s="47">
        <v>71.393851525259649</v>
      </c>
      <c r="X90" s="47">
        <v>172.28945068228285</v>
      </c>
      <c r="Y90" s="56" t="s">
        <v>141</v>
      </c>
      <c r="Z90" s="56"/>
      <c r="AA90" s="47">
        <v>226.87508266775748</v>
      </c>
      <c r="AB90" s="47">
        <v>62.712688881019865</v>
      </c>
      <c r="AC90" s="47">
        <v>164.16239378673762</v>
      </c>
      <c r="AD90" s="57" t="s">
        <v>142</v>
      </c>
      <c r="AE90" s="57"/>
      <c r="AF90" s="47">
        <v>16.808219539785004</v>
      </c>
      <c r="AG90" s="47">
        <v>8.6811626442397873</v>
      </c>
      <c r="AH90" s="47">
        <v>8.1270568955452163</v>
      </c>
      <c r="AI90" s="47" t="s">
        <v>142</v>
      </c>
      <c r="AJ90" s="58"/>
    </row>
  </sheetData>
  <mergeCells count="8">
    <mergeCell ref="A4:L5"/>
    <mergeCell ref="M4:T4"/>
    <mergeCell ref="V4:AJ4"/>
    <mergeCell ref="M5:O5"/>
    <mergeCell ref="P5:T5"/>
    <mergeCell ref="V5:Y5"/>
    <mergeCell ref="AA5:AD5"/>
    <mergeCell ref="AF5:AI5"/>
  </mergeCells>
  <pageMargins left="0.7" right="0.7" top="0.78740157499999996" bottom="0.78740157499999996" header="0.3" footer="0.3"/>
  <pageSetup paperSize="9"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C90"/>
  <sheetViews>
    <sheetView topLeftCell="F6" zoomScale="80" zoomScaleNormal="80" workbookViewId="0">
      <selection activeCell="L8" sqref="L8:N90"/>
    </sheetView>
  </sheetViews>
  <sheetFormatPr defaultColWidth="11.42578125" defaultRowHeight="14.25"/>
  <cols>
    <col min="1" max="1" width="12.42578125" style="19" hidden="1" customWidth="1"/>
    <col min="2" max="2" width="11.42578125" style="19" hidden="1" customWidth="1"/>
    <col min="3" max="3" width="10.5703125" style="19" hidden="1" customWidth="1"/>
    <col min="4" max="4" width="11.42578125" style="19" hidden="1" customWidth="1"/>
    <col min="5" max="5" width="15.7109375" style="19" hidden="1" customWidth="1"/>
    <col min="6" max="6" width="11.42578125" style="19"/>
    <col min="7" max="7" width="13.28515625" style="19" hidden="1" customWidth="1"/>
    <col min="8" max="8" width="13.28515625" style="19" customWidth="1"/>
    <col min="9" max="9" width="10.7109375" style="19" hidden="1" customWidth="1"/>
    <col min="10" max="10" width="8.85546875" style="19" customWidth="1"/>
    <col min="11" max="11" width="12.42578125" style="19" hidden="1" customWidth="1"/>
    <col min="12" max="12" width="10.140625" style="19" customWidth="1"/>
    <col min="13" max="13" width="11.28515625" style="19" bestFit="1" customWidth="1"/>
    <col min="14" max="14" width="9.7109375" style="19" customWidth="1"/>
    <col min="15" max="16" width="10.7109375" style="19" customWidth="1"/>
    <col min="17" max="17" width="9.7109375" style="19" customWidth="1"/>
    <col min="18" max="18" width="9.28515625" style="19" customWidth="1"/>
    <col min="19" max="19" width="11" style="19" customWidth="1"/>
    <col min="20" max="20" width="11.28515625" style="19" customWidth="1"/>
    <col min="21" max="21" width="17.140625" style="19" bestFit="1" customWidth="1"/>
    <col min="22" max="22" width="12" style="19" customWidth="1"/>
    <col min="23" max="23" width="10.28515625" style="19" customWidth="1"/>
    <col min="24" max="25" width="12" style="19" customWidth="1"/>
    <col min="26" max="26" width="20.42578125" style="19" customWidth="1"/>
    <col min="27" max="16384" width="11.42578125" style="19"/>
  </cols>
  <sheetData>
    <row r="1" spans="1:29" ht="44.25">
      <c r="F1" s="20" t="s">
        <v>87</v>
      </c>
    </row>
    <row r="4" spans="1:29" ht="46.5" customHeight="1">
      <c r="A4" s="78" t="s">
        <v>88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83" t="s">
        <v>91</v>
      </c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5"/>
    </row>
    <row r="5" spans="1:29" ht="49.5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89" t="s">
        <v>95</v>
      </c>
      <c r="M5" s="90"/>
      <c r="N5" s="90"/>
      <c r="O5" s="91"/>
      <c r="P5" s="23" t="s">
        <v>96</v>
      </c>
      <c r="Q5" s="89" t="s">
        <v>97</v>
      </c>
      <c r="R5" s="90"/>
      <c r="S5" s="90"/>
      <c r="T5" s="91"/>
      <c r="U5" s="23" t="s">
        <v>98</v>
      </c>
      <c r="V5" s="89" t="s">
        <v>99</v>
      </c>
      <c r="W5" s="90"/>
      <c r="X5" s="90"/>
      <c r="Y5" s="91"/>
      <c r="Z5" s="24" t="s">
        <v>100</v>
      </c>
      <c r="AA5" s="25"/>
      <c r="AB5" s="25"/>
      <c r="AC5" s="25"/>
    </row>
    <row r="6" spans="1:29" s="35" customFormat="1" ht="57">
      <c r="A6" s="26" t="s">
        <v>101</v>
      </c>
      <c r="B6" s="26" t="s">
        <v>102</v>
      </c>
      <c r="C6" s="27" t="s">
        <v>103</v>
      </c>
      <c r="D6" s="27" t="s">
        <v>104</v>
      </c>
      <c r="E6" s="27" t="s">
        <v>105</v>
      </c>
      <c r="F6" s="27" t="s">
        <v>106</v>
      </c>
      <c r="G6" s="28" t="s">
        <v>107</v>
      </c>
      <c r="H6" s="28" t="s">
        <v>146</v>
      </c>
      <c r="I6" s="29" t="s">
        <v>109</v>
      </c>
      <c r="J6" s="27" t="s">
        <v>3</v>
      </c>
      <c r="K6" s="27" t="s">
        <v>110</v>
      </c>
      <c r="L6" s="33" t="s">
        <v>121</v>
      </c>
      <c r="M6" s="33" t="s">
        <v>122</v>
      </c>
      <c r="N6" s="33" t="s">
        <v>123</v>
      </c>
      <c r="O6" s="33" t="s">
        <v>124</v>
      </c>
      <c r="P6" s="33" t="s">
        <v>125</v>
      </c>
      <c r="Q6" s="33" t="s">
        <v>126</v>
      </c>
      <c r="R6" s="33" t="s">
        <v>127</v>
      </c>
      <c r="S6" s="33" t="s">
        <v>128</v>
      </c>
      <c r="T6" s="33" t="s">
        <v>129</v>
      </c>
      <c r="U6" s="33" t="s">
        <v>130</v>
      </c>
      <c r="V6" s="33" t="s">
        <v>131</v>
      </c>
      <c r="W6" s="33" t="s">
        <v>132</v>
      </c>
      <c r="X6" s="33" t="s">
        <v>133</v>
      </c>
      <c r="Y6" s="33" t="s">
        <v>134</v>
      </c>
      <c r="Z6" s="34" t="s">
        <v>135</v>
      </c>
    </row>
    <row r="7" spans="1:29" hidden="1">
      <c r="A7" s="36" t="str">
        <f>Residential3[[#This Row],[ID Country]]&amp;"500_"&amp;Residential3[[#This Row],[ID Energy carrier]]&amp;Residential3[[#This Row],[Year]]</f>
        <v>AT500_12015</v>
      </c>
      <c r="B7" s="36" t="str">
        <f>Residential3[[#This Row],[ID Country]]&amp;"100_"&amp;Residential3[[#This Row],[ID Energy carrier]]</f>
        <v>AT100_1</v>
      </c>
      <c r="C7" s="37">
        <v>1</v>
      </c>
      <c r="D7" s="37" t="s">
        <v>136</v>
      </c>
      <c r="E7" s="37" t="s">
        <v>48</v>
      </c>
      <c r="F7" s="37" t="s">
        <v>72</v>
      </c>
      <c r="G7" s="37" t="s">
        <v>137</v>
      </c>
      <c r="H7" s="37" t="str">
        <f>VLOOKUP(Residential3[[#This Row],[Country]],Countries!$B$2:$C$37,2,FALSE)</f>
        <v>AT</v>
      </c>
      <c r="I7" s="38" t="s">
        <v>139</v>
      </c>
      <c r="J7" s="37">
        <v>2015</v>
      </c>
      <c r="K7" s="39">
        <v>1</v>
      </c>
      <c r="L7" s="45">
        <v>44.171334647890184</v>
      </c>
      <c r="M7" s="45">
        <v>7.2614043453445491</v>
      </c>
      <c r="N7" s="45">
        <v>36.909930302545632</v>
      </c>
      <c r="O7" s="45" t="s">
        <v>141</v>
      </c>
      <c r="P7" s="45"/>
      <c r="Q7" s="45">
        <v>32.201403695918152</v>
      </c>
      <c r="R7" s="45">
        <v>6.6031770503845957</v>
      </c>
      <c r="S7" s="45">
        <v>25.598226645533558</v>
      </c>
      <c r="T7" s="45" t="s">
        <v>142</v>
      </c>
      <c r="U7" s="45"/>
      <c r="V7" s="45">
        <v>11.969930951972025</v>
      </c>
      <c r="W7" s="45">
        <v>0.65822729495995358</v>
      </c>
      <c r="X7" s="45">
        <v>11.311703657012071</v>
      </c>
      <c r="Y7" s="45" t="s">
        <v>142</v>
      </c>
      <c r="Z7" s="46"/>
    </row>
    <row r="8" spans="1:29" hidden="1">
      <c r="A8" s="36" t="str">
        <f>Residential3[[#This Row],[ID Country]]&amp;"500_"&amp;Residential3[[#This Row],[ID Energy carrier]]&amp;Residential3[[#This Row],[Year]]</f>
        <v>AT500_12030</v>
      </c>
      <c r="B8" s="36" t="str">
        <f>Residential3[[#This Row],[ID Country]]&amp;"100_"&amp;Residential3[[#This Row],[ID Energy carrier]]</f>
        <v>AT100_1</v>
      </c>
      <c r="C8" s="37">
        <v>1</v>
      </c>
      <c r="D8" s="37" t="s">
        <v>136</v>
      </c>
      <c r="E8" s="37" t="s">
        <v>48</v>
      </c>
      <c r="F8" s="37" t="s">
        <v>72</v>
      </c>
      <c r="G8" s="37" t="s">
        <v>137</v>
      </c>
      <c r="H8" s="37" t="str">
        <f>VLOOKUP(Residential3[[#This Row],[Country]],Countries!$B$2:$C$37,2,FALSE)</f>
        <v>AT</v>
      </c>
      <c r="I8" s="38" t="s">
        <v>139</v>
      </c>
      <c r="J8" s="52">
        <v>2030</v>
      </c>
      <c r="K8" s="39">
        <v>1</v>
      </c>
      <c r="L8" s="47">
        <v>43.017378988840299</v>
      </c>
      <c r="M8" s="47">
        <v>8.058048523653035</v>
      </c>
      <c r="N8" s="47">
        <v>34.959330465187264</v>
      </c>
      <c r="O8" s="56" t="s">
        <v>141</v>
      </c>
      <c r="P8" s="56"/>
      <c r="Q8" s="47">
        <v>31.293456633479337</v>
      </c>
      <c r="R8" s="47">
        <v>7.3267310283254421</v>
      </c>
      <c r="S8" s="47">
        <v>23.966725605153897</v>
      </c>
      <c r="T8" s="57" t="s">
        <v>142</v>
      </c>
      <c r="U8" s="57"/>
      <c r="V8" s="47">
        <v>11.723922355360964</v>
      </c>
      <c r="W8" s="47">
        <v>0.73131749532759371</v>
      </c>
      <c r="X8" s="47">
        <v>10.992604860033371</v>
      </c>
      <c r="Y8" s="47" t="s">
        <v>142</v>
      </c>
      <c r="Z8" s="58"/>
    </row>
    <row r="9" spans="1:29">
      <c r="A9" s="36" t="str">
        <f>Residential3[[#This Row],[ID Country]]&amp;"500_"&amp;Residential3[[#This Row],[ID Energy carrier]]&amp;Residential3[[#This Row],[Year]]</f>
        <v>AT500_12050</v>
      </c>
      <c r="B9" s="36" t="str">
        <f>Residential3[[#This Row],[ID Country]]&amp;"100_"&amp;Residential3[[#This Row],[ID Energy carrier]]</f>
        <v>AT100_1</v>
      </c>
      <c r="C9" s="37">
        <v>1</v>
      </c>
      <c r="D9" s="37" t="s">
        <v>136</v>
      </c>
      <c r="E9" s="37" t="s">
        <v>48</v>
      </c>
      <c r="F9" s="37" t="s">
        <v>72</v>
      </c>
      <c r="G9" s="37" t="s">
        <v>137</v>
      </c>
      <c r="H9" s="37" t="str">
        <f>VLOOKUP(Residential3[[#This Row],[Country]],Countries!$B$2:$C$37,2,FALSE)</f>
        <v>AT</v>
      </c>
      <c r="I9" s="38" t="s">
        <v>139</v>
      </c>
      <c r="J9" s="52">
        <v>2050</v>
      </c>
      <c r="K9" s="39">
        <v>1</v>
      </c>
      <c r="L9" s="47">
        <v>37.759350237465178</v>
      </c>
      <c r="M9" s="47">
        <v>8.4519539980756839</v>
      </c>
      <c r="N9" s="47">
        <v>29.307396239389497</v>
      </c>
      <c r="O9" s="56" t="s">
        <v>141</v>
      </c>
      <c r="P9" s="56"/>
      <c r="Q9" s="47">
        <v>27.405043624131835</v>
      </c>
      <c r="R9" s="47">
        <v>7.6848871567240469</v>
      </c>
      <c r="S9" s="47">
        <v>19.72015646740779</v>
      </c>
      <c r="T9" s="57" t="s">
        <v>142</v>
      </c>
      <c r="U9" s="57"/>
      <c r="V9" s="47">
        <v>10.354306613333343</v>
      </c>
      <c r="W9" s="47">
        <v>0.76706684135163639</v>
      </c>
      <c r="X9" s="47">
        <v>9.5872397719817055</v>
      </c>
      <c r="Y9" s="47" t="s">
        <v>142</v>
      </c>
      <c r="Z9" s="58"/>
    </row>
    <row r="10" spans="1:29" hidden="1">
      <c r="A10" s="36" t="str">
        <f>Residential3[[#This Row],[ID Country]]&amp;"500_"&amp;Residential3[[#This Row],[ID Energy carrier]]&amp;Residential3[[#This Row],[Year]]</f>
        <v>BE500_12015</v>
      </c>
      <c r="B10" s="36" t="str">
        <f>Residential3[[#This Row],[ID Country]]&amp;"100_"&amp;Residential3[[#This Row],[ID Energy carrier]]</f>
        <v>BE100_1</v>
      </c>
      <c r="C10" s="37">
        <v>1</v>
      </c>
      <c r="D10" s="37" t="s">
        <v>136</v>
      </c>
      <c r="E10" s="19" t="s">
        <v>46</v>
      </c>
      <c r="F10" s="19" t="s">
        <v>61</v>
      </c>
      <c r="G10" s="37" t="s">
        <v>137</v>
      </c>
      <c r="H10" s="37" t="str">
        <f>VLOOKUP(Residential3[[#This Row],[Country]],Countries!$B$2:$C$37,2,FALSE)</f>
        <v>BE</v>
      </c>
      <c r="I10" s="38" t="s">
        <v>139</v>
      </c>
      <c r="J10" s="37">
        <v>2015</v>
      </c>
      <c r="K10" s="39">
        <v>1</v>
      </c>
      <c r="L10" s="45">
        <v>61.973724413642962</v>
      </c>
      <c r="M10" s="45">
        <v>8.1067806486384413</v>
      </c>
      <c r="N10" s="45">
        <v>53.866943765004521</v>
      </c>
      <c r="O10" s="45" t="s">
        <v>141</v>
      </c>
      <c r="P10" s="45"/>
      <c r="Q10" s="45">
        <v>48.122388509316316</v>
      </c>
      <c r="R10" s="45">
        <v>5.242666570686735</v>
      </c>
      <c r="S10" s="45">
        <v>42.879721938629579</v>
      </c>
      <c r="T10" s="45" t="s">
        <v>142</v>
      </c>
      <c r="U10" s="45"/>
      <c r="V10" s="45">
        <v>13.851335904326644</v>
      </c>
      <c r="W10" s="45">
        <v>2.8641140779517067</v>
      </c>
      <c r="X10" s="45">
        <v>10.987221826374938</v>
      </c>
      <c r="Y10" s="45" t="s">
        <v>142</v>
      </c>
      <c r="Z10" s="46"/>
    </row>
    <row r="11" spans="1:29" hidden="1">
      <c r="A11" s="36" t="str">
        <f>Residential3[[#This Row],[ID Country]]&amp;"500_"&amp;Residential3[[#This Row],[ID Energy carrier]]&amp;Residential3[[#This Row],[Year]]</f>
        <v>BE500_12030</v>
      </c>
      <c r="B11" s="36" t="str">
        <f>Residential3[[#This Row],[ID Country]]&amp;"100_"&amp;Residential3[[#This Row],[ID Energy carrier]]</f>
        <v>BE100_1</v>
      </c>
      <c r="C11" s="37">
        <v>1</v>
      </c>
      <c r="D11" s="37" t="s">
        <v>136</v>
      </c>
      <c r="E11" s="59" t="s">
        <v>46</v>
      </c>
      <c r="F11" s="59" t="s">
        <v>61</v>
      </c>
      <c r="G11" s="37" t="s">
        <v>137</v>
      </c>
      <c r="H11" s="37" t="str">
        <f>VLOOKUP(Residential3[[#This Row],[Country]],Countries!$B$2:$C$37,2,FALSE)</f>
        <v>BE</v>
      </c>
      <c r="I11" s="38" t="s">
        <v>139</v>
      </c>
      <c r="J11" s="52">
        <v>2030</v>
      </c>
      <c r="K11" s="39">
        <v>1</v>
      </c>
      <c r="L11" s="47">
        <v>63.782076385325098</v>
      </c>
      <c r="M11" s="47">
        <v>9.6151622621172681</v>
      </c>
      <c r="N11" s="47">
        <v>54.166914123207832</v>
      </c>
      <c r="O11" s="56" t="s">
        <v>141</v>
      </c>
      <c r="P11" s="56"/>
      <c r="Q11" s="47">
        <v>49.584194377747124</v>
      </c>
      <c r="R11" s="47">
        <v>6.2325316907198696</v>
      </c>
      <c r="S11" s="47">
        <v>43.351662687027257</v>
      </c>
      <c r="T11" s="57" t="s">
        <v>142</v>
      </c>
      <c r="U11" s="57"/>
      <c r="V11" s="47">
        <v>14.197882007577972</v>
      </c>
      <c r="W11" s="47">
        <v>3.3826305713973981</v>
      </c>
      <c r="X11" s="47">
        <v>10.815251436180574</v>
      </c>
      <c r="Y11" s="47" t="s">
        <v>142</v>
      </c>
      <c r="Z11" s="58"/>
    </row>
    <row r="12" spans="1:29">
      <c r="A12" s="36" t="str">
        <f>Residential3[[#This Row],[ID Country]]&amp;"500_"&amp;Residential3[[#This Row],[ID Energy carrier]]&amp;Residential3[[#This Row],[Year]]</f>
        <v>BE500_12050</v>
      </c>
      <c r="B12" s="36" t="str">
        <f>Residential3[[#This Row],[ID Country]]&amp;"100_"&amp;Residential3[[#This Row],[ID Energy carrier]]</f>
        <v>BE100_1</v>
      </c>
      <c r="C12" s="37">
        <v>1</v>
      </c>
      <c r="D12" s="37" t="s">
        <v>136</v>
      </c>
      <c r="E12" s="59" t="s">
        <v>46</v>
      </c>
      <c r="F12" s="59" t="s">
        <v>61</v>
      </c>
      <c r="G12" s="37" t="s">
        <v>137</v>
      </c>
      <c r="H12" s="37" t="str">
        <f>VLOOKUP(Residential3[[#This Row],[Country]],Countries!$B$2:$C$37,2,FALSE)</f>
        <v>BE</v>
      </c>
      <c r="I12" s="38" t="s">
        <v>139</v>
      </c>
      <c r="J12" s="52">
        <v>2050</v>
      </c>
      <c r="K12" s="39">
        <v>1</v>
      </c>
      <c r="L12" s="47">
        <v>60.617906485017102</v>
      </c>
      <c r="M12" s="47">
        <v>10.99267920430688</v>
      </c>
      <c r="N12" s="47">
        <v>49.62522728071022</v>
      </c>
      <c r="O12" s="56" t="s">
        <v>141</v>
      </c>
      <c r="P12" s="56"/>
      <c r="Q12" s="47">
        <v>47.214930143270372</v>
      </c>
      <c r="R12" s="47">
        <v>7.1254358105521405</v>
      </c>
      <c r="S12" s="47">
        <v>40.089494332718232</v>
      </c>
      <c r="T12" s="57" t="s">
        <v>142</v>
      </c>
      <c r="U12" s="57"/>
      <c r="V12" s="47">
        <v>13.402976341746731</v>
      </c>
      <c r="W12" s="47">
        <v>3.8672433937547392</v>
      </c>
      <c r="X12" s="47">
        <v>9.5357329479919919</v>
      </c>
      <c r="Y12" s="47" t="s">
        <v>142</v>
      </c>
      <c r="Z12" s="58"/>
    </row>
    <row r="13" spans="1:29" hidden="1">
      <c r="A13" s="36" t="str">
        <f>Residential3[[#This Row],[ID Country]]&amp;"500_"&amp;Residential3[[#This Row],[ID Energy carrier]]&amp;Residential3[[#This Row],[Year]]</f>
        <v>BG500_12015</v>
      </c>
      <c r="B13" s="36" t="str">
        <f>Residential3[[#This Row],[ID Country]]&amp;"100_"&amp;Residential3[[#This Row],[ID Energy carrier]]</f>
        <v>BG100_1</v>
      </c>
      <c r="C13" s="37">
        <v>1</v>
      </c>
      <c r="D13" s="37" t="s">
        <v>136</v>
      </c>
      <c r="E13" s="19" t="s">
        <v>45</v>
      </c>
      <c r="F13" s="19" t="s">
        <v>50</v>
      </c>
      <c r="G13" s="37" t="s">
        <v>143</v>
      </c>
      <c r="H13" s="37" t="str">
        <f>VLOOKUP(Residential3[[#This Row],[Country]],Countries!$B$2:$C$37,2,FALSE)</f>
        <v>BG</v>
      </c>
      <c r="I13" s="38" t="s">
        <v>139</v>
      </c>
      <c r="J13" s="37">
        <v>2015</v>
      </c>
      <c r="K13" s="39">
        <v>1</v>
      </c>
      <c r="L13" s="45">
        <v>14.185229299490311</v>
      </c>
      <c r="M13" s="45">
        <v>3.1026975474873719</v>
      </c>
      <c r="N13" s="45">
        <v>11.082531752002939</v>
      </c>
      <c r="O13" s="45" t="s">
        <v>141</v>
      </c>
      <c r="P13" s="45"/>
      <c r="Q13" s="45">
        <v>8.7613810914793486</v>
      </c>
      <c r="R13" s="45">
        <v>1.540331803094243</v>
      </c>
      <c r="S13" s="45">
        <v>7.2210492883851058</v>
      </c>
      <c r="T13" s="45" t="s">
        <v>142</v>
      </c>
      <c r="U13" s="45"/>
      <c r="V13" s="45">
        <v>5.4238482080109627</v>
      </c>
      <c r="W13" s="45">
        <v>1.5623657443931289</v>
      </c>
      <c r="X13" s="45">
        <v>3.861482463617834</v>
      </c>
      <c r="Y13" s="45" t="s">
        <v>142</v>
      </c>
      <c r="Z13" s="46"/>
    </row>
    <row r="14" spans="1:29" hidden="1">
      <c r="A14" s="36" t="str">
        <f>Residential3[[#This Row],[ID Country]]&amp;"500_"&amp;Residential3[[#This Row],[ID Energy carrier]]&amp;Residential3[[#This Row],[Year]]</f>
        <v>BG500_12030</v>
      </c>
      <c r="B14" s="36" t="str">
        <f>Residential3[[#This Row],[ID Country]]&amp;"100_"&amp;Residential3[[#This Row],[ID Energy carrier]]</f>
        <v>BG100_1</v>
      </c>
      <c r="C14" s="37">
        <v>1</v>
      </c>
      <c r="D14" s="37" t="s">
        <v>136</v>
      </c>
      <c r="E14" s="59" t="s">
        <v>45</v>
      </c>
      <c r="F14" s="59" t="s">
        <v>50</v>
      </c>
      <c r="G14" s="37" t="s">
        <v>143</v>
      </c>
      <c r="H14" s="37" t="str">
        <f>VLOOKUP(Residential3[[#This Row],[Country]],Countries!$B$2:$C$37,2,FALSE)</f>
        <v>BG</v>
      </c>
      <c r="I14" s="38" t="s">
        <v>139</v>
      </c>
      <c r="J14" s="52">
        <v>2030</v>
      </c>
      <c r="K14" s="39">
        <v>1</v>
      </c>
      <c r="L14" s="47">
        <v>13.023984572680057</v>
      </c>
      <c r="M14" s="47">
        <v>2.8615900999135708</v>
      </c>
      <c r="N14" s="47">
        <v>10.162394472766485</v>
      </c>
      <c r="O14" s="56" t="s">
        <v>141</v>
      </c>
      <c r="P14" s="56"/>
      <c r="Q14" s="47">
        <v>8.056358681033096</v>
      </c>
      <c r="R14" s="47">
        <v>1.4302668036159427</v>
      </c>
      <c r="S14" s="47">
        <v>6.6260918774171529</v>
      </c>
      <c r="T14" s="57" t="s">
        <v>142</v>
      </c>
      <c r="U14" s="57"/>
      <c r="V14" s="47">
        <v>4.9676258916469598</v>
      </c>
      <c r="W14" s="47">
        <v>1.4313232962976281</v>
      </c>
      <c r="X14" s="47">
        <v>3.5363025953493317</v>
      </c>
      <c r="Y14" s="47" t="s">
        <v>142</v>
      </c>
      <c r="Z14" s="58"/>
    </row>
    <row r="15" spans="1:29">
      <c r="A15" s="36" t="str">
        <f>Residential3[[#This Row],[ID Country]]&amp;"500_"&amp;Residential3[[#This Row],[ID Energy carrier]]&amp;Residential3[[#This Row],[Year]]</f>
        <v>BG500_12050</v>
      </c>
      <c r="B15" s="36" t="str">
        <f>Residential3[[#This Row],[ID Country]]&amp;"100_"&amp;Residential3[[#This Row],[ID Energy carrier]]</f>
        <v>BG100_1</v>
      </c>
      <c r="C15" s="37">
        <v>1</v>
      </c>
      <c r="D15" s="37" t="s">
        <v>136</v>
      </c>
      <c r="E15" s="59" t="s">
        <v>45</v>
      </c>
      <c r="F15" s="59" t="s">
        <v>50</v>
      </c>
      <c r="G15" s="37" t="s">
        <v>143</v>
      </c>
      <c r="H15" s="37" t="str">
        <f>VLOOKUP(Residential3[[#This Row],[Country]],Countries!$B$2:$C$37,2,FALSE)</f>
        <v>BG</v>
      </c>
      <c r="I15" s="38" t="s">
        <v>139</v>
      </c>
      <c r="J15" s="52">
        <v>2050</v>
      </c>
      <c r="K15" s="39">
        <v>1</v>
      </c>
      <c r="L15" s="47">
        <v>11.424687504068721</v>
      </c>
      <c r="M15" s="47">
        <v>2.5565796710198709</v>
      </c>
      <c r="N15" s="47">
        <v>8.8681078330488496</v>
      </c>
      <c r="O15" s="56" t="s">
        <v>141</v>
      </c>
      <c r="P15" s="56"/>
      <c r="Q15" s="47">
        <v>7.0774812671887206</v>
      </c>
      <c r="R15" s="47">
        <v>1.2778178937540809</v>
      </c>
      <c r="S15" s="47">
        <v>5.7996633734346394</v>
      </c>
      <c r="T15" s="57" t="s">
        <v>142</v>
      </c>
      <c r="U15" s="57"/>
      <c r="V15" s="47">
        <v>4.34720623688</v>
      </c>
      <c r="W15" s="47">
        <v>1.2787617772657898</v>
      </c>
      <c r="X15" s="47">
        <v>3.0684444596142098</v>
      </c>
      <c r="Y15" s="47" t="s">
        <v>142</v>
      </c>
      <c r="Z15" s="58"/>
    </row>
    <row r="16" spans="1:29" hidden="1">
      <c r="A16" s="36" t="str">
        <f>Residential3[[#This Row],[ID Country]]&amp;"500_"&amp;Residential3[[#This Row],[ID Energy carrier]]&amp;Residential3[[#This Row],[Year]]</f>
        <v>CY500_12015</v>
      </c>
      <c r="B16" s="36" t="str">
        <f>Residential3[[#This Row],[ID Country]]&amp;"100_"&amp;Residential3[[#This Row],[ID Energy carrier]]</f>
        <v>CY100_1</v>
      </c>
      <c r="C16" s="37">
        <v>1</v>
      </c>
      <c r="D16" s="37" t="s">
        <v>136</v>
      </c>
      <c r="E16" s="19" t="s">
        <v>43</v>
      </c>
      <c r="F16" s="19" t="s">
        <v>68</v>
      </c>
      <c r="G16" s="37" t="s">
        <v>143</v>
      </c>
      <c r="H16" s="37" t="str">
        <f>VLOOKUP(Residential3[[#This Row],[Country]],Countries!$B$2:$C$37,2,FALSE)</f>
        <v>CY</v>
      </c>
      <c r="I16" s="38" t="s">
        <v>139</v>
      </c>
      <c r="J16" s="37">
        <v>2015</v>
      </c>
      <c r="K16" s="39">
        <v>1</v>
      </c>
      <c r="L16" s="45">
        <v>1.8354315874605303</v>
      </c>
      <c r="M16" s="45">
        <v>0.95129425276592738</v>
      </c>
      <c r="N16" s="45">
        <v>0.88413733469460298</v>
      </c>
      <c r="O16" s="45" t="s">
        <v>141</v>
      </c>
      <c r="P16" s="45"/>
      <c r="Q16" s="45">
        <v>1.6850225268851038</v>
      </c>
      <c r="R16" s="45">
        <v>0.85291374064844383</v>
      </c>
      <c r="S16" s="45">
        <v>0.83210878623665996</v>
      </c>
      <c r="T16" s="45" t="s">
        <v>142</v>
      </c>
      <c r="U16" s="45"/>
      <c r="V16" s="45">
        <v>0.15040906057542658</v>
      </c>
      <c r="W16" s="45">
        <v>9.8380512117483596E-2</v>
      </c>
      <c r="X16" s="45">
        <v>5.202854845794299E-2</v>
      </c>
      <c r="Y16" s="45" t="s">
        <v>142</v>
      </c>
      <c r="Z16" s="46"/>
    </row>
    <row r="17" spans="1:26" hidden="1">
      <c r="A17" s="36" t="str">
        <f>Residential3[[#This Row],[ID Country]]&amp;"500_"&amp;Residential3[[#This Row],[ID Energy carrier]]&amp;Residential3[[#This Row],[Year]]</f>
        <v>CY500_12030</v>
      </c>
      <c r="B17" s="36" t="str">
        <f>Residential3[[#This Row],[ID Country]]&amp;"100_"&amp;Residential3[[#This Row],[ID Energy carrier]]</f>
        <v>CY100_1</v>
      </c>
      <c r="C17" s="37">
        <v>1</v>
      </c>
      <c r="D17" s="37" t="s">
        <v>136</v>
      </c>
      <c r="E17" s="59" t="s">
        <v>43</v>
      </c>
      <c r="F17" s="59" t="s">
        <v>68</v>
      </c>
      <c r="G17" s="37" t="s">
        <v>143</v>
      </c>
      <c r="H17" s="37" t="str">
        <f>VLOOKUP(Residential3[[#This Row],[Country]],Countries!$B$2:$C$37,2,FALSE)</f>
        <v>CY</v>
      </c>
      <c r="I17" s="38" t="s">
        <v>139</v>
      </c>
      <c r="J17" s="52">
        <v>2030</v>
      </c>
      <c r="K17" s="39">
        <v>1</v>
      </c>
      <c r="L17" s="47">
        <v>1.630002799634191</v>
      </c>
      <c r="M17" s="47">
        <v>0.86614598707266421</v>
      </c>
      <c r="N17" s="47">
        <v>0.76385681256152682</v>
      </c>
      <c r="O17" s="56" t="s">
        <v>141</v>
      </c>
      <c r="P17" s="56"/>
      <c r="Q17" s="47">
        <v>1.4941523515218913</v>
      </c>
      <c r="R17" s="47">
        <v>0.77440143193350386</v>
      </c>
      <c r="S17" s="47">
        <v>0.71975091958838755</v>
      </c>
      <c r="T17" s="57" t="s">
        <v>142</v>
      </c>
      <c r="U17" s="57"/>
      <c r="V17" s="47">
        <v>0.13585044811229968</v>
      </c>
      <c r="W17" s="47">
        <v>9.1744555139160355E-2</v>
      </c>
      <c r="X17" s="47">
        <v>4.4105892973139313E-2</v>
      </c>
      <c r="Y17" s="47" t="s">
        <v>142</v>
      </c>
      <c r="Z17" s="58"/>
    </row>
    <row r="18" spans="1:26">
      <c r="A18" s="36" t="str">
        <f>Residential3[[#This Row],[ID Country]]&amp;"500_"&amp;Residential3[[#This Row],[ID Energy carrier]]&amp;Residential3[[#This Row],[Year]]</f>
        <v>CY500_12050</v>
      </c>
      <c r="B18" s="36" t="str">
        <f>Residential3[[#This Row],[ID Country]]&amp;"100_"&amp;Residential3[[#This Row],[ID Energy carrier]]</f>
        <v>CY100_1</v>
      </c>
      <c r="C18" s="37">
        <v>1</v>
      </c>
      <c r="D18" s="37" t="s">
        <v>136</v>
      </c>
      <c r="E18" s="59" t="s">
        <v>43</v>
      </c>
      <c r="F18" s="59" t="s">
        <v>68</v>
      </c>
      <c r="G18" s="37" t="s">
        <v>143</v>
      </c>
      <c r="H18" s="37" t="str">
        <f>VLOOKUP(Residential3[[#This Row],[Country]],Countries!$B$2:$C$37,2,FALSE)</f>
        <v>CY</v>
      </c>
      <c r="I18" s="38" t="s">
        <v>139</v>
      </c>
      <c r="J18" s="52">
        <v>2050</v>
      </c>
      <c r="K18" s="39">
        <v>1</v>
      </c>
      <c r="L18" s="47">
        <v>1.4157500633674318</v>
      </c>
      <c r="M18" s="47">
        <v>0.77382544157959388</v>
      </c>
      <c r="N18" s="47">
        <v>0.64192462178783793</v>
      </c>
      <c r="O18" s="56" t="s">
        <v>141</v>
      </c>
      <c r="P18" s="56"/>
      <c r="Q18" s="47">
        <v>1.2977011113935388</v>
      </c>
      <c r="R18" s="47">
        <v>0.69185973146526858</v>
      </c>
      <c r="S18" s="47">
        <v>0.60584137992827014</v>
      </c>
      <c r="T18" s="57" t="s">
        <v>142</v>
      </c>
      <c r="U18" s="57"/>
      <c r="V18" s="47">
        <v>0.11804895197389308</v>
      </c>
      <c r="W18" s="47">
        <v>8.1965710114325324E-2</v>
      </c>
      <c r="X18" s="47">
        <v>3.6083241859567752E-2</v>
      </c>
      <c r="Y18" s="47" t="s">
        <v>142</v>
      </c>
      <c r="Z18" s="58"/>
    </row>
    <row r="19" spans="1:26" hidden="1">
      <c r="A19" s="36" t="str">
        <f>Residential3[[#This Row],[ID Country]]&amp;"500_"&amp;Residential3[[#This Row],[ID Energy carrier]]&amp;Residential3[[#This Row],[Year]]</f>
        <v>CZ500_12015</v>
      </c>
      <c r="B19" s="36" t="str">
        <f>Residential3[[#This Row],[ID Country]]&amp;"100_"&amp;Residential3[[#This Row],[ID Energy carrier]]</f>
        <v>CZ100_1</v>
      </c>
      <c r="C19" s="37">
        <v>1</v>
      </c>
      <c r="D19" s="37" t="s">
        <v>136</v>
      </c>
      <c r="E19" s="19" t="s">
        <v>42</v>
      </c>
      <c r="F19" s="19" t="s">
        <v>52</v>
      </c>
      <c r="G19" s="37" t="s">
        <v>137</v>
      </c>
      <c r="H19" s="37" t="str">
        <f>VLOOKUP(Residential3[[#This Row],[Country]],Countries!$B$2:$C$37,2,FALSE)</f>
        <v>CZ</v>
      </c>
      <c r="I19" s="38" t="s">
        <v>139</v>
      </c>
      <c r="J19" s="37">
        <v>2015</v>
      </c>
      <c r="K19" s="39">
        <v>1</v>
      </c>
      <c r="L19" s="45">
        <v>47.319967987903709</v>
      </c>
      <c r="M19" s="45">
        <v>8.4436220798646193</v>
      </c>
      <c r="N19" s="45">
        <v>38.876345908039092</v>
      </c>
      <c r="O19" s="45" t="s">
        <v>141</v>
      </c>
      <c r="P19" s="45"/>
      <c r="Q19" s="45">
        <v>27.144236540867965</v>
      </c>
      <c r="R19" s="45">
        <v>3.0777880534436401</v>
      </c>
      <c r="S19" s="45">
        <v>24.066448487424324</v>
      </c>
      <c r="T19" s="45" t="s">
        <v>142</v>
      </c>
      <c r="U19" s="45"/>
      <c r="V19" s="45">
        <v>20.175731447035748</v>
      </c>
      <c r="W19" s="45">
        <v>5.3658340264209796</v>
      </c>
      <c r="X19" s="45">
        <v>14.809897420614769</v>
      </c>
      <c r="Y19" s="45" t="s">
        <v>142</v>
      </c>
      <c r="Z19" s="46"/>
    </row>
    <row r="20" spans="1:26" hidden="1">
      <c r="A20" s="36" t="str">
        <f>Residential3[[#This Row],[ID Country]]&amp;"500_"&amp;Residential3[[#This Row],[ID Energy carrier]]&amp;Residential3[[#This Row],[Year]]</f>
        <v>CZ500_12030</v>
      </c>
      <c r="B20" s="36" t="str">
        <f>Residential3[[#This Row],[ID Country]]&amp;"100_"&amp;Residential3[[#This Row],[ID Energy carrier]]</f>
        <v>CZ100_1</v>
      </c>
      <c r="C20" s="37">
        <v>1</v>
      </c>
      <c r="D20" s="37" t="s">
        <v>136</v>
      </c>
      <c r="E20" s="59" t="s">
        <v>42</v>
      </c>
      <c r="F20" s="59" t="s">
        <v>52</v>
      </c>
      <c r="G20" s="37" t="s">
        <v>137</v>
      </c>
      <c r="H20" s="37" t="str">
        <f>VLOOKUP(Residential3[[#This Row],[Country]],Countries!$B$2:$C$37,2,FALSE)</f>
        <v>CZ</v>
      </c>
      <c r="I20" s="38" t="s">
        <v>139</v>
      </c>
      <c r="J20" s="52">
        <v>2030</v>
      </c>
      <c r="K20" s="39">
        <v>1</v>
      </c>
      <c r="L20" s="47">
        <v>45.366454672923624</v>
      </c>
      <c r="M20" s="47">
        <v>8.738957420698183</v>
      </c>
      <c r="N20" s="47">
        <v>36.627497252225439</v>
      </c>
      <c r="O20" s="56" t="s">
        <v>141</v>
      </c>
      <c r="P20" s="56"/>
      <c r="Q20" s="47">
        <v>27.649561188756408</v>
      </c>
      <c r="R20" s="47">
        <v>3.665590570362578</v>
      </c>
      <c r="S20" s="47">
        <v>23.98397061839383</v>
      </c>
      <c r="T20" s="57" t="s">
        <v>142</v>
      </c>
      <c r="U20" s="57"/>
      <c r="V20" s="47">
        <v>17.716893484167215</v>
      </c>
      <c r="W20" s="47">
        <v>5.0733668503356046</v>
      </c>
      <c r="X20" s="47">
        <v>12.643526633831609</v>
      </c>
      <c r="Y20" s="47" t="s">
        <v>142</v>
      </c>
      <c r="Z20" s="58"/>
    </row>
    <row r="21" spans="1:26">
      <c r="A21" s="36" t="str">
        <f>Residential3[[#This Row],[ID Country]]&amp;"500_"&amp;Residential3[[#This Row],[ID Energy carrier]]&amp;Residential3[[#This Row],[Year]]</f>
        <v>CZ500_12050</v>
      </c>
      <c r="B21" s="36" t="str">
        <f>Residential3[[#This Row],[ID Country]]&amp;"100_"&amp;Residential3[[#This Row],[ID Energy carrier]]</f>
        <v>CZ100_1</v>
      </c>
      <c r="C21" s="37">
        <v>1</v>
      </c>
      <c r="D21" s="37" t="s">
        <v>136</v>
      </c>
      <c r="E21" s="59" t="s">
        <v>42</v>
      </c>
      <c r="F21" s="59" t="s">
        <v>52</v>
      </c>
      <c r="G21" s="37" t="s">
        <v>137</v>
      </c>
      <c r="H21" s="37" t="str">
        <f>VLOOKUP(Residential3[[#This Row],[Country]],Countries!$B$2:$C$37,2,FALSE)</f>
        <v>CZ</v>
      </c>
      <c r="I21" s="38" t="s">
        <v>139</v>
      </c>
      <c r="J21" s="52">
        <v>2050</v>
      </c>
      <c r="K21" s="39">
        <v>1</v>
      </c>
      <c r="L21" s="47">
        <v>39.689315669058544</v>
      </c>
      <c r="M21" s="47">
        <v>8.9771630066346475</v>
      </c>
      <c r="N21" s="47">
        <v>30.712152662423897</v>
      </c>
      <c r="O21" s="56" t="s">
        <v>141</v>
      </c>
      <c r="P21" s="56"/>
      <c r="Q21" s="47">
        <v>23.89333086186701</v>
      </c>
      <c r="R21" s="47">
        <v>3.7655068541458485</v>
      </c>
      <c r="S21" s="47">
        <v>20.127824007721163</v>
      </c>
      <c r="T21" s="57" t="s">
        <v>142</v>
      </c>
      <c r="U21" s="57"/>
      <c r="V21" s="47">
        <v>15.79598480719153</v>
      </c>
      <c r="W21" s="47">
        <v>5.211656152488799</v>
      </c>
      <c r="X21" s="47">
        <v>10.584328654702732</v>
      </c>
      <c r="Y21" s="47" t="s">
        <v>142</v>
      </c>
      <c r="Z21" s="58"/>
    </row>
    <row r="22" spans="1:26" hidden="1">
      <c r="A22" s="36" t="str">
        <f>Residential3[[#This Row],[ID Country]]&amp;"500_"&amp;Residential3[[#This Row],[ID Energy carrier]]&amp;Residential3[[#This Row],[Year]]</f>
        <v>DE500_12015</v>
      </c>
      <c r="B22" s="36" t="str">
        <f>Residential3[[#This Row],[ID Country]]&amp;"100_"&amp;Residential3[[#This Row],[ID Energy carrier]]</f>
        <v>DE100_1</v>
      </c>
      <c r="C22" s="37">
        <v>1</v>
      </c>
      <c r="D22" s="37" t="s">
        <v>136</v>
      </c>
      <c r="E22" s="37" t="s">
        <v>41</v>
      </c>
      <c r="F22" s="37" t="s">
        <v>144</v>
      </c>
      <c r="G22" s="37" t="s">
        <v>137</v>
      </c>
      <c r="H22" s="37" t="str">
        <f>VLOOKUP(Residential3[[#This Row],[Country]],Countries!$B$2:$C$37,2,FALSE)</f>
        <v>DE</v>
      </c>
      <c r="I22" s="38" t="s">
        <v>139</v>
      </c>
      <c r="J22" s="37">
        <v>2015</v>
      </c>
      <c r="K22" s="39">
        <v>1</v>
      </c>
      <c r="L22" s="45">
        <v>443.7884827175568</v>
      </c>
      <c r="M22" s="45">
        <v>88.204622934383593</v>
      </c>
      <c r="N22" s="45">
        <v>355.58385978317324</v>
      </c>
      <c r="O22" s="45" t="s">
        <v>141</v>
      </c>
      <c r="P22" s="45"/>
      <c r="Q22" s="45">
        <v>284.49725612266764</v>
      </c>
      <c r="R22" s="45">
        <v>52.096446068978125</v>
      </c>
      <c r="S22" s="45">
        <v>232.40081005368953</v>
      </c>
      <c r="T22" s="45" t="s">
        <v>142</v>
      </c>
      <c r="U22" s="45"/>
      <c r="V22" s="45">
        <v>159.29122659488917</v>
      </c>
      <c r="W22" s="45">
        <v>36.108176865405476</v>
      </c>
      <c r="X22" s="45">
        <v>123.18304972948368</v>
      </c>
      <c r="Y22" s="45" t="s">
        <v>142</v>
      </c>
      <c r="Z22" s="46"/>
    </row>
    <row r="23" spans="1:26" hidden="1">
      <c r="A23" s="36" t="str">
        <f>Residential3[[#This Row],[ID Country]]&amp;"500_"&amp;Residential3[[#This Row],[ID Energy carrier]]&amp;Residential3[[#This Row],[Year]]</f>
        <v>DE500_12030</v>
      </c>
      <c r="B23" s="36" t="str">
        <f>Residential3[[#This Row],[ID Country]]&amp;"100_"&amp;Residential3[[#This Row],[ID Energy carrier]]</f>
        <v>DE100_1</v>
      </c>
      <c r="C23" s="37">
        <v>1</v>
      </c>
      <c r="D23" s="37" t="s">
        <v>136</v>
      </c>
      <c r="E23" s="37" t="s">
        <v>41</v>
      </c>
      <c r="F23" s="37" t="s">
        <v>144</v>
      </c>
      <c r="G23" s="37" t="s">
        <v>137</v>
      </c>
      <c r="H23" s="37" t="str">
        <f>VLOOKUP(Residential3[[#This Row],[Country]],Countries!$B$2:$C$37,2,FALSE)</f>
        <v>DE</v>
      </c>
      <c r="I23" s="38" t="s">
        <v>139</v>
      </c>
      <c r="J23" s="52">
        <v>2030</v>
      </c>
      <c r="K23" s="39">
        <v>1</v>
      </c>
      <c r="L23" s="47">
        <v>408.64703808330796</v>
      </c>
      <c r="M23" s="47">
        <v>92.070466121403129</v>
      </c>
      <c r="N23" s="47">
        <v>316.57657196190485</v>
      </c>
      <c r="O23" s="56" t="s">
        <v>141</v>
      </c>
      <c r="P23" s="56"/>
      <c r="Q23" s="47">
        <v>261.47093106227339</v>
      </c>
      <c r="R23" s="47">
        <v>54.515222522140952</v>
      </c>
      <c r="S23" s="47">
        <v>206.95570854013243</v>
      </c>
      <c r="T23" s="57" t="s">
        <v>142</v>
      </c>
      <c r="U23" s="57"/>
      <c r="V23" s="47">
        <v>147.1761070210346</v>
      </c>
      <c r="W23" s="47">
        <v>37.555243599262177</v>
      </c>
      <c r="X23" s="47">
        <v>109.62086342177243</v>
      </c>
      <c r="Y23" s="47" t="s">
        <v>142</v>
      </c>
      <c r="Z23" s="58"/>
    </row>
    <row r="24" spans="1:26">
      <c r="A24" s="36" t="str">
        <f>Residential3[[#This Row],[ID Country]]&amp;"500_"&amp;Residential3[[#This Row],[ID Energy carrier]]&amp;Residential3[[#This Row],[Year]]</f>
        <v>DE500_12050</v>
      </c>
      <c r="B24" s="36" t="str">
        <f>Residential3[[#This Row],[ID Country]]&amp;"100_"&amp;Residential3[[#This Row],[ID Energy carrier]]</f>
        <v>DE100_1</v>
      </c>
      <c r="C24" s="37">
        <v>1</v>
      </c>
      <c r="D24" s="37" t="s">
        <v>136</v>
      </c>
      <c r="E24" s="37" t="s">
        <v>41</v>
      </c>
      <c r="F24" s="37" t="s">
        <v>144</v>
      </c>
      <c r="G24" s="37" t="s">
        <v>137</v>
      </c>
      <c r="H24" s="37" t="str">
        <f>VLOOKUP(Residential3[[#This Row],[Country]],Countries!$B$2:$C$37,2,FALSE)</f>
        <v>DE</v>
      </c>
      <c r="I24" s="38" t="s">
        <v>139</v>
      </c>
      <c r="J24" s="52">
        <v>2050</v>
      </c>
      <c r="K24" s="39">
        <v>1</v>
      </c>
      <c r="L24" s="47">
        <v>328.37262048801739</v>
      </c>
      <c r="M24" s="47">
        <v>86.123098769057776</v>
      </c>
      <c r="N24" s="47">
        <v>242.24952171895961</v>
      </c>
      <c r="O24" s="56" t="s">
        <v>141</v>
      </c>
      <c r="P24" s="56"/>
      <c r="Q24" s="47">
        <v>209.27853296688357</v>
      </c>
      <c r="R24" s="47">
        <v>50.993766964323882</v>
      </c>
      <c r="S24" s="47">
        <v>158.28476600255971</v>
      </c>
      <c r="T24" s="57" t="s">
        <v>142</v>
      </c>
      <c r="U24" s="57"/>
      <c r="V24" s="47">
        <v>119.09408752113382</v>
      </c>
      <c r="W24" s="47">
        <v>35.129331804733887</v>
      </c>
      <c r="X24" s="47">
        <v>83.964755716399921</v>
      </c>
      <c r="Y24" s="47" t="s">
        <v>142</v>
      </c>
      <c r="Z24" s="58"/>
    </row>
    <row r="25" spans="1:26" hidden="1">
      <c r="A25" s="36" t="str">
        <f>Residential3[[#This Row],[ID Country]]&amp;"500_"&amp;Residential3[[#This Row],[ID Energy carrier]]&amp;Residential3[[#This Row],[Year]]</f>
        <v>DK500_12015</v>
      </c>
      <c r="B25" s="36" t="str">
        <f>Residential3[[#This Row],[ID Country]]&amp;"100_"&amp;Residential3[[#This Row],[ID Energy carrier]]</f>
        <v>DK100_1</v>
      </c>
      <c r="C25" s="37">
        <v>1</v>
      </c>
      <c r="D25" s="37" t="s">
        <v>136</v>
      </c>
      <c r="E25" s="19" t="s">
        <v>40</v>
      </c>
      <c r="F25" s="19" t="s">
        <v>62</v>
      </c>
      <c r="G25" s="37" t="s">
        <v>143</v>
      </c>
      <c r="H25" s="37" t="str">
        <f>VLOOKUP(Residential3[[#This Row],[Country]],Countries!$B$2:$C$37,2,FALSE)</f>
        <v>DK</v>
      </c>
      <c r="I25" s="38" t="s">
        <v>139</v>
      </c>
      <c r="J25" s="37">
        <v>2015</v>
      </c>
      <c r="K25" s="39">
        <v>1</v>
      </c>
      <c r="L25" s="45">
        <v>33.910176805078734</v>
      </c>
      <c r="M25" s="45">
        <v>6.5554857720570077</v>
      </c>
      <c r="N25" s="45">
        <v>27.354691033021723</v>
      </c>
      <c r="O25" s="45" t="s">
        <v>141</v>
      </c>
      <c r="P25" s="45"/>
      <c r="Q25" s="45">
        <v>22.149735299025384</v>
      </c>
      <c r="R25" s="45">
        <v>3.737169745256641</v>
      </c>
      <c r="S25" s="45">
        <v>18.412565553768744</v>
      </c>
      <c r="T25" s="45" t="s">
        <v>142</v>
      </c>
      <c r="U25" s="45"/>
      <c r="V25" s="45">
        <v>11.760441506053343</v>
      </c>
      <c r="W25" s="45">
        <v>2.8183160268003666</v>
      </c>
      <c r="X25" s="45">
        <v>8.9421254792529776</v>
      </c>
      <c r="Y25" s="45" t="s">
        <v>142</v>
      </c>
      <c r="Z25" s="46"/>
    </row>
    <row r="26" spans="1:26" hidden="1">
      <c r="A26" s="36" t="str">
        <f>Residential3[[#This Row],[ID Country]]&amp;"500_"&amp;Residential3[[#This Row],[ID Energy carrier]]&amp;Residential3[[#This Row],[Year]]</f>
        <v>DK500_12030</v>
      </c>
      <c r="B26" s="36" t="str">
        <f>Residential3[[#This Row],[ID Country]]&amp;"100_"&amp;Residential3[[#This Row],[ID Energy carrier]]</f>
        <v>DK100_1</v>
      </c>
      <c r="C26" s="37">
        <v>1</v>
      </c>
      <c r="D26" s="37" t="s">
        <v>136</v>
      </c>
      <c r="E26" s="59" t="s">
        <v>40</v>
      </c>
      <c r="F26" s="59" t="s">
        <v>62</v>
      </c>
      <c r="G26" s="37" t="s">
        <v>143</v>
      </c>
      <c r="H26" s="37" t="str">
        <f>VLOOKUP(Residential3[[#This Row],[Country]],Countries!$B$2:$C$37,2,FALSE)</f>
        <v>DK</v>
      </c>
      <c r="I26" s="38" t="s">
        <v>139</v>
      </c>
      <c r="J26" s="52">
        <v>2030</v>
      </c>
      <c r="K26" s="39">
        <v>1</v>
      </c>
      <c r="L26" s="47">
        <v>35.338101508236093</v>
      </c>
      <c r="M26" s="47">
        <v>7.2502841407167455</v>
      </c>
      <c r="N26" s="47">
        <v>28.087817367519346</v>
      </c>
      <c r="O26" s="56" t="s">
        <v>141</v>
      </c>
      <c r="P26" s="56"/>
      <c r="Q26" s="47">
        <v>24.879916567669021</v>
      </c>
      <c r="R26" s="47">
        <v>4.757893858352638</v>
      </c>
      <c r="S26" s="47">
        <v>20.122022709316383</v>
      </c>
      <c r="T26" s="57" t="s">
        <v>142</v>
      </c>
      <c r="U26" s="57"/>
      <c r="V26" s="47">
        <v>10.458184940567071</v>
      </c>
      <c r="W26" s="47">
        <v>2.492390282364108</v>
      </c>
      <c r="X26" s="47">
        <v>7.9657946582029631</v>
      </c>
      <c r="Y26" s="47" t="s">
        <v>142</v>
      </c>
      <c r="Z26" s="58"/>
    </row>
    <row r="27" spans="1:26">
      <c r="A27" s="36" t="str">
        <f>Residential3[[#This Row],[ID Country]]&amp;"500_"&amp;Residential3[[#This Row],[ID Energy carrier]]&amp;Residential3[[#This Row],[Year]]</f>
        <v>DK500_12050</v>
      </c>
      <c r="B27" s="36" t="str">
        <f>Residential3[[#This Row],[ID Country]]&amp;"100_"&amp;Residential3[[#This Row],[ID Energy carrier]]</f>
        <v>DK100_1</v>
      </c>
      <c r="C27" s="37">
        <v>1</v>
      </c>
      <c r="D27" s="37" t="s">
        <v>136</v>
      </c>
      <c r="E27" s="59" t="s">
        <v>40</v>
      </c>
      <c r="F27" s="59" t="s">
        <v>62</v>
      </c>
      <c r="G27" s="37" t="s">
        <v>143</v>
      </c>
      <c r="H27" s="37" t="str">
        <f>VLOOKUP(Residential3[[#This Row],[Country]],Countries!$B$2:$C$37,2,FALSE)</f>
        <v>DK</v>
      </c>
      <c r="I27" s="38" t="s">
        <v>139</v>
      </c>
      <c r="J27" s="52">
        <v>2050</v>
      </c>
      <c r="K27" s="39">
        <v>1</v>
      </c>
      <c r="L27" s="47">
        <v>35.185444396229371</v>
      </c>
      <c r="M27" s="47">
        <v>7.6726368786986257</v>
      </c>
      <c r="N27" s="47">
        <v>27.512807517530749</v>
      </c>
      <c r="O27" s="56" t="s">
        <v>141</v>
      </c>
      <c r="P27" s="56"/>
      <c r="Q27" s="47">
        <v>25.048697377210914</v>
      </c>
      <c r="R27" s="47">
        <v>5.0350567197110276</v>
      </c>
      <c r="S27" s="47">
        <v>20.013640657499888</v>
      </c>
      <c r="T27" s="57" t="s">
        <v>142</v>
      </c>
      <c r="U27" s="57"/>
      <c r="V27" s="47">
        <v>10.136747019018459</v>
      </c>
      <c r="W27" s="47">
        <v>2.6375801589875985</v>
      </c>
      <c r="X27" s="47">
        <v>7.4991668600308614</v>
      </c>
      <c r="Y27" s="47" t="s">
        <v>142</v>
      </c>
      <c r="Z27" s="58"/>
    </row>
    <row r="28" spans="1:26" hidden="1">
      <c r="A28" s="36" t="str">
        <f>Residential3[[#This Row],[ID Country]]&amp;"500_"&amp;Residential3[[#This Row],[ID Energy carrier]]&amp;Residential3[[#This Row],[Year]]</f>
        <v>EE500_12015</v>
      </c>
      <c r="B28" s="36" t="str">
        <f>Residential3[[#This Row],[ID Country]]&amp;"100_"&amp;Residential3[[#This Row],[ID Energy carrier]]</f>
        <v>EE100_1</v>
      </c>
      <c r="C28" s="37">
        <v>1</v>
      </c>
      <c r="D28" s="37" t="s">
        <v>136</v>
      </c>
      <c r="E28" s="19" t="s">
        <v>39</v>
      </c>
      <c r="F28" s="19" t="s">
        <v>53</v>
      </c>
      <c r="G28" s="37" t="s">
        <v>143</v>
      </c>
      <c r="H28" s="37" t="str">
        <f>VLOOKUP(Residential3[[#This Row],[Country]],Countries!$B$2:$C$37,2,FALSE)</f>
        <v>EE</v>
      </c>
      <c r="I28" s="38" t="s">
        <v>139</v>
      </c>
      <c r="J28" s="37">
        <v>2015</v>
      </c>
      <c r="K28" s="39">
        <v>1</v>
      </c>
      <c r="L28" s="45">
        <v>6.8945120545719778</v>
      </c>
      <c r="M28" s="45">
        <v>0.70616243900281295</v>
      </c>
      <c r="N28" s="45">
        <v>6.1883496155691651</v>
      </c>
      <c r="O28" s="45" t="s">
        <v>141</v>
      </c>
      <c r="P28" s="45"/>
      <c r="Q28" s="45">
        <v>4.0674328808669813</v>
      </c>
      <c r="R28" s="45">
        <v>0.21720781921045362</v>
      </c>
      <c r="S28" s="45">
        <v>3.8502250616565279</v>
      </c>
      <c r="T28" s="45" t="s">
        <v>142</v>
      </c>
      <c r="U28" s="45"/>
      <c r="V28" s="45">
        <v>2.8270791737049965</v>
      </c>
      <c r="W28" s="45">
        <v>0.48895461979235927</v>
      </c>
      <c r="X28" s="45">
        <v>2.3381245539126372</v>
      </c>
      <c r="Y28" s="45" t="s">
        <v>142</v>
      </c>
      <c r="Z28" s="46"/>
    </row>
    <row r="29" spans="1:26" hidden="1">
      <c r="A29" s="36" t="str">
        <f>Residential3[[#This Row],[ID Country]]&amp;"500_"&amp;Residential3[[#This Row],[ID Energy carrier]]&amp;Residential3[[#This Row],[Year]]</f>
        <v>EE500_12030</v>
      </c>
      <c r="B29" s="36" t="str">
        <f>Residential3[[#This Row],[ID Country]]&amp;"100_"&amp;Residential3[[#This Row],[ID Energy carrier]]</f>
        <v>EE100_1</v>
      </c>
      <c r="C29" s="37">
        <v>1</v>
      </c>
      <c r="D29" s="37" t="s">
        <v>136</v>
      </c>
      <c r="E29" s="59" t="s">
        <v>39</v>
      </c>
      <c r="F29" s="59" t="s">
        <v>53</v>
      </c>
      <c r="G29" s="37" t="s">
        <v>143</v>
      </c>
      <c r="H29" s="37" t="str">
        <f>VLOOKUP(Residential3[[#This Row],[Country]],Countries!$B$2:$C$37,2,FALSE)</f>
        <v>EE</v>
      </c>
      <c r="I29" s="38" t="s">
        <v>139</v>
      </c>
      <c r="J29" s="52">
        <v>2030</v>
      </c>
      <c r="K29" s="39">
        <v>1</v>
      </c>
      <c r="L29" s="47">
        <v>5.9783542933676337</v>
      </c>
      <c r="M29" s="47">
        <v>0.65850033735659097</v>
      </c>
      <c r="N29" s="47">
        <v>5.3198539560110429</v>
      </c>
      <c r="O29" s="56" t="s">
        <v>141</v>
      </c>
      <c r="P29" s="56"/>
      <c r="Q29" s="47">
        <v>3.5370115029707945</v>
      </c>
      <c r="R29" s="47">
        <v>0.20267724342677801</v>
      </c>
      <c r="S29" s="47">
        <v>3.3343342595440166</v>
      </c>
      <c r="T29" s="57" t="s">
        <v>142</v>
      </c>
      <c r="U29" s="57"/>
      <c r="V29" s="47">
        <v>2.4413427903968392</v>
      </c>
      <c r="W29" s="47">
        <v>0.45582309392981296</v>
      </c>
      <c r="X29" s="47">
        <v>1.9855196964670261</v>
      </c>
      <c r="Y29" s="47" t="s">
        <v>142</v>
      </c>
      <c r="Z29" s="58"/>
    </row>
    <row r="30" spans="1:26">
      <c r="A30" s="36" t="str">
        <f>Residential3[[#This Row],[ID Country]]&amp;"500_"&amp;Residential3[[#This Row],[ID Energy carrier]]&amp;Residential3[[#This Row],[Year]]</f>
        <v>EE500_12050</v>
      </c>
      <c r="B30" s="36" t="str">
        <f>Residential3[[#This Row],[ID Country]]&amp;"100_"&amp;Residential3[[#This Row],[ID Energy carrier]]</f>
        <v>EE100_1</v>
      </c>
      <c r="C30" s="37">
        <v>1</v>
      </c>
      <c r="D30" s="37" t="s">
        <v>136</v>
      </c>
      <c r="E30" s="59" t="s">
        <v>39</v>
      </c>
      <c r="F30" s="59" t="s">
        <v>53</v>
      </c>
      <c r="G30" s="37" t="s">
        <v>143</v>
      </c>
      <c r="H30" s="37" t="str">
        <f>VLOOKUP(Residential3[[#This Row],[Country]],Countries!$B$2:$C$37,2,FALSE)</f>
        <v>EE</v>
      </c>
      <c r="I30" s="38" t="s">
        <v>139</v>
      </c>
      <c r="J30" s="52">
        <v>2050</v>
      </c>
      <c r="K30" s="39">
        <v>1</v>
      </c>
      <c r="L30" s="47">
        <v>4.7042292625655175</v>
      </c>
      <c r="M30" s="47">
        <v>0.61736237762571466</v>
      </c>
      <c r="N30" s="47">
        <v>4.0868668849398029</v>
      </c>
      <c r="O30" s="56" t="s">
        <v>141</v>
      </c>
      <c r="P30" s="56"/>
      <c r="Q30" s="47">
        <v>2.7731661052815992</v>
      </c>
      <c r="R30" s="47">
        <v>0.19001555169260845</v>
      </c>
      <c r="S30" s="47">
        <v>2.5831505535889909</v>
      </c>
      <c r="T30" s="57" t="s">
        <v>142</v>
      </c>
      <c r="U30" s="57"/>
      <c r="V30" s="47">
        <v>1.9310631572839183</v>
      </c>
      <c r="W30" s="47">
        <v>0.42734682593310619</v>
      </c>
      <c r="X30" s="47">
        <v>1.5037163313508122</v>
      </c>
      <c r="Y30" s="47" t="s">
        <v>142</v>
      </c>
      <c r="Z30" s="58"/>
    </row>
    <row r="31" spans="1:26" hidden="1">
      <c r="A31" s="36" t="str">
        <f>Residential3[[#This Row],[ID Country]]&amp;"500_"&amp;Residential3[[#This Row],[ID Energy carrier]]&amp;Residential3[[#This Row],[Year]]</f>
        <v>EL500_12015</v>
      </c>
      <c r="B31" s="36" t="str">
        <f>Residential3[[#This Row],[ID Country]]&amp;"100_"&amp;Residential3[[#This Row],[ID Energy carrier]]</f>
        <v>EL100_1</v>
      </c>
      <c r="C31" s="37">
        <v>1</v>
      </c>
      <c r="D31" s="37" t="s">
        <v>136</v>
      </c>
      <c r="E31" s="19" t="s">
        <v>38</v>
      </c>
      <c r="F31" s="19" t="s">
        <v>64</v>
      </c>
      <c r="G31" s="37" t="s">
        <v>143</v>
      </c>
      <c r="H31" s="37" t="str">
        <f>VLOOKUP(Residential3[[#This Row],[Country]],Countries!$B$2:$C$37,2,FALSE)</f>
        <v>EL</v>
      </c>
      <c r="I31" s="38" t="s">
        <v>139</v>
      </c>
      <c r="J31" s="37">
        <v>2015</v>
      </c>
      <c r="K31" s="39">
        <v>1</v>
      </c>
      <c r="L31" s="45">
        <v>28.989021605997408</v>
      </c>
      <c r="M31" s="45">
        <v>6.4427063996973803</v>
      </c>
      <c r="N31" s="45">
        <v>22.546315206300029</v>
      </c>
      <c r="O31" s="45" t="s">
        <v>141</v>
      </c>
      <c r="P31" s="45"/>
      <c r="Q31" s="45">
        <v>14.70684334410806</v>
      </c>
      <c r="R31" s="45">
        <v>2.8615966334418705</v>
      </c>
      <c r="S31" s="45">
        <v>11.84524671066619</v>
      </c>
      <c r="T31" s="45" t="s">
        <v>142</v>
      </c>
      <c r="U31" s="45"/>
      <c r="V31" s="45">
        <v>14.282178261889349</v>
      </c>
      <c r="W31" s="45">
        <v>3.5811097662555094</v>
      </c>
      <c r="X31" s="45">
        <v>10.701068495633841</v>
      </c>
      <c r="Y31" s="45" t="s">
        <v>142</v>
      </c>
      <c r="Z31" s="46"/>
    </row>
    <row r="32" spans="1:26" hidden="1">
      <c r="A32" s="36" t="str">
        <f>Residential3[[#This Row],[ID Country]]&amp;"500_"&amp;Residential3[[#This Row],[ID Energy carrier]]&amp;Residential3[[#This Row],[Year]]</f>
        <v>EL500_12030</v>
      </c>
      <c r="B32" s="36" t="str">
        <f>Residential3[[#This Row],[ID Country]]&amp;"100_"&amp;Residential3[[#This Row],[ID Energy carrier]]</f>
        <v>EL100_1</v>
      </c>
      <c r="C32" s="37">
        <v>1</v>
      </c>
      <c r="D32" s="37" t="s">
        <v>136</v>
      </c>
      <c r="E32" s="59" t="s">
        <v>38</v>
      </c>
      <c r="F32" s="59" t="s">
        <v>64</v>
      </c>
      <c r="G32" s="37" t="s">
        <v>143</v>
      </c>
      <c r="H32" s="37" t="str">
        <f>VLOOKUP(Residential3[[#This Row],[Country]],Countries!$B$2:$C$37,2,FALSE)</f>
        <v>EL</v>
      </c>
      <c r="I32" s="38" t="s">
        <v>139</v>
      </c>
      <c r="J32" s="52">
        <v>2030</v>
      </c>
      <c r="K32" s="39">
        <v>1</v>
      </c>
      <c r="L32" s="47">
        <v>25.725489576683103</v>
      </c>
      <c r="M32" s="47">
        <v>6.1194031851506017</v>
      </c>
      <c r="N32" s="47">
        <v>19.6060863915325</v>
      </c>
      <c r="O32" s="56" t="s">
        <v>141</v>
      </c>
      <c r="P32" s="56"/>
      <c r="Q32" s="47">
        <v>12.992188710478064</v>
      </c>
      <c r="R32" s="47">
        <v>2.6925727538143418</v>
      </c>
      <c r="S32" s="47">
        <v>10.299615956663724</v>
      </c>
      <c r="T32" s="57" t="s">
        <v>142</v>
      </c>
      <c r="U32" s="57"/>
      <c r="V32" s="47">
        <v>12.733300866205036</v>
      </c>
      <c r="W32" s="47">
        <v>3.4268304313362599</v>
      </c>
      <c r="X32" s="47">
        <v>9.3064704348687766</v>
      </c>
      <c r="Y32" s="47" t="s">
        <v>142</v>
      </c>
      <c r="Z32" s="58"/>
    </row>
    <row r="33" spans="1:26">
      <c r="A33" s="36" t="str">
        <f>Residential3[[#This Row],[ID Country]]&amp;"500_"&amp;Residential3[[#This Row],[ID Energy carrier]]&amp;Residential3[[#This Row],[Year]]</f>
        <v>EL500_12050</v>
      </c>
      <c r="B33" s="36" t="str">
        <f>Residential3[[#This Row],[ID Country]]&amp;"100_"&amp;Residential3[[#This Row],[ID Energy carrier]]</f>
        <v>EL100_1</v>
      </c>
      <c r="C33" s="37">
        <v>1</v>
      </c>
      <c r="D33" s="37" t="s">
        <v>136</v>
      </c>
      <c r="E33" s="59" t="s">
        <v>38</v>
      </c>
      <c r="F33" s="59" t="s">
        <v>64</v>
      </c>
      <c r="G33" s="37" t="s">
        <v>143</v>
      </c>
      <c r="H33" s="37" t="str">
        <f>VLOOKUP(Residential3[[#This Row],[Country]],Countries!$B$2:$C$37,2,FALSE)</f>
        <v>EL</v>
      </c>
      <c r="I33" s="38" t="s">
        <v>139</v>
      </c>
      <c r="J33" s="52">
        <v>2050</v>
      </c>
      <c r="K33" s="39">
        <v>1</v>
      </c>
      <c r="L33" s="47">
        <v>20.614221922019286</v>
      </c>
      <c r="M33" s="47">
        <v>5.5397632591603898</v>
      </c>
      <c r="N33" s="47">
        <v>15.074458662858897</v>
      </c>
      <c r="O33" s="56" t="s">
        <v>141</v>
      </c>
      <c r="P33" s="56"/>
      <c r="Q33" s="47">
        <v>10.404317270463356</v>
      </c>
      <c r="R33" s="47">
        <v>2.4375278377461429</v>
      </c>
      <c r="S33" s="47">
        <v>7.9667894327172126</v>
      </c>
      <c r="T33" s="57" t="s">
        <v>142</v>
      </c>
      <c r="U33" s="57"/>
      <c r="V33" s="47">
        <v>10.209904651555931</v>
      </c>
      <c r="W33" s="47">
        <v>3.1022354214142474</v>
      </c>
      <c r="X33" s="47">
        <v>7.1076692301416839</v>
      </c>
      <c r="Y33" s="47" t="s">
        <v>142</v>
      </c>
      <c r="Z33" s="58"/>
    </row>
    <row r="34" spans="1:26" hidden="1">
      <c r="A34" s="36" t="str">
        <f>Residential3[[#This Row],[ID Country]]&amp;"500_"&amp;Residential3[[#This Row],[ID Energy carrier]]&amp;Residential3[[#This Row],[Year]]</f>
        <v>ES500_12015</v>
      </c>
      <c r="B34" s="36" t="str">
        <f>Residential3[[#This Row],[ID Country]]&amp;"100_"&amp;Residential3[[#This Row],[ID Energy carrier]]</f>
        <v>ES100_1</v>
      </c>
      <c r="C34" s="37">
        <v>1</v>
      </c>
      <c r="D34" s="37" t="s">
        <v>136</v>
      </c>
      <c r="E34" s="19" t="s">
        <v>37</v>
      </c>
      <c r="F34" s="19" t="s">
        <v>65</v>
      </c>
      <c r="G34" s="37" t="s">
        <v>137</v>
      </c>
      <c r="H34" s="37" t="str">
        <f>VLOOKUP(Residential3[[#This Row],[Country]],Countries!$B$2:$C$37,2,FALSE)</f>
        <v>ES</v>
      </c>
      <c r="I34" s="38" t="s">
        <v>139</v>
      </c>
      <c r="J34" s="37">
        <v>2015</v>
      </c>
      <c r="K34" s="39">
        <v>1</v>
      </c>
      <c r="L34" s="45">
        <v>92.54252968813276</v>
      </c>
      <c r="M34" s="45">
        <v>43.324603981873814</v>
      </c>
      <c r="N34" s="45">
        <v>49.217925706258953</v>
      </c>
      <c r="O34" s="45" t="s">
        <v>141</v>
      </c>
      <c r="P34" s="45"/>
      <c r="Q34" s="45">
        <v>35.099760750549883</v>
      </c>
      <c r="R34" s="45">
        <v>11.538477068704816</v>
      </c>
      <c r="S34" s="45">
        <v>23.561283681845069</v>
      </c>
      <c r="T34" s="45" t="s">
        <v>142</v>
      </c>
      <c r="U34" s="45"/>
      <c r="V34" s="45">
        <v>57.442768937582883</v>
      </c>
      <c r="W34" s="45">
        <v>31.786126913168996</v>
      </c>
      <c r="X34" s="45">
        <v>25.656642024413888</v>
      </c>
      <c r="Y34" s="45" t="s">
        <v>142</v>
      </c>
      <c r="Z34" s="46"/>
    </row>
    <row r="35" spans="1:26" hidden="1">
      <c r="A35" s="36" t="str">
        <f>Residential3[[#This Row],[ID Country]]&amp;"500_"&amp;Residential3[[#This Row],[ID Energy carrier]]&amp;Residential3[[#This Row],[Year]]</f>
        <v>ES500_12030</v>
      </c>
      <c r="B35" s="36" t="str">
        <f>Residential3[[#This Row],[ID Country]]&amp;"100_"&amp;Residential3[[#This Row],[ID Energy carrier]]</f>
        <v>ES100_1</v>
      </c>
      <c r="C35" s="37">
        <v>1</v>
      </c>
      <c r="D35" s="37" t="s">
        <v>136</v>
      </c>
      <c r="E35" s="59" t="s">
        <v>37</v>
      </c>
      <c r="F35" s="59" t="s">
        <v>65</v>
      </c>
      <c r="G35" s="37" t="s">
        <v>137</v>
      </c>
      <c r="H35" s="37" t="str">
        <f>VLOOKUP(Residential3[[#This Row],[Country]],Countries!$B$2:$C$37,2,FALSE)</f>
        <v>ES</v>
      </c>
      <c r="I35" s="38" t="s">
        <v>139</v>
      </c>
      <c r="J35" s="52">
        <v>2030</v>
      </c>
      <c r="K35" s="39">
        <v>1</v>
      </c>
      <c r="L35" s="47">
        <v>91.703419301980915</v>
      </c>
      <c r="M35" s="47">
        <v>43.165321503840886</v>
      </c>
      <c r="N35" s="47">
        <v>48.538097798140043</v>
      </c>
      <c r="O35" s="56" t="s">
        <v>141</v>
      </c>
      <c r="P35" s="56"/>
      <c r="Q35" s="47">
        <v>42.140466751241014</v>
      </c>
      <c r="R35" s="47">
        <v>18.906545194999534</v>
      </c>
      <c r="S35" s="47">
        <v>23.23392155624148</v>
      </c>
      <c r="T35" s="57" t="s">
        <v>142</v>
      </c>
      <c r="U35" s="57"/>
      <c r="V35" s="47">
        <v>49.562952550739908</v>
      </c>
      <c r="W35" s="47">
        <v>24.258776308841352</v>
      </c>
      <c r="X35" s="47">
        <v>25.30417624189856</v>
      </c>
      <c r="Y35" s="47" t="s">
        <v>142</v>
      </c>
      <c r="Z35" s="58"/>
    </row>
    <row r="36" spans="1:26">
      <c r="A36" s="36" t="str">
        <f>Residential3[[#This Row],[ID Country]]&amp;"500_"&amp;Residential3[[#This Row],[ID Energy carrier]]&amp;Residential3[[#This Row],[Year]]</f>
        <v>ES500_12050</v>
      </c>
      <c r="B36" s="36" t="str">
        <f>Residential3[[#This Row],[ID Country]]&amp;"100_"&amp;Residential3[[#This Row],[ID Energy carrier]]</f>
        <v>ES100_1</v>
      </c>
      <c r="C36" s="37">
        <v>1</v>
      </c>
      <c r="D36" s="37" t="s">
        <v>136</v>
      </c>
      <c r="E36" s="59" t="s">
        <v>37</v>
      </c>
      <c r="F36" s="59" t="s">
        <v>65</v>
      </c>
      <c r="G36" s="37" t="s">
        <v>137</v>
      </c>
      <c r="H36" s="37" t="str">
        <f>VLOOKUP(Residential3[[#This Row],[Country]],Countries!$B$2:$C$37,2,FALSE)</f>
        <v>ES</v>
      </c>
      <c r="I36" s="38" t="s">
        <v>139</v>
      </c>
      <c r="J36" s="52">
        <v>2050</v>
      </c>
      <c r="K36" s="39">
        <v>1</v>
      </c>
      <c r="L36" s="47">
        <v>91.605956444504059</v>
      </c>
      <c r="M36" s="47">
        <v>44.228706894299805</v>
      </c>
      <c r="N36" s="47">
        <v>47.377249550204255</v>
      </c>
      <c r="O36" s="56" t="s">
        <v>141</v>
      </c>
      <c r="P36" s="56"/>
      <c r="Q36" s="47">
        <v>42.053029399377365</v>
      </c>
      <c r="R36" s="47">
        <v>19.37231130640507</v>
      </c>
      <c r="S36" s="47">
        <v>22.680718092972299</v>
      </c>
      <c r="T36" s="57" t="s">
        <v>142</v>
      </c>
      <c r="U36" s="57"/>
      <c r="V36" s="47">
        <v>49.552927045126694</v>
      </c>
      <c r="W36" s="47">
        <v>24.856395587894731</v>
      </c>
      <c r="X36" s="47">
        <v>24.696531457231959</v>
      </c>
      <c r="Y36" s="47" t="s">
        <v>142</v>
      </c>
      <c r="Z36" s="58"/>
    </row>
    <row r="37" spans="1:26" hidden="1">
      <c r="A37" s="36" t="str">
        <f>Residential3[[#This Row],[ID Country]]&amp;"500_"&amp;Residential3[[#This Row],[ID Energy carrier]]&amp;Residential3[[#This Row],[Year]]</f>
        <v>FI500_12015</v>
      </c>
      <c r="B37" s="36" t="str">
        <f>Residential3[[#This Row],[ID Country]]&amp;"100_"&amp;Residential3[[#This Row],[ID Energy carrier]]</f>
        <v>FI100_1</v>
      </c>
      <c r="C37" s="37">
        <v>1</v>
      </c>
      <c r="D37" s="37" t="s">
        <v>136</v>
      </c>
      <c r="E37" s="19" t="s">
        <v>36</v>
      </c>
      <c r="F37" s="19" t="s">
        <v>73</v>
      </c>
      <c r="G37" s="37" t="s">
        <v>137</v>
      </c>
      <c r="H37" s="37" t="str">
        <f>VLOOKUP(Residential3[[#This Row],[Country]],Countries!$B$2:$C$37,2,FALSE)</f>
        <v>FI</v>
      </c>
      <c r="I37" s="38" t="s">
        <v>139</v>
      </c>
      <c r="J37" s="37">
        <v>2015</v>
      </c>
      <c r="K37" s="39">
        <v>1</v>
      </c>
      <c r="L37" s="45">
        <v>43.234123791922727</v>
      </c>
      <c r="M37" s="45">
        <v>3.3940947602619342</v>
      </c>
      <c r="N37" s="45">
        <v>39.840029031660791</v>
      </c>
      <c r="O37" s="45" t="s">
        <v>141</v>
      </c>
      <c r="P37" s="45"/>
      <c r="Q37" s="45">
        <v>32.048571665173185</v>
      </c>
      <c r="R37" s="45">
        <v>2.0018310313729137</v>
      </c>
      <c r="S37" s="45">
        <v>30.046740633800272</v>
      </c>
      <c r="T37" s="45" t="s">
        <v>142</v>
      </c>
      <c r="U37" s="45"/>
      <c r="V37" s="45">
        <v>11.18555212674954</v>
      </c>
      <c r="W37" s="45">
        <v>1.3922637288890205</v>
      </c>
      <c r="X37" s="45">
        <v>9.7932883978605201</v>
      </c>
      <c r="Y37" s="45" t="s">
        <v>142</v>
      </c>
      <c r="Z37" s="46"/>
    </row>
    <row r="38" spans="1:26" hidden="1">
      <c r="A38" s="36" t="str">
        <f>Residential3[[#This Row],[ID Country]]&amp;"500_"&amp;Residential3[[#This Row],[ID Energy carrier]]&amp;Residential3[[#This Row],[Year]]</f>
        <v>FI500_12030</v>
      </c>
      <c r="B38" s="36" t="str">
        <f>Residential3[[#This Row],[ID Country]]&amp;"100_"&amp;Residential3[[#This Row],[ID Energy carrier]]</f>
        <v>FI100_1</v>
      </c>
      <c r="C38" s="37">
        <v>1</v>
      </c>
      <c r="D38" s="37" t="s">
        <v>136</v>
      </c>
      <c r="E38" s="59" t="s">
        <v>36</v>
      </c>
      <c r="F38" s="59" t="s">
        <v>73</v>
      </c>
      <c r="G38" s="37" t="s">
        <v>137</v>
      </c>
      <c r="H38" s="37" t="str">
        <f>VLOOKUP(Residential3[[#This Row],[Country]],Countries!$B$2:$C$37,2,FALSE)</f>
        <v>FI</v>
      </c>
      <c r="I38" s="38" t="s">
        <v>139</v>
      </c>
      <c r="J38" s="52">
        <v>2030</v>
      </c>
      <c r="K38" s="39">
        <v>1</v>
      </c>
      <c r="L38" s="47">
        <v>43.031271924493112</v>
      </c>
      <c r="M38" s="47">
        <v>3.7271936550749896</v>
      </c>
      <c r="N38" s="47">
        <v>39.30407826941812</v>
      </c>
      <c r="O38" s="56" t="s">
        <v>141</v>
      </c>
      <c r="P38" s="56"/>
      <c r="Q38" s="47">
        <v>31.995870401189997</v>
      </c>
      <c r="R38" s="47">
        <v>2.2219105632197658</v>
      </c>
      <c r="S38" s="47">
        <v>29.773959837970231</v>
      </c>
      <c r="T38" s="57" t="s">
        <v>142</v>
      </c>
      <c r="U38" s="57"/>
      <c r="V38" s="47">
        <v>11.035401523303111</v>
      </c>
      <c r="W38" s="47">
        <v>1.505283091855224</v>
      </c>
      <c r="X38" s="47">
        <v>9.5301184314478871</v>
      </c>
      <c r="Y38" s="47" t="s">
        <v>142</v>
      </c>
      <c r="Z38" s="58"/>
    </row>
    <row r="39" spans="1:26">
      <c r="A39" s="36" t="str">
        <f>Residential3[[#This Row],[ID Country]]&amp;"500_"&amp;Residential3[[#This Row],[ID Energy carrier]]&amp;Residential3[[#This Row],[Year]]</f>
        <v>FI500_12050</v>
      </c>
      <c r="B39" s="36" t="str">
        <f>Residential3[[#This Row],[ID Country]]&amp;"100_"&amp;Residential3[[#This Row],[ID Energy carrier]]</f>
        <v>FI100_1</v>
      </c>
      <c r="C39" s="37">
        <v>1</v>
      </c>
      <c r="D39" s="37" t="s">
        <v>136</v>
      </c>
      <c r="E39" s="59" t="s">
        <v>36</v>
      </c>
      <c r="F39" s="59" t="s">
        <v>73</v>
      </c>
      <c r="G39" s="37" t="s">
        <v>137</v>
      </c>
      <c r="H39" s="37" t="str">
        <f>VLOOKUP(Residential3[[#This Row],[Country]],Countries!$B$2:$C$37,2,FALSE)</f>
        <v>FI</v>
      </c>
      <c r="I39" s="38" t="s">
        <v>139</v>
      </c>
      <c r="J39" s="52">
        <v>2050</v>
      </c>
      <c r="K39" s="39">
        <v>1</v>
      </c>
      <c r="L39" s="47">
        <v>38.663624174126412</v>
      </c>
      <c r="M39" s="47">
        <v>3.8996810558297712</v>
      </c>
      <c r="N39" s="47">
        <v>34.763943118296638</v>
      </c>
      <c r="O39" s="56" t="s">
        <v>141</v>
      </c>
      <c r="P39" s="56"/>
      <c r="Q39" s="47">
        <v>28.598834743405263</v>
      </c>
      <c r="R39" s="47">
        <v>2.3247363386493656</v>
      </c>
      <c r="S39" s="47">
        <v>26.274098404755897</v>
      </c>
      <c r="T39" s="57" t="s">
        <v>142</v>
      </c>
      <c r="U39" s="57"/>
      <c r="V39" s="47">
        <v>10.064789430721151</v>
      </c>
      <c r="W39" s="47">
        <v>1.5749447171804059</v>
      </c>
      <c r="X39" s="47">
        <v>8.4898447135407444</v>
      </c>
      <c r="Y39" s="47" t="s">
        <v>142</v>
      </c>
      <c r="Z39" s="58"/>
    </row>
    <row r="40" spans="1:26" hidden="1">
      <c r="A40" s="36" t="str">
        <f>Residential3[[#This Row],[ID Country]]&amp;"500_"&amp;Residential3[[#This Row],[ID Energy carrier]]&amp;Residential3[[#This Row],[Year]]</f>
        <v>FR500_12015</v>
      </c>
      <c r="B40" s="36" t="str">
        <f>Residential3[[#This Row],[ID Country]]&amp;"100_"&amp;Residential3[[#This Row],[ID Energy carrier]]</f>
        <v>FR100_1</v>
      </c>
      <c r="C40" s="37">
        <v>1</v>
      </c>
      <c r="D40" s="37" t="s">
        <v>136</v>
      </c>
      <c r="E40" s="19" t="s">
        <v>35</v>
      </c>
      <c r="F40" s="19" t="s">
        <v>66</v>
      </c>
      <c r="G40" s="37" t="s">
        <v>137</v>
      </c>
      <c r="H40" s="37" t="str">
        <f>VLOOKUP(Residential3[[#This Row],[Country]],Countries!$B$2:$C$37,2,FALSE)</f>
        <v>FR</v>
      </c>
      <c r="I40" s="38" t="s">
        <v>139</v>
      </c>
      <c r="J40" s="37">
        <v>2015</v>
      </c>
      <c r="K40" s="39">
        <v>1</v>
      </c>
      <c r="L40" s="45">
        <v>306.50847695613407</v>
      </c>
      <c r="M40" s="45">
        <v>29.474587584648056</v>
      </c>
      <c r="N40" s="45">
        <v>277.033889371486</v>
      </c>
      <c r="O40" s="45" t="s">
        <v>141</v>
      </c>
      <c r="P40" s="45"/>
      <c r="Q40" s="45">
        <v>231.29249242020404</v>
      </c>
      <c r="R40" s="45">
        <v>19.653249485015881</v>
      </c>
      <c r="S40" s="45">
        <v>211.63924293518815</v>
      </c>
      <c r="T40" s="45" t="s">
        <v>142</v>
      </c>
      <c r="U40" s="45"/>
      <c r="V40" s="45">
        <v>75.215984535930019</v>
      </c>
      <c r="W40" s="45">
        <v>9.8213380996321771</v>
      </c>
      <c r="X40" s="45">
        <v>65.394646436297847</v>
      </c>
      <c r="Y40" s="45" t="s">
        <v>142</v>
      </c>
      <c r="Z40" s="46"/>
    </row>
    <row r="41" spans="1:26" hidden="1">
      <c r="A41" s="36" t="str">
        <f>Residential3[[#This Row],[ID Country]]&amp;"500_"&amp;Residential3[[#This Row],[ID Energy carrier]]&amp;Residential3[[#This Row],[Year]]</f>
        <v>FR500_12030</v>
      </c>
      <c r="B41" s="36" t="str">
        <f>Residential3[[#This Row],[ID Country]]&amp;"100_"&amp;Residential3[[#This Row],[ID Energy carrier]]</f>
        <v>FR100_1</v>
      </c>
      <c r="C41" s="37">
        <v>1</v>
      </c>
      <c r="D41" s="37" t="s">
        <v>136</v>
      </c>
      <c r="E41" s="59" t="s">
        <v>35</v>
      </c>
      <c r="F41" s="59" t="s">
        <v>66</v>
      </c>
      <c r="G41" s="37" t="s">
        <v>137</v>
      </c>
      <c r="H41" s="37" t="str">
        <f>VLOOKUP(Residential3[[#This Row],[Country]],Countries!$B$2:$C$37,2,FALSE)</f>
        <v>FR</v>
      </c>
      <c r="I41" s="38" t="s">
        <v>139</v>
      </c>
      <c r="J41" s="52">
        <v>2030</v>
      </c>
      <c r="K41" s="39">
        <v>1</v>
      </c>
      <c r="L41" s="47">
        <v>273.80885000368386</v>
      </c>
      <c r="M41" s="47">
        <v>31.77873044719842</v>
      </c>
      <c r="N41" s="47">
        <v>242.03011955648543</v>
      </c>
      <c r="O41" s="56" t="s">
        <v>141</v>
      </c>
      <c r="P41" s="56"/>
      <c r="Q41" s="47">
        <v>208.38989134220645</v>
      </c>
      <c r="R41" s="47">
        <v>21.3228041162286</v>
      </c>
      <c r="S41" s="47">
        <v>187.06708722597784</v>
      </c>
      <c r="T41" s="57" t="s">
        <v>142</v>
      </c>
      <c r="U41" s="57"/>
      <c r="V41" s="47">
        <v>65.418958661477419</v>
      </c>
      <c r="W41" s="47">
        <v>10.455926330969818</v>
      </c>
      <c r="X41" s="47">
        <v>54.963032330507595</v>
      </c>
      <c r="Y41" s="47" t="s">
        <v>142</v>
      </c>
      <c r="Z41" s="58"/>
    </row>
    <row r="42" spans="1:26">
      <c r="A42" s="36" t="str">
        <f>Residential3[[#This Row],[ID Country]]&amp;"500_"&amp;Residential3[[#This Row],[ID Energy carrier]]&amp;Residential3[[#This Row],[Year]]</f>
        <v>FR500_12050</v>
      </c>
      <c r="B42" s="36" t="str">
        <f>Residential3[[#This Row],[ID Country]]&amp;"100_"&amp;Residential3[[#This Row],[ID Energy carrier]]</f>
        <v>FR100_1</v>
      </c>
      <c r="C42" s="37">
        <v>1</v>
      </c>
      <c r="D42" s="37" t="s">
        <v>136</v>
      </c>
      <c r="E42" s="59" t="s">
        <v>35</v>
      </c>
      <c r="F42" s="59" t="s">
        <v>66</v>
      </c>
      <c r="G42" s="37" t="s">
        <v>137</v>
      </c>
      <c r="H42" s="37" t="str">
        <f>VLOOKUP(Residential3[[#This Row],[Country]],Countries!$B$2:$C$37,2,FALSE)</f>
        <v>FR</v>
      </c>
      <c r="I42" s="38" t="s">
        <v>139</v>
      </c>
      <c r="J42" s="52">
        <v>2050</v>
      </c>
      <c r="K42" s="39">
        <v>1</v>
      </c>
      <c r="L42" s="47">
        <v>219.84588026273474</v>
      </c>
      <c r="M42" s="47">
        <v>33.505611813040773</v>
      </c>
      <c r="N42" s="47">
        <v>186.34026844969395</v>
      </c>
      <c r="O42" s="56" t="s">
        <v>141</v>
      </c>
      <c r="P42" s="56"/>
      <c r="Q42" s="47">
        <v>168.20085185975199</v>
      </c>
      <c r="R42" s="47">
        <v>22.481502169223603</v>
      </c>
      <c r="S42" s="47">
        <v>145.71934969052839</v>
      </c>
      <c r="T42" s="57" t="s">
        <v>142</v>
      </c>
      <c r="U42" s="57"/>
      <c r="V42" s="47">
        <v>51.645028402982739</v>
      </c>
      <c r="W42" s="47">
        <v>11.024109643817171</v>
      </c>
      <c r="X42" s="47">
        <v>40.620918759165569</v>
      </c>
      <c r="Y42" s="47" t="s">
        <v>142</v>
      </c>
      <c r="Z42" s="58"/>
    </row>
    <row r="43" spans="1:26" hidden="1">
      <c r="A43" s="36" t="str">
        <f>Residential3[[#This Row],[ID Country]]&amp;"500_"&amp;Residential3[[#This Row],[ID Energy carrier]]&amp;Residential3[[#This Row],[Year]]</f>
        <v>HR500_12015</v>
      </c>
      <c r="B43" s="36" t="str">
        <f>Residential3[[#This Row],[ID Country]]&amp;"100_"&amp;Residential3[[#This Row],[ID Energy carrier]]</f>
        <v>HR100_1</v>
      </c>
      <c r="C43" s="37">
        <v>1</v>
      </c>
      <c r="D43" s="37" t="s">
        <v>136</v>
      </c>
      <c r="E43" s="19" t="s">
        <v>34</v>
      </c>
      <c r="F43" s="19" t="s">
        <v>51</v>
      </c>
      <c r="G43" s="37" t="s">
        <v>143</v>
      </c>
      <c r="H43" s="37" t="str">
        <f>VLOOKUP(Residential3[[#This Row],[Country]],Countries!$B$2:$C$37,2,FALSE)</f>
        <v>HR</v>
      </c>
      <c r="I43" s="38" t="s">
        <v>139</v>
      </c>
      <c r="J43" s="37">
        <v>2015</v>
      </c>
      <c r="K43" s="39">
        <v>1</v>
      </c>
      <c r="L43" s="45">
        <v>16.12475357768264</v>
      </c>
      <c r="M43" s="45">
        <v>2.2006620061130597</v>
      </c>
      <c r="N43" s="45">
        <v>13.924091571569582</v>
      </c>
      <c r="O43" s="45" t="s">
        <v>141</v>
      </c>
      <c r="P43" s="45"/>
      <c r="Q43" s="45">
        <v>12.865121210366302</v>
      </c>
      <c r="R43" s="45">
        <v>1.3548432015921823</v>
      </c>
      <c r="S43" s="45">
        <v>11.510278008774121</v>
      </c>
      <c r="T43" s="45" t="s">
        <v>142</v>
      </c>
      <c r="U43" s="45"/>
      <c r="V43" s="45">
        <v>3.2596323673163381</v>
      </c>
      <c r="W43" s="45">
        <v>0.84581880452087743</v>
      </c>
      <c r="X43" s="45">
        <v>2.4138135627954607</v>
      </c>
      <c r="Y43" s="45" t="s">
        <v>142</v>
      </c>
      <c r="Z43" s="46"/>
    </row>
    <row r="44" spans="1:26" hidden="1">
      <c r="A44" s="36" t="str">
        <f>Residential3[[#This Row],[ID Country]]&amp;"500_"&amp;Residential3[[#This Row],[ID Energy carrier]]&amp;Residential3[[#This Row],[Year]]</f>
        <v>HR500_12030</v>
      </c>
      <c r="B44" s="36" t="str">
        <f>Residential3[[#This Row],[ID Country]]&amp;"100_"&amp;Residential3[[#This Row],[ID Energy carrier]]</f>
        <v>HR100_1</v>
      </c>
      <c r="C44" s="37">
        <v>1</v>
      </c>
      <c r="D44" s="37" t="s">
        <v>136</v>
      </c>
      <c r="E44" s="59" t="s">
        <v>34</v>
      </c>
      <c r="F44" s="59" t="s">
        <v>51</v>
      </c>
      <c r="G44" s="37" t="s">
        <v>143</v>
      </c>
      <c r="H44" s="37" t="str">
        <f>VLOOKUP(Residential3[[#This Row],[Country]],Countries!$B$2:$C$37,2,FALSE)</f>
        <v>HR</v>
      </c>
      <c r="I44" s="38" t="s">
        <v>139</v>
      </c>
      <c r="J44" s="52">
        <v>2030</v>
      </c>
      <c r="K44" s="39">
        <v>1</v>
      </c>
      <c r="L44" s="47">
        <v>15.760102820402581</v>
      </c>
      <c r="M44" s="47">
        <v>2.2787621388598511</v>
      </c>
      <c r="N44" s="47">
        <v>13.481340681542731</v>
      </c>
      <c r="O44" s="56" t="s">
        <v>141</v>
      </c>
      <c r="P44" s="56"/>
      <c r="Q44" s="47">
        <v>12.5469712480425</v>
      </c>
      <c r="R44" s="47">
        <v>1.4091070848620935</v>
      </c>
      <c r="S44" s="47">
        <v>11.137864163180407</v>
      </c>
      <c r="T44" s="57" t="s">
        <v>142</v>
      </c>
      <c r="U44" s="57"/>
      <c r="V44" s="47">
        <v>3.2131315723600822</v>
      </c>
      <c r="W44" s="47">
        <v>0.86965505399775767</v>
      </c>
      <c r="X44" s="47">
        <v>2.3434765183623245</v>
      </c>
      <c r="Y44" s="47" t="s">
        <v>142</v>
      </c>
      <c r="Z44" s="58"/>
    </row>
    <row r="45" spans="1:26">
      <c r="A45" s="36" t="str">
        <f>Residential3[[#This Row],[ID Country]]&amp;"500_"&amp;Residential3[[#This Row],[ID Energy carrier]]&amp;Residential3[[#This Row],[Year]]</f>
        <v>HR500_12050</v>
      </c>
      <c r="B45" s="36" t="str">
        <f>Residential3[[#This Row],[ID Country]]&amp;"100_"&amp;Residential3[[#This Row],[ID Energy carrier]]</f>
        <v>HR100_1</v>
      </c>
      <c r="C45" s="37">
        <v>1</v>
      </c>
      <c r="D45" s="37" t="s">
        <v>136</v>
      </c>
      <c r="E45" s="59" t="s">
        <v>34</v>
      </c>
      <c r="F45" s="59" t="s">
        <v>51</v>
      </c>
      <c r="G45" s="37" t="s">
        <v>143</v>
      </c>
      <c r="H45" s="37" t="str">
        <f>VLOOKUP(Residential3[[#This Row],[Country]],Countries!$B$2:$C$37,2,FALSE)</f>
        <v>HR</v>
      </c>
      <c r="I45" s="38" t="s">
        <v>139</v>
      </c>
      <c r="J45" s="52">
        <v>2050</v>
      </c>
      <c r="K45" s="39">
        <v>1</v>
      </c>
      <c r="L45" s="47">
        <v>13.331552217992662</v>
      </c>
      <c r="M45" s="47">
        <v>2.1342426725968795</v>
      </c>
      <c r="N45" s="47">
        <v>11.197309545395782</v>
      </c>
      <c r="O45" s="56" t="s">
        <v>141</v>
      </c>
      <c r="P45" s="56"/>
      <c r="Q45" s="47">
        <v>10.565118427435154</v>
      </c>
      <c r="R45" s="47">
        <v>1.3197412838691334</v>
      </c>
      <c r="S45" s="47">
        <v>9.2453771435660208</v>
      </c>
      <c r="T45" s="57" t="s">
        <v>142</v>
      </c>
      <c r="U45" s="57"/>
      <c r="V45" s="47">
        <v>2.7664337905575076</v>
      </c>
      <c r="W45" s="47">
        <v>0.81450138872774624</v>
      </c>
      <c r="X45" s="47">
        <v>1.9519324018297612</v>
      </c>
      <c r="Y45" s="47" t="s">
        <v>142</v>
      </c>
      <c r="Z45" s="58"/>
    </row>
    <row r="46" spans="1:26" hidden="1">
      <c r="A46" s="36" t="str">
        <f>Residential3[[#This Row],[ID Country]]&amp;"500_"&amp;Residential3[[#This Row],[ID Energy carrier]]&amp;Residential3[[#This Row],[Year]]</f>
        <v>HU500_12015</v>
      </c>
      <c r="B46" s="36" t="str">
        <f>Residential3[[#This Row],[ID Country]]&amp;"100_"&amp;Residential3[[#This Row],[ID Energy carrier]]</f>
        <v>HU100_1</v>
      </c>
      <c r="C46" s="37">
        <v>1</v>
      </c>
      <c r="D46" s="37" t="s">
        <v>136</v>
      </c>
      <c r="E46" s="19" t="s">
        <v>33</v>
      </c>
      <c r="F46" s="19" t="s">
        <v>54</v>
      </c>
      <c r="G46" s="37" t="s">
        <v>137</v>
      </c>
      <c r="H46" s="37" t="str">
        <f>VLOOKUP(Residential3[[#This Row],[Country]],Countries!$B$2:$C$37,2,FALSE)</f>
        <v>HU</v>
      </c>
      <c r="I46" s="38" t="s">
        <v>139</v>
      </c>
      <c r="J46" s="37">
        <v>2015</v>
      </c>
      <c r="K46" s="39">
        <v>1</v>
      </c>
      <c r="L46" s="45">
        <v>40.393209343593291</v>
      </c>
      <c r="M46" s="45">
        <v>3.4595824189855553</v>
      </c>
      <c r="N46" s="45">
        <v>36.933626924607736</v>
      </c>
      <c r="O46" s="45" t="s">
        <v>141</v>
      </c>
      <c r="P46" s="45"/>
      <c r="Q46" s="45">
        <v>39.107550904079844</v>
      </c>
      <c r="R46" s="45">
        <v>3.3067788749466271</v>
      </c>
      <c r="S46" s="45">
        <v>35.800772029133213</v>
      </c>
      <c r="T46" s="45" t="s">
        <v>142</v>
      </c>
      <c r="U46" s="45"/>
      <c r="V46" s="45">
        <v>1.2856584395134503</v>
      </c>
      <c r="W46" s="45">
        <v>0.15280354403892818</v>
      </c>
      <c r="X46" s="45">
        <v>1.1328548954745221</v>
      </c>
      <c r="Y46" s="45" t="s">
        <v>142</v>
      </c>
      <c r="Z46" s="46"/>
    </row>
    <row r="47" spans="1:26" hidden="1">
      <c r="A47" s="36" t="str">
        <f>Residential3[[#This Row],[ID Country]]&amp;"500_"&amp;Residential3[[#This Row],[ID Energy carrier]]&amp;Residential3[[#This Row],[Year]]</f>
        <v>HU500_12030</v>
      </c>
      <c r="B47" s="36" t="str">
        <f>Residential3[[#This Row],[ID Country]]&amp;"100_"&amp;Residential3[[#This Row],[ID Energy carrier]]</f>
        <v>HU100_1</v>
      </c>
      <c r="C47" s="37">
        <v>1</v>
      </c>
      <c r="D47" s="37" t="s">
        <v>136</v>
      </c>
      <c r="E47" s="59" t="s">
        <v>33</v>
      </c>
      <c r="F47" s="59" t="s">
        <v>54</v>
      </c>
      <c r="G47" s="37" t="s">
        <v>137</v>
      </c>
      <c r="H47" s="37" t="str">
        <f>VLOOKUP(Residential3[[#This Row],[Country]],Countries!$B$2:$C$37,2,FALSE)</f>
        <v>HU</v>
      </c>
      <c r="I47" s="38" t="s">
        <v>139</v>
      </c>
      <c r="J47" s="52">
        <v>2030</v>
      </c>
      <c r="K47" s="39">
        <v>1</v>
      </c>
      <c r="L47" s="47">
        <v>37.616689030848782</v>
      </c>
      <c r="M47" s="47">
        <v>3.4886655848926127</v>
      </c>
      <c r="N47" s="47">
        <v>34.128023445956174</v>
      </c>
      <c r="O47" s="56" t="s">
        <v>141</v>
      </c>
      <c r="P47" s="56"/>
      <c r="Q47" s="47">
        <v>31.042982296864601</v>
      </c>
      <c r="R47" s="47">
        <v>3.3375630237760641</v>
      </c>
      <c r="S47" s="47">
        <v>27.705419273088538</v>
      </c>
      <c r="T47" s="57" t="s">
        <v>142</v>
      </c>
      <c r="U47" s="57"/>
      <c r="V47" s="47">
        <v>6.5737067339841833</v>
      </c>
      <c r="W47" s="47">
        <v>0.15110256111654868</v>
      </c>
      <c r="X47" s="47">
        <v>6.4226041728676346</v>
      </c>
      <c r="Y47" s="47" t="s">
        <v>142</v>
      </c>
      <c r="Z47" s="58"/>
    </row>
    <row r="48" spans="1:26">
      <c r="A48" s="36" t="str">
        <f>Residential3[[#This Row],[ID Country]]&amp;"500_"&amp;Residential3[[#This Row],[ID Energy carrier]]&amp;Residential3[[#This Row],[Year]]</f>
        <v>HU500_12050</v>
      </c>
      <c r="B48" s="36" t="str">
        <f>Residential3[[#This Row],[ID Country]]&amp;"100_"&amp;Residential3[[#This Row],[ID Energy carrier]]</f>
        <v>HU100_1</v>
      </c>
      <c r="C48" s="37">
        <v>1</v>
      </c>
      <c r="D48" s="37" t="s">
        <v>136</v>
      </c>
      <c r="E48" s="59" t="s">
        <v>33</v>
      </c>
      <c r="F48" s="59" t="s">
        <v>54</v>
      </c>
      <c r="G48" s="37" t="s">
        <v>137</v>
      </c>
      <c r="H48" s="37" t="str">
        <f>VLOOKUP(Residential3[[#This Row],[Country]],Countries!$B$2:$C$37,2,FALSE)</f>
        <v>HU</v>
      </c>
      <c r="I48" s="38" t="s">
        <v>139</v>
      </c>
      <c r="J48" s="52">
        <v>2050</v>
      </c>
      <c r="K48" s="39">
        <v>1</v>
      </c>
      <c r="L48" s="47">
        <v>31.716728796026551</v>
      </c>
      <c r="M48" s="47">
        <v>3.3693416879931877</v>
      </c>
      <c r="N48" s="47">
        <v>28.347387108033363</v>
      </c>
      <c r="O48" s="56" t="s">
        <v>141</v>
      </c>
      <c r="P48" s="56"/>
      <c r="Q48" s="47">
        <v>26.221268175884568</v>
      </c>
      <c r="R48" s="47">
        <v>3.2234073340278169</v>
      </c>
      <c r="S48" s="47">
        <v>22.997860841856753</v>
      </c>
      <c r="T48" s="57" t="s">
        <v>142</v>
      </c>
      <c r="U48" s="57"/>
      <c r="V48" s="47">
        <v>5.4954606201419818</v>
      </c>
      <c r="W48" s="47">
        <v>0.14593435396537083</v>
      </c>
      <c r="X48" s="47">
        <v>5.3495262661766105</v>
      </c>
      <c r="Y48" s="47" t="s">
        <v>142</v>
      </c>
      <c r="Z48" s="58"/>
    </row>
    <row r="49" spans="1:26" hidden="1">
      <c r="A49" s="36" t="str">
        <f>Residential3[[#This Row],[ID Country]]&amp;"500_"&amp;Residential3[[#This Row],[ID Energy carrier]]&amp;Residential3[[#This Row],[Year]]</f>
        <v>IE500_12015</v>
      </c>
      <c r="B49" s="36" t="str">
        <f>Residential3[[#This Row],[ID Country]]&amp;"100_"&amp;Residential3[[#This Row],[ID Energy carrier]]</f>
        <v>IE100_1</v>
      </c>
      <c r="C49" s="37">
        <v>1</v>
      </c>
      <c r="D49" s="37" t="s">
        <v>136</v>
      </c>
      <c r="E49" s="19" t="s">
        <v>32</v>
      </c>
      <c r="F49" s="19" t="s">
        <v>63</v>
      </c>
      <c r="G49" s="37" t="s">
        <v>143</v>
      </c>
      <c r="H49" s="37" t="str">
        <f>VLOOKUP(Residential3[[#This Row],[Country]],Countries!$B$2:$C$37,2,FALSE)</f>
        <v>IE</v>
      </c>
      <c r="I49" s="38" t="s">
        <v>139</v>
      </c>
      <c r="J49" s="37">
        <v>2015</v>
      </c>
      <c r="K49" s="39">
        <v>1</v>
      </c>
      <c r="L49" s="45">
        <v>20.765669263074034</v>
      </c>
      <c r="M49" s="45">
        <v>3.4892223655299275</v>
      </c>
      <c r="N49" s="45">
        <v>17.276446897544108</v>
      </c>
      <c r="O49" s="45" t="s">
        <v>141</v>
      </c>
      <c r="P49" s="45"/>
      <c r="Q49" s="45">
        <v>19.722573759787004</v>
      </c>
      <c r="R49" s="45">
        <v>3.1243450955437062</v>
      </c>
      <c r="S49" s="45">
        <v>16.598228664243297</v>
      </c>
      <c r="T49" s="45" t="s">
        <v>142</v>
      </c>
      <c r="U49" s="45"/>
      <c r="V49" s="45">
        <v>1.0430955032870335</v>
      </c>
      <c r="W49" s="45">
        <v>0.36487726998622111</v>
      </c>
      <c r="X49" s="45">
        <v>0.67821823330081243</v>
      </c>
      <c r="Y49" s="45" t="s">
        <v>142</v>
      </c>
      <c r="Z49" s="46"/>
    </row>
    <row r="50" spans="1:26" hidden="1">
      <c r="A50" s="36" t="str">
        <f>Residential3[[#This Row],[ID Country]]&amp;"500_"&amp;Residential3[[#This Row],[ID Energy carrier]]&amp;Residential3[[#This Row],[Year]]</f>
        <v>IE500_12030</v>
      </c>
      <c r="B50" s="36" t="str">
        <f>Residential3[[#This Row],[ID Country]]&amp;"100_"&amp;Residential3[[#This Row],[ID Energy carrier]]</f>
        <v>IE100_1</v>
      </c>
      <c r="C50" s="37">
        <v>1</v>
      </c>
      <c r="D50" s="37" t="s">
        <v>136</v>
      </c>
      <c r="E50" s="59" t="s">
        <v>32</v>
      </c>
      <c r="F50" s="59" t="s">
        <v>63</v>
      </c>
      <c r="G50" s="37" t="s">
        <v>143</v>
      </c>
      <c r="H50" s="37" t="str">
        <f>VLOOKUP(Residential3[[#This Row],[Country]],Countries!$B$2:$C$37,2,FALSE)</f>
        <v>IE</v>
      </c>
      <c r="I50" s="38" t="s">
        <v>139</v>
      </c>
      <c r="J50" s="52">
        <v>2030</v>
      </c>
      <c r="K50" s="39">
        <v>1</v>
      </c>
      <c r="L50" s="47">
        <v>19.904638501573196</v>
      </c>
      <c r="M50" s="47">
        <v>3.8927243427470035</v>
      </c>
      <c r="N50" s="47">
        <v>16.01191415882619</v>
      </c>
      <c r="O50" s="56" t="s">
        <v>141</v>
      </c>
      <c r="P50" s="56"/>
      <c r="Q50" s="47">
        <v>18.180278118673613</v>
      </c>
      <c r="R50" s="47">
        <v>3.4907161279720871</v>
      </c>
      <c r="S50" s="47">
        <v>14.689561990701524</v>
      </c>
      <c r="T50" s="57" t="s">
        <v>142</v>
      </c>
      <c r="U50" s="57"/>
      <c r="V50" s="47">
        <v>1.7243603828995819</v>
      </c>
      <c r="W50" s="47">
        <v>0.40200821477491644</v>
      </c>
      <c r="X50" s="47">
        <v>1.3223521681246655</v>
      </c>
      <c r="Y50" s="47" t="s">
        <v>142</v>
      </c>
      <c r="Z50" s="58"/>
    </row>
    <row r="51" spans="1:26">
      <c r="A51" s="36" t="str">
        <f>Residential3[[#This Row],[ID Country]]&amp;"500_"&amp;Residential3[[#This Row],[ID Energy carrier]]&amp;Residential3[[#This Row],[Year]]</f>
        <v>IE500_12050</v>
      </c>
      <c r="B51" s="36" t="str">
        <f>Residential3[[#This Row],[ID Country]]&amp;"100_"&amp;Residential3[[#This Row],[ID Energy carrier]]</f>
        <v>IE100_1</v>
      </c>
      <c r="C51" s="37">
        <v>1</v>
      </c>
      <c r="D51" s="37" t="s">
        <v>136</v>
      </c>
      <c r="E51" s="59" t="s">
        <v>32</v>
      </c>
      <c r="F51" s="59" t="s">
        <v>63</v>
      </c>
      <c r="G51" s="37" t="s">
        <v>143</v>
      </c>
      <c r="H51" s="37" t="str">
        <f>VLOOKUP(Residential3[[#This Row],[Country]],Countries!$B$2:$C$37,2,FALSE)</f>
        <v>IE</v>
      </c>
      <c r="I51" s="38" t="s">
        <v>139</v>
      </c>
      <c r="J51" s="52">
        <v>2050</v>
      </c>
      <c r="K51" s="39">
        <v>1</v>
      </c>
      <c r="L51" s="47">
        <v>18.311605648360189</v>
      </c>
      <c r="M51" s="47">
        <v>4.2537106588469138</v>
      </c>
      <c r="N51" s="47">
        <v>14.057894989513276</v>
      </c>
      <c r="O51" s="56" t="s">
        <v>141</v>
      </c>
      <c r="P51" s="56"/>
      <c r="Q51" s="47">
        <v>16.749136460907728</v>
      </c>
      <c r="R51" s="47">
        <v>3.8144227777725099</v>
      </c>
      <c r="S51" s="47">
        <v>12.934713683135218</v>
      </c>
      <c r="T51" s="57" t="s">
        <v>142</v>
      </c>
      <c r="U51" s="57"/>
      <c r="V51" s="47">
        <v>1.5624691874524621</v>
      </c>
      <c r="W51" s="47">
        <v>0.43928788107440353</v>
      </c>
      <c r="X51" s="47">
        <v>1.1231813063780585</v>
      </c>
      <c r="Y51" s="47" t="s">
        <v>142</v>
      </c>
      <c r="Z51" s="58"/>
    </row>
    <row r="52" spans="1:26" hidden="1">
      <c r="A52" s="36" t="str">
        <f>Residential3[[#This Row],[ID Country]]&amp;"500_"&amp;Residential3[[#This Row],[ID Energy carrier]]&amp;Residential3[[#This Row],[Year]]</f>
        <v>IT500_12015</v>
      </c>
      <c r="B52" s="36" t="str">
        <f>Residential3[[#This Row],[ID Country]]&amp;"100_"&amp;Residential3[[#This Row],[ID Energy carrier]]</f>
        <v>IT100_1</v>
      </c>
      <c r="C52" s="37">
        <v>1</v>
      </c>
      <c r="D52" s="37" t="s">
        <v>136</v>
      </c>
      <c r="E52" s="19" t="s">
        <v>30</v>
      </c>
      <c r="F52" s="19" t="s">
        <v>67</v>
      </c>
      <c r="G52" s="37" t="s">
        <v>137</v>
      </c>
      <c r="H52" s="37" t="str">
        <f>VLOOKUP(Residential3[[#This Row],[Country]],Countries!$B$2:$C$37,2,FALSE)</f>
        <v>IT</v>
      </c>
      <c r="I52" s="38" t="s">
        <v>139</v>
      </c>
      <c r="J52" s="37">
        <v>2015</v>
      </c>
      <c r="K52" s="39">
        <v>1</v>
      </c>
      <c r="L52" s="45">
        <v>270.41096465229657</v>
      </c>
      <c r="M52" s="45">
        <v>38.838144602728484</v>
      </c>
      <c r="N52" s="45">
        <v>231.57282004956807</v>
      </c>
      <c r="O52" s="45" t="s">
        <v>141</v>
      </c>
      <c r="P52" s="45"/>
      <c r="Q52" s="45">
        <v>93.324285913667154</v>
      </c>
      <c r="R52" s="45">
        <v>9.2757574408141927</v>
      </c>
      <c r="S52" s="45">
        <v>84.048528472852965</v>
      </c>
      <c r="T52" s="45" t="s">
        <v>142</v>
      </c>
      <c r="U52" s="45"/>
      <c r="V52" s="45">
        <v>177.08667873862942</v>
      </c>
      <c r="W52" s="45">
        <v>29.562387161914291</v>
      </c>
      <c r="X52" s="45">
        <v>147.52429157671511</v>
      </c>
      <c r="Y52" s="45" t="s">
        <v>142</v>
      </c>
      <c r="Z52" s="46"/>
    </row>
    <row r="53" spans="1:26" hidden="1">
      <c r="A53" s="36" t="str">
        <f>Residential3[[#This Row],[ID Country]]&amp;"500_"&amp;Residential3[[#This Row],[ID Energy carrier]]&amp;Residential3[[#This Row],[Year]]</f>
        <v>IT500_12030</v>
      </c>
      <c r="B53" s="36" t="str">
        <f>Residential3[[#This Row],[ID Country]]&amp;"100_"&amp;Residential3[[#This Row],[ID Energy carrier]]</f>
        <v>IT100_1</v>
      </c>
      <c r="C53" s="37">
        <v>1</v>
      </c>
      <c r="D53" s="37" t="s">
        <v>136</v>
      </c>
      <c r="E53" s="59" t="s">
        <v>30</v>
      </c>
      <c r="F53" s="59" t="s">
        <v>67</v>
      </c>
      <c r="G53" s="37" t="s">
        <v>137</v>
      </c>
      <c r="H53" s="37" t="str">
        <f>VLOOKUP(Residential3[[#This Row],[Country]],Countries!$B$2:$C$37,2,FALSE)</f>
        <v>IT</v>
      </c>
      <c r="I53" s="38" t="s">
        <v>139</v>
      </c>
      <c r="J53" s="52">
        <v>2030</v>
      </c>
      <c r="K53" s="39">
        <v>1</v>
      </c>
      <c r="L53" s="47">
        <v>272.59878431876979</v>
      </c>
      <c r="M53" s="47">
        <v>42.789101554458583</v>
      </c>
      <c r="N53" s="47">
        <v>229.80968276431119</v>
      </c>
      <c r="O53" s="56" t="s">
        <v>141</v>
      </c>
      <c r="P53" s="56"/>
      <c r="Q53" s="47">
        <v>82.106032642228953</v>
      </c>
      <c r="R53" s="47">
        <v>10.135964902707927</v>
      </c>
      <c r="S53" s="47">
        <v>71.970067739521028</v>
      </c>
      <c r="T53" s="57" t="s">
        <v>142</v>
      </c>
      <c r="U53" s="57"/>
      <c r="V53" s="47">
        <v>190.49275167654082</v>
      </c>
      <c r="W53" s="47">
        <v>32.653136651750657</v>
      </c>
      <c r="X53" s="47">
        <v>157.83961502479016</v>
      </c>
      <c r="Y53" s="47" t="s">
        <v>142</v>
      </c>
      <c r="Z53" s="58"/>
    </row>
    <row r="54" spans="1:26">
      <c r="A54" s="36" t="str">
        <f>Residential3[[#This Row],[ID Country]]&amp;"500_"&amp;Residential3[[#This Row],[ID Energy carrier]]&amp;Residential3[[#This Row],[Year]]</f>
        <v>IT500_12050</v>
      </c>
      <c r="B54" s="36" t="str">
        <f>Residential3[[#This Row],[ID Country]]&amp;"100_"&amp;Residential3[[#This Row],[ID Energy carrier]]</f>
        <v>IT100_1</v>
      </c>
      <c r="C54" s="37">
        <v>1</v>
      </c>
      <c r="D54" s="37" t="s">
        <v>136</v>
      </c>
      <c r="E54" s="59" t="s">
        <v>30</v>
      </c>
      <c r="F54" s="59" t="s">
        <v>67</v>
      </c>
      <c r="G54" s="37" t="s">
        <v>137</v>
      </c>
      <c r="H54" s="37" t="str">
        <f>VLOOKUP(Residential3[[#This Row],[Country]],Countries!$B$2:$C$37,2,FALSE)</f>
        <v>IT</v>
      </c>
      <c r="I54" s="38" t="s">
        <v>139</v>
      </c>
      <c r="J54" s="52">
        <v>2050</v>
      </c>
      <c r="K54" s="39">
        <v>1</v>
      </c>
      <c r="L54" s="47">
        <v>254.65915434376987</v>
      </c>
      <c r="M54" s="47">
        <v>44.664477709165538</v>
      </c>
      <c r="N54" s="47">
        <v>209.99467663460433</v>
      </c>
      <c r="O54" s="56" t="s">
        <v>141</v>
      </c>
      <c r="P54" s="56"/>
      <c r="Q54" s="47">
        <v>76.693677124679084</v>
      </c>
      <c r="R54" s="47">
        <v>10.580207623235543</v>
      </c>
      <c r="S54" s="47">
        <v>66.113469501443547</v>
      </c>
      <c r="T54" s="57" t="s">
        <v>142</v>
      </c>
      <c r="U54" s="57"/>
      <c r="V54" s="47">
        <v>177.96547721909079</v>
      </c>
      <c r="W54" s="47">
        <v>34.084270085929994</v>
      </c>
      <c r="X54" s="47">
        <v>143.88120713316079</v>
      </c>
      <c r="Y54" s="47" t="s">
        <v>142</v>
      </c>
      <c r="Z54" s="58"/>
    </row>
    <row r="55" spans="1:26" hidden="1">
      <c r="A55" s="36" t="str">
        <f>Residential3[[#This Row],[ID Country]]&amp;"500_"&amp;Residential3[[#This Row],[ID Energy carrier]]&amp;Residential3[[#This Row],[Year]]</f>
        <v>LT500_12015</v>
      </c>
      <c r="B55" s="36" t="str">
        <f>Residential3[[#This Row],[ID Country]]&amp;"100_"&amp;Residential3[[#This Row],[ID Energy carrier]]</f>
        <v>LT100_1</v>
      </c>
      <c r="C55" s="37">
        <v>1</v>
      </c>
      <c r="D55" s="37" t="s">
        <v>136</v>
      </c>
      <c r="E55" s="19" t="s">
        <v>28</v>
      </c>
      <c r="F55" s="19" t="s">
        <v>56</v>
      </c>
      <c r="G55" s="37" t="s">
        <v>143</v>
      </c>
      <c r="H55" s="37" t="str">
        <f>VLOOKUP(Residential3[[#This Row],[Country]],Countries!$B$2:$C$37,2,FALSE)</f>
        <v>LT</v>
      </c>
      <c r="I55" s="38" t="s">
        <v>139</v>
      </c>
      <c r="J55" s="37">
        <v>2015</v>
      </c>
      <c r="K55" s="39">
        <v>1</v>
      </c>
      <c r="L55" s="45">
        <v>8.9849220198638982</v>
      </c>
      <c r="M55" s="45">
        <v>1.5373685102715626</v>
      </c>
      <c r="N55" s="45">
        <v>7.4475535095923364</v>
      </c>
      <c r="O55" s="45" t="s">
        <v>141</v>
      </c>
      <c r="P55" s="45"/>
      <c r="Q55" s="45">
        <v>5.4737245078750707</v>
      </c>
      <c r="R55" s="45">
        <v>0.65867628157593627</v>
      </c>
      <c r="S55" s="45">
        <v>4.8150482262991341</v>
      </c>
      <c r="T55" s="45" t="s">
        <v>142</v>
      </c>
      <c r="U55" s="45"/>
      <c r="V55" s="45">
        <v>3.5111975119888288</v>
      </c>
      <c r="W55" s="45">
        <v>0.87869222869562646</v>
      </c>
      <c r="X55" s="45">
        <v>2.6325052832932023</v>
      </c>
      <c r="Y55" s="45" t="s">
        <v>142</v>
      </c>
      <c r="Z55" s="46"/>
    </row>
    <row r="56" spans="1:26" hidden="1">
      <c r="A56" s="36" t="str">
        <f>Residential3[[#This Row],[ID Country]]&amp;"500_"&amp;Residential3[[#This Row],[ID Energy carrier]]&amp;Residential3[[#This Row],[Year]]</f>
        <v>LT500_12030</v>
      </c>
      <c r="B56" s="36" t="str">
        <f>Residential3[[#This Row],[ID Country]]&amp;"100_"&amp;Residential3[[#This Row],[ID Energy carrier]]</f>
        <v>LT100_1</v>
      </c>
      <c r="C56" s="37">
        <v>1</v>
      </c>
      <c r="D56" s="37" t="s">
        <v>136</v>
      </c>
      <c r="E56" s="59" t="s">
        <v>28</v>
      </c>
      <c r="F56" s="59" t="s">
        <v>56</v>
      </c>
      <c r="G56" s="37" t="s">
        <v>143</v>
      </c>
      <c r="H56" s="37" t="str">
        <f>VLOOKUP(Residential3[[#This Row],[Country]],Countries!$B$2:$C$37,2,FALSE)</f>
        <v>LT</v>
      </c>
      <c r="I56" s="38" t="s">
        <v>139</v>
      </c>
      <c r="J56" s="52">
        <v>2030</v>
      </c>
      <c r="K56" s="39">
        <v>1</v>
      </c>
      <c r="L56" s="47">
        <v>7.4681834609086959</v>
      </c>
      <c r="M56" s="47">
        <v>1.2485547649666504</v>
      </c>
      <c r="N56" s="47">
        <v>6.2196286959420455</v>
      </c>
      <c r="O56" s="56" t="s">
        <v>141</v>
      </c>
      <c r="P56" s="56"/>
      <c r="Q56" s="47">
        <v>4.5535942919588583</v>
      </c>
      <c r="R56" s="47">
        <v>0.53428342610096746</v>
      </c>
      <c r="S56" s="47">
        <v>4.0193108658578911</v>
      </c>
      <c r="T56" s="57" t="s">
        <v>142</v>
      </c>
      <c r="U56" s="57"/>
      <c r="V56" s="47">
        <v>2.914589168949838</v>
      </c>
      <c r="W56" s="47">
        <v>0.71427133886568306</v>
      </c>
      <c r="X56" s="47">
        <v>2.2003178300841548</v>
      </c>
      <c r="Y56" s="47" t="s">
        <v>142</v>
      </c>
      <c r="Z56" s="58"/>
    </row>
    <row r="57" spans="1:26">
      <c r="A57" s="36" t="str">
        <f>Residential3[[#This Row],[ID Country]]&amp;"500_"&amp;Residential3[[#This Row],[ID Energy carrier]]&amp;Residential3[[#This Row],[Year]]</f>
        <v>LT500_12050</v>
      </c>
      <c r="B57" s="36" t="str">
        <f>Residential3[[#This Row],[ID Country]]&amp;"100_"&amp;Residential3[[#This Row],[ID Energy carrier]]</f>
        <v>LT100_1</v>
      </c>
      <c r="C57" s="37">
        <v>1</v>
      </c>
      <c r="D57" s="37" t="s">
        <v>136</v>
      </c>
      <c r="E57" s="59" t="s">
        <v>28</v>
      </c>
      <c r="F57" s="59" t="s">
        <v>56</v>
      </c>
      <c r="G57" s="37" t="s">
        <v>143</v>
      </c>
      <c r="H57" s="37" t="str">
        <f>VLOOKUP(Residential3[[#This Row],[Country]],Countries!$B$2:$C$37,2,FALSE)</f>
        <v>LT</v>
      </c>
      <c r="I57" s="38" t="s">
        <v>139</v>
      </c>
      <c r="J57" s="52">
        <v>2050</v>
      </c>
      <c r="K57" s="39">
        <v>1</v>
      </c>
      <c r="L57" s="47">
        <v>6.4778189399320958</v>
      </c>
      <c r="M57" s="47">
        <v>1.0902118469895821</v>
      </c>
      <c r="N57" s="47">
        <v>5.3876070929425133</v>
      </c>
      <c r="O57" s="56" t="s">
        <v>141</v>
      </c>
      <c r="P57" s="56"/>
      <c r="Q57" s="47">
        <v>3.9461089665057849</v>
      </c>
      <c r="R57" s="47">
        <v>0.46652508734850412</v>
      </c>
      <c r="S57" s="47">
        <v>3.4795838791572806</v>
      </c>
      <c r="T57" s="57" t="s">
        <v>142</v>
      </c>
      <c r="U57" s="57"/>
      <c r="V57" s="47">
        <v>2.5317099734263104</v>
      </c>
      <c r="W57" s="47">
        <v>0.623686759641078</v>
      </c>
      <c r="X57" s="47">
        <v>1.9080232137852322</v>
      </c>
      <c r="Y57" s="47" t="s">
        <v>142</v>
      </c>
      <c r="Z57" s="58"/>
    </row>
    <row r="58" spans="1:26" hidden="1">
      <c r="A58" s="36" t="str">
        <f>Residential3[[#This Row],[ID Country]]&amp;"500_"&amp;Residential3[[#This Row],[ID Energy carrier]]&amp;Residential3[[#This Row],[Year]]</f>
        <v>LU500_12015</v>
      </c>
      <c r="B58" s="36" t="str">
        <f>Residential3[[#This Row],[ID Country]]&amp;"100_"&amp;Residential3[[#This Row],[ID Energy carrier]]</f>
        <v>LU100_1</v>
      </c>
      <c r="C58" s="37">
        <v>1</v>
      </c>
      <c r="D58" s="37" t="s">
        <v>136</v>
      </c>
      <c r="E58" s="19" t="s">
        <v>27</v>
      </c>
      <c r="F58" s="19" t="s">
        <v>69</v>
      </c>
      <c r="G58" s="37" t="s">
        <v>143</v>
      </c>
      <c r="H58" s="37" t="str">
        <f>VLOOKUP(Residential3[[#This Row],[Country]],Countries!$B$2:$C$37,2,FALSE)</f>
        <v>LU</v>
      </c>
      <c r="I58" s="38" t="s">
        <v>139</v>
      </c>
      <c r="J58" s="37">
        <v>2015</v>
      </c>
      <c r="K58" s="39">
        <v>1</v>
      </c>
      <c r="L58" s="45">
        <v>4.4969048252171362</v>
      </c>
      <c r="M58" s="45">
        <v>0.41173458508235022</v>
      </c>
      <c r="N58" s="45">
        <v>4.0851702401347856</v>
      </c>
      <c r="O58" s="45" t="s">
        <v>141</v>
      </c>
      <c r="P58" s="45"/>
      <c r="Q58" s="45">
        <v>3.4359999608734064</v>
      </c>
      <c r="R58" s="45">
        <v>0.20000149409141121</v>
      </c>
      <c r="S58" s="45">
        <v>3.2359984667819952</v>
      </c>
      <c r="T58" s="45" t="s">
        <v>142</v>
      </c>
      <c r="U58" s="45"/>
      <c r="V58" s="45">
        <v>1.0609048643437291</v>
      </c>
      <c r="W58" s="45">
        <v>0.21173309099093901</v>
      </c>
      <c r="X58" s="45">
        <v>0.84917177335279004</v>
      </c>
      <c r="Y58" s="45" t="s">
        <v>142</v>
      </c>
      <c r="Z58" s="46"/>
    </row>
    <row r="59" spans="1:26" hidden="1">
      <c r="A59" s="36" t="str">
        <f>Residential3[[#This Row],[ID Country]]&amp;"500_"&amp;Residential3[[#This Row],[ID Energy carrier]]&amp;Residential3[[#This Row],[Year]]</f>
        <v>LU500_12030</v>
      </c>
      <c r="B59" s="36" t="str">
        <f>Residential3[[#This Row],[ID Country]]&amp;"100_"&amp;Residential3[[#This Row],[ID Energy carrier]]</f>
        <v>LU100_1</v>
      </c>
      <c r="C59" s="37">
        <v>1</v>
      </c>
      <c r="D59" s="37" t="s">
        <v>136</v>
      </c>
      <c r="E59" s="59" t="s">
        <v>27</v>
      </c>
      <c r="F59" s="59" t="s">
        <v>69</v>
      </c>
      <c r="G59" s="37" t="s">
        <v>143</v>
      </c>
      <c r="H59" s="37" t="str">
        <f>VLOOKUP(Residential3[[#This Row],[Country]],Countries!$B$2:$C$37,2,FALSE)</f>
        <v>LU</v>
      </c>
      <c r="I59" s="38" t="s">
        <v>139</v>
      </c>
      <c r="J59" s="52">
        <v>2030</v>
      </c>
      <c r="K59" s="39">
        <v>1</v>
      </c>
      <c r="L59" s="47">
        <v>4.479391221207039</v>
      </c>
      <c r="M59" s="47">
        <v>0.58812292102450536</v>
      </c>
      <c r="N59" s="47">
        <v>3.8912683001825332</v>
      </c>
      <c r="O59" s="56" t="s">
        <v>141</v>
      </c>
      <c r="P59" s="56"/>
      <c r="Q59" s="47">
        <v>3.384474103099989</v>
      </c>
      <c r="R59" s="47">
        <v>0.28595344285591873</v>
      </c>
      <c r="S59" s="47">
        <v>3.0985206602440702</v>
      </c>
      <c r="T59" s="57" t="s">
        <v>142</v>
      </c>
      <c r="U59" s="57"/>
      <c r="V59" s="47">
        <v>1.0949171181070498</v>
      </c>
      <c r="W59" s="47">
        <v>0.30216947816858664</v>
      </c>
      <c r="X59" s="47">
        <v>0.7927476399384632</v>
      </c>
      <c r="Y59" s="47" t="s">
        <v>142</v>
      </c>
      <c r="Z59" s="58"/>
    </row>
    <row r="60" spans="1:26">
      <c r="A60" s="36" t="str">
        <f>Residential3[[#This Row],[ID Country]]&amp;"500_"&amp;Residential3[[#This Row],[ID Energy carrier]]&amp;Residential3[[#This Row],[Year]]</f>
        <v>LU500_12050</v>
      </c>
      <c r="B60" s="36" t="str">
        <f>Residential3[[#This Row],[ID Country]]&amp;"100_"&amp;Residential3[[#This Row],[ID Energy carrier]]</f>
        <v>LU100_1</v>
      </c>
      <c r="C60" s="37">
        <v>1</v>
      </c>
      <c r="D60" s="37" t="s">
        <v>136</v>
      </c>
      <c r="E60" s="59" t="s">
        <v>27</v>
      </c>
      <c r="F60" s="59" t="s">
        <v>69</v>
      </c>
      <c r="G60" s="37" t="s">
        <v>143</v>
      </c>
      <c r="H60" s="37" t="str">
        <f>VLOOKUP(Residential3[[#This Row],[Country]],Countries!$B$2:$C$37,2,FALSE)</f>
        <v>LU</v>
      </c>
      <c r="I60" s="38" t="s">
        <v>139</v>
      </c>
      <c r="J60" s="52">
        <v>2050</v>
      </c>
      <c r="K60" s="39">
        <v>1</v>
      </c>
      <c r="L60" s="47">
        <v>3.2880510232953775</v>
      </c>
      <c r="M60" s="47">
        <v>0.78324758141868145</v>
      </c>
      <c r="N60" s="47">
        <v>2.504803441876696</v>
      </c>
      <c r="O60" s="56" t="s">
        <v>141</v>
      </c>
      <c r="P60" s="56"/>
      <c r="Q60" s="47">
        <v>2.3983859418163247</v>
      </c>
      <c r="R60" s="47">
        <v>0.38082573303738182</v>
      </c>
      <c r="S60" s="47">
        <v>2.017560208778943</v>
      </c>
      <c r="T60" s="57" t="s">
        <v>142</v>
      </c>
      <c r="U60" s="57"/>
      <c r="V60" s="47">
        <v>0.88966508147905254</v>
      </c>
      <c r="W60" s="47">
        <v>0.40242184838129963</v>
      </c>
      <c r="X60" s="47">
        <v>0.48724323309775297</v>
      </c>
      <c r="Y60" s="47" t="s">
        <v>142</v>
      </c>
      <c r="Z60" s="58"/>
    </row>
    <row r="61" spans="1:26" hidden="1">
      <c r="A61" s="36" t="str">
        <f>Residential3[[#This Row],[ID Country]]&amp;"500_"&amp;Residential3[[#This Row],[ID Energy carrier]]&amp;Residential3[[#This Row],[Year]]</f>
        <v>LV500_12015</v>
      </c>
      <c r="B61" s="36" t="str">
        <f>Residential3[[#This Row],[ID Country]]&amp;"100_"&amp;Residential3[[#This Row],[ID Energy carrier]]</f>
        <v>LV100_1</v>
      </c>
      <c r="C61" s="37">
        <v>1</v>
      </c>
      <c r="D61" s="37" t="s">
        <v>136</v>
      </c>
      <c r="E61" s="19" t="s">
        <v>26</v>
      </c>
      <c r="F61" s="19" t="s">
        <v>55</v>
      </c>
      <c r="G61" s="37" t="s">
        <v>143</v>
      </c>
      <c r="H61" s="37" t="str">
        <f>VLOOKUP(Residential3[[#This Row],[Country]],Countries!$B$2:$C$37,2,FALSE)</f>
        <v>LV</v>
      </c>
      <c r="I61" s="38" t="s">
        <v>139</v>
      </c>
      <c r="J61" s="37">
        <v>2015</v>
      </c>
      <c r="K61" s="39">
        <v>1</v>
      </c>
      <c r="L61" s="45">
        <v>8.7496320707330497</v>
      </c>
      <c r="M61" s="45">
        <v>1.3118541541319428</v>
      </c>
      <c r="N61" s="45">
        <v>7.4377779166011067</v>
      </c>
      <c r="O61" s="45" t="s">
        <v>141</v>
      </c>
      <c r="P61" s="45"/>
      <c r="Q61" s="45">
        <v>2.8488842058401307</v>
      </c>
      <c r="R61" s="45">
        <v>0.25745970229961945</v>
      </c>
      <c r="S61" s="45">
        <v>2.591424503540511</v>
      </c>
      <c r="T61" s="45" t="s">
        <v>142</v>
      </c>
      <c r="U61" s="45"/>
      <c r="V61" s="45">
        <v>5.9007478648929181</v>
      </c>
      <c r="W61" s="45">
        <v>1.0543944518323236</v>
      </c>
      <c r="X61" s="45">
        <v>4.8463534130605943</v>
      </c>
      <c r="Y61" s="45" t="s">
        <v>142</v>
      </c>
      <c r="Z61" s="46"/>
    </row>
    <row r="62" spans="1:26" hidden="1">
      <c r="A62" s="36" t="str">
        <f>Residential3[[#This Row],[ID Country]]&amp;"500_"&amp;Residential3[[#This Row],[ID Energy carrier]]&amp;Residential3[[#This Row],[Year]]</f>
        <v>LV500_12030</v>
      </c>
      <c r="B62" s="36" t="str">
        <f>Residential3[[#This Row],[ID Country]]&amp;"100_"&amp;Residential3[[#This Row],[ID Energy carrier]]</f>
        <v>LV100_1</v>
      </c>
      <c r="C62" s="37">
        <v>1</v>
      </c>
      <c r="D62" s="37" t="s">
        <v>136</v>
      </c>
      <c r="E62" s="59" t="s">
        <v>26</v>
      </c>
      <c r="F62" s="59" t="s">
        <v>55</v>
      </c>
      <c r="G62" s="37" t="s">
        <v>143</v>
      </c>
      <c r="H62" s="37" t="str">
        <f>VLOOKUP(Residential3[[#This Row],[Country]],Countries!$B$2:$C$37,2,FALSE)</f>
        <v>LV</v>
      </c>
      <c r="I62" s="38" t="s">
        <v>139</v>
      </c>
      <c r="J62" s="52">
        <v>2030</v>
      </c>
      <c r="K62" s="39">
        <v>1</v>
      </c>
      <c r="L62" s="47">
        <v>7.2482163964098163</v>
      </c>
      <c r="M62" s="47">
        <v>1.1038989631647655</v>
      </c>
      <c r="N62" s="47">
        <v>6.1443174332450514</v>
      </c>
      <c r="O62" s="56" t="s">
        <v>141</v>
      </c>
      <c r="P62" s="56"/>
      <c r="Q62" s="47">
        <v>2.3791277177376409</v>
      </c>
      <c r="R62" s="47">
        <v>0.21664717646400353</v>
      </c>
      <c r="S62" s="47">
        <v>2.1624805412736374</v>
      </c>
      <c r="T62" s="57" t="s">
        <v>142</v>
      </c>
      <c r="U62" s="57"/>
      <c r="V62" s="47">
        <v>4.8690886786721759</v>
      </c>
      <c r="W62" s="47">
        <v>0.8872517867007621</v>
      </c>
      <c r="X62" s="47">
        <v>3.981836891971414</v>
      </c>
      <c r="Y62" s="47" t="s">
        <v>142</v>
      </c>
      <c r="Z62" s="58"/>
    </row>
    <row r="63" spans="1:26">
      <c r="A63" s="36" t="str">
        <f>Residential3[[#This Row],[ID Country]]&amp;"500_"&amp;Residential3[[#This Row],[ID Energy carrier]]&amp;Residential3[[#This Row],[Year]]</f>
        <v>LV500_12050</v>
      </c>
      <c r="B63" s="36" t="str">
        <f>Residential3[[#This Row],[ID Country]]&amp;"100_"&amp;Residential3[[#This Row],[ID Energy carrier]]</f>
        <v>LV100_1</v>
      </c>
      <c r="C63" s="37">
        <v>1</v>
      </c>
      <c r="D63" s="37" t="s">
        <v>136</v>
      </c>
      <c r="E63" s="59" t="s">
        <v>26</v>
      </c>
      <c r="F63" s="59" t="s">
        <v>55</v>
      </c>
      <c r="G63" s="37" t="s">
        <v>143</v>
      </c>
      <c r="H63" s="37" t="str">
        <f>VLOOKUP(Residential3[[#This Row],[Country]],Countries!$B$2:$C$37,2,FALSE)</f>
        <v>LV</v>
      </c>
      <c r="I63" s="38" t="s">
        <v>139</v>
      </c>
      <c r="J63" s="52">
        <v>2050</v>
      </c>
      <c r="K63" s="39">
        <v>1</v>
      </c>
      <c r="L63" s="47">
        <v>6.060965870056048</v>
      </c>
      <c r="M63" s="47">
        <v>0.98616858622328163</v>
      </c>
      <c r="N63" s="47">
        <v>5.0747972838327673</v>
      </c>
      <c r="O63" s="56" t="s">
        <v>141</v>
      </c>
      <c r="P63" s="56"/>
      <c r="Q63" s="47">
        <v>2.0206314902820903</v>
      </c>
      <c r="R63" s="47">
        <v>0.19354184291491461</v>
      </c>
      <c r="S63" s="47">
        <v>1.8270896473671758</v>
      </c>
      <c r="T63" s="57" t="s">
        <v>142</v>
      </c>
      <c r="U63" s="57"/>
      <c r="V63" s="47">
        <v>4.0403343797739577</v>
      </c>
      <c r="W63" s="47">
        <v>0.79262674330836702</v>
      </c>
      <c r="X63" s="47">
        <v>3.247707636465591</v>
      </c>
      <c r="Y63" s="47" t="s">
        <v>142</v>
      </c>
      <c r="Z63" s="58"/>
    </row>
    <row r="64" spans="1:26" hidden="1">
      <c r="A64" s="36" t="str">
        <f>Residential3[[#This Row],[ID Country]]&amp;"500_"&amp;Residential3[[#This Row],[ID Energy carrier]]&amp;Residential3[[#This Row],[Year]]</f>
        <v>MT500_12015</v>
      </c>
      <c r="B64" s="36" t="str">
        <f>Residential3[[#This Row],[ID Country]]&amp;"100_"&amp;Residential3[[#This Row],[ID Energy carrier]]</f>
        <v>MT100_1</v>
      </c>
      <c r="C64" s="37">
        <v>1</v>
      </c>
      <c r="D64" s="37" t="s">
        <v>136</v>
      </c>
      <c r="E64" s="19" t="s">
        <v>23</v>
      </c>
      <c r="F64" s="19" t="s">
        <v>70</v>
      </c>
      <c r="G64" s="37" t="s">
        <v>143</v>
      </c>
      <c r="H64" s="37" t="str">
        <f>VLOOKUP(Residential3[[#This Row],[Country]],Countries!$B$2:$C$37,2,FALSE)</f>
        <v>MT</v>
      </c>
      <c r="I64" s="38" t="s">
        <v>139</v>
      </c>
      <c r="J64" s="37">
        <v>2015</v>
      </c>
      <c r="K64" s="39">
        <v>1</v>
      </c>
      <c r="L64" s="45">
        <v>0.31050782674946192</v>
      </c>
      <c r="M64" s="45">
        <v>9.2078224620409946E-2</v>
      </c>
      <c r="N64" s="45">
        <v>0.21842960212905196</v>
      </c>
      <c r="O64" s="45" t="s">
        <v>141</v>
      </c>
      <c r="P64" s="45"/>
      <c r="Q64" s="45">
        <v>0.27033455947760987</v>
      </c>
      <c r="R64" s="45">
        <v>7.5126762161159405E-2</v>
      </c>
      <c r="S64" s="45">
        <v>0.19520779731645044</v>
      </c>
      <c r="T64" s="45" t="s">
        <v>142</v>
      </c>
      <c r="U64" s="45"/>
      <c r="V64" s="45">
        <v>4.0173267271852053E-2</v>
      </c>
      <c r="W64" s="45">
        <v>1.6951462459250537E-2</v>
      </c>
      <c r="X64" s="45">
        <v>2.3221804812601519E-2</v>
      </c>
      <c r="Y64" s="45" t="s">
        <v>142</v>
      </c>
      <c r="Z64" s="46"/>
    </row>
    <row r="65" spans="1:26" hidden="1">
      <c r="A65" s="36" t="str">
        <f>Residential3[[#This Row],[ID Country]]&amp;"500_"&amp;Residential3[[#This Row],[ID Energy carrier]]&amp;Residential3[[#This Row],[Year]]</f>
        <v>MT500_12030</v>
      </c>
      <c r="B65" s="36" t="str">
        <f>Residential3[[#This Row],[ID Country]]&amp;"100_"&amp;Residential3[[#This Row],[ID Energy carrier]]</f>
        <v>MT100_1</v>
      </c>
      <c r="C65" s="37">
        <v>1</v>
      </c>
      <c r="D65" s="37" t="s">
        <v>136</v>
      </c>
      <c r="E65" s="59" t="s">
        <v>23</v>
      </c>
      <c r="F65" s="59" t="s">
        <v>70</v>
      </c>
      <c r="G65" s="37" t="s">
        <v>143</v>
      </c>
      <c r="H65" s="37" t="str">
        <f>VLOOKUP(Residential3[[#This Row],[Country]],Countries!$B$2:$C$37,2,FALSE)</f>
        <v>MT</v>
      </c>
      <c r="I65" s="38" t="s">
        <v>139</v>
      </c>
      <c r="J65" s="52">
        <v>2030</v>
      </c>
      <c r="K65" s="39">
        <v>1</v>
      </c>
      <c r="L65" s="47">
        <v>0.31546532160659796</v>
      </c>
      <c r="M65" s="47">
        <v>0.10343477443032249</v>
      </c>
      <c r="N65" s="47">
        <v>0.21203054717627542</v>
      </c>
      <c r="O65" s="56" t="s">
        <v>141</v>
      </c>
      <c r="P65" s="56"/>
      <c r="Q65" s="47">
        <v>0.27391034695947525</v>
      </c>
      <c r="R65" s="47">
        <v>8.4400017292384694E-2</v>
      </c>
      <c r="S65" s="47">
        <v>0.18951032966709053</v>
      </c>
      <c r="T65" s="57" t="s">
        <v>142</v>
      </c>
      <c r="U65" s="57"/>
      <c r="V65" s="47">
        <v>4.1554974647122704E-2</v>
      </c>
      <c r="W65" s="47">
        <v>1.9034757137937799E-2</v>
      </c>
      <c r="X65" s="47">
        <v>2.2520217509184905E-2</v>
      </c>
      <c r="Y65" s="47" t="s">
        <v>142</v>
      </c>
      <c r="Z65" s="58"/>
    </row>
    <row r="66" spans="1:26">
      <c r="A66" s="36" t="str">
        <f>Residential3[[#This Row],[ID Country]]&amp;"500_"&amp;Residential3[[#This Row],[ID Energy carrier]]&amp;Residential3[[#This Row],[Year]]</f>
        <v>MT500_12050</v>
      </c>
      <c r="B66" s="36" t="str">
        <f>Residential3[[#This Row],[ID Country]]&amp;"100_"&amp;Residential3[[#This Row],[ID Energy carrier]]</f>
        <v>MT100_1</v>
      </c>
      <c r="C66" s="37">
        <v>1</v>
      </c>
      <c r="D66" s="37" t="s">
        <v>136</v>
      </c>
      <c r="E66" s="59" t="s">
        <v>23</v>
      </c>
      <c r="F66" s="59" t="s">
        <v>70</v>
      </c>
      <c r="G66" s="37" t="s">
        <v>143</v>
      </c>
      <c r="H66" s="37" t="str">
        <f>VLOOKUP(Residential3[[#This Row],[Country]],Countries!$B$2:$C$37,2,FALSE)</f>
        <v>MT</v>
      </c>
      <c r="I66" s="38" t="s">
        <v>139</v>
      </c>
      <c r="J66" s="52">
        <v>2050</v>
      </c>
      <c r="K66" s="39">
        <v>1</v>
      </c>
      <c r="L66" s="47">
        <v>0.28619542663676945</v>
      </c>
      <c r="M66" s="47">
        <v>0.10609258051194306</v>
      </c>
      <c r="N66" s="47">
        <v>0.18010284612482635</v>
      </c>
      <c r="O66" s="56" t="s">
        <v>141</v>
      </c>
      <c r="P66" s="56"/>
      <c r="Q66" s="47">
        <v>0.24754545017538873</v>
      </c>
      <c r="R66" s="47">
        <v>8.6568716170339816E-2</v>
      </c>
      <c r="S66" s="47">
        <v>0.16097673400504892</v>
      </c>
      <c r="T66" s="57" t="s">
        <v>142</v>
      </c>
      <c r="U66" s="57"/>
      <c r="V66" s="47">
        <v>3.8649976461380686E-2</v>
      </c>
      <c r="W66" s="47">
        <v>1.9523864341603251E-2</v>
      </c>
      <c r="X66" s="47">
        <v>1.9126112119777435E-2</v>
      </c>
      <c r="Y66" s="47" t="s">
        <v>142</v>
      </c>
      <c r="Z66" s="58"/>
    </row>
    <row r="67" spans="1:26" hidden="1">
      <c r="A67" s="36" t="str">
        <f>Residential3[[#This Row],[ID Country]]&amp;"500_"&amp;Residential3[[#This Row],[ID Energy carrier]]&amp;Residential3[[#This Row],[Year]]</f>
        <v>NL500_12015</v>
      </c>
      <c r="B67" s="36" t="str">
        <f>Residential3[[#This Row],[ID Country]]&amp;"100_"&amp;Residential3[[#This Row],[ID Energy carrier]]</f>
        <v>NL100_1</v>
      </c>
      <c r="C67" s="37">
        <v>1</v>
      </c>
      <c r="D67" s="37" t="s">
        <v>136</v>
      </c>
      <c r="E67" s="19" t="s">
        <v>22</v>
      </c>
      <c r="F67" s="19" t="s">
        <v>71</v>
      </c>
      <c r="G67" s="37" t="s">
        <v>137</v>
      </c>
      <c r="H67" s="37" t="str">
        <f>VLOOKUP(Residential3[[#This Row],[Country]],Countries!$B$2:$C$37,2,FALSE)</f>
        <v>NL</v>
      </c>
      <c r="I67" s="38" t="s">
        <v>139</v>
      </c>
      <c r="J67" s="37">
        <v>2015</v>
      </c>
      <c r="K67" s="39">
        <v>1</v>
      </c>
      <c r="L67" s="45">
        <v>79.960357915863568</v>
      </c>
      <c r="M67" s="45">
        <v>10.616314792740393</v>
      </c>
      <c r="N67" s="45">
        <v>69.344043123123171</v>
      </c>
      <c r="O67" s="45" t="s">
        <v>141</v>
      </c>
      <c r="P67" s="45"/>
      <c r="Q67" s="45">
        <v>65.343619002199318</v>
      </c>
      <c r="R67" s="45">
        <v>8.9409195334050366</v>
      </c>
      <c r="S67" s="45">
        <v>56.402699468794289</v>
      </c>
      <c r="T67" s="45" t="s">
        <v>142</v>
      </c>
      <c r="U67" s="45"/>
      <c r="V67" s="45">
        <v>14.616738913664243</v>
      </c>
      <c r="W67" s="45">
        <v>1.6753952593353576</v>
      </c>
      <c r="X67" s="45">
        <v>12.941343654328884</v>
      </c>
      <c r="Y67" s="45" t="s">
        <v>142</v>
      </c>
      <c r="Z67" s="46"/>
    </row>
    <row r="68" spans="1:26" hidden="1">
      <c r="A68" s="36" t="str">
        <f>Residential3[[#This Row],[ID Country]]&amp;"500_"&amp;Residential3[[#This Row],[ID Energy carrier]]&amp;Residential3[[#This Row],[Year]]</f>
        <v>NL500_12030</v>
      </c>
      <c r="B68" s="36" t="str">
        <f>Residential3[[#This Row],[ID Country]]&amp;"100_"&amp;Residential3[[#This Row],[ID Energy carrier]]</f>
        <v>NL100_1</v>
      </c>
      <c r="C68" s="37">
        <v>1</v>
      </c>
      <c r="D68" s="37" t="s">
        <v>136</v>
      </c>
      <c r="E68" s="59" t="s">
        <v>22</v>
      </c>
      <c r="F68" s="59" t="s">
        <v>71</v>
      </c>
      <c r="G68" s="37" t="s">
        <v>137</v>
      </c>
      <c r="H68" s="37" t="str">
        <f>VLOOKUP(Residential3[[#This Row],[Country]],Countries!$B$2:$C$37,2,FALSE)</f>
        <v>NL</v>
      </c>
      <c r="I68" s="38" t="s">
        <v>139</v>
      </c>
      <c r="J68" s="52">
        <v>2030</v>
      </c>
      <c r="K68" s="39">
        <v>1</v>
      </c>
      <c r="L68" s="47">
        <v>78.484169651962631</v>
      </c>
      <c r="M68" s="47">
        <v>11.206016019796918</v>
      </c>
      <c r="N68" s="47">
        <v>67.278153632165726</v>
      </c>
      <c r="O68" s="56" t="s">
        <v>141</v>
      </c>
      <c r="P68" s="56"/>
      <c r="Q68" s="47">
        <v>64.469098400589587</v>
      </c>
      <c r="R68" s="47">
        <v>9.4367892992542757</v>
      </c>
      <c r="S68" s="47">
        <v>55.032309101335315</v>
      </c>
      <c r="T68" s="57" t="s">
        <v>142</v>
      </c>
      <c r="U68" s="57"/>
      <c r="V68" s="47">
        <v>14.015071251373046</v>
      </c>
      <c r="W68" s="47">
        <v>1.7692267205426415</v>
      </c>
      <c r="X68" s="47">
        <v>12.245844530830404</v>
      </c>
      <c r="Y68" s="47" t="s">
        <v>142</v>
      </c>
      <c r="Z68" s="58"/>
    </row>
    <row r="69" spans="1:26">
      <c r="A69" s="36" t="str">
        <f>Residential3[[#This Row],[ID Country]]&amp;"500_"&amp;Residential3[[#This Row],[ID Energy carrier]]&amp;Residential3[[#This Row],[Year]]</f>
        <v>NL500_12050</v>
      </c>
      <c r="B69" s="36" t="str">
        <f>Residential3[[#This Row],[ID Country]]&amp;"100_"&amp;Residential3[[#This Row],[ID Energy carrier]]</f>
        <v>NL100_1</v>
      </c>
      <c r="C69" s="37">
        <v>1</v>
      </c>
      <c r="D69" s="37" t="s">
        <v>136</v>
      </c>
      <c r="E69" s="59" t="s">
        <v>22</v>
      </c>
      <c r="F69" s="59" t="s">
        <v>71</v>
      </c>
      <c r="G69" s="37" t="s">
        <v>137</v>
      </c>
      <c r="H69" s="37" t="str">
        <f>VLOOKUP(Residential3[[#This Row],[Country]],Countries!$B$2:$C$37,2,FALSE)</f>
        <v>NL</v>
      </c>
      <c r="I69" s="38" t="s">
        <v>139</v>
      </c>
      <c r="J69" s="52">
        <v>2050</v>
      </c>
      <c r="K69" s="39">
        <v>1</v>
      </c>
      <c r="L69" s="47">
        <v>70.030259455322394</v>
      </c>
      <c r="M69" s="47">
        <v>11.084933186281702</v>
      </c>
      <c r="N69" s="47">
        <v>58.945326269040699</v>
      </c>
      <c r="O69" s="56" t="s">
        <v>141</v>
      </c>
      <c r="P69" s="56"/>
      <c r="Q69" s="47">
        <v>57.969214540314283</v>
      </c>
      <c r="R69" s="47">
        <v>9.334823249444856</v>
      </c>
      <c r="S69" s="47">
        <v>48.634391290869431</v>
      </c>
      <c r="T69" s="57" t="s">
        <v>142</v>
      </c>
      <c r="U69" s="57"/>
      <c r="V69" s="47">
        <v>12.061044915008113</v>
      </c>
      <c r="W69" s="47">
        <v>1.7501099368368462</v>
      </c>
      <c r="X69" s="47">
        <v>10.310934978171266</v>
      </c>
      <c r="Y69" s="47" t="s">
        <v>142</v>
      </c>
      <c r="Z69" s="58"/>
    </row>
    <row r="70" spans="1:26" hidden="1">
      <c r="A70" s="36" t="str">
        <f>Residential3[[#This Row],[ID Country]]&amp;"500_"&amp;Residential3[[#This Row],[ID Energy carrier]]&amp;Residential3[[#This Row],[Year]]</f>
        <v>PL500_12015</v>
      </c>
      <c r="B70" s="36" t="str">
        <f>Residential3[[#This Row],[ID Country]]&amp;"100_"&amp;Residential3[[#This Row],[ID Energy carrier]]</f>
        <v>PL100_1</v>
      </c>
      <c r="C70" s="37">
        <v>1</v>
      </c>
      <c r="D70" s="37" t="s">
        <v>136</v>
      </c>
      <c r="E70" s="19" t="s">
        <v>20</v>
      </c>
      <c r="F70" s="19" t="s">
        <v>57</v>
      </c>
      <c r="G70" s="37" t="s">
        <v>137</v>
      </c>
      <c r="H70" s="37" t="str">
        <f>VLOOKUP(Residential3[[#This Row],[Country]],Countries!$B$2:$C$37,2,FALSE)</f>
        <v>PL</v>
      </c>
      <c r="I70" s="38" t="s">
        <v>139</v>
      </c>
      <c r="J70" s="37">
        <v>2015</v>
      </c>
      <c r="K70" s="39">
        <v>1</v>
      </c>
      <c r="L70" s="45">
        <v>138.55299143091045</v>
      </c>
      <c r="M70" s="45">
        <v>17.096670275484879</v>
      </c>
      <c r="N70" s="45">
        <v>121.45632115542558</v>
      </c>
      <c r="O70" s="45" t="s">
        <v>141</v>
      </c>
      <c r="P70" s="45"/>
      <c r="Q70" s="45">
        <v>89.865855033440383</v>
      </c>
      <c r="R70" s="45">
        <v>8.7237125409319152</v>
      </c>
      <c r="S70" s="45">
        <v>81.142142492508469</v>
      </c>
      <c r="T70" s="45" t="s">
        <v>142</v>
      </c>
      <c r="U70" s="45"/>
      <c r="V70" s="45">
        <v>48.687136397470077</v>
      </c>
      <c r="W70" s="45">
        <v>8.3729577345529638</v>
      </c>
      <c r="X70" s="45">
        <v>40.314178662917115</v>
      </c>
      <c r="Y70" s="45" t="s">
        <v>142</v>
      </c>
      <c r="Z70" s="46"/>
    </row>
    <row r="71" spans="1:26" hidden="1">
      <c r="A71" s="36" t="str">
        <f>Residential3[[#This Row],[ID Country]]&amp;"500_"&amp;Residential3[[#This Row],[ID Energy carrier]]&amp;Residential3[[#This Row],[Year]]</f>
        <v>PL500_12030</v>
      </c>
      <c r="B71" s="36" t="str">
        <f>Residential3[[#This Row],[ID Country]]&amp;"100_"&amp;Residential3[[#This Row],[ID Energy carrier]]</f>
        <v>PL100_1</v>
      </c>
      <c r="C71" s="37">
        <v>1</v>
      </c>
      <c r="D71" s="37" t="s">
        <v>136</v>
      </c>
      <c r="E71" s="59" t="s">
        <v>20</v>
      </c>
      <c r="F71" s="59" t="s">
        <v>57</v>
      </c>
      <c r="G71" s="37" t="s">
        <v>137</v>
      </c>
      <c r="H71" s="37" t="str">
        <f>VLOOKUP(Residential3[[#This Row],[Country]],Countries!$B$2:$C$37,2,FALSE)</f>
        <v>PL</v>
      </c>
      <c r="I71" s="38" t="s">
        <v>139</v>
      </c>
      <c r="J71" s="52">
        <v>2030</v>
      </c>
      <c r="K71" s="39">
        <v>1</v>
      </c>
      <c r="L71" s="47">
        <v>121.46378774255366</v>
      </c>
      <c r="M71" s="47">
        <v>16.893282276738962</v>
      </c>
      <c r="N71" s="47">
        <v>104.5705054658147</v>
      </c>
      <c r="O71" s="56" t="s">
        <v>141</v>
      </c>
      <c r="P71" s="56"/>
      <c r="Q71" s="47">
        <v>78.803982136465137</v>
      </c>
      <c r="R71" s="47">
        <v>8.6905647394975212</v>
      </c>
      <c r="S71" s="47">
        <v>70.11341739696762</v>
      </c>
      <c r="T71" s="57" t="s">
        <v>142</v>
      </c>
      <c r="U71" s="57"/>
      <c r="V71" s="47">
        <v>42.659805606088526</v>
      </c>
      <c r="W71" s="47">
        <v>8.2027175372414405</v>
      </c>
      <c r="X71" s="47">
        <v>34.457088068847085</v>
      </c>
      <c r="Y71" s="47" t="s">
        <v>142</v>
      </c>
      <c r="Z71" s="58"/>
    </row>
    <row r="72" spans="1:26">
      <c r="A72" s="36" t="str">
        <f>Residential3[[#This Row],[ID Country]]&amp;"500_"&amp;Residential3[[#This Row],[ID Energy carrier]]&amp;Residential3[[#This Row],[Year]]</f>
        <v>PL500_12050</v>
      </c>
      <c r="B72" s="36" t="str">
        <f>Residential3[[#This Row],[ID Country]]&amp;"100_"&amp;Residential3[[#This Row],[ID Energy carrier]]</f>
        <v>PL100_1</v>
      </c>
      <c r="C72" s="37">
        <v>1</v>
      </c>
      <c r="D72" s="37" t="s">
        <v>136</v>
      </c>
      <c r="E72" s="59" t="s">
        <v>20</v>
      </c>
      <c r="F72" s="59" t="s">
        <v>57</v>
      </c>
      <c r="G72" s="37" t="s">
        <v>137</v>
      </c>
      <c r="H72" s="37" t="str">
        <f>VLOOKUP(Residential3[[#This Row],[Country]],Countries!$B$2:$C$37,2,FALSE)</f>
        <v>PL</v>
      </c>
      <c r="I72" s="38" t="s">
        <v>139</v>
      </c>
      <c r="J72" s="52">
        <v>2050</v>
      </c>
      <c r="K72" s="39">
        <v>1</v>
      </c>
      <c r="L72" s="47">
        <v>93.874664188474952</v>
      </c>
      <c r="M72" s="47">
        <v>15.677929101035325</v>
      </c>
      <c r="N72" s="47">
        <v>78.19673508743962</v>
      </c>
      <c r="O72" s="56" t="s">
        <v>141</v>
      </c>
      <c r="P72" s="56"/>
      <c r="Q72" s="47">
        <v>60.642847739365926</v>
      </c>
      <c r="R72" s="47">
        <v>8.0653395593470805</v>
      </c>
      <c r="S72" s="47">
        <v>52.577508180018846</v>
      </c>
      <c r="T72" s="57" t="s">
        <v>142</v>
      </c>
      <c r="U72" s="57"/>
      <c r="V72" s="47">
        <v>33.231816449109019</v>
      </c>
      <c r="W72" s="47">
        <v>7.6125895416882434</v>
      </c>
      <c r="X72" s="47">
        <v>25.619226907420778</v>
      </c>
      <c r="Y72" s="47" t="s">
        <v>142</v>
      </c>
      <c r="Z72" s="58"/>
    </row>
    <row r="73" spans="1:26" hidden="1">
      <c r="A73" s="36" t="str">
        <f>Residential3[[#This Row],[ID Country]]&amp;"500_"&amp;Residential3[[#This Row],[ID Energy carrier]]&amp;Residential3[[#This Row],[Year]]</f>
        <v>PT500_12015</v>
      </c>
      <c r="B73" s="36" t="str">
        <f>Residential3[[#This Row],[ID Country]]&amp;"100_"&amp;Residential3[[#This Row],[ID Energy carrier]]</f>
        <v>PT100_1</v>
      </c>
      <c r="C73" s="37">
        <v>1</v>
      </c>
      <c r="D73" s="37" t="s">
        <v>136</v>
      </c>
      <c r="E73" s="19" t="s">
        <v>19</v>
      </c>
      <c r="F73" s="19" t="s">
        <v>58</v>
      </c>
      <c r="G73" s="37" t="s">
        <v>143</v>
      </c>
      <c r="H73" s="37" t="str">
        <f>VLOOKUP(Residential3[[#This Row],[Country]],Countries!$B$2:$C$37,2,FALSE)</f>
        <v>PT</v>
      </c>
      <c r="I73" s="38" t="s">
        <v>139</v>
      </c>
      <c r="J73" s="37">
        <v>2015</v>
      </c>
      <c r="K73" s="39">
        <v>1</v>
      </c>
      <c r="L73" s="45">
        <v>10.806043612448629</v>
      </c>
      <c r="M73" s="45">
        <v>5.860819049329522</v>
      </c>
      <c r="N73" s="45">
        <v>4.9452245631191083</v>
      </c>
      <c r="O73" s="45" t="s">
        <v>141</v>
      </c>
      <c r="P73" s="45"/>
      <c r="Q73" s="45">
        <v>6.6403897365238249</v>
      </c>
      <c r="R73" s="45">
        <v>3.0343469156740537</v>
      </c>
      <c r="S73" s="45">
        <v>3.6060428208497712</v>
      </c>
      <c r="T73" s="45" t="s">
        <v>142</v>
      </c>
      <c r="U73" s="45"/>
      <c r="V73" s="45">
        <v>4.1656538759248054</v>
      </c>
      <c r="W73" s="45">
        <v>2.8264721336554683</v>
      </c>
      <c r="X73" s="45">
        <v>1.3391817422693368</v>
      </c>
      <c r="Y73" s="45" t="s">
        <v>142</v>
      </c>
      <c r="Z73" s="46"/>
    </row>
    <row r="74" spans="1:26" hidden="1">
      <c r="A74" s="36" t="str">
        <f>Residential3[[#This Row],[ID Country]]&amp;"500_"&amp;Residential3[[#This Row],[ID Energy carrier]]&amp;Residential3[[#This Row],[Year]]</f>
        <v>PT500_12030</v>
      </c>
      <c r="B74" s="36" t="str">
        <f>Residential3[[#This Row],[ID Country]]&amp;"100_"&amp;Residential3[[#This Row],[ID Energy carrier]]</f>
        <v>PT100_1</v>
      </c>
      <c r="C74" s="37">
        <v>1</v>
      </c>
      <c r="D74" s="37" t="s">
        <v>136</v>
      </c>
      <c r="E74" s="59" t="s">
        <v>19</v>
      </c>
      <c r="F74" s="59" t="s">
        <v>58</v>
      </c>
      <c r="G74" s="37" t="s">
        <v>143</v>
      </c>
      <c r="H74" s="37" t="str">
        <f>VLOOKUP(Residential3[[#This Row],[Country]],Countries!$B$2:$C$37,2,FALSE)</f>
        <v>PT</v>
      </c>
      <c r="I74" s="38" t="s">
        <v>139</v>
      </c>
      <c r="J74" s="52">
        <v>2030</v>
      </c>
      <c r="K74" s="39">
        <v>1</v>
      </c>
      <c r="L74" s="47">
        <v>9.8158698786799032</v>
      </c>
      <c r="M74" s="47">
        <v>5.6647360802675397</v>
      </c>
      <c r="N74" s="47">
        <v>4.1511337984123635</v>
      </c>
      <c r="O74" s="56" t="s">
        <v>141</v>
      </c>
      <c r="P74" s="56"/>
      <c r="Q74" s="47">
        <v>6.3644505460208265</v>
      </c>
      <c r="R74" s="47">
        <v>3.194319739833825</v>
      </c>
      <c r="S74" s="47">
        <v>3.170130806187001</v>
      </c>
      <c r="T74" s="57" t="s">
        <v>142</v>
      </c>
      <c r="U74" s="57"/>
      <c r="V74" s="47">
        <v>3.4514193326590767</v>
      </c>
      <c r="W74" s="47">
        <v>2.4704163404337143</v>
      </c>
      <c r="X74" s="47">
        <v>0.98100299222536269</v>
      </c>
      <c r="Y74" s="47" t="s">
        <v>142</v>
      </c>
      <c r="Z74" s="58"/>
    </row>
    <row r="75" spans="1:26">
      <c r="A75" s="36" t="str">
        <f>Residential3[[#This Row],[ID Country]]&amp;"500_"&amp;Residential3[[#This Row],[ID Energy carrier]]&amp;Residential3[[#This Row],[Year]]</f>
        <v>PT500_12050</v>
      </c>
      <c r="B75" s="36" t="str">
        <f>Residential3[[#This Row],[ID Country]]&amp;"100_"&amp;Residential3[[#This Row],[ID Energy carrier]]</f>
        <v>PT100_1</v>
      </c>
      <c r="C75" s="37">
        <v>1</v>
      </c>
      <c r="D75" s="37" t="s">
        <v>136</v>
      </c>
      <c r="E75" s="59" t="s">
        <v>19</v>
      </c>
      <c r="F75" s="59" t="s">
        <v>58</v>
      </c>
      <c r="G75" s="37" t="s">
        <v>143</v>
      </c>
      <c r="H75" s="37" t="str">
        <f>VLOOKUP(Residential3[[#This Row],[Country]],Countries!$B$2:$C$37,2,FALSE)</f>
        <v>PT</v>
      </c>
      <c r="I75" s="38" t="s">
        <v>139</v>
      </c>
      <c r="J75" s="52">
        <v>2050</v>
      </c>
      <c r="K75" s="39">
        <v>1</v>
      </c>
      <c r="L75" s="47">
        <v>8.4511009112769244</v>
      </c>
      <c r="M75" s="47">
        <v>5.1265294885940849</v>
      </c>
      <c r="N75" s="47">
        <v>3.32457142268284</v>
      </c>
      <c r="O75" s="56" t="s">
        <v>141</v>
      </c>
      <c r="P75" s="56"/>
      <c r="Q75" s="47">
        <v>5.4210109991800532</v>
      </c>
      <c r="R75" s="47">
        <v>2.8908274119423547</v>
      </c>
      <c r="S75" s="47">
        <v>2.530183587237699</v>
      </c>
      <c r="T75" s="57" t="s">
        <v>142</v>
      </c>
      <c r="U75" s="57"/>
      <c r="V75" s="47">
        <v>3.0300899120968712</v>
      </c>
      <c r="W75" s="47">
        <v>2.2357020766517302</v>
      </c>
      <c r="X75" s="47">
        <v>0.79438783544514091</v>
      </c>
      <c r="Y75" s="47" t="s">
        <v>142</v>
      </c>
      <c r="Z75" s="58"/>
    </row>
    <row r="76" spans="1:26" hidden="1">
      <c r="A76" s="36" t="str">
        <f>Residential3[[#This Row],[ID Country]]&amp;"500_"&amp;Residential3[[#This Row],[ID Energy carrier]]&amp;Residential3[[#This Row],[Year]]</f>
        <v>RO500_12015</v>
      </c>
      <c r="B76" s="36" t="str">
        <f>Residential3[[#This Row],[ID Country]]&amp;"100_"&amp;Residential3[[#This Row],[ID Energy carrier]]</f>
        <v>RO100_1</v>
      </c>
      <c r="C76" s="37">
        <v>1</v>
      </c>
      <c r="D76" s="37" t="s">
        <v>136</v>
      </c>
      <c r="E76" s="19" t="s">
        <v>18</v>
      </c>
      <c r="F76" s="19" t="s">
        <v>59</v>
      </c>
      <c r="G76" s="37" t="s">
        <v>137</v>
      </c>
      <c r="H76" s="37" t="str">
        <f>VLOOKUP(Residential3[[#This Row],[Country]],Countries!$B$2:$C$37,2,FALSE)</f>
        <v>RO</v>
      </c>
      <c r="I76" s="38" t="s">
        <v>139</v>
      </c>
      <c r="J76" s="37">
        <v>2015</v>
      </c>
      <c r="K76" s="39">
        <v>1</v>
      </c>
      <c r="L76" s="45">
        <v>38.50722447790119</v>
      </c>
      <c r="M76" s="45">
        <v>6.20668329723489</v>
      </c>
      <c r="N76" s="45">
        <v>32.300541180666301</v>
      </c>
      <c r="O76" s="45" t="s">
        <v>141</v>
      </c>
      <c r="P76" s="45"/>
      <c r="Q76" s="45">
        <v>26.639059475022357</v>
      </c>
      <c r="R76" s="45">
        <v>3.6404854369207822</v>
      </c>
      <c r="S76" s="45">
        <v>22.998574038101577</v>
      </c>
      <c r="T76" s="45" t="s">
        <v>142</v>
      </c>
      <c r="U76" s="45"/>
      <c r="V76" s="45">
        <v>11.868165002878829</v>
      </c>
      <c r="W76" s="45">
        <v>2.5661978603141078</v>
      </c>
      <c r="X76" s="45">
        <v>9.3019671425647221</v>
      </c>
      <c r="Y76" s="45" t="s">
        <v>142</v>
      </c>
      <c r="Z76" s="46"/>
    </row>
    <row r="77" spans="1:26" hidden="1">
      <c r="A77" s="36" t="str">
        <f>Residential3[[#This Row],[ID Country]]&amp;"500_"&amp;Residential3[[#This Row],[ID Energy carrier]]&amp;Residential3[[#This Row],[Year]]</f>
        <v>RO500_12030</v>
      </c>
      <c r="B77" s="36" t="str">
        <f>Residential3[[#This Row],[ID Country]]&amp;"100_"&amp;Residential3[[#This Row],[ID Energy carrier]]</f>
        <v>RO100_1</v>
      </c>
      <c r="C77" s="37">
        <v>1</v>
      </c>
      <c r="D77" s="37" t="s">
        <v>136</v>
      </c>
      <c r="E77" s="59" t="s">
        <v>18</v>
      </c>
      <c r="F77" s="59" t="s">
        <v>59</v>
      </c>
      <c r="G77" s="37" t="s">
        <v>137</v>
      </c>
      <c r="H77" s="37" t="str">
        <f>VLOOKUP(Residential3[[#This Row],[Country]],Countries!$B$2:$C$37,2,FALSE)</f>
        <v>RO</v>
      </c>
      <c r="I77" s="38" t="s">
        <v>139</v>
      </c>
      <c r="J77" s="52">
        <v>2030</v>
      </c>
      <c r="K77" s="39">
        <v>1</v>
      </c>
      <c r="L77" s="47">
        <v>36.071100066888803</v>
      </c>
      <c r="M77" s="47">
        <v>6.3104490964468551</v>
      </c>
      <c r="N77" s="47">
        <v>29.760650970441951</v>
      </c>
      <c r="O77" s="56" t="s">
        <v>141</v>
      </c>
      <c r="P77" s="56"/>
      <c r="Q77" s="47">
        <v>25.104296002079188</v>
      </c>
      <c r="R77" s="47">
        <v>3.769208335580573</v>
      </c>
      <c r="S77" s="47">
        <v>21.335087666498616</v>
      </c>
      <c r="T77" s="57" t="s">
        <v>142</v>
      </c>
      <c r="U77" s="57"/>
      <c r="V77" s="47">
        <v>10.966804064809615</v>
      </c>
      <c r="W77" s="47">
        <v>2.5412407608662821</v>
      </c>
      <c r="X77" s="47">
        <v>8.4255633039433331</v>
      </c>
      <c r="Y77" s="47" t="s">
        <v>142</v>
      </c>
      <c r="Z77" s="58"/>
    </row>
    <row r="78" spans="1:26">
      <c r="A78" s="36" t="str">
        <f>Residential3[[#This Row],[ID Country]]&amp;"500_"&amp;Residential3[[#This Row],[ID Energy carrier]]&amp;Residential3[[#This Row],[Year]]</f>
        <v>RO500_12050</v>
      </c>
      <c r="B78" s="36" t="str">
        <f>Residential3[[#This Row],[ID Country]]&amp;"100_"&amp;Residential3[[#This Row],[ID Energy carrier]]</f>
        <v>RO100_1</v>
      </c>
      <c r="C78" s="37">
        <v>1</v>
      </c>
      <c r="D78" s="37" t="s">
        <v>136</v>
      </c>
      <c r="E78" s="59" t="s">
        <v>18</v>
      </c>
      <c r="F78" s="59" t="s">
        <v>59</v>
      </c>
      <c r="G78" s="37" t="s">
        <v>137</v>
      </c>
      <c r="H78" s="37" t="str">
        <f>VLOOKUP(Residential3[[#This Row],[Country]],Countries!$B$2:$C$37,2,FALSE)</f>
        <v>RO</v>
      </c>
      <c r="I78" s="38" t="s">
        <v>139</v>
      </c>
      <c r="J78" s="52">
        <v>2050</v>
      </c>
      <c r="K78" s="39">
        <v>1</v>
      </c>
      <c r="L78" s="47">
        <v>30.916196690444895</v>
      </c>
      <c r="M78" s="47">
        <v>5.9727608335985138</v>
      </c>
      <c r="N78" s="47">
        <v>24.943435856846378</v>
      </c>
      <c r="O78" s="56" t="s">
        <v>141</v>
      </c>
      <c r="P78" s="56"/>
      <c r="Q78" s="47">
        <v>21.576867838097613</v>
      </c>
      <c r="R78" s="47">
        <v>3.5675083621393231</v>
      </c>
      <c r="S78" s="47">
        <v>18.009359475958288</v>
      </c>
      <c r="T78" s="57" t="s">
        <v>142</v>
      </c>
      <c r="U78" s="57"/>
      <c r="V78" s="47">
        <v>9.3393288523472826</v>
      </c>
      <c r="W78" s="47">
        <v>2.4052524714591912</v>
      </c>
      <c r="X78" s="47">
        <v>6.934076380888091</v>
      </c>
      <c r="Y78" s="47" t="s">
        <v>142</v>
      </c>
      <c r="Z78" s="58"/>
    </row>
    <row r="79" spans="1:26" hidden="1">
      <c r="A79" s="36" t="str">
        <f>Residential3[[#This Row],[ID Country]]&amp;"500_"&amp;Residential3[[#This Row],[ID Energy carrier]]&amp;Residential3[[#This Row],[Year]]</f>
        <v>SE500_12015</v>
      </c>
      <c r="B79" s="36" t="str">
        <f>Residential3[[#This Row],[ID Country]]&amp;"100_"&amp;Residential3[[#This Row],[ID Energy carrier]]</f>
        <v>SE100_1</v>
      </c>
      <c r="C79" s="37">
        <v>1</v>
      </c>
      <c r="D79" s="37" t="s">
        <v>136</v>
      </c>
      <c r="E79" s="19" t="s">
        <v>16</v>
      </c>
      <c r="F79" s="19" t="s">
        <v>74</v>
      </c>
      <c r="G79" s="37" t="s">
        <v>137</v>
      </c>
      <c r="H79" s="37" t="str">
        <f>VLOOKUP(Residential3[[#This Row],[Country]],Countries!$B$2:$C$37,2,FALSE)</f>
        <v>SE</v>
      </c>
      <c r="I79" s="38" t="s">
        <v>139</v>
      </c>
      <c r="J79" s="37">
        <v>2015</v>
      </c>
      <c r="K79" s="39">
        <v>1</v>
      </c>
      <c r="L79" s="45">
        <v>54.379967515509193</v>
      </c>
      <c r="M79" s="45">
        <v>9.1386405076032844</v>
      </c>
      <c r="N79" s="45">
        <v>45.241327007905909</v>
      </c>
      <c r="O79" s="45" t="s">
        <v>141</v>
      </c>
      <c r="P79" s="45"/>
      <c r="Q79" s="45">
        <v>32.044558008691943</v>
      </c>
      <c r="R79" s="45">
        <v>3.7842203139252559</v>
      </c>
      <c r="S79" s="45">
        <v>28.26033769476669</v>
      </c>
      <c r="T79" s="45" t="s">
        <v>142</v>
      </c>
      <c r="U79" s="45"/>
      <c r="V79" s="45">
        <v>22.335409506817246</v>
      </c>
      <c r="W79" s="45">
        <v>5.3544201936780285</v>
      </c>
      <c r="X79" s="45">
        <v>16.980989313139219</v>
      </c>
      <c r="Y79" s="45" t="s">
        <v>142</v>
      </c>
      <c r="Z79" s="46"/>
    </row>
    <row r="80" spans="1:26" hidden="1">
      <c r="A80" s="36" t="str">
        <f>Residential3[[#This Row],[ID Country]]&amp;"500_"&amp;Residential3[[#This Row],[ID Energy carrier]]&amp;Residential3[[#This Row],[Year]]</f>
        <v>SE500_12030</v>
      </c>
      <c r="B80" s="36" t="str">
        <f>Residential3[[#This Row],[ID Country]]&amp;"100_"&amp;Residential3[[#This Row],[ID Energy carrier]]</f>
        <v>SE100_1</v>
      </c>
      <c r="C80" s="37">
        <v>1</v>
      </c>
      <c r="D80" s="37" t="s">
        <v>136</v>
      </c>
      <c r="E80" s="59" t="s">
        <v>16</v>
      </c>
      <c r="F80" s="59" t="s">
        <v>74</v>
      </c>
      <c r="G80" s="37" t="s">
        <v>137</v>
      </c>
      <c r="H80" s="37" t="str">
        <f>VLOOKUP(Residential3[[#This Row],[Country]],Countries!$B$2:$C$37,2,FALSE)</f>
        <v>SE</v>
      </c>
      <c r="I80" s="38" t="s">
        <v>139</v>
      </c>
      <c r="J80" s="52">
        <v>2030</v>
      </c>
      <c r="K80" s="39">
        <v>1</v>
      </c>
      <c r="L80" s="47">
        <v>53.179594094335997</v>
      </c>
      <c r="M80" s="47">
        <v>10.463238413762266</v>
      </c>
      <c r="N80" s="47">
        <v>42.716355680573734</v>
      </c>
      <c r="O80" s="56" t="s">
        <v>141</v>
      </c>
      <c r="P80" s="56"/>
      <c r="Q80" s="47">
        <v>35.73565425159186</v>
      </c>
      <c r="R80" s="47">
        <v>5.9002706550184678</v>
      </c>
      <c r="S80" s="47">
        <v>29.835383596573394</v>
      </c>
      <c r="T80" s="57" t="s">
        <v>142</v>
      </c>
      <c r="U80" s="57"/>
      <c r="V80" s="47">
        <v>17.443939842744136</v>
      </c>
      <c r="W80" s="47">
        <v>4.5629677587437971</v>
      </c>
      <c r="X80" s="47">
        <v>12.880972084000341</v>
      </c>
      <c r="Y80" s="47" t="s">
        <v>142</v>
      </c>
      <c r="Z80" s="58"/>
    </row>
    <row r="81" spans="1:26">
      <c r="A81" s="36" t="str">
        <f>Residential3[[#This Row],[ID Country]]&amp;"500_"&amp;Residential3[[#This Row],[ID Energy carrier]]&amp;Residential3[[#This Row],[Year]]</f>
        <v>SE500_12050</v>
      </c>
      <c r="B81" s="36" t="str">
        <f>Residential3[[#This Row],[ID Country]]&amp;"100_"&amp;Residential3[[#This Row],[ID Energy carrier]]</f>
        <v>SE100_1</v>
      </c>
      <c r="C81" s="37">
        <v>1</v>
      </c>
      <c r="D81" s="37" t="s">
        <v>136</v>
      </c>
      <c r="E81" s="59" t="s">
        <v>16</v>
      </c>
      <c r="F81" s="59" t="s">
        <v>74</v>
      </c>
      <c r="G81" s="37" t="s">
        <v>137</v>
      </c>
      <c r="H81" s="37" t="str">
        <f>VLOOKUP(Residential3[[#This Row],[Country]],Countries!$B$2:$C$37,2,FALSE)</f>
        <v>SE</v>
      </c>
      <c r="I81" s="38" t="s">
        <v>139</v>
      </c>
      <c r="J81" s="52">
        <v>2050</v>
      </c>
      <c r="K81" s="39">
        <v>1</v>
      </c>
      <c r="L81" s="47">
        <v>47.904564454623383</v>
      </c>
      <c r="M81" s="47">
        <v>11.829886076411249</v>
      </c>
      <c r="N81" s="47">
        <v>36.074678378212141</v>
      </c>
      <c r="O81" s="56" t="s">
        <v>141</v>
      </c>
      <c r="P81" s="56"/>
      <c r="Q81" s="47">
        <v>32.009692993799987</v>
      </c>
      <c r="R81" s="47">
        <v>6.6709298697670647</v>
      </c>
      <c r="S81" s="47">
        <v>25.338763124032923</v>
      </c>
      <c r="T81" s="57" t="s">
        <v>142</v>
      </c>
      <c r="U81" s="57"/>
      <c r="V81" s="47">
        <v>15.894871460823399</v>
      </c>
      <c r="W81" s="47">
        <v>5.1589562066441852</v>
      </c>
      <c r="X81" s="47">
        <v>10.735915254179215</v>
      </c>
      <c r="Y81" s="47" t="s">
        <v>142</v>
      </c>
      <c r="Z81" s="58"/>
    </row>
    <row r="82" spans="1:26" hidden="1">
      <c r="A82" s="36" t="str">
        <f>Residential3[[#This Row],[ID Country]]&amp;"500_"&amp;Residential3[[#This Row],[ID Energy carrier]]&amp;Residential3[[#This Row],[Year]]</f>
        <v>SI500_12015</v>
      </c>
      <c r="B82" s="36" t="str">
        <f>Residential3[[#This Row],[ID Country]]&amp;"100_"&amp;Residential3[[#This Row],[ID Energy carrier]]</f>
        <v>SI100_1</v>
      </c>
      <c r="C82" s="37">
        <v>1</v>
      </c>
      <c r="D82" s="37" t="s">
        <v>136</v>
      </c>
      <c r="E82" s="19" t="s">
        <v>15</v>
      </c>
      <c r="F82" s="19" t="s">
        <v>60</v>
      </c>
      <c r="G82" s="37" t="s">
        <v>143</v>
      </c>
      <c r="H82" s="37" t="str">
        <f>VLOOKUP(Residential3[[#This Row],[Country]],Countries!$B$2:$C$37,2,FALSE)</f>
        <v>SI</v>
      </c>
      <c r="I82" s="38" t="s">
        <v>139</v>
      </c>
      <c r="J82" s="37">
        <v>2015</v>
      </c>
      <c r="K82" s="39">
        <v>1</v>
      </c>
      <c r="L82" s="45">
        <v>8.4668415748917365</v>
      </c>
      <c r="M82" s="45">
        <v>1.5557786186252804</v>
      </c>
      <c r="N82" s="45">
        <v>6.9110629562664556</v>
      </c>
      <c r="O82" s="45" t="s">
        <v>141</v>
      </c>
      <c r="P82" s="45"/>
      <c r="Q82" s="45">
        <v>5.071464240279246</v>
      </c>
      <c r="R82" s="45">
        <v>0.71753903949687059</v>
      </c>
      <c r="S82" s="45">
        <v>4.353925200782375</v>
      </c>
      <c r="T82" s="45" t="s">
        <v>142</v>
      </c>
      <c r="U82" s="45"/>
      <c r="V82" s="45">
        <v>3.3953773346124909</v>
      </c>
      <c r="W82" s="45">
        <v>0.83823957912840985</v>
      </c>
      <c r="X82" s="45">
        <v>2.5571377554840811</v>
      </c>
      <c r="Y82" s="45" t="s">
        <v>142</v>
      </c>
      <c r="Z82" s="46"/>
    </row>
    <row r="83" spans="1:26" hidden="1">
      <c r="A83" s="36" t="str">
        <f>Residential3[[#This Row],[ID Country]]&amp;"500_"&amp;Residential3[[#This Row],[ID Energy carrier]]&amp;Residential3[[#This Row],[Year]]</f>
        <v>SI500_12030</v>
      </c>
      <c r="B83" s="36" t="str">
        <f>Residential3[[#This Row],[ID Country]]&amp;"100_"&amp;Residential3[[#This Row],[ID Energy carrier]]</f>
        <v>SI100_1</v>
      </c>
      <c r="C83" s="37">
        <v>1</v>
      </c>
      <c r="D83" s="37" t="s">
        <v>136</v>
      </c>
      <c r="E83" s="59" t="s">
        <v>15</v>
      </c>
      <c r="F83" s="59" t="s">
        <v>60</v>
      </c>
      <c r="G83" s="37" t="s">
        <v>143</v>
      </c>
      <c r="H83" s="37" t="str">
        <f>VLOOKUP(Residential3[[#This Row],[Country]],Countries!$B$2:$C$37,2,FALSE)</f>
        <v>SI</v>
      </c>
      <c r="I83" s="38" t="s">
        <v>139</v>
      </c>
      <c r="J83" s="52">
        <v>2030</v>
      </c>
      <c r="K83" s="39">
        <v>1</v>
      </c>
      <c r="L83" s="47">
        <v>8.3157595204652814</v>
      </c>
      <c r="M83" s="47">
        <v>1.6178774910065292</v>
      </c>
      <c r="N83" s="47">
        <v>6.6978820294587518</v>
      </c>
      <c r="O83" s="56" t="s">
        <v>141</v>
      </c>
      <c r="P83" s="56"/>
      <c r="Q83" s="47">
        <v>5.5222656772502194</v>
      </c>
      <c r="R83" s="47">
        <v>0.74689698933351378</v>
      </c>
      <c r="S83" s="47">
        <v>4.7753686879167052</v>
      </c>
      <c r="T83" s="57" t="s">
        <v>142</v>
      </c>
      <c r="U83" s="57"/>
      <c r="V83" s="47">
        <v>2.7934938432150624</v>
      </c>
      <c r="W83" s="47">
        <v>0.87098050167301533</v>
      </c>
      <c r="X83" s="47">
        <v>1.922513341542047</v>
      </c>
      <c r="Y83" s="47" t="s">
        <v>142</v>
      </c>
      <c r="Z83" s="58"/>
    </row>
    <row r="84" spans="1:26">
      <c r="A84" s="36" t="str">
        <f>Residential3[[#This Row],[ID Country]]&amp;"500_"&amp;Residential3[[#This Row],[ID Energy carrier]]&amp;Residential3[[#This Row],[Year]]</f>
        <v>SI500_12050</v>
      </c>
      <c r="B84" s="36" t="str">
        <f>Residential3[[#This Row],[ID Country]]&amp;"100_"&amp;Residential3[[#This Row],[ID Energy carrier]]</f>
        <v>SI100_1</v>
      </c>
      <c r="C84" s="37">
        <v>1</v>
      </c>
      <c r="D84" s="37" t="s">
        <v>136</v>
      </c>
      <c r="E84" s="59" t="s">
        <v>15</v>
      </c>
      <c r="F84" s="59" t="s">
        <v>60</v>
      </c>
      <c r="G84" s="37" t="s">
        <v>143</v>
      </c>
      <c r="H84" s="37" t="str">
        <f>VLOOKUP(Residential3[[#This Row],[Country]],Countries!$B$2:$C$37,2,FALSE)</f>
        <v>SI</v>
      </c>
      <c r="I84" s="38" t="s">
        <v>139</v>
      </c>
      <c r="J84" s="52">
        <v>2050</v>
      </c>
      <c r="K84" s="39">
        <v>1</v>
      </c>
      <c r="L84" s="47">
        <v>7.4552335762786184</v>
      </c>
      <c r="M84" s="47">
        <v>1.6041429266958935</v>
      </c>
      <c r="N84" s="47">
        <v>5.8510906495827255</v>
      </c>
      <c r="O84" s="56" t="s">
        <v>141</v>
      </c>
      <c r="P84" s="56"/>
      <c r="Q84" s="47">
        <v>4.903103408670912</v>
      </c>
      <c r="R84" s="47">
        <v>0.7405563950731664</v>
      </c>
      <c r="S84" s="47">
        <v>4.162547013597746</v>
      </c>
      <c r="T84" s="57" t="s">
        <v>142</v>
      </c>
      <c r="U84" s="57"/>
      <c r="V84" s="47">
        <v>2.5521301676077064</v>
      </c>
      <c r="W84" s="47">
        <v>0.86358653162272714</v>
      </c>
      <c r="X84" s="47">
        <v>1.6885436359849795</v>
      </c>
      <c r="Y84" s="47" t="s">
        <v>142</v>
      </c>
      <c r="Z84" s="58"/>
    </row>
    <row r="85" spans="1:26" hidden="1">
      <c r="A85" s="36" t="str">
        <f>Residential3[[#This Row],[ID Country]]&amp;"500_"&amp;Residential3[[#This Row],[ID Energy carrier]]&amp;Residential3[[#This Row],[Year]]</f>
        <v>SK500_12015</v>
      </c>
      <c r="B85" s="36" t="str">
        <f>Residential3[[#This Row],[ID Country]]&amp;"100_"&amp;Residential3[[#This Row],[ID Energy carrier]]</f>
        <v>SK100_1</v>
      </c>
      <c r="C85" s="37">
        <v>1</v>
      </c>
      <c r="D85" s="37" t="s">
        <v>136</v>
      </c>
      <c r="E85" s="19" t="s">
        <v>14</v>
      </c>
      <c r="F85" s="19" t="s">
        <v>145</v>
      </c>
      <c r="G85" s="37" t="s">
        <v>143</v>
      </c>
      <c r="H85" s="37" t="str">
        <f>VLOOKUP(Residential3[[#This Row],[Country]],Countries!$B$2:$C$37,2,FALSE)</f>
        <v>SK</v>
      </c>
      <c r="I85" s="38" t="s">
        <v>139</v>
      </c>
      <c r="J85" s="37">
        <v>2015</v>
      </c>
      <c r="K85" s="39">
        <v>1</v>
      </c>
      <c r="L85" s="45">
        <v>17.89070127716942</v>
      </c>
      <c r="M85" s="45">
        <v>2.7847333817115745</v>
      </c>
      <c r="N85" s="45">
        <v>15.105967895457844</v>
      </c>
      <c r="O85" s="45" t="s">
        <v>141</v>
      </c>
      <c r="P85" s="45"/>
      <c r="Q85" s="45">
        <v>11.343089676692115</v>
      </c>
      <c r="R85" s="45">
        <v>1.341244759799523</v>
      </c>
      <c r="S85" s="45">
        <v>10.001844916892592</v>
      </c>
      <c r="T85" s="45" t="s">
        <v>142</v>
      </c>
      <c r="U85" s="45"/>
      <c r="V85" s="45">
        <v>6.5476116004773033</v>
      </c>
      <c r="W85" s="45">
        <v>1.4434886219120517</v>
      </c>
      <c r="X85" s="45">
        <v>5.1041229785652513</v>
      </c>
      <c r="Y85" s="45" t="s">
        <v>142</v>
      </c>
      <c r="Z85" s="46"/>
    </row>
    <row r="86" spans="1:26" hidden="1">
      <c r="A86" s="36" t="str">
        <f>Residential3[[#This Row],[ID Country]]&amp;"500_"&amp;Residential3[[#This Row],[ID Energy carrier]]&amp;Residential3[[#This Row],[Year]]</f>
        <v>SK500_12030</v>
      </c>
      <c r="B86" s="36" t="str">
        <f>Residential3[[#This Row],[ID Country]]&amp;"100_"&amp;Residential3[[#This Row],[ID Energy carrier]]</f>
        <v>SK100_1</v>
      </c>
      <c r="C86" s="37">
        <v>1</v>
      </c>
      <c r="D86" s="37" t="s">
        <v>136</v>
      </c>
      <c r="E86" s="59" t="s">
        <v>14</v>
      </c>
      <c r="F86" s="59" t="s">
        <v>145</v>
      </c>
      <c r="G86" s="37" t="s">
        <v>143</v>
      </c>
      <c r="H86" s="37" t="str">
        <f>VLOOKUP(Residential3[[#This Row],[Country]],Countries!$B$2:$C$37,2,FALSE)</f>
        <v>SK</v>
      </c>
      <c r="I86" s="38" t="s">
        <v>139</v>
      </c>
      <c r="J86" s="52">
        <v>2030</v>
      </c>
      <c r="K86" s="39">
        <v>1</v>
      </c>
      <c r="L86" s="47">
        <v>16.829957804815137</v>
      </c>
      <c r="M86" s="47">
        <v>2.755700112807272</v>
      </c>
      <c r="N86" s="47">
        <v>14.074257692007867</v>
      </c>
      <c r="O86" s="56" t="s">
        <v>141</v>
      </c>
      <c r="P86" s="56"/>
      <c r="Q86" s="47">
        <v>10.633914657679366</v>
      </c>
      <c r="R86" s="47">
        <v>1.3354950525312963</v>
      </c>
      <c r="S86" s="47">
        <v>9.2984196051480694</v>
      </c>
      <c r="T86" s="57" t="s">
        <v>142</v>
      </c>
      <c r="U86" s="57"/>
      <c r="V86" s="47">
        <v>6.1960431471357733</v>
      </c>
      <c r="W86" s="47">
        <v>1.4202050602759757</v>
      </c>
      <c r="X86" s="47">
        <v>4.7758380868597978</v>
      </c>
      <c r="Y86" s="47" t="s">
        <v>142</v>
      </c>
      <c r="Z86" s="58"/>
    </row>
    <row r="87" spans="1:26">
      <c r="A87" s="36" t="str">
        <f>Residential3[[#This Row],[ID Country]]&amp;"500_"&amp;Residential3[[#This Row],[ID Energy carrier]]&amp;Residential3[[#This Row],[Year]]</f>
        <v>SK500_12050</v>
      </c>
      <c r="B87" s="36" t="str">
        <f>Residential3[[#This Row],[ID Country]]&amp;"100_"&amp;Residential3[[#This Row],[ID Energy carrier]]</f>
        <v>SK100_1</v>
      </c>
      <c r="C87" s="37">
        <v>1</v>
      </c>
      <c r="D87" s="37" t="s">
        <v>136</v>
      </c>
      <c r="E87" s="59" t="s">
        <v>14</v>
      </c>
      <c r="F87" s="59" t="s">
        <v>145</v>
      </c>
      <c r="G87" s="37" t="s">
        <v>143</v>
      </c>
      <c r="H87" s="37" t="str">
        <f>VLOOKUP(Residential3[[#This Row],[Country]],Countries!$B$2:$C$37,2,FALSE)</f>
        <v>SK</v>
      </c>
      <c r="I87" s="38" t="s">
        <v>139</v>
      </c>
      <c r="J87" s="52">
        <v>2050</v>
      </c>
      <c r="K87" s="39">
        <v>1</v>
      </c>
      <c r="L87" s="47">
        <v>13.738629017185955</v>
      </c>
      <c r="M87" s="47">
        <v>2.5224541389972286</v>
      </c>
      <c r="N87" s="47">
        <v>11.216174878188726</v>
      </c>
      <c r="O87" s="56" t="s">
        <v>141</v>
      </c>
      <c r="P87" s="56"/>
      <c r="Q87" s="47">
        <v>8.5836714297801944</v>
      </c>
      <c r="R87" s="47">
        <v>1.2224570471988405</v>
      </c>
      <c r="S87" s="47">
        <v>7.3612143825813536</v>
      </c>
      <c r="T87" s="57" t="s">
        <v>142</v>
      </c>
      <c r="U87" s="57"/>
      <c r="V87" s="47">
        <v>5.1549575874057609</v>
      </c>
      <c r="W87" s="47">
        <v>1.2999970917983881</v>
      </c>
      <c r="X87" s="47">
        <v>3.8549604956073726</v>
      </c>
      <c r="Y87" s="47" t="s">
        <v>142</v>
      </c>
      <c r="Z87" s="58"/>
    </row>
    <row r="88" spans="1:26" hidden="1">
      <c r="A88" s="36" t="str">
        <f>Residential3[[#This Row],[ID Country]]&amp;"500_"&amp;Residential3[[#This Row],[ID Energy carrier]]&amp;Residential3[[#This Row],[Year]]</f>
        <v>UK500_12015</v>
      </c>
      <c r="B88" s="36" t="str">
        <f>Residential3[[#This Row],[ID Country]]&amp;"100_"&amp;Residential3[[#This Row],[ID Energy carrier]]</f>
        <v>UK100_1</v>
      </c>
      <c r="C88" s="37">
        <v>1</v>
      </c>
      <c r="D88" s="37" t="s">
        <v>136</v>
      </c>
      <c r="E88" s="19" t="s">
        <v>13</v>
      </c>
      <c r="F88" s="19" t="s">
        <v>75</v>
      </c>
      <c r="G88" s="37" t="s">
        <v>137</v>
      </c>
      <c r="H88" s="37" t="str">
        <f>VLOOKUP(Residential3[[#This Row],[Country]],Countries!$B$2:$C$37,2,FALSE)</f>
        <v>UK</v>
      </c>
      <c r="I88" s="38" t="s">
        <v>139</v>
      </c>
      <c r="J88" s="37">
        <v>2015</v>
      </c>
      <c r="K88" s="39">
        <v>1</v>
      </c>
      <c r="L88" s="45">
        <v>280.20894070376249</v>
      </c>
      <c r="M88" s="45">
        <v>58.784983169878991</v>
      </c>
      <c r="N88" s="45">
        <v>221.42395753388348</v>
      </c>
      <c r="O88" s="45" t="s">
        <v>141</v>
      </c>
      <c r="P88" s="45"/>
      <c r="Q88" s="45">
        <v>261.55462897262458</v>
      </c>
      <c r="R88" s="45">
        <v>51.640656051262347</v>
      </c>
      <c r="S88" s="45">
        <v>209.91397292136224</v>
      </c>
      <c r="T88" s="45" t="s">
        <v>142</v>
      </c>
      <c r="U88" s="45"/>
      <c r="V88" s="45">
        <v>18.65431173113787</v>
      </c>
      <c r="W88" s="45">
        <v>7.1443271186166433</v>
      </c>
      <c r="X88" s="45">
        <v>11.509984612521228</v>
      </c>
      <c r="Y88" s="45" t="s">
        <v>142</v>
      </c>
      <c r="Z88" s="46"/>
    </row>
    <row r="89" spans="1:26" hidden="1">
      <c r="A89" s="36" t="str">
        <f>Residential3[[#This Row],[ID Country]]&amp;"500_"&amp;Residential3[[#This Row],[ID Energy carrier]]&amp;Residential3[[#This Row],[Year]]</f>
        <v>UK500_12030</v>
      </c>
      <c r="B89" s="36" t="str">
        <f>Residential3[[#This Row],[ID Country]]&amp;"100_"&amp;Residential3[[#This Row],[ID Energy carrier]]</f>
        <v>UK100_1</v>
      </c>
      <c r="C89" s="37">
        <v>1</v>
      </c>
      <c r="D89" s="37" t="s">
        <v>136</v>
      </c>
      <c r="E89" s="59" t="s">
        <v>13</v>
      </c>
      <c r="F89" s="59" t="s">
        <v>75</v>
      </c>
      <c r="G89" s="37" t="s">
        <v>137</v>
      </c>
      <c r="H89" s="37" t="str">
        <f>VLOOKUP(Residential3[[#This Row],[Country]],Countries!$B$2:$C$37,2,FALSE)</f>
        <v>UK</v>
      </c>
      <c r="I89" s="38" t="s">
        <v>139</v>
      </c>
      <c r="J89" s="52">
        <v>2030</v>
      </c>
      <c r="K89" s="39">
        <v>1</v>
      </c>
      <c r="L89" s="47">
        <v>270.94165411191335</v>
      </c>
      <c r="M89" s="47">
        <v>65.218724443522035</v>
      </c>
      <c r="N89" s="47">
        <v>205.72292966839132</v>
      </c>
      <c r="O89" s="56" t="s">
        <v>141</v>
      </c>
      <c r="P89" s="56"/>
      <c r="Q89" s="47">
        <v>252.7010722096197</v>
      </c>
      <c r="R89" s="47">
        <v>57.288428735301899</v>
      </c>
      <c r="S89" s="47">
        <v>195.4126434743178</v>
      </c>
      <c r="T89" s="57" t="s">
        <v>142</v>
      </c>
      <c r="U89" s="57"/>
      <c r="V89" s="47">
        <v>18.240581902293634</v>
      </c>
      <c r="W89" s="47">
        <v>7.9302957082201297</v>
      </c>
      <c r="X89" s="47">
        <v>10.310286194073504</v>
      </c>
      <c r="Y89" s="47" t="s">
        <v>142</v>
      </c>
      <c r="Z89" s="58"/>
    </row>
    <row r="90" spans="1:26">
      <c r="A90" s="36" t="str">
        <f>Residential3[[#This Row],[ID Country]]&amp;"500_"&amp;Residential3[[#This Row],[ID Energy carrier]]&amp;Residential3[[#This Row],[Year]]</f>
        <v>UK500_12050</v>
      </c>
      <c r="B90" s="36" t="str">
        <f>Residential3[[#This Row],[ID Country]]&amp;"100_"&amp;Residential3[[#This Row],[ID Energy carrier]]</f>
        <v>UK100_1</v>
      </c>
      <c r="C90" s="37">
        <v>1</v>
      </c>
      <c r="D90" s="37" t="s">
        <v>136</v>
      </c>
      <c r="E90" s="59" t="s">
        <v>13</v>
      </c>
      <c r="F90" s="59" t="s">
        <v>75</v>
      </c>
      <c r="G90" s="37" t="s">
        <v>137</v>
      </c>
      <c r="H90" s="37" t="str">
        <f>VLOOKUP(Residential3[[#This Row],[Country]],Countries!$B$2:$C$37,2,FALSE)</f>
        <v>UK</v>
      </c>
      <c r="I90" s="38" t="s">
        <v>139</v>
      </c>
      <c r="J90" s="52">
        <v>2050</v>
      </c>
      <c r="K90" s="39">
        <v>1</v>
      </c>
      <c r="L90" s="47">
        <v>243.68330220754248</v>
      </c>
      <c r="M90" s="47">
        <v>71.393851525259649</v>
      </c>
      <c r="N90" s="47">
        <v>172.28945068228285</v>
      </c>
      <c r="O90" s="56" t="s">
        <v>141</v>
      </c>
      <c r="P90" s="56"/>
      <c r="Q90" s="47">
        <v>226.87508266775748</v>
      </c>
      <c r="R90" s="47">
        <v>62.712688881019865</v>
      </c>
      <c r="S90" s="47">
        <v>164.16239378673762</v>
      </c>
      <c r="T90" s="57" t="s">
        <v>142</v>
      </c>
      <c r="U90" s="57"/>
      <c r="V90" s="47">
        <v>16.808219539785004</v>
      </c>
      <c r="W90" s="47">
        <v>8.6811626442397873</v>
      </c>
      <c r="X90" s="47">
        <v>8.1270568955452163</v>
      </c>
      <c r="Y90" s="47" t="s">
        <v>142</v>
      </c>
      <c r="Z90" s="58"/>
    </row>
  </sheetData>
  <mergeCells count="5">
    <mergeCell ref="A4:K5"/>
    <mergeCell ref="L4:Z4"/>
    <mergeCell ref="L5:O5"/>
    <mergeCell ref="Q5:T5"/>
    <mergeCell ref="V5:Y5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2" sqref="B2:B7"/>
    </sheetView>
  </sheetViews>
  <sheetFormatPr defaultRowHeight="15"/>
  <sheetData>
    <row r="2" spans="2:2">
      <c r="B2" t="s">
        <v>196</v>
      </c>
    </row>
    <row r="3" spans="2:2">
      <c r="B3" t="s">
        <v>191</v>
      </c>
    </row>
    <row r="4" spans="2:2">
      <c r="B4" t="s">
        <v>192</v>
      </c>
    </row>
    <row r="5" spans="2:2">
      <c r="B5" t="s">
        <v>194</v>
      </c>
    </row>
    <row r="6" spans="2:2">
      <c r="B6" t="s">
        <v>193</v>
      </c>
    </row>
    <row r="7" spans="2:2">
      <c r="B7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ForecastHeat</vt:lpstr>
      <vt:lpstr>Countries</vt:lpstr>
      <vt:lpstr>Residential heating baseline</vt:lpstr>
      <vt:lpstr>Residential heating Reduced</vt:lpstr>
      <vt:lpstr>Sheet1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ese-veda04</cp:lastModifiedBy>
  <dcterms:created xsi:type="dcterms:W3CDTF">2009-05-27T15:40:55Z</dcterms:created>
  <dcterms:modified xsi:type="dcterms:W3CDTF">2017-06-22T16:17:39Z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332837104797363</vt:r8>
  </property>
</Properties>
</file>