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filterPrivacy="1" codeName="ThisWorkbook"/>
  <bookViews>
    <workbookView xWindow="9555" yWindow="-15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D21" i="132" l="1"/>
  <c r="K11" i="132"/>
  <c r="E33" i="132"/>
  <c r="D33" i="132"/>
  <c r="C32" i="132"/>
  <c r="C33" i="132"/>
  <c r="B33" i="132"/>
  <c r="D19" i="132"/>
  <c r="D26" i="132"/>
  <c r="L27" i="132"/>
  <c r="L26" i="132"/>
  <c r="L19" i="132"/>
  <c r="J27" i="132"/>
  <c r="M27" i="132" s="1"/>
  <c r="J26" i="132"/>
  <c r="M26" i="132"/>
  <c r="E27" i="132"/>
  <c r="E26" i="132"/>
  <c r="D27" i="132"/>
  <c r="C26" i="132"/>
  <c r="C27" i="132"/>
  <c r="B26" i="132"/>
  <c r="B27" i="132"/>
  <c r="E20" i="132"/>
  <c r="E19" i="132"/>
  <c r="D20" i="132"/>
  <c r="C18" i="132"/>
  <c r="C19" i="132"/>
  <c r="C20" i="132"/>
  <c r="B19" i="132"/>
  <c r="B20" i="132"/>
  <c r="E49" i="132"/>
  <c r="L20" i="132" s="1"/>
  <c r="E48" i="132"/>
  <c r="D48" i="132"/>
  <c r="D49" i="132"/>
  <c r="C48" i="132"/>
  <c r="C49" i="132"/>
  <c r="B49" i="132"/>
  <c r="B48" i="132"/>
  <c r="D54" i="132"/>
  <c r="D55" i="132"/>
  <c r="C54" i="132"/>
  <c r="C55" i="132"/>
  <c r="B55" i="132"/>
  <c r="B54" i="132"/>
  <c r="L18" i="132"/>
  <c r="L17" i="132"/>
  <c r="L25" i="132"/>
  <c r="D53" i="132"/>
  <c r="C52" i="132"/>
  <c r="C53" i="132"/>
  <c r="B53" i="132"/>
  <c r="D46" i="132"/>
  <c r="D47" i="132"/>
  <c r="C46" i="132"/>
  <c r="C47" i="132"/>
  <c r="B47" i="132"/>
  <c r="B46" i="132"/>
  <c r="E25" i="132"/>
  <c r="D25" i="132"/>
  <c r="C25" i="132"/>
  <c r="B25" i="132"/>
  <c r="E32" i="132"/>
  <c r="D32" i="132"/>
  <c r="D30" i="132"/>
  <c r="C31" i="132"/>
  <c r="B32" i="132"/>
  <c r="E18" i="132"/>
  <c r="E17" i="132"/>
  <c r="D18" i="132"/>
  <c r="D17" i="132"/>
  <c r="C17" i="132"/>
  <c r="B17" i="132"/>
  <c r="B18" i="132"/>
  <c r="D43" i="132"/>
  <c r="D44" i="132"/>
  <c r="D45" i="132"/>
  <c r="D50" i="132"/>
  <c r="D51" i="132"/>
  <c r="D52" i="132"/>
  <c r="C44" i="132"/>
  <c r="C45" i="132"/>
  <c r="C50" i="132"/>
  <c r="C51" i="132"/>
  <c r="C43" i="132"/>
  <c r="M14" i="132"/>
  <c r="M15" i="132"/>
  <c r="M16" i="132" s="1"/>
  <c r="J24" i="132"/>
  <c r="J23" i="132"/>
  <c r="M23" i="132"/>
  <c r="M24" i="132" s="1"/>
  <c r="J22" i="132"/>
  <c r="J21" i="132"/>
  <c r="M21" i="132" s="1"/>
  <c r="K12" i="132"/>
  <c r="K13" i="132" s="1"/>
  <c r="G13" i="132"/>
  <c r="B44" i="132"/>
  <c r="B45" i="132"/>
  <c r="B50" i="132"/>
  <c r="B51" i="132"/>
  <c r="B52" i="132"/>
  <c r="B43" i="132"/>
  <c r="D24" i="132"/>
  <c r="D23" i="132"/>
  <c r="D22" i="132"/>
  <c r="D16" i="132"/>
  <c r="D15" i="132"/>
  <c r="E24" i="132"/>
  <c r="E23" i="132"/>
  <c r="E22" i="132"/>
  <c r="E21" i="132"/>
  <c r="E16" i="132"/>
  <c r="E15" i="132"/>
  <c r="E14" i="132"/>
  <c r="D14" i="132"/>
  <c r="D13" i="132"/>
  <c r="D12" i="132"/>
  <c r="E12" i="132"/>
  <c r="E13" i="132"/>
  <c r="E11" i="132"/>
  <c r="D11" i="132"/>
  <c r="D31" i="132"/>
  <c r="E31" i="132"/>
  <c r="E30" i="132"/>
  <c r="E28" i="132"/>
  <c r="D28" i="132"/>
  <c r="E29" i="132"/>
  <c r="D29" i="132"/>
  <c r="C12" i="132"/>
  <c r="C13" i="132"/>
  <c r="C14" i="132"/>
  <c r="C15" i="132"/>
  <c r="C16" i="132"/>
  <c r="C21" i="132"/>
  <c r="C22" i="132"/>
  <c r="C23" i="132"/>
  <c r="C24" i="132"/>
  <c r="C28" i="132"/>
  <c r="C29" i="132"/>
  <c r="C30" i="132"/>
  <c r="C11" i="132"/>
  <c r="B12" i="132"/>
  <c r="B13" i="132"/>
  <c r="B14" i="132"/>
  <c r="B15" i="132"/>
  <c r="B16" i="132"/>
  <c r="B21" i="132"/>
  <c r="B22" i="132"/>
  <c r="B23" i="132"/>
  <c r="B24" i="132"/>
  <c r="B28" i="132"/>
  <c r="B29" i="132"/>
  <c r="B30" i="132"/>
  <c r="B31" i="132"/>
  <c r="B11" i="132"/>
</calcChain>
</file>

<file path=xl/comments1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0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0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0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<sst xmlns="http://schemas.openxmlformats.org/spreadsheetml/2006/main" count="283" uniqueCount="187">
  <si>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</si>
  <si>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</si>
  <si>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</si>
  <si>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</si>
  <si>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</si>
  <si>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</si>
  <si>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</si>
  <si>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</si>
  <si>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</si>
  <si>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</si>
  <si>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</si>
  <si>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</si>
  <si>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</si>
  <si>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</si>
  <si>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</si>
  <si>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</si>
  <si>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</si>
  <si>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</si>
  <si>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</si>
  <si>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</si>
  <si>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</si>
  <si>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</si>
  <si>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</si>
  <si>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</si>
  <si>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</si>
  <si>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</si>
  <si>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</si>
  <si>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</si>
  <si>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</si>
  <si>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</si>
  <si>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</si>
  <si>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</si>
  <si>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</si>
  <si>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</si>
  <si>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</si>
  <si>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</si>
  <si>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</si>
  <si>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</si>
  <si>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</si>
  <si>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</si>
  <si>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</si>
  <si>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</si>
  <si>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</si>
  <si>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</si>
  <si>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</si>
  <si>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~FI_T: COM_FR</t>
  </si>
  <si>
    <t>*Demand Commodity Name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</si>
  <si>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</si>
  <si>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</si>
  <si>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</si>
  <si>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</si>
  <si>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</si>
  <si>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</si>
  <si>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</si>
  <si>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</si>
  <si>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</si>
  <si>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</si>
  <si>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to specify base-year levels and load profile of demands</t>
  </si>
  <si>
    <t>Typical structure used for fossil mining, import/export, renewable resources availability, power plants, industry, generic process and end-use devices</t>
  </si>
  <si>
    <t>DEM</t>
  </si>
  <si>
    <t>TPC</t>
  </si>
  <si>
    <t xml:space="preserve">Transport Passengers Cars </t>
  </si>
  <si>
    <t>Mpass-km</t>
  </si>
  <si>
    <t>TPB</t>
  </si>
  <si>
    <t xml:space="preserve">Transport Passengers Bus </t>
  </si>
  <si>
    <t>TPR</t>
  </si>
  <si>
    <t>Transport Passengers Train</t>
  </si>
  <si>
    <t>TFV</t>
  </si>
  <si>
    <t xml:space="preserve">Transport Freight Vans </t>
  </si>
  <si>
    <t>Mton-km</t>
  </si>
  <si>
    <t>TFT</t>
  </si>
  <si>
    <t xml:space="preserve">Transport Freight Truck </t>
  </si>
  <si>
    <t>TFR</t>
  </si>
  <si>
    <t>Transport Freight Rail</t>
  </si>
  <si>
    <t>NRG</t>
  </si>
  <si>
    <t>TRADSL</t>
  </si>
  <si>
    <t>Diesel TRA</t>
  </si>
  <si>
    <t>PJ</t>
  </si>
  <si>
    <t>TRAGSL</t>
  </si>
  <si>
    <t>Gasoline TRA</t>
  </si>
  <si>
    <t>TRANGA</t>
  </si>
  <si>
    <t>Nat. Gas TRA</t>
  </si>
  <si>
    <t>TRAELC</t>
  </si>
  <si>
    <t>Electricity TRA</t>
  </si>
  <si>
    <t>DAYNITE</t>
  </si>
  <si>
    <t>ELC</t>
  </si>
  <si>
    <t>TRAH2G</t>
  </si>
  <si>
    <t>Hydrogen TRA</t>
  </si>
  <si>
    <t>ENV</t>
  </si>
  <si>
    <t>TRACO2</t>
  </si>
  <si>
    <t>CO2 Transport (no aviation and navigation)</t>
  </si>
  <si>
    <t>kt</t>
  </si>
  <si>
    <t>DMD</t>
  </si>
  <si>
    <t>TPCDSL1E</t>
  </si>
  <si>
    <t>Mpkm</t>
  </si>
  <si>
    <t>kvehicles</t>
  </si>
  <si>
    <t>TPCGSL1E</t>
  </si>
  <si>
    <t>TPCELC1E</t>
  </si>
  <si>
    <t>TPBDSL1E</t>
  </si>
  <si>
    <t>Transport Passengers Buses - Diesel Engine - Existing</t>
  </si>
  <si>
    <t>TPRDSL1E</t>
  </si>
  <si>
    <t>Transport Passengers Rail - Diesel - Existing</t>
  </si>
  <si>
    <t>TPRELC1E</t>
  </si>
  <si>
    <t>Transport Passengers Rail - Electric - Existing</t>
  </si>
  <si>
    <t>TFVDSL1E</t>
  </si>
  <si>
    <t>Transport Freight Van - Diesel Engine - Existing</t>
  </si>
  <si>
    <t>Mtkm</t>
  </si>
  <si>
    <t>TFTDSL1E</t>
  </si>
  <si>
    <t>Transport Freight Truck - Diesel Engine - Existing</t>
  </si>
  <si>
    <t>TFRDSL1E</t>
  </si>
  <si>
    <t>Transport Freight Train - Diesel Engine - Existing</t>
  </si>
  <si>
    <t>TFRELC1E</t>
  </si>
  <si>
    <t>Transport Freight Train - Electric - Existing</t>
  </si>
  <si>
    <t>PRE</t>
  </si>
  <si>
    <t>FT-TRADSL</t>
  </si>
  <si>
    <t>Fuel Technology Diesel TRA</t>
  </si>
  <si>
    <t>Pja</t>
  </si>
  <si>
    <t>FT-TRAGSL</t>
  </si>
  <si>
    <t>Fuel Technology Gasoline TRA</t>
  </si>
  <si>
    <t>FT-TRANGA</t>
  </si>
  <si>
    <t>Fuel Technology Nat. Gas TRA</t>
  </si>
  <si>
    <t>FT-TRAELC</t>
  </si>
  <si>
    <t>Fuel Technology Electricity TRA</t>
  </si>
  <si>
    <t>CURR</t>
  </si>
  <si>
    <t>Currency</t>
  </si>
  <si>
    <t>MEUR2012</t>
  </si>
  <si>
    <t>kg/GJ</t>
  </si>
  <si>
    <t>*CommDesc</t>
  </si>
  <si>
    <t>*Unit</t>
  </si>
  <si>
    <t>COM_PROJ</t>
  </si>
  <si>
    <t>Demand Value</t>
  </si>
  <si>
    <t>*Units</t>
  </si>
  <si>
    <t>km</t>
  </si>
  <si>
    <t>Annual Availability Factor</t>
  </si>
  <si>
    <t>Existing Installed Capacity</t>
  </si>
  <si>
    <t>kvehicle</t>
  </si>
  <si>
    <t>Efficiency</t>
  </si>
  <si>
    <t>ACT_COST</t>
  </si>
  <si>
    <t>PRC_CAPACT</t>
  </si>
  <si>
    <t>NCAP_AFA</t>
  </si>
  <si>
    <t>PRC_RESID</t>
  </si>
  <si>
    <t>NCAP_TLIFE</t>
  </si>
  <si>
    <t>PRC_ACTFLO~DEMO</t>
  </si>
  <si>
    <t>Activity to commodity flow of a process</t>
  </si>
  <si>
    <t>Lifetime of Process</t>
  </si>
  <si>
    <t>Years</t>
  </si>
  <si>
    <t>TPAN</t>
  </si>
  <si>
    <t>TPAI</t>
  </si>
  <si>
    <t>Transport Passengers Aviation National</t>
  </si>
  <si>
    <t>Transport Passengers Aviation International</t>
  </si>
  <si>
    <t>TFAI</t>
  </si>
  <si>
    <t>Transport Freight Aviation International</t>
  </si>
  <si>
    <t>TRAKER</t>
  </si>
  <si>
    <t>Kerosene TRA</t>
  </si>
  <si>
    <t>TPANKER1E</t>
  </si>
  <si>
    <t>TPAIKER1E</t>
  </si>
  <si>
    <t>Transport Passengers Aviation National- Kerosene - Existing</t>
  </si>
  <si>
    <t>Transport Passengers Aviation International- Kerosene - Existing</t>
  </si>
  <si>
    <t>TFAIKER1E</t>
  </si>
  <si>
    <t>FT-TRAKER</t>
  </si>
  <si>
    <t>Fuel Technology Kerosene TRA</t>
  </si>
  <si>
    <t>TPSN</t>
  </si>
  <si>
    <t>TPSI</t>
  </si>
  <si>
    <t>Transport Passengers Sea National</t>
  </si>
  <si>
    <t>Transport Passengers Sea International</t>
  </si>
  <si>
    <t>TFSN</t>
  </si>
  <si>
    <t>TFSI</t>
  </si>
  <si>
    <t>TRAHFO</t>
  </si>
  <si>
    <t>Heavy Fuel Oil TRA</t>
  </si>
  <si>
    <t>TPSIHFO1E</t>
  </si>
  <si>
    <t>Transport Passengers Ship International- Heavy fuel oil - Existing</t>
  </si>
  <si>
    <t>FT-TRAHFO</t>
  </si>
  <si>
    <t>Fuel Technology Heavy Fuel Oil TRA</t>
  </si>
  <si>
    <t>Transport Freight Sea International</t>
  </si>
  <si>
    <t>Transport Freight Sea National</t>
  </si>
  <si>
    <t>TFSIHFO1E</t>
  </si>
  <si>
    <t>Occupancy/Load - ppv/tpv</t>
  </si>
  <si>
    <t>Transport Passengers Ship National- Diesel - Existing</t>
  </si>
  <si>
    <t>Transport Passengers Cars - Diesel Engine - Existing</t>
  </si>
  <si>
    <t>Transport Passengers Cars - Otto Engine - Existing</t>
  </si>
  <si>
    <t>Transport Passengers Cars - Electricity BEV- Existing</t>
  </si>
  <si>
    <t>TPSNDSL1E</t>
  </si>
  <si>
    <t>TFSNDSL1E</t>
  </si>
  <si>
    <t>Transport Freight Ship National - Diesel - Existing</t>
  </si>
  <si>
    <t>Transport Freight Ship International - Heavy Fuel Oil - Existing</t>
  </si>
  <si>
    <t>Transport Freight Aviation International - Kerosene - Existing</t>
  </si>
  <si>
    <t>(Mvehicle*km)/PJ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</si>
</sst>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"/>
    <numFmt numFmtId="174" formatCode="0.0000"/>
    <numFmt numFmtId="175" formatCode="0.0"/>
    <numFmt numFmtId="177" formatCode="0.00000"/>
  </numFmts>
  <fonts count="21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1"/>
      <name val="Tahoma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14"/>
      <color rgb="FF1D323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58"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2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15" fillId="0" borderId="0" xfId="0" applyFont="1"/>
    <xf numFmtId="0" fontId="2" fillId="5" borderId="2" xfId="1" applyFont="1" applyFill="1" applyBorder="1" applyAlignment="1">
      <alignment horizontal="center" wrapText="1"/>
    </xf>
    <xf numFmtId="0" fontId="2" fillId="4" borderId="3" xfId="0" applyFont="1" applyFill="1" applyBorder="1"/>
    <xf numFmtId="0" fontId="7" fillId="0" borderId="0" xfId="0" applyFont="1" applyFill="1"/>
    <xf numFmtId="0" fontId="4" fillId="4" borderId="3" xfId="0" applyFont="1" applyFill="1" applyBorder="1" applyAlignment="1">
      <alignment horizontal="left" vertical="center" wrapText="1"/>
    </xf>
    <xf numFmtId="1" fontId="4" fillId="7" borderId="3" xfId="0" applyNumberFormat="1" applyFont="1" applyFill="1" applyBorder="1" applyAlignment="1">
      <alignment horizontal="center"/>
    </xf>
    <xf numFmtId="0" fontId="4" fillId="3" borderId="0" xfId="0" applyFont="1" applyFill="1"/>
    <xf numFmtId="172" fontId="4" fillId="3" borderId="0" xfId="0" applyNumberFormat="1" applyFont="1" applyFill="1" applyBorder="1" applyAlignment="1">
      <alignment horizontal="right"/>
    </xf>
    <xf numFmtId="0" fontId="4" fillId="5" borderId="4" xfId="1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left" wrapText="1"/>
    </xf>
    <xf numFmtId="0" fontId="7" fillId="2" borderId="0" xfId="0" applyFont="1" applyFill="1"/>
    <xf numFmtId="0" fontId="4" fillId="5" borderId="2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8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7" fillId="0" borderId="0" xfId="4" applyFont="1" applyFill="1" applyBorder="1" applyAlignment="1">
      <alignment horizontal="right"/>
    </xf>
    <xf numFmtId="0" fontId="2" fillId="4" borderId="1" xfId="4" applyFont="1" applyFill="1" applyBorder="1" applyAlignment="1">
      <alignment vertical="center"/>
    </xf>
    <xf numFmtId="0" fontId="2" fillId="4" borderId="1" xfId="4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vertical="center"/>
    </xf>
    <xf numFmtId="0" fontId="19" fillId="0" borderId="0" xfId="3" applyFont="1"/>
    <xf numFmtId="2" fontId="4" fillId="3" borderId="0" xfId="0" applyNumberFormat="1" applyFont="1" applyFill="1"/>
    <xf numFmtId="175" fontId="4" fillId="3" borderId="0" xfId="0" applyNumberFormat="1" applyFont="1" applyFill="1"/>
    <xf numFmtId="1" fontId="0" fillId="8" borderId="0" xfId="0" applyNumberFormat="1" applyFill="1"/>
    <xf numFmtId="1" fontId="4" fillId="3" borderId="0" xfId="0" applyNumberFormat="1" applyFont="1" applyFill="1"/>
    <xf numFmtId="177" fontId="4" fillId="3" borderId="0" xfId="0" applyNumberFormat="1" applyFont="1" applyFill="1"/>
    <xf numFmtId="0" fontId="17" fillId="5" borderId="4" xfId="5" applyFont="1" applyFill="1" applyBorder="1" applyAlignment="1">
      <alignment horizontal="right" wrapText="1"/>
    </xf>
    <xf numFmtId="175" fontId="4" fillId="3" borderId="0" xfId="0" applyNumberFormat="1" applyFont="1" applyFill="1" applyBorder="1" applyAlignment="1">
      <alignment horizontal="right"/>
    </xf>
    <xf numFmtId="0" fontId="2" fillId="4" borderId="3" xfId="4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left"/>
    </xf>
    <xf numFmtId="172" fontId="4" fillId="3" borderId="0" xfId="0" applyNumberFormat="1" applyFont="1" applyFill="1"/>
    <xf numFmtId="174" fontId="0" fillId="0" borderId="0" xfId="0" applyNumberFormat="1"/>
    <xf numFmtId="172" fontId="0" fillId="0" borderId="0" xfId="0" applyNumberFormat="1"/>
    <xf numFmtId="172" fontId="4" fillId="8" borderId="0" xfId="0" applyNumberFormat="1" applyFont="1" applyFill="1"/>
    <xf numFmtId="0" fontId="20" fillId="0" borderId="0" xfId="0" applyFont="1"/>
    <xf numFmtId="2" fontId="0" fillId="0" borderId="0" xfId="0" applyNumberFormat="1"/>
    <xf numFmtId="1" fontId="0" fillId="0" borderId="0" xfId="0" applyNumberFormat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30"/>
  <sheetViews>
    <sheetView topLeftCell="A7" zoomScaleNormal="100" workbookViewId="0">
      <selection activeCell="K20" sqref="K20"/>
    </sheetView>
  </sheetViews>
  <sheetFormatPr defaultRowHeight="12.75" x14ac:dyDescent="0.2"/>
  <cols>
    <col min="1" max="1" width="2.85546875" customWidth="1"/>
    <col min="2" max="2" width="19.42578125" customWidth="1"/>
    <col min="3" max="3" width="11.7109375" bestFit="1" customWidth="1"/>
    <col min="4" max="4" width="14.140625" customWidth="1"/>
    <col min="5" max="5" width="35.85546875" bestFit="1" customWidth="1"/>
    <col min="6" max="6" width="9.5703125" bestFit="1" customWidth="1"/>
    <col min="7" max="7" width="11.42578125" bestFit="1" customWidth="1"/>
    <col min="8" max="8" width="12" customWidth="1"/>
    <col min="9" max="9" width="12.28515625" customWidth="1"/>
    <col min="10" max="10" width="10.28515625" customWidth="1"/>
    <col min="11" max="11" width="7.42578125" bestFit="1" customWidth="1"/>
    <col min="12" max="13" width="10.7109375" bestFit="1" customWidth="1"/>
  </cols>
  <sheetData>
    <row r="1" spans="2:10" ht="21.75" customHeight="1" x14ac:dyDescent="0.4">
      <c r="B1" s="40" t="s">
        <v>56</v>
      </c>
      <c r="C1" s="40"/>
    </row>
    <row r="4" spans="2:10" ht="15" x14ac:dyDescent="0.2">
      <c r="B4" s="31" t="s">
        <v>34</v>
      </c>
      <c r="C4" s="31"/>
    </row>
    <row r="6" spans="2:10" ht="18" x14ac:dyDescent="0.25">
      <c r="B6" s="1" t="s">
        <v>42</v>
      </c>
      <c r="C6" s="1"/>
      <c r="D6" s="26"/>
      <c r="E6" s="3"/>
      <c r="F6" s="3"/>
      <c r="G6" s="3"/>
      <c r="H6" s="3"/>
      <c r="I6" s="3"/>
      <c r="J6" s="3"/>
    </row>
    <row r="7" spans="2:10" ht="17.25" customHeight="1" x14ac:dyDescent="0.2">
      <c r="B7" s="5" t="s">
        <v>14</v>
      </c>
      <c r="C7" s="5"/>
      <c r="D7" s="3"/>
      <c r="E7" s="3"/>
      <c r="F7" s="3"/>
      <c r="G7" s="3"/>
      <c r="H7" s="3"/>
      <c r="I7" s="3"/>
      <c r="J7" s="3"/>
    </row>
    <row r="8" spans="2:10" ht="18" customHeight="1" x14ac:dyDescent="0.2">
      <c r="B8" s="14" t="s">
        <v>7</v>
      </c>
      <c r="C8" s="18" t="s">
        <v>32</v>
      </c>
      <c r="D8" s="14" t="s">
        <v>0</v>
      </c>
      <c r="E8" s="14" t="s">
        <v>3</v>
      </c>
      <c r="F8" s="15" t="s">
        <v>4</v>
      </c>
      <c r="G8" s="15" t="s">
        <v>8</v>
      </c>
      <c r="H8" s="15" t="s">
        <v>9</v>
      </c>
      <c r="I8" s="15" t="s">
        <v>10</v>
      </c>
      <c r="J8" s="15" t="s">
        <v>12</v>
      </c>
    </row>
    <row r="9" spans="2:10" ht="39" thickBot="1" x14ac:dyDescent="0.25">
      <c r="B9" s="25" t="s">
        <v>48</v>
      </c>
      <c r="C9" s="24" t="s">
        <v>33</v>
      </c>
      <c r="D9" s="25" t="s">
        <v>28</v>
      </c>
      <c r="E9" s="25" t="s">
        <v>29</v>
      </c>
      <c r="F9" s="25" t="s">
        <v>4</v>
      </c>
      <c r="G9" s="25" t="s">
        <v>51</v>
      </c>
      <c r="H9" s="25" t="s">
        <v>52</v>
      </c>
      <c r="I9" s="25" t="s">
        <v>30</v>
      </c>
      <c r="J9" s="25" t="s">
        <v>31</v>
      </c>
    </row>
    <row r="10" spans="2:10" x14ac:dyDescent="0.2">
      <c r="B10" s="22" t="s">
        <v>59</v>
      </c>
      <c r="C10" s="2"/>
      <c r="D10" s="22" t="s">
        <v>60</v>
      </c>
      <c r="E10" s="22" t="s">
        <v>61</v>
      </c>
      <c r="F10" s="22" t="s">
        <v>62</v>
      </c>
      <c r="G10" s="22"/>
      <c r="H10" s="22"/>
      <c r="I10" s="22"/>
      <c r="J10" s="22"/>
    </row>
    <row r="11" spans="2:10" x14ac:dyDescent="0.2">
      <c r="B11" s="22"/>
      <c r="C11" s="2"/>
      <c r="D11" s="22" t="s">
        <v>63</v>
      </c>
      <c r="E11" s="22" t="s">
        <v>64</v>
      </c>
      <c r="F11" s="22" t="s">
        <v>62</v>
      </c>
      <c r="G11" s="22"/>
      <c r="H11" s="22"/>
      <c r="I11" s="22"/>
      <c r="J11" s="22"/>
    </row>
    <row r="12" spans="2:10" x14ac:dyDescent="0.2">
      <c r="B12" s="22"/>
      <c r="C12" s="2"/>
      <c r="D12" s="22" t="s">
        <v>65</v>
      </c>
      <c r="E12" s="22" t="s">
        <v>66</v>
      </c>
      <c r="F12" s="22" t="s">
        <v>62</v>
      </c>
      <c r="G12" s="22"/>
      <c r="H12" s="22"/>
      <c r="I12" s="22"/>
      <c r="J12" s="22"/>
    </row>
    <row r="13" spans="2:10" x14ac:dyDescent="0.2">
      <c r="B13" s="22"/>
      <c r="C13" s="2"/>
      <c r="D13" s="22" t="s">
        <v>146</v>
      </c>
      <c r="E13" s="22" t="s">
        <v>148</v>
      </c>
      <c r="F13" s="22" t="s">
        <v>62</v>
      </c>
      <c r="G13" s="22"/>
      <c r="H13" s="22"/>
      <c r="I13" s="22"/>
      <c r="J13" s="22"/>
    </row>
    <row r="14" spans="2:10" x14ac:dyDescent="0.2">
      <c r="B14" s="22"/>
      <c r="C14" s="2"/>
      <c r="D14" s="22" t="s">
        <v>147</v>
      </c>
      <c r="E14" s="22" t="s">
        <v>149</v>
      </c>
      <c r="F14" s="22" t="s">
        <v>62</v>
      </c>
      <c r="G14" s="22"/>
      <c r="H14" s="22"/>
      <c r="I14" s="22"/>
      <c r="J14" s="22"/>
    </row>
    <row r="15" spans="2:10" x14ac:dyDescent="0.2">
      <c r="B15" s="22"/>
      <c r="C15" s="2"/>
      <c r="D15" s="22" t="s">
        <v>161</v>
      </c>
      <c r="E15" s="22" t="s">
        <v>163</v>
      </c>
      <c r="F15" s="22" t="s">
        <v>62</v>
      </c>
      <c r="G15" s="22"/>
      <c r="H15" s="22"/>
      <c r="I15" s="22"/>
      <c r="J15" s="22"/>
    </row>
    <row r="16" spans="2:10" x14ac:dyDescent="0.2">
      <c r="B16" s="22"/>
      <c r="C16" s="2"/>
      <c r="D16" s="22" t="s">
        <v>162</v>
      </c>
      <c r="E16" s="22" t="s">
        <v>164</v>
      </c>
      <c r="F16" s="22" t="s">
        <v>62</v>
      </c>
      <c r="G16" s="22"/>
      <c r="H16" s="22"/>
      <c r="I16" s="22"/>
      <c r="J16" s="22"/>
    </row>
    <row r="17" spans="2:10" x14ac:dyDescent="0.2">
      <c r="B17" s="22"/>
      <c r="C17" s="2"/>
      <c r="D17" s="22" t="s">
        <v>67</v>
      </c>
      <c r="E17" s="22" t="s">
        <v>68</v>
      </c>
      <c r="F17" s="22" t="s">
        <v>69</v>
      </c>
      <c r="G17" s="22"/>
      <c r="H17" s="22"/>
      <c r="I17" s="22"/>
      <c r="J17" s="22"/>
    </row>
    <row r="18" spans="2:10" x14ac:dyDescent="0.2">
      <c r="B18" s="22"/>
      <c r="C18" s="2"/>
      <c r="D18" s="22" t="s">
        <v>70</v>
      </c>
      <c r="E18" s="22" t="s">
        <v>71</v>
      </c>
      <c r="F18" s="22" t="s">
        <v>69</v>
      </c>
      <c r="G18" s="22"/>
      <c r="H18" s="22"/>
      <c r="I18" s="22"/>
      <c r="J18" s="22"/>
    </row>
    <row r="19" spans="2:10" x14ac:dyDescent="0.2">
      <c r="B19" s="22"/>
      <c r="C19" s="2"/>
      <c r="D19" s="22" t="s">
        <v>72</v>
      </c>
      <c r="E19" s="22" t="s">
        <v>73</v>
      </c>
      <c r="F19" s="22" t="s">
        <v>69</v>
      </c>
      <c r="G19" s="22"/>
      <c r="H19" s="22"/>
      <c r="I19" s="22"/>
      <c r="J19" s="22"/>
    </row>
    <row r="20" spans="2:10" x14ac:dyDescent="0.2">
      <c r="B20" s="22"/>
      <c r="C20" s="2"/>
      <c r="D20" s="22" t="s">
        <v>150</v>
      </c>
      <c r="E20" s="22" t="s">
        <v>151</v>
      </c>
      <c r="F20" s="22" t="s">
        <v>69</v>
      </c>
      <c r="G20" s="22"/>
      <c r="H20" s="22"/>
      <c r="I20" s="22"/>
      <c r="J20" s="22"/>
    </row>
    <row r="21" spans="2:10" x14ac:dyDescent="0.2">
      <c r="B21" s="22"/>
      <c r="C21" s="2"/>
      <c r="D21" s="22" t="s">
        <v>165</v>
      </c>
      <c r="E21" s="22" t="s">
        <v>174</v>
      </c>
      <c r="F21" s="22" t="s">
        <v>69</v>
      </c>
      <c r="G21" s="22"/>
      <c r="H21" s="22"/>
      <c r="I21" s="22"/>
      <c r="J21" s="22"/>
    </row>
    <row r="22" spans="2:10" x14ac:dyDescent="0.2">
      <c r="B22" s="22"/>
      <c r="C22" s="2"/>
      <c r="D22" s="22" t="s">
        <v>166</v>
      </c>
      <c r="E22" s="22" t="s">
        <v>173</v>
      </c>
      <c r="F22" s="22" t="s">
        <v>69</v>
      </c>
      <c r="G22" s="22"/>
      <c r="H22" s="22"/>
      <c r="I22" s="22"/>
      <c r="J22" s="22"/>
    </row>
    <row r="23" spans="2:10" x14ac:dyDescent="0.2">
      <c r="B23" s="22" t="s">
        <v>74</v>
      </c>
      <c r="C23" s="2"/>
      <c r="D23" s="22" t="s">
        <v>75</v>
      </c>
      <c r="E23" s="22" t="s">
        <v>76</v>
      </c>
      <c r="F23" s="22" t="s">
        <v>77</v>
      </c>
      <c r="G23" s="22"/>
      <c r="H23" s="22"/>
      <c r="I23" s="22"/>
      <c r="J23" s="22"/>
    </row>
    <row r="24" spans="2:10" x14ac:dyDescent="0.2">
      <c r="B24" s="22"/>
      <c r="C24" s="2"/>
      <c r="D24" s="22" t="s">
        <v>78</v>
      </c>
      <c r="E24" s="22" t="s">
        <v>79</v>
      </c>
      <c r="F24" s="22" t="s">
        <v>77</v>
      </c>
      <c r="G24" s="22"/>
      <c r="H24" s="22"/>
      <c r="I24" s="22"/>
      <c r="J24" s="22"/>
    </row>
    <row r="25" spans="2:10" x14ac:dyDescent="0.2">
      <c r="B25" s="22"/>
      <c r="C25" s="2"/>
      <c r="D25" s="22" t="s">
        <v>80</v>
      </c>
      <c r="E25" s="22" t="s">
        <v>81</v>
      </c>
      <c r="F25" s="22" t="s">
        <v>77</v>
      </c>
      <c r="G25" s="22"/>
      <c r="H25" s="22"/>
      <c r="I25" s="22"/>
      <c r="J25" s="22"/>
    </row>
    <row r="26" spans="2:10" x14ac:dyDescent="0.2">
      <c r="B26" s="22"/>
      <c r="C26" s="2"/>
      <c r="D26" s="22" t="s">
        <v>82</v>
      </c>
      <c r="E26" s="22" t="s">
        <v>83</v>
      </c>
      <c r="F26" s="22" t="s">
        <v>77</v>
      </c>
      <c r="G26" s="22"/>
      <c r="H26" s="22" t="s">
        <v>84</v>
      </c>
      <c r="I26" s="22"/>
      <c r="J26" s="22" t="s">
        <v>85</v>
      </c>
    </row>
    <row r="27" spans="2:10" x14ac:dyDescent="0.2">
      <c r="B27" s="22"/>
      <c r="C27" s="2"/>
      <c r="D27" s="22" t="s">
        <v>86</v>
      </c>
      <c r="E27" s="22" t="s">
        <v>87</v>
      </c>
      <c r="F27" s="22" t="s">
        <v>77</v>
      </c>
      <c r="G27" s="22"/>
      <c r="H27" s="22"/>
      <c r="I27" s="22"/>
      <c r="J27" s="22"/>
    </row>
    <row r="28" spans="2:10" x14ac:dyDescent="0.2">
      <c r="B28" s="22"/>
      <c r="C28" s="2"/>
      <c r="D28" s="22" t="s">
        <v>152</v>
      </c>
      <c r="E28" s="22" t="s">
        <v>153</v>
      </c>
      <c r="F28" s="22" t="s">
        <v>77</v>
      </c>
      <c r="G28" s="22"/>
      <c r="H28" s="22"/>
      <c r="I28" s="22"/>
      <c r="J28" s="22"/>
    </row>
    <row r="29" spans="2:10" x14ac:dyDescent="0.2">
      <c r="B29" s="22"/>
      <c r="C29" s="2"/>
      <c r="D29" s="22" t="s">
        <v>167</v>
      </c>
      <c r="E29" s="22" t="s">
        <v>168</v>
      </c>
      <c r="F29" s="22" t="s">
        <v>77</v>
      </c>
      <c r="G29" s="22"/>
      <c r="H29" s="22"/>
      <c r="I29" s="22"/>
      <c r="J29" s="22"/>
    </row>
    <row r="30" spans="2:10" x14ac:dyDescent="0.2">
      <c r="B30" s="22" t="s">
        <v>88</v>
      </c>
      <c r="C30" s="2"/>
      <c r="D30" s="22" t="s">
        <v>89</v>
      </c>
      <c r="E30" s="22" t="s">
        <v>90</v>
      </c>
      <c r="F30" s="22" t="s">
        <v>91</v>
      </c>
      <c r="G30" s="22"/>
      <c r="H30" s="22"/>
      <c r="I30" s="22"/>
      <c r="J30" s="22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zoomScaleNormal="100" workbookViewId="0">
      <selection activeCell="E24" sqref="E24"/>
    </sheetView>
  </sheetViews>
  <sheetFormatPr defaultRowHeight="12.75" x14ac:dyDescent="0.2"/>
  <cols>
    <col min="1" max="1" width="3.140625" customWidth="1"/>
    <col min="2" max="2" width="15.85546875" customWidth="1"/>
    <col min="3" max="3" width="11.7109375" bestFit="1" customWidth="1"/>
    <col min="4" max="4" width="11.5703125" bestFit="1" customWidth="1"/>
    <col min="5" max="5" width="56.7109375" bestFit="1" customWidth="1"/>
    <col min="8" max="8" width="14.5703125" customWidth="1"/>
    <col min="9" max="9" width="12.28515625" customWidth="1"/>
  </cols>
  <sheetData>
    <row r="1" spans="1:10" ht="26.25" x14ac:dyDescent="0.4">
      <c r="B1" s="40" t="s">
        <v>56</v>
      </c>
    </row>
    <row r="2" spans="1:10" ht="18" x14ac:dyDescent="0.25">
      <c r="A2" s="16"/>
    </row>
    <row r="3" spans="1:10" ht="18" x14ac:dyDescent="0.25">
      <c r="A3" s="16"/>
      <c r="B3" s="31" t="s">
        <v>35</v>
      </c>
    </row>
    <row r="5" spans="1:10" ht="22.5" customHeight="1" x14ac:dyDescent="0.25">
      <c r="A5" s="13"/>
      <c r="B5" s="1" t="s">
        <v>43</v>
      </c>
    </row>
    <row r="6" spans="1:10" ht="18" customHeight="1" x14ac:dyDescent="0.2">
      <c r="B6" s="5" t="s">
        <v>17</v>
      </c>
      <c r="C6" s="5"/>
    </row>
    <row r="7" spans="1:10" ht="18" customHeight="1" x14ac:dyDescent="0.2">
      <c r="B7" s="18" t="s">
        <v>11</v>
      </c>
      <c r="C7" s="18" t="s">
        <v>32</v>
      </c>
      <c r="D7" s="18" t="s">
        <v>1</v>
      </c>
      <c r="E7" s="18" t="s">
        <v>2</v>
      </c>
      <c r="F7" s="18" t="s">
        <v>18</v>
      </c>
      <c r="G7" s="18" t="s">
        <v>19</v>
      </c>
      <c r="H7" s="18" t="s">
        <v>20</v>
      </c>
      <c r="I7" s="18" t="s">
        <v>21</v>
      </c>
      <c r="J7" s="18" t="s">
        <v>22</v>
      </c>
    </row>
    <row r="8" spans="1:10" ht="39" thickBot="1" x14ac:dyDescent="0.25">
      <c r="B8" s="24" t="s">
        <v>49</v>
      </c>
      <c r="C8" s="24" t="s">
        <v>33</v>
      </c>
      <c r="D8" s="24" t="s">
        <v>23</v>
      </c>
      <c r="E8" s="24" t="s">
        <v>24</v>
      </c>
      <c r="F8" s="24" t="s">
        <v>25</v>
      </c>
      <c r="G8" s="24" t="s">
        <v>26</v>
      </c>
      <c r="H8" s="24" t="s">
        <v>55</v>
      </c>
      <c r="I8" s="24" t="s">
        <v>54</v>
      </c>
      <c r="J8" s="24" t="s">
        <v>27</v>
      </c>
    </row>
    <row r="9" spans="1:10" x14ac:dyDescent="0.2">
      <c r="B9" s="2" t="s">
        <v>92</v>
      </c>
      <c r="C9" s="2"/>
      <c r="D9" s="2" t="s">
        <v>93</v>
      </c>
      <c r="E9" s="22" t="s">
        <v>178</v>
      </c>
      <c r="F9" s="2" t="s">
        <v>94</v>
      </c>
      <c r="G9" s="2" t="s">
        <v>95</v>
      </c>
      <c r="H9" s="2"/>
      <c r="I9" s="2"/>
      <c r="J9" s="2"/>
    </row>
    <row r="10" spans="1:10" x14ac:dyDescent="0.2">
      <c r="B10" s="2"/>
      <c r="C10" s="2"/>
      <c r="D10" s="2" t="s">
        <v>96</v>
      </c>
      <c r="E10" s="22" t="s">
        <v>179</v>
      </c>
      <c r="F10" s="2" t="s">
        <v>94</v>
      </c>
      <c r="G10" s="2" t="s">
        <v>95</v>
      </c>
      <c r="H10" s="2"/>
      <c r="I10" s="2"/>
      <c r="J10" s="2"/>
    </row>
    <row r="11" spans="1:10" x14ac:dyDescent="0.2">
      <c r="B11" s="2"/>
      <c r="C11" s="2"/>
      <c r="D11" s="2" t="s">
        <v>97</v>
      </c>
      <c r="E11" s="22" t="s">
        <v>180</v>
      </c>
      <c r="F11" s="2" t="s">
        <v>94</v>
      </c>
      <c r="G11" s="2" t="s">
        <v>95</v>
      </c>
      <c r="H11" s="2"/>
      <c r="I11" s="2"/>
      <c r="J11" s="2"/>
    </row>
    <row r="12" spans="1:10" x14ac:dyDescent="0.2">
      <c r="B12" s="2"/>
      <c r="C12" s="2"/>
      <c r="D12" s="2" t="s">
        <v>98</v>
      </c>
      <c r="E12" s="2" t="s">
        <v>99</v>
      </c>
      <c r="F12" s="2" t="s">
        <v>94</v>
      </c>
      <c r="G12" s="2" t="s">
        <v>95</v>
      </c>
      <c r="H12" s="2"/>
      <c r="I12" s="2"/>
      <c r="J12" s="2"/>
    </row>
    <row r="13" spans="1:10" x14ac:dyDescent="0.2">
      <c r="B13" s="2"/>
      <c r="C13" s="2"/>
      <c r="D13" s="2" t="s">
        <v>100</v>
      </c>
      <c r="E13" s="2" t="s">
        <v>101</v>
      </c>
      <c r="F13" s="2" t="s">
        <v>94</v>
      </c>
      <c r="G13" s="2" t="s">
        <v>95</v>
      </c>
      <c r="H13" s="2"/>
      <c r="I13" s="2"/>
      <c r="J13" s="2"/>
    </row>
    <row r="14" spans="1:10" x14ac:dyDescent="0.2">
      <c r="B14" s="2"/>
      <c r="C14" s="2"/>
      <c r="D14" s="2" t="s">
        <v>102</v>
      </c>
      <c r="E14" s="2" t="s">
        <v>103</v>
      </c>
      <c r="F14" s="2" t="s">
        <v>94</v>
      </c>
      <c r="G14" s="2" t="s">
        <v>95</v>
      </c>
      <c r="H14" s="2"/>
      <c r="I14" s="2"/>
      <c r="J14" s="2"/>
    </row>
    <row r="15" spans="1:10" x14ac:dyDescent="0.2">
      <c r="B15" s="2"/>
      <c r="C15" s="2"/>
      <c r="D15" s="2" t="s">
        <v>154</v>
      </c>
      <c r="E15" s="2" t="s">
        <v>156</v>
      </c>
      <c r="F15" s="2" t="s">
        <v>94</v>
      </c>
      <c r="G15" s="2" t="s">
        <v>95</v>
      </c>
      <c r="H15" s="2"/>
      <c r="I15" s="2"/>
      <c r="J15" s="2"/>
    </row>
    <row r="16" spans="1:10" x14ac:dyDescent="0.2">
      <c r="B16" s="2"/>
      <c r="C16" s="2"/>
      <c r="D16" s="2" t="s">
        <v>155</v>
      </c>
      <c r="E16" s="2" t="s">
        <v>157</v>
      </c>
      <c r="F16" s="2" t="s">
        <v>94</v>
      </c>
      <c r="G16" s="2" t="s">
        <v>95</v>
      </c>
      <c r="H16" s="2"/>
      <c r="I16" s="2"/>
      <c r="J16" s="2"/>
    </row>
    <row r="17" spans="2:10" x14ac:dyDescent="0.2">
      <c r="B17" s="2"/>
      <c r="C17" s="2"/>
      <c r="D17" s="22" t="s">
        <v>181</v>
      </c>
      <c r="E17" s="2" t="s">
        <v>177</v>
      </c>
      <c r="F17" s="2" t="s">
        <v>94</v>
      </c>
      <c r="G17" s="2" t="s">
        <v>95</v>
      </c>
      <c r="H17" s="2"/>
      <c r="I17" s="2"/>
      <c r="J17" s="2"/>
    </row>
    <row r="18" spans="2:10" x14ac:dyDescent="0.2">
      <c r="B18" s="2"/>
      <c r="C18" s="2"/>
      <c r="D18" s="2" t="s">
        <v>169</v>
      </c>
      <c r="E18" s="2" t="s">
        <v>170</v>
      </c>
      <c r="F18" s="2" t="s">
        <v>94</v>
      </c>
      <c r="G18" s="2" t="s">
        <v>95</v>
      </c>
      <c r="H18" s="2"/>
      <c r="I18" s="2"/>
      <c r="J18" s="2"/>
    </row>
    <row r="19" spans="2:10" x14ac:dyDescent="0.2">
      <c r="B19" s="2"/>
      <c r="C19" s="2"/>
      <c r="D19" s="22" t="s">
        <v>104</v>
      </c>
      <c r="E19" s="22" t="s">
        <v>105</v>
      </c>
      <c r="F19" s="2" t="s">
        <v>106</v>
      </c>
      <c r="G19" s="2" t="s">
        <v>95</v>
      </c>
      <c r="H19" s="2"/>
      <c r="I19" s="2"/>
      <c r="J19" s="2"/>
    </row>
    <row r="20" spans="2:10" x14ac:dyDescent="0.2">
      <c r="B20" s="2"/>
      <c r="C20" s="2"/>
      <c r="D20" s="2" t="s">
        <v>107</v>
      </c>
      <c r="E20" s="2" t="s">
        <v>108</v>
      </c>
      <c r="F20" s="2" t="s">
        <v>106</v>
      </c>
      <c r="G20" s="2" t="s">
        <v>95</v>
      </c>
      <c r="H20" s="2"/>
      <c r="I20" s="2"/>
      <c r="J20" s="2"/>
    </row>
    <row r="21" spans="2:10" x14ac:dyDescent="0.2">
      <c r="B21" s="2"/>
      <c r="C21" s="2"/>
      <c r="D21" s="2" t="s">
        <v>109</v>
      </c>
      <c r="E21" s="2" t="s">
        <v>110</v>
      </c>
      <c r="F21" s="2" t="s">
        <v>106</v>
      </c>
      <c r="G21" s="2" t="s">
        <v>95</v>
      </c>
      <c r="H21" s="2"/>
      <c r="I21" s="2"/>
      <c r="J21" s="2"/>
    </row>
    <row r="22" spans="2:10" x14ac:dyDescent="0.2">
      <c r="B22" s="2"/>
      <c r="C22" s="2"/>
      <c r="D22" s="2" t="s">
        <v>111</v>
      </c>
      <c r="E22" s="2" t="s">
        <v>112</v>
      </c>
      <c r="F22" s="2" t="s">
        <v>106</v>
      </c>
      <c r="G22" s="2" t="s">
        <v>95</v>
      </c>
      <c r="H22" s="2"/>
      <c r="I22" s="2"/>
      <c r="J22" s="2"/>
    </row>
    <row r="23" spans="2:10" x14ac:dyDescent="0.2">
      <c r="B23" s="2"/>
      <c r="C23" s="2"/>
      <c r="D23" s="2" t="s">
        <v>158</v>
      </c>
      <c r="E23" s="22" t="s">
        <v>185</v>
      </c>
      <c r="F23" s="2" t="s">
        <v>106</v>
      </c>
      <c r="G23" s="2" t="s">
        <v>95</v>
      </c>
      <c r="H23" s="2"/>
      <c r="I23" s="2"/>
      <c r="J23" s="2"/>
    </row>
    <row r="24" spans="2:10" x14ac:dyDescent="0.2">
      <c r="B24" s="2"/>
      <c r="C24" s="2"/>
      <c r="D24" s="22" t="s">
        <v>182</v>
      </c>
      <c r="E24" s="22" t="s">
        <v>183</v>
      </c>
      <c r="F24" s="2" t="s">
        <v>106</v>
      </c>
      <c r="G24" s="2" t="s">
        <v>95</v>
      </c>
      <c r="H24" s="2"/>
      <c r="I24" s="2"/>
      <c r="J24" s="2"/>
    </row>
    <row r="25" spans="2:10" x14ac:dyDescent="0.2">
      <c r="B25" s="2"/>
      <c r="C25" s="2"/>
      <c r="D25" s="2" t="s">
        <v>175</v>
      </c>
      <c r="E25" s="22" t="s">
        <v>184</v>
      </c>
      <c r="F25" s="2" t="s">
        <v>106</v>
      </c>
      <c r="G25" s="2" t="s">
        <v>95</v>
      </c>
      <c r="H25" s="2"/>
      <c r="I25" s="2"/>
      <c r="J25" s="2"/>
    </row>
    <row r="26" spans="2:10" x14ac:dyDescent="0.2">
      <c r="B26" s="2" t="s">
        <v>113</v>
      </c>
      <c r="C26" s="2"/>
      <c r="D26" s="2" t="s">
        <v>114</v>
      </c>
      <c r="E26" s="2" t="s">
        <v>115</v>
      </c>
      <c r="F26" s="2" t="s">
        <v>77</v>
      </c>
      <c r="G26" s="2" t="s">
        <v>116</v>
      </c>
      <c r="H26" s="2"/>
      <c r="I26" s="2"/>
      <c r="J26" s="2"/>
    </row>
    <row r="27" spans="2:10" x14ac:dyDescent="0.2">
      <c r="B27" s="2"/>
      <c r="C27" s="2"/>
      <c r="D27" s="2" t="s">
        <v>117</v>
      </c>
      <c r="E27" s="2" t="s">
        <v>118</v>
      </c>
      <c r="F27" s="2" t="s">
        <v>77</v>
      </c>
      <c r="G27" s="2" t="s">
        <v>116</v>
      </c>
      <c r="H27" s="2"/>
      <c r="I27" s="2"/>
      <c r="J27" s="2"/>
    </row>
    <row r="28" spans="2:10" x14ac:dyDescent="0.2">
      <c r="B28" s="2"/>
      <c r="C28" s="2"/>
      <c r="D28" s="2" t="s">
        <v>119</v>
      </c>
      <c r="E28" s="2" t="s">
        <v>120</v>
      </c>
      <c r="F28" s="2" t="s">
        <v>77</v>
      </c>
      <c r="G28" s="2" t="s">
        <v>116</v>
      </c>
      <c r="H28" s="2"/>
      <c r="I28" s="2"/>
      <c r="J28" s="2"/>
    </row>
    <row r="29" spans="2:10" x14ac:dyDescent="0.2">
      <c r="B29" s="2"/>
      <c r="C29" s="2"/>
      <c r="D29" s="2" t="s">
        <v>121</v>
      </c>
      <c r="E29" s="2" t="s">
        <v>122</v>
      </c>
      <c r="F29" s="2" t="s">
        <v>77</v>
      </c>
      <c r="G29" s="2" t="s">
        <v>116</v>
      </c>
      <c r="H29" s="2" t="s">
        <v>84</v>
      </c>
      <c r="I29" s="2"/>
      <c r="J29" s="2"/>
    </row>
    <row r="30" spans="2:10" x14ac:dyDescent="0.2">
      <c r="B30" s="2"/>
      <c r="C30" s="2"/>
      <c r="D30" s="2" t="s">
        <v>159</v>
      </c>
      <c r="E30" s="2" t="s">
        <v>160</v>
      </c>
      <c r="F30" s="2" t="s">
        <v>77</v>
      </c>
      <c r="G30" s="2" t="s">
        <v>116</v>
      </c>
      <c r="H30" s="2"/>
      <c r="I30" s="2"/>
      <c r="J30" s="2"/>
    </row>
    <row r="31" spans="2:10" x14ac:dyDescent="0.2">
      <c r="B31" s="2"/>
      <c r="C31" s="2"/>
      <c r="D31" s="2" t="s">
        <v>171</v>
      </c>
      <c r="E31" s="2" t="s">
        <v>172</v>
      </c>
      <c r="F31" s="2" t="s">
        <v>77</v>
      </c>
      <c r="G31" s="2" t="s">
        <v>116</v>
      </c>
      <c r="H31" s="2"/>
      <c r="I31" s="2"/>
      <c r="J31" s="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55"/>
  <sheetViews>
    <sheetView tabSelected="1" topLeftCell="B1" zoomScale="70" zoomScaleNormal="70" workbookViewId="0">
      <selection activeCell="P17" sqref="P17"/>
    </sheetView>
  </sheetViews>
  <sheetFormatPr defaultRowHeight="12.75" x14ac:dyDescent="0.2"/>
  <cols>
    <col min="1" max="1" width="5.85546875" customWidth="1"/>
    <col min="2" max="2" width="15.5703125" customWidth="1"/>
    <col min="3" max="3" width="57.140625" bestFit="1" customWidth="1"/>
    <col min="4" max="4" width="12.140625" customWidth="1"/>
    <col min="5" max="5" width="11.7109375" bestFit="1" customWidth="1"/>
    <col min="6" max="6" width="11.7109375" customWidth="1"/>
    <col min="7" max="7" width="15.7109375" bestFit="1" customWidth="1"/>
    <col min="8" max="8" width="10.28515625" customWidth="1"/>
    <col min="9" max="9" width="15.7109375" bestFit="1" customWidth="1"/>
    <col min="10" max="10" width="13.28515625" bestFit="1" customWidth="1"/>
    <col min="11" max="11" width="11.5703125" bestFit="1" customWidth="1"/>
    <col min="12" max="12" width="12.140625" bestFit="1" customWidth="1"/>
    <col min="13" max="13" width="19.5703125" bestFit="1" customWidth="1"/>
  </cols>
  <sheetData>
    <row r="1" spans="2:20" ht="26.25" x14ac:dyDescent="0.4">
      <c r="B1" s="40" t="s">
        <v>58</v>
      </c>
    </row>
    <row r="3" spans="2:20" ht="18" x14ac:dyDescent="0.25">
      <c r="B3" s="16" t="s">
        <v>36</v>
      </c>
    </row>
    <row r="5" spans="2:20" ht="15" x14ac:dyDescent="0.2">
      <c r="B5" s="31" t="s">
        <v>53</v>
      </c>
      <c r="E5" s="5"/>
      <c r="F5" s="5"/>
    </row>
    <row r="6" spans="2:20" x14ac:dyDescent="0.2">
      <c r="B6" s="10"/>
      <c r="C6" s="4"/>
      <c r="E6" s="6"/>
      <c r="F6" s="6"/>
      <c r="I6" s="8"/>
      <c r="J6" s="9"/>
      <c r="K6" s="12"/>
      <c r="L6" s="7"/>
      <c r="M6" s="7"/>
    </row>
    <row r="7" spans="2:20" x14ac:dyDescent="0.2">
      <c r="F7" s="35" t="s">
        <v>13</v>
      </c>
      <c r="G7" s="32"/>
      <c r="I7" s="33"/>
      <c r="J7" s="36"/>
      <c r="K7" s="34"/>
      <c r="L7" s="34"/>
      <c r="M7" s="7"/>
    </row>
    <row r="8" spans="2:20" s="3" customFormat="1" ht="19.5" customHeight="1" x14ac:dyDescent="0.2">
      <c r="B8" s="37" t="s">
        <v>1</v>
      </c>
      <c r="C8" s="39" t="s">
        <v>47</v>
      </c>
      <c r="D8" s="37" t="s">
        <v>5</v>
      </c>
      <c r="E8" s="37" t="s">
        <v>6</v>
      </c>
      <c r="F8" s="37" t="s">
        <v>123</v>
      </c>
      <c r="G8" s="38" t="s">
        <v>15</v>
      </c>
      <c r="H8" s="48" t="s">
        <v>137</v>
      </c>
      <c r="I8" s="38" t="s">
        <v>141</v>
      </c>
      <c r="J8" s="48" t="s">
        <v>138</v>
      </c>
      <c r="K8" s="38" t="s">
        <v>139</v>
      </c>
      <c r="L8" s="38" t="s">
        <v>140</v>
      </c>
      <c r="M8" s="38" t="s">
        <v>142</v>
      </c>
    </row>
    <row r="9" spans="2:20" ht="42.4" customHeight="1" thickBot="1" x14ac:dyDescent="0.25">
      <c r="B9" s="27" t="s">
        <v>50</v>
      </c>
      <c r="C9" s="27" t="s">
        <v>24</v>
      </c>
      <c r="D9" s="27" t="s">
        <v>37</v>
      </c>
      <c r="E9" s="27" t="s">
        <v>38</v>
      </c>
      <c r="F9" s="27" t="s">
        <v>124</v>
      </c>
      <c r="G9" s="27" t="s">
        <v>136</v>
      </c>
      <c r="H9" s="27" t="s">
        <v>44</v>
      </c>
      <c r="I9" s="27" t="s">
        <v>144</v>
      </c>
      <c r="J9" s="27" t="s">
        <v>39</v>
      </c>
      <c r="K9" s="27" t="s">
        <v>133</v>
      </c>
      <c r="L9" s="27" t="s">
        <v>134</v>
      </c>
      <c r="M9" s="27" t="s">
        <v>143</v>
      </c>
    </row>
    <row r="10" spans="2:20" ht="12.95" customHeight="1" thickBot="1" x14ac:dyDescent="0.25">
      <c r="B10" s="49" t="s">
        <v>131</v>
      </c>
      <c r="C10" s="50"/>
      <c r="D10" s="50"/>
      <c r="E10" s="50"/>
      <c r="F10" s="50"/>
      <c r="G10" s="49" t="s">
        <v>186</v>
      </c>
      <c r="H10" s="49"/>
      <c r="I10" s="49" t="s">
        <v>145</v>
      </c>
      <c r="J10" s="49"/>
      <c r="K10" s="49" t="s">
        <v>132</v>
      </c>
      <c r="L10" s="49" t="s">
        <v>135</v>
      </c>
      <c r="M10" s="49" t="s">
        <v>176</v>
      </c>
    </row>
    <row r="11" spans="2:20" x14ac:dyDescent="0.2">
      <c r="B11" s="22" t="str">
        <f>SEC_Processes!D9</f>
        <v>TPCDSL1E</v>
      </c>
      <c r="C11" s="22" t="str">
        <f>SEC_Processes!E9</f>
        <v>Transport Passengers Cars - Diesel Engine - Existing</v>
      </c>
      <c r="D11" s="22" t="str">
        <f>SEC_Comm!D23</f>
        <v>TRADSL</v>
      </c>
      <c r="E11" s="22" t="str">
        <f>SEC_Comm!$D$10</f>
        <v>TPC</v>
      </c>
      <c r="F11" s="22" t="s">
        <v>125</v>
      </c>
      <c r="G11" s="44">
        <v>296</v>
      </c>
      <c r="H11" s="45">
        <v>4.655E-5</v>
      </c>
      <c r="I11" s="22">
        <v>12</v>
      </c>
      <c r="J11" s="22">
        <v>1E-3</v>
      </c>
      <c r="K11" s="44">
        <f>E43/(L11*M11+L12*M12+L13*M13)/J11</f>
        <v>15236.082406806019</v>
      </c>
      <c r="L11" s="41">
        <v>591.64300000000003</v>
      </c>
      <c r="M11" s="42">
        <v>1.55</v>
      </c>
      <c r="S11" s="3"/>
      <c r="T11" s="3"/>
    </row>
    <row r="12" spans="2:20" x14ac:dyDescent="0.2">
      <c r="B12" s="22" t="str">
        <f>SEC_Processes!D10</f>
        <v>TPCGSL1E</v>
      </c>
      <c r="C12" s="22" t="str">
        <f>SEC_Processes!E10</f>
        <v>Transport Passengers Cars - Otto Engine - Existing</v>
      </c>
      <c r="D12" s="22" t="str">
        <f>SEC_Comm!D24</f>
        <v>TRAGSL</v>
      </c>
      <c r="E12" s="22" t="str">
        <f>SEC_Comm!$D$10</f>
        <v>TPC</v>
      </c>
      <c r="F12" s="22" t="s">
        <v>125</v>
      </c>
      <c r="G12" s="44">
        <v>427.43</v>
      </c>
      <c r="H12" s="45">
        <v>4.655E-5</v>
      </c>
      <c r="I12" s="22">
        <v>12</v>
      </c>
      <c r="J12" s="22">
        <v>1E-3</v>
      </c>
      <c r="K12" s="44">
        <f>K11</f>
        <v>15236.082406806019</v>
      </c>
      <c r="L12" s="41">
        <v>1623.069</v>
      </c>
      <c r="M12" s="42">
        <v>1.55</v>
      </c>
      <c r="R12" s="3"/>
    </row>
    <row r="13" spans="2:20" x14ac:dyDescent="0.2">
      <c r="B13" s="22" t="str">
        <f>SEC_Processes!D11</f>
        <v>TPCELC1E</v>
      </c>
      <c r="C13" s="22" t="str">
        <f>SEC_Processes!E11</f>
        <v>Transport Passengers Cars - Electricity BEV- Existing</v>
      </c>
      <c r="D13" s="22" t="str">
        <f>SEC_Comm!D26</f>
        <v>TRAELC</v>
      </c>
      <c r="E13" s="22" t="str">
        <f>SEC_Comm!$D$10</f>
        <v>TPC</v>
      </c>
      <c r="F13" s="22" t="s">
        <v>125</v>
      </c>
      <c r="G13" s="44">
        <f>1/0.495*10^3</f>
        <v>2020.2020202020203</v>
      </c>
      <c r="H13" s="45">
        <v>4.655E-5</v>
      </c>
      <c r="I13" s="22">
        <v>12</v>
      </c>
      <c r="J13" s="22">
        <v>1E-3</v>
      </c>
      <c r="K13" s="44">
        <f>K12</f>
        <v>15236.082406806019</v>
      </c>
      <c r="L13" s="41">
        <v>0.996</v>
      </c>
      <c r="M13" s="42">
        <v>1.55</v>
      </c>
      <c r="R13" s="3"/>
      <c r="S13" s="56"/>
    </row>
    <row r="14" spans="2:20" x14ac:dyDescent="0.2">
      <c r="B14" s="22" t="str">
        <f>SEC_Processes!D12</f>
        <v>TPBDSL1E</v>
      </c>
      <c r="C14" s="22" t="str">
        <f>SEC_Processes!E12</f>
        <v>Transport Passengers Buses - Diesel Engine - Existing</v>
      </c>
      <c r="D14" s="22" t="str">
        <f>SEC_Comm!D23</f>
        <v>TRADSL</v>
      </c>
      <c r="E14" s="22" t="str">
        <f>SEC_Comm!D11</f>
        <v>TPB</v>
      </c>
      <c r="F14" s="22" t="s">
        <v>125</v>
      </c>
      <c r="G14" s="44">
        <v>142.56</v>
      </c>
      <c r="H14" s="45">
        <v>2.3940000000000002E-4</v>
      </c>
      <c r="I14" s="22">
        <v>8</v>
      </c>
      <c r="J14" s="22">
        <v>1E-3</v>
      </c>
      <c r="K14" s="44">
        <v>46175.971080848401</v>
      </c>
      <c r="L14" s="41">
        <v>13.102558565670419</v>
      </c>
      <c r="M14" s="42">
        <f>E44/(K14*L14)/J14</f>
        <v>14.179213229353294</v>
      </c>
    </row>
    <row r="15" spans="2:20" x14ac:dyDescent="0.2">
      <c r="B15" s="22" t="str">
        <f>SEC_Processes!D13</f>
        <v>TPRDSL1E</v>
      </c>
      <c r="C15" s="22" t="str">
        <f>SEC_Processes!E13</f>
        <v>Transport Passengers Rail - Diesel - Existing</v>
      </c>
      <c r="D15" s="22" t="str">
        <f>SEC_Comm!D23</f>
        <v>TRADSL</v>
      </c>
      <c r="E15" s="22" t="str">
        <f>SEC_Comm!$D$12</f>
        <v>TPR</v>
      </c>
      <c r="F15" s="22" t="s">
        <v>125</v>
      </c>
      <c r="G15" s="44">
        <v>14.505000000000001</v>
      </c>
      <c r="H15" s="45">
        <v>3.8969000000000005E-3</v>
      </c>
      <c r="I15" s="22">
        <v>30</v>
      </c>
      <c r="J15" s="22">
        <v>1E-3</v>
      </c>
      <c r="K15" s="22">
        <v>145000</v>
      </c>
      <c r="L15" s="41">
        <v>0.32700000000000001</v>
      </c>
      <c r="M15" s="42">
        <f>E45/(K15*L15+K16*L16)/J15</f>
        <v>74.358394573205203</v>
      </c>
    </row>
    <row r="16" spans="2:20" x14ac:dyDescent="0.2">
      <c r="B16" s="22" t="str">
        <f>SEC_Processes!D14</f>
        <v>TPRELC1E</v>
      </c>
      <c r="C16" s="22" t="str">
        <f>SEC_Processes!E14</f>
        <v>Transport Passengers Rail - Electric - Existing</v>
      </c>
      <c r="D16" s="22" t="str">
        <f>SEC_Comm!D26</f>
        <v>TRAELC</v>
      </c>
      <c r="E16" s="22" t="str">
        <f>SEC_Comm!D12</f>
        <v>TPR</v>
      </c>
      <c r="F16" s="22" t="s">
        <v>125</v>
      </c>
      <c r="G16" s="44">
        <v>30.32</v>
      </c>
      <c r="H16" s="45">
        <v>3.8969000000000005E-3</v>
      </c>
      <c r="I16" s="22">
        <v>30</v>
      </c>
      <c r="J16" s="22">
        <v>1E-3</v>
      </c>
      <c r="K16" s="22">
        <v>145000</v>
      </c>
      <c r="L16" s="41">
        <v>0.28300000000000003</v>
      </c>
      <c r="M16" s="42">
        <f>M15</f>
        <v>74.358394573205203</v>
      </c>
    </row>
    <row r="17" spans="2:17" x14ac:dyDescent="0.2">
      <c r="B17" s="22" t="str">
        <f>SEC_Processes!D15</f>
        <v>TPANKER1E</v>
      </c>
      <c r="C17" s="22" t="str">
        <f>SEC_Processes!E15</f>
        <v>Transport Passengers Aviation National- Kerosene - Existing</v>
      </c>
      <c r="D17" s="22" t="str">
        <f>SEC_Comm!D28</f>
        <v>TRAKER</v>
      </c>
      <c r="E17" s="22" t="str">
        <f>SEC_Comm!D13</f>
        <v>TPAN</v>
      </c>
      <c r="F17" s="22" t="s">
        <v>125</v>
      </c>
      <c r="G17" s="44">
        <v>10.039999999999999</v>
      </c>
      <c r="H17" s="45">
        <v>4.0971295478940802E-2</v>
      </c>
      <c r="I17" s="22">
        <v>30</v>
      </c>
      <c r="J17" s="22">
        <v>1E-3</v>
      </c>
      <c r="K17" s="22">
        <v>1750000</v>
      </c>
      <c r="L17" s="51">
        <f>(E46)/(J17*K17*M17)</f>
        <v>8.7380952380952375E-3</v>
      </c>
      <c r="M17" s="42">
        <v>24</v>
      </c>
    </row>
    <row r="18" spans="2:17" x14ac:dyDescent="0.2">
      <c r="B18" s="22" t="str">
        <f>SEC_Processes!D16</f>
        <v>TPAIKER1E</v>
      </c>
      <c r="C18" s="22" t="str">
        <f>SEC_Processes!E16</f>
        <v>Transport Passengers Aviation International- Kerosene - Existing</v>
      </c>
      <c r="D18" s="22" t="str">
        <f>SEC_Comm!D28</f>
        <v>TRAKER</v>
      </c>
      <c r="E18" s="22" t="str">
        <f>SEC_Comm!D14</f>
        <v>TPAI</v>
      </c>
      <c r="F18" s="22" t="s">
        <v>125</v>
      </c>
      <c r="G18" s="44">
        <v>13.311</v>
      </c>
      <c r="H18" s="45">
        <v>4.0971295478940802E-2</v>
      </c>
      <c r="I18" s="22">
        <v>30</v>
      </c>
      <c r="J18" s="22">
        <v>1E-3</v>
      </c>
      <c r="K18" s="22">
        <v>2800000</v>
      </c>
      <c r="L18" s="51">
        <f>(E47)/(J18*K18*M18)</f>
        <v>0.16426674248685796</v>
      </c>
      <c r="M18" s="42">
        <v>85.52291970905415</v>
      </c>
    </row>
    <row r="19" spans="2:17" x14ac:dyDescent="0.2">
      <c r="B19" s="22" t="str">
        <f>SEC_Processes!D17</f>
        <v>TPSNDSL1E</v>
      </c>
      <c r="C19" s="22" t="str">
        <f>SEC_Processes!E17</f>
        <v>Transport Passengers Ship National- Diesel - Existing</v>
      </c>
      <c r="D19" s="22" t="str">
        <f>SEC_Comm!D23</f>
        <v>TRADSL</v>
      </c>
      <c r="E19" s="22" t="str">
        <f>SEC_Comm!D15</f>
        <v>TPSN</v>
      </c>
      <c r="F19" s="22" t="s">
        <v>125</v>
      </c>
      <c r="G19" s="44">
        <v>3.181</v>
      </c>
      <c r="H19" s="45">
        <v>2.1516302388771202E-3</v>
      </c>
      <c r="I19" s="22">
        <v>28</v>
      </c>
      <c r="J19" s="22">
        <v>1E-3</v>
      </c>
      <c r="K19" s="44">
        <v>99555.006368801944</v>
      </c>
      <c r="L19" s="51">
        <f>E48/(M19*K19*J19)</f>
        <v>5.891037819612719E-2</v>
      </c>
      <c r="M19" s="42">
        <v>30.022900555247588</v>
      </c>
    </row>
    <row r="20" spans="2:17" x14ac:dyDescent="0.2">
      <c r="B20" s="22" t="str">
        <f>SEC_Processes!D18</f>
        <v>TPSIHFO1E</v>
      </c>
      <c r="C20" s="22" t="str">
        <f>SEC_Processes!E18</f>
        <v>Transport Passengers Ship International- Heavy fuel oil - Existing</v>
      </c>
      <c r="D20" s="22" t="str">
        <f>SEC_Comm!D29</f>
        <v>TRAHFO</v>
      </c>
      <c r="E20" s="22" t="str">
        <f>SEC_Comm!D16</f>
        <v>TPSI</v>
      </c>
      <c r="F20" s="22" t="s">
        <v>125</v>
      </c>
      <c r="G20" s="44">
        <v>4.306</v>
      </c>
      <c r="H20" s="45">
        <v>3.7164522307877499E-3</v>
      </c>
      <c r="I20" s="22">
        <v>28</v>
      </c>
      <c r="J20" s="22">
        <v>1E-3</v>
      </c>
      <c r="K20" s="44">
        <v>220565.19204237123</v>
      </c>
      <c r="L20" s="51">
        <f>E49/(M20*K20*J20)</f>
        <v>2.0355300959244243E-2</v>
      </c>
      <c r="M20" s="42">
        <v>325.74280920015593</v>
      </c>
    </row>
    <row r="21" spans="2:17" x14ac:dyDescent="0.2">
      <c r="B21" s="22" t="str">
        <f>SEC_Processes!D19</f>
        <v>TFVDSL1E</v>
      </c>
      <c r="C21" s="22" t="str">
        <f>SEC_Processes!E19</f>
        <v>Transport Freight Van - Diesel Engine - Existing</v>
      </c>
      <c r="D21" s="22" t="str">
        <f>SEC_Comm!D23</f>
        <v>TRADSL</v>
      </c>
      <c r="E21" s="22" t="str">
        <f>SEC_Comm!D17</f>
        <v>TFV</v>
      </c>
      <c r="F21" s="22" t="s">
        <v>125</v>
      </c>
      <c r="G21" s="44">
        <v>176.76</v>
      </c>
      <c r="H21" s="45">
        <v>5.5859999999999997E-5</v>
      </c>
      <c r="I21" s="22">
        <v>6</v>
      </c>
      <c r="J21" s="22">
        <f>10^-3</f>
        <v>1E-3</v>
      </c>
      <c r="K21" s="22">
        <v>17400</v>
      </c>
      <c r="L21" s="41">
        <v>460.84099999999995</v>
      </c>
      <c r="M21" s="42">
        <f>E50/(K21*L21)/J21</f>
        <v>0.4568110072222531</v>
      </c>
    </row>
    <row r="22" spans="2:17" x14ac:dyDescent="0.2">
      <c r="B22" s="22" t="str">
        <f>SEC_Processes!D20</f>
        <v>TFTDSL1E</v>
      </c>
      <c r="C22" s="22" t="str">
        <f>SEC_Processes!E20</f>
        <v>Transport Freight Truck - Diesel Engine - Existing</v>
      </c>
      <c r="D22" s="22" t="str">
        <f>SEC_Comm!D23</f>
        <v>TRADSL</v>
      </c>
      <c r="E22" s="22" t="str">
        <f>SEC_Comm!D18</f>
        <v>TFT</v>
      </c>
      <c r="F22" s="22" t="s">
        <v>125</v>
      </c>
      <c r="G22" s="44">
        <v>124.29</v>
      </c>
      <c r="H22" s="45">
        <v>3.3011933174224346E-4</v>
      </c>
      <c r="I22" s="22">
        <v>6</v>
      </c>
      <c r="J22" s="22">
        <f>10^-3</f>
        <v>1E-3</v>
      </c>
      <c r="K22" s="22">
        <v>62850</v>
      </c>
      <c r="L22" s="41">
        <v>32.192</v>
      </c>
      <c r="M22" s="42">
        <v>9.7618710537829223</v>
      </c>
      <c r="P22" s="57"/>
    </row>
    <row r="23" spans="2:17" x14ac:dyDescent="0.2">
      <c r="B23" s="22" t="str">
        <f>SEC_Processes!D21</f>
        <v>TFRDSL1E</v>
      </c>
      <c r="C23" s="22" t="str">
        <f>SEC_Processes!E21</f>
        <v>Transport Freight Train - Diesel Engine - Existing</v>
      </c>
      <c r="D23" s="22" t="str">
        <f>SEC_Comm!D23</f>
        <v>TRADSL</v>
      </c>
      <c r="E23" s="22" t="str">
        <f>SEC_Comm!$D$19</f>
        <v>TFR</v>
      </c>
      <c r="F23" s="22" t="s">
        <v>125</v>
      </c>
      <c r="G23" s="44">
        <v>14.505000000000001</v>
      </c>
      <c r="H23" s="45">
        <v>6.3E-5</v>
      </c>
      <c r="I23" s="22">
        <v>30</v>
      </c>
      <c r="J23" s="22">
        <f>10^-3</f>
        <v>1E-3</v>
      </c>
      <c r="K23" s="22">
        <v>26000</v>
      </c>
      <c r="L23" s="41">
        <v>5.8000000000000003E-2</v>
      </c>
      <c r="M23" s="42">
        <f>E52/(K23*L23+K24*L24)/J23</f>
        <v>149.83974358974359</v>
      </c>
    </row>
    <row r="24" spans="2:17" x14ac:dyDescent="0.2">
      <c r="B24" s="22" t="str">
        <f>SEC_Processes!D22</f>
        <v>TFRELC1E</v>
      </c>
      <c r="C24" s="22" t="str">
        <f>SEC_Processes!E22</f>
        <v>Transport Freight Train - Electric - Existing</v>
      </c>
      <c r="D24" s="22" t="str">
        <f>SEC_Comm!D26</f>
        <v>TRAELC</v>
      </c>
      <c r="E24" s="22" t="str">
        <f>SEC_Comm!$D$19</f>
        <v>TFR</v>
      </c>
      <c r="F24" s="22" t="s">
        <v>125</v>
      </c>
      <c r="G24" s="44">
        <v>30.32</v>
      </c>
      <c r="H24" s="45">
        <v>7.3999999999999996E-5</v>
      </c>
      <c r="I24" s="22">
        <v>30</v>
      </c>
      <c r="J24" s="22">
        <f>10^-3</f>
        <v>1E-3</v>
      </c>
      <c r="K24" s="22">
        <v>26000</v>
      </c>
      <c r="L24" s="41">
        <v>3.7999999999999999E-2</v>
      </c>
      <c r="M24" s="42">
        <f>M23</f>
        <v>149.83974358974359</v>
      </c>
    </row>
    <row r="25" spans="2:17" x14ac:dyDescent="0.2">
      <c r="B25" s="22" t="str">
        <f>SEC_Processes!D23</f>
        <v>TFAIKER1E</v>
      </c>
      <c r="C25" s="22" t="str">
        <f>SEC_Processes!E23</f>
        <v>Transport Freight Aviation International - Kerosene - Existing</v>
      </c>
      <c r="D25" s="22" t="str">
        <f>SEC_Comm!D28</f>
        <v>TRAKER</v>
      </c>
      <c r="E25" s="22" t="str">
        <f>SEC_Comm!D20</f>
        <v>TFAI</v>
      </c>
      <c r="F25" s="22" t="s">
        <v>125</v>
      </c>
      <c r="G25" s="44">
        <v>13.311</v>
      </c>
      <c r="H25" s="45">
        <v>4.0971295478940802E-2</v>
      </c>
      <c r="I25" s="22">
        <v>30</v>
      </c>
      <c r="J25" s="22">
        <v>1E-3</v>
      </c>
      <c r="K25" s="22">
        <v>2800000</v>
      </c>
      <c r="L25" s="54">
        <f>(E53)/(J25*K25*M25)</f>
        <v>2.8258928571428571E-3</v>
      </c>
      <c r="M25" s="42">
        <v>80</v>
      </c>
    </row>
    <row r="26" spans="2:17" x14ac:dyDescent="0.2">
      <c r="B26" s="22" t="str">
        <f>SEC_Processes!D24</f>
        <v>TFSNDSL1E</v>
      </c>
      <c r="C26" s="22" t="str">
        <f>SEC_Processes!E24</f>
        <v>Transport Freight Ship National - Diesel - Existing</v>
      </c>
      <c r="D26" s="22" t="str">
        <f>SEC_Comm!D23</f>
        <v>TRADSL</v>
      </c>
      <c r="E26" s="22" t="str">
        <f>SEC_Comm!D21</f>
        <v>TFSN</v>
      </c>
      <c r="F26" s="22" t="s">
        <v>125</v>
      </c>
      <c r="G26" s="44">
        <v>3.181</v>
      </c>
      <c r="H26" s="45">
        <v>2.1516302388771202E-3</v>
      </c>
      <c r="I26" s="22">
        <v>28</v>
      </c>
      <c r="J26" s="22">
        <f>10^-3</f>
        <v>1E-3</v>
      </c>
      <c r="K26" s="44">
        <v>99555.006368801958</v>
      </c>
      <c r="L26" s="51">
        <f>139/1000</f>
        <v>0.13900000000000001</v>
      </c>
      <c r="M26" s="44">
        <f>E54/(J26*K26*L26)</f>
        <v>147.2740652467256</v>
      </c>
    </row>
    <row r="27" spans="2:17" x14ac:dyDescent="0.2">
      <c r="B27" s="22" t="str">
        <f>SEC_Processes!D25</f>
        <v>TFSIHFO1E</v>
      </c>
      <c r="C27" s="22" t="str">
        <f>SEC_Processes!E25</f>
        <v>Transport Freight Ship International - Heavy Fuel Oil - Existing</v>
      </c>
      <c r="D27" s="22" t="str">
        <f>SEC_Comm!D29</f>
        <v>TRAHFO</v>
      </c>
      <c r="E27" s="22" t="str">
        <f>SEC_Comm!D22</f>
        <v>TFSI</v>
      </c>
      <c r="F27" s="22" t="s">
        <v>125</v>
      </c>
      <c r="G27" s="44">
        <v>4.306</v>
      </c>
      <c r="H27" s="45">
        <v>3.7164522307877547E-3</v>
      </c>
      <c r="I27" s="22">
        <v>28</v>
      </c>
      <c r="J27" s="22">
        <f>10^-3</f>
        <v>1E-3</v>
      </c>
      <c r="K27" s="44">
        <v>220565.19204237123</v>
      </c>
      <c r="L27" s="51">
        <f>401/1000</f>
        <v>0.40100000000000002</v>
      </c>
      <c r="M27" s="44">
        <f>E55/(J27*K27*L27)</f>
        <v>544.29192855282554</v>
      </c>
      <c r="O27" s="52"/>
      <c r="Q27" s="53"/>
    </row>
    <row r="28" spans="2:17" x14ac:dyDescent="0.2">
      <c r="B28" s="22" t="str">
        <f>SEC_Processes!D26</f>
        <v>FT-TRADSL</v>
      </c>
      <c r="C28" s="22" t="str">
        <f>SEC_Processes!E26</f>
        <v>Fuel Technology Diesel TRA</v>
      </c>
      <c r="D28" s="22" t="str">
        <f>RIGHT(SEC_Comm!D23,3)</f>
        <v>DSL</v>
      </c>
      <c r="E28" s="22" t="str">
        <f>SEC_Comm!D23</f>
        <v>TRADSL</v>
      </c>
      <c r="F28" s="22"/>
      <c r="G28" s="22">
        <v>1</v>
      </c>
      <c r="H28" s="22"/>
      <c r="I28" s="22">
        <v>100</v>
      </c>
      <c r="J28" s="22"/>
      <c r="K28" s="22"/>
      <c r="L28" s="22"/>
      <c r="M28" s="22"/>
    </row>
    <row r="29" spans="2:17" x14ac:dyDescent="0.2">
      <c r="B29" s="22" t="str">
        <f>SEC_Processes!D27</f>
        <v>FT-TRAGSL</v>
      </c>
      <c r="C29" s="22" t="str">
        <f>SEC_Processes!E27</f>
        <v>Fuel Technology Gasoline TRA</v>
      </c>
      <c r="D29" s="22" t="str">
        <f>RIGHT(SEC_Comm!D24,3)</f>
        <v>GSL</v>
      </c>
      <c r="E29" s="22" t="str">
        <f>SEC_Comm!D24</f>
        <v>TRAGSL</v>
      </c>
      <c r="F29" s="22"/>
      <c r="G29" s="22">
        <v>1</v>
      </c>
      <c r="H29" s="22"/>
      <c r="I29" s="22">
        <v>100</v>
      </c>
      <c r="J29" s="22"/>
      <c r="K29" s="22"/>
      <c r="L29" s="22"/>
      <c r="M29" s="22"/>
    </row>
    <row r="30" spans="2:17" x14ac:dyDescent="0.2">
      <c r="B30" s="22" t="str">
        <f>SEC_Processes!D28</f>
        <v>FT-TRANGA</v>
      </c>
      <c r="C30" s="22" t="str">
        <f>SEC_Processes!E28</f>
        <v>Fuel Technology Nat. Gas TRA</v>
      </c>
      <c r="D30" s="22" t="str">
        <f>RIGHT(SEC_Comm!D25,3)</f>
        <v>NGA</v>
      </c>
      <c r="E30" s="22" t="str">
        <f>SEC_Comm!D25</f>
        <v>TRANGA</v>
      </c>
      <c r="F30" s="22"/>
      <c r="G30" s="22">
        <v>1</v>
      </c>
      <c r="H30" s="22"/>
      <c r="I30" s="22">
        <v>100</v>
      </c>
      <c r="J30" s="22"/>
      <c r="K30" s="22"/>
      <c r="L30" s="22"/>
      <c r="M30" s="22"/>
    </row>
    <row r="31" spans="2:17" x14ac:dyDescent="0.2">
      <c r="B31" s="22" t="str">
        <f>SEC_Processes!D29</f>
        <v>FT-TRAELC</v>
      </c>
      <c r="C31" s="22" t="str">
        <f>SEC_Processes!E29</f>
        <v>Fuel Technology Electricity TRA</v>
      </c>
      <c r="D31" s="22" t="str">
        <f>RIGHT(SEC_Comm!D26,3)&amp;"C"</f>
        <v>ELCC</v>
      </c>
      <c r="E31" s="22" t="str">
        <f>SEC_Comm!D26</f>
        <v>TRAELC</v>
      </c>
      <c r="F31" s="22"/>
      <c r="G31" s="22">
        <v>1</v>
      </c>
      <c r="H31" s="22"/>
      <c r="I31" s="22">
        <v>100</v>
      </c>
      <c r="J31" s="22"/>
      <c r="K31" s="22"/>
      <c r="L31" s="22"/>
      <c r="M31" s="22"/>
    </row>
    <row r="32" spans="2:17" x14ac:dyDescent="0.2">
      <c r="B32" s="22" t="str">
        <f>SEC_Processes!D30</f>
        <v>FT-TRAKER</v>
      </c>
      <c r="C32" s="22" t="str">
        <f>SEC_Processes!E30</f>
        <v>Fuel Technology Kerosene TRA</v>
      </c>
      <c r="D32" s="22" t="str">
        <f>RIGHT(SEC_Comm!D28,3)</f>
        <v>KER</v>
      </c>
      <c r="E32" s="22" t="str">
        <f>SEC_Comm!D28</f>
        <v>TRAKER</v>
      </c>
      <c r="F32" s="22"/>
      <c r="G32" s="22">
        <v>1</v>
      </c>
      <c r="H32" s="22"/>
      <c r="I32" s="22">
        <v>100</v>
      </c>
      <c r="J32" s="22"/>
      <c r="K32" s="22"/>
      <c r="L32" s="22"/>
      <c r="M32" s="22"/>
      <c r="P32" s="52"/>
      <c r="Q32" s="52"/>
    </row>
    <row r="33" spans="2:17" x14ac:dyDescent="0.2">
      <c r="B33" s="22" t="str">
        <f>SEC_Processes!D31</f>
        <v>FT-TRAHFO</v>
      </c>
      <c r="C33" s="22" t="str">
        <f>SEC_Processes!E31</f>
        <v>Fuel Technology Heavy Fuel Oil TRA</v>
      </c>
      <c r="D33" s="22" t="str">
        <f>RIGHT(SEC_Comm!D29,3)</f>
        <v>HFO</v>
      </c>
      <c r="E33" s="22" t="str">
        <f>SEC_Comm!D29</f>
        <v>TRAHFO</v>
      </c>
      <c r="F33" s="22"/>
      <c r="G33" s="22">
        <v>1</v>
      </c>
      <c r="H33" s="22"/>
      <c r="I33" s="22">
        <v>100</v>
      </c>
      <c r="J33" s="22"/>
      <c r="K33" s="22"/>
      <c r="L33" s="22"/>
      <c r="M33" s="22"/>
      <c r="P33" s="52"/>
      <c r="Q33" s="52"/>
    </row>
    <row r="37" spans="2:17" ht="26.25" x14ac:dyDescent="0.4">
      <c r="B37" s="40" t="s">
        <v>57</v>
      </c>
    </row>
    <row r="40" spans="2:17" x14ac:dyDescent="0.2">
      <c r="B40" s="29" t="s">
        <v>45</v>
      </c>
    </row>
    <row r="41" spans="2:17" x14ac:dyDescent="0.2">
      <c r="B41" s="28" t="s">
        <v>0</v>
      </c>
      <c r="C41" s="28" t="s">
        <v>127</v>
      </c>
      <c r="D41" s="28" t="s">
        <v>128</v>
      </c>
      <c r="E41" s="28" t="s">
        <v>129</v>
      </c>
    </row>
    <row r="42" spans="2:17" ht="39" thickBot="1" x14ac:dyDescent="0.25">
      <c r="B42" s="25" t="s">
        <v>46</v>
      </c>
      <c r="C42" s="25" t="s">
        <v>29</v>
      </c>
      <c r="D42" s="25" t="s">
        <v>4</v>
      </c>
      <c r="E42" s="27" t="s">
        <v>130</v>
      </c>
    </row>
    <row r="43" spans="2:17" ht="18" x14ac:dyDescent="0.25">
      <c r="B43" s="30" t="str">
        <f>SEC_Comm!D10</f>
        <v>TPC</v>
      </c>
      <c r="C43" s="30" t="str">
        <f>SEC_Comm!E10</f>
        <v xml:space="preserve">Transport Passengers Cars </v>
      </c>
      <c r="D43" s="30" t="str">
        <f>SEC_Comm!F10</f>
        <v>Mpass-km</v>
      </c>
      <c r="E43" s="44">
        <v>52326</v>
      </c>
      <c r="I43" s="55"/>
    </row>
    <row r="44" spans="2:17" x14ac:dyDescent="0.2">
      <c r="B44" s="30" t="str">
        <f>SEC_Comm!D11</f>
        <v>TPB</v>
      </c>
      <c r="C44" s="30" t="str">
        <f>SEC_Comm!E11</f>
        <v xml:space="preserve">Transport Passengers Bus </v>
      </c>
      <c r="D44" s="30" t="str">
        <f>SEC_Comm!F11</f>
        <v>Mpass-km</v>
      </c>
      <c r="E44" s="44">
        <v>8578.7553069392325</v>
      </c>
    </row>
    <row r="45" spans="2:17" x14ac:dyDescent="0.2">
      <c r="B45" s="30" t="str">
        <f>SEC_Comm!D12</f>
        <v>TPR</v>
      </c>
      <c r="C45" s="30" t="str">
        <f>SEC_Comm!E12</f>
        <v>Transport Passengers Train</v>
      </c>
      <c r="D45" s="30" t="str">
        <f>SEC_Comm!F12</f>
        <v>Mpass-km</v>
      </c>
      <c r="E45" s="44">
        <v>6577</v>
      </c>
    </row>
    <row r="46" spans="2:17" x14ac:dyDescent="0.2">
      <c r="B46" s="30" t="str">
        <f>SEC_Comm!D13</f>
        <v>TPAN</v>
      </c>
      <c r="C46" s="30" t="str">
        <f>SEC_Comm!E13</f>
        <v>Transport Passengers Aviation National</v>
      </c>
      <c r="D46" s="30" t="str">
        <f>SEC_Comm!F13</f>
        <v>Mpass-km</v>
      </c>
      <c r="E46" s="44">
        <v>367</v>
      </c>
    </row>
    <row r="47" spans="2:17" x14ac:dyDescent="0.2">
      <c r="B47" s="30" t="str">
        <f>SEC_Comm!D14</f>
        <v>TPAI</v>
      </c>
      <c r="C47" s="30" t="str">
        <f>SEC_Comm!E14</f>
        <v>Transport Passengers Aviation International</v>
      </c>
      <c r="D47" s="30" t="str">
        <f>SEC_Comm!F14</f>
        <v>Mpass-km</v>
      </c>
      <c r="E47" s="44">
        <v>39336</v>
      </c>
    </row>
    <row r="48" spans="2:17" x14ac:dyDescent="0.2">
      <c r="B48" s="30" t="str">
        <f>SEC_Comm!D15</f>
        <v>TPSN</v>
      </c>
      <c r="C48" s="30" t="str">
        <f>SEC_Comm!E15</f>
        <v>Transport Passengers Sea National</v>
      </c>
      <c r="D48" s="30" t="str">
        <f>SEC_Comm!F15</f>
        <v>Mpass-km</v>
      </c>
      <c r="E48" s="43">
        <f>176079/1000</f>
        <v>176.07900000000001</v>
      </c>
    </row>
    <row r="49" spans="2:5" x14ac:dyDescent="0.2">
      <c r="B49" s="30" t="str">
        <f>SEC_Comm!D16</f>
        <v>TPSI</v>
      </c>
      <c r="C49" s="30" t="str">
        <f>SEC_Comm!E16</f>
        <v>Transport Passengers Sea International</v>
      </c>
      <c r="D49" s="30" t="str">
        <f>SEC_Comm!F16</f>
        <v>Mpass-km</v>
      </c>
      <c r="E49" s="43">
        <f>1462478/1000</f>
        <v>1462.4780000000001</v>
      </c>
    </row>
    <row r="50" spans="2:5" x14ac:dyDescent="0.2">
      <c r="B50" s="30" t="str">
        <f>SEC_Comm!D17</f>
        <v>TFV</v>
      </c>
      <c r="C50" s="30" t="str">
        <f>SEC_Comm!E17</f>
        <v xml:space="preserve">Transport Freight Vans </v>
      </c>
      <c r="D50" s="30" t="str">
        <f>SEC_Comm!F17</f>
        <v>Mton-km</v>
      </c>
      <c r="E50" s="30">
        <v>3663</v>
      </c>
    </row>
    <row r="51" spans="2:5" x14ac:dyDescent="0.2">
      <c r="B51" s="30" t="str">
        <f>SEC_Comm!D18</f>
        <v>TFT</v>
      </c>
      <c r="C51" s="30" t="str">
        <f>SEC_Comm!E18</f>
        <v xml:space="preserve">Transport Freight Truck </v>
      </c>
      <c r="D51" s="30" t="str">
        <f>SEC_Comm!F18</f>
        <v>Mton-km</v>
      </c>
      <c r="E51" s="43">
        <v>19750.869609000001</v>
      </c>
    </row>
    <row r="52" spans="2:5" x14ac:dyDescent="0.2">
      <c r="B52" s="30" t="str">
        <f>SEC_Comm!D19</f>
        <v>TFR</v>
      </c>
      <c r="C52" s="30" t="str">
        <f>SEC_Comm!E19</f>
        <v>Transport Freight Rail</v>
      </c>
      <c r="D52" s="30" t="str">
        <f>SEC_Comm!F19</f>
        <v>Mton-km</v>
      </c>
      <c r="E52" s="30">
        <v>374</v>
      </c>
    </row>
    <row r="53" spans="2:5" x14ac:dyDescent="0.2">
      <c r="B53" s="30" t="str">
        <f>SEC_Comm!D20</f>
        <v>TFAI</v>
      </c>
      <c r="C53" s="30" t="str">
        <f>SEC_Comm!E20</f>
        <v>Transport Freight Aviation International</v>
      </c>
      <c r="D53" s="30" t="str">
        <f>SEC_Comm!F20</f>
        <v>Mton-km</v>
      </c>
      <c r="E53" s="30">
        <v>633</v>
      </c>
    </row>
    <row r="54" spans="2:5" x14ac:dyDescent="0.2">
      <c r="B54" s="30" t="str">
        <f>SEC_Comm!D21</f>
        <v>TFSN</v>
      </c>
      <c r="C54" s="30" t="str">
        <f>SEC_Comm!E21</f>
        <v>Transport Freight Sea National</v>
      </c>
      <c r="D54" s="30" t="str">
        <f>SEC_Comm!F21</f>
        <v>Mton-km</v>
      </c>
      <c r="E54" s="30">
        <v>2038</v>
      </c>
    </row>
    <row r="55" spans="2:5" x14ac:dyDescent="0.2">
      <c r="B55" s="30" t="str">
        <f>SEC_Comm!D22</f>
        <v>TFSI</v>
      </c>
      <c r="C55" s="30" t="str">
        <f>SEC_Comm!E22</f>
        <v>Transport Freight Sea International</v>
      </c>
      <c r="D55" s="30" t="str">
        <f>SEC_Comm!F22</f>
        <v>Mton-km</v>
      </c>
      <c r="E55" s="43">
        <v>48140.793353094996</v>
      </c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13"/>
  <sheetViews>
    <sheetView zoomScaleNormal="100" workbookViewId="0">
      <selection activeCell="F14" sqref="F14"/>
    </sheetView>
  </sheetViews>
  <sheetFormatPr defaultRowHeight="12.75" x14ac:dyDescent="0.2"/>
  <cols>
    <col min="2" max="2" width="33.85546875" bestFit="1" customWidth="1"/>
    <col min="3" max="3" width="22.140625" customWidth="1"/>
    <col min="4" max="4" width="20.7109375" customWidth="1"/>
    <col min="5" max="5" width="19.85546875" customWidth="1"/>
    <col min="6" max="6" width="18.140625" customWidth="1"/>
    <col min="7" max="7" width="16" customWidth="1"/>
  </cols>
  <sheetData>
    <row r="4" spans="1:7" ht="15" x14ac:dyDescent="0.2">
      <c r="A4" s="13" t="s">
        <v>40</v>
      </c>
    </row>
    <row r="6" spans="1:7" ht="12.75" customHeight="1" x14ac:dyDescent="0.2">
      <c r="B6" s="11" t="s">
        <v>16</v>
      </c>
      <c r="C6" s="19"/>
      <c r="D6" s="3"/>
      <c r="E6" s="3"/>
      <c r="F6" s="3"/>
    </row>
    <row r="7" spans="1:7" ht="21" customHeight="1" x14ac:dyDescent="0.2">
      <c r="B7" s="20" t="s">
        <v>0</v>
      </c>
      <c r="C7" s="21" t="s">
        <v>75</v>
      </c>
      <c r="D7" s="21" t="s">
        <v>78</v>
      </c>
      <c r="E7" s="21" t="s">
        <v>80</v>
      </c>
      <c r="F7" s="21" t="s">
        <v>152</v>
      </c>
      <c r="G7" s="21" t="s">
        <v>167</v>
      </c>
    </row>
    <row r="8" spans="1:7" ht="21" customHeight="1" thickBot="1" x14ac:dyDescent="0.25">
      <c r="B8" s="17" t="s">
        <v>41</v>
      </c>
      <c r="C8" s="46" t="s">
        <v>126</v>
      </c>
      <c r="D8" s="46" t="s">
        <v>126</v>
      </c>
      <c r="E8" s="46" t="s">
        <v>126</v>
      </c>
      <c r="F8" s="46" t="s">
        <v>126</v>
      </c>
      <c r="G8" s="46" t="s">
        <v>126</v>
      </c>
    </row>
    <row r="9" spans="1:7" x14ac:dyDescent="0.2">
      <c r="B9" s="23" t="s">
        <v>89</v>
      </c>
      <c r="C9" s="47">
        <v>74.099999999999994</v>
      </c>
      <c r="D9" s="47">
        <v>69.3</v>
      </c>
      <c r="E9" s="47">
        <v>56.1</v>
      </c>
      <c r="F9" s="47">
        <v>71.900000000000006</v>
      </c>
      <c r="G9" s="47">
        <v>77.400000000000006</v>
      </c>
    </row>
    <row r="10" spans="1:7" x14ac:dyDescent="0.2">
      <c r="B10" s="3"/>
      <c r="C10" s="3"/>
      <c r="D10" s="3"/>
      <c r="E10" s="3"/>
    </row>
    <row r="11" spans="1:7" x14ac:dyDescent="0.2">
      <c r="B11" s="3"/>
      <c r="C11" s="3"/>
      <c r="D11" s="3"/>
      <c r="E11" s="3"/>
      <c r="F11" s="3"/>
    </row>
    <row r="12" spans="1:7" ht="12.75" customHeight="1" x14ac:dyDescent="0.2"/>
    <row r="13" spans="1:7" ht="19.5" customHeight="1" x14ac:dyDescent="0.2"/>
  </sheetData>
  <phoneticPr fontId="0" type="noConversion"/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2017-01-07T23:33:47Z</dcterms:created>
  <dcterms:modified xsi:type="dcterms:W3CDTF">2017-11-10T15:01:02Z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456951320171356</vt:r8>
  </property>
</Properties>
</file>