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TRA_Passenger" sheetId="9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I18" i="9" l="1"/>
  <c r="I14" i="9"/>
  <c r="I15" i="9" s="1"/>
  <c r="I17" i="9"/>
  <c r="B16" i="9"/>
  <c r="C34" i="9" s="1"/>
  <c r="M14" i="9"/>
  <c r="M15" i="9" s="1"/>
  <c r="B13" i="9"/>
  <c r="I11" i="9"/>
  <c r="I12" i="9" s="1"/>
  <c r="D32" i="9"/>
  <c r="B10" i="9"/>
  <c r="C32" i="9"/>
</calcChain>
</file>

<file path=xl/comments1.xml><?xml version="1.0" encoding="utf-8"?>
<comments xmlns="http://schemas.openxmlformats.org/spreadsheetml/2006/main">
  <authors>
    <author>Author</author>
  </authors>
  <commentList>
    <comment ref="B2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3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3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<sst xmlns="http://schemas.openxmlformats.org/spreadsheetml/2006/main" count="118" uniqueCount="87">
  <si>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</si>
  <si>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</si>
  <si>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</si>
  <si>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</si>
  <si>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</si>
  <si>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</si>
  <si>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</si>
  <si>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</si>
  <si>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</si>
  <si>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</si>
  <si>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</si>
  <si>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</si>
  <si>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</si>
  <si>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</si>
  <si>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</si>
  <si>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</si>
  <si>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</si>
  <si>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</si>
  <si>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</si>
  <si>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</si>
  <si>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</si>
  <si>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</si>
  <si>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</si>
  <si>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</si>
  <si>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</si>
  <si>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</si>
  <si>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</si>
  <si>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</si>
  <si>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</si>
  <si>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</si>
  <si>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</si>
  <si>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</si>
  <si>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</si>
  <si>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</si>
  <si>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</si>
  <si>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</si>
  <si>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</si>
  <si>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</si>
  <si>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</si>
  <si>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</si>
  <si>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</si>
  <si>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</si>
  <si>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</si>
  <si>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</si>
  <si>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</si>
  <si>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Starting Year</t>
  </si>
  <si>
    <t>Investment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</si>
  <si>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</si>
  <si>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</si>
  <si>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</si>
  <si>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</si>
  <si>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</si>
  <si>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</si>
  <si>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</si>
  <si>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</si>
  <si>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NCAP_TLIFE</t>
  </si>
  <si>
    <t>NCAP_AFA</t>
  </si>
  <si>
    <t>ACT_COST</t>
  </si>
  <si>
    <t>NCAP_COST</t>
  </si>
  <si>
    <t>Technical Efficiency</t>
  </si>
  <si>
    <t>START</t>
  </si>
  <si>
    <t>Transport Passengers Car - Diesel Engine - New</t>
  </si>
  <si>
    <t>TRADSL</t>
  </si>
  <si>
    <t>TPC</t>
  </si>
  <si>
    <t>MEUR2012</t>
  </si>
  <si>
    <t>kvehicles</t>
  </si>
  <si>
    <t>DMD</t>
  </si>
  <si>
    <t>ACTFLO~DEMO~2012</t>
  </si>
  <si>
    <t>yes</t>
  </si>
  <si>
    <t>Years</t>
  </si>
  <si>
    <t>M€/kvehicle</t>
  </si>
  <si>
    <t>M€/(kvehicle*km)</t>
  </si>
  <si>
    <t>Passengers/vehicle</t>
  </si>
  <si>
    <t>Occupancy factor</t>
  </si>
  <si>
    <t>km</t>
  </si>
  <si>
    <t>Transport Passengers Car - Otto Engine - New</t>
  </si>
  <si>
    <t>TRAGSL</t>
  </si>
  <si>
    <t>TPCGSL1N</t>
  </si>
  <si>
    <t>(Mvehic*km)/PJ</t>
  </si>
  <si>
    <t>TRAELC</t>
  </si>
  <si>
    <t>TPR</t>
  </si>
  <si>
    <t>Transport Passengers Rail Other train - Electric - New</t>
  </si>
  <si>
    <t>CEFF-I</t>
  </si>
  <si>
    <t>SHARE-I</t>
  </si>
  <si>
    <t>PRC_CAPACT</t>
  </si>
  <si>
    <t>Capacity to Activity Factor</t>
  </si>
  <si>
    <t>Mpkm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</si>
</sst>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7" formatCode="\Te\x\t"/>
    <numFmt numFmtId="168" formatCode="0.000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" fillId="0" borderId="0"/>
    <xf numFmtId="0" fontId="3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wrapText="1"/>
    </xf>
    <xf numFmtId="0" fontId="3" fillId="2" borderId="0" xfId="0" applyFont="1" applyFill="1"/>
    <xf numFmtId="0" fontId="6" fillId="3" borderId="3" xfId="0" applyFont="1" applyFill="1" applyBorder="1" applyAlignment="1">
      <alignment vertical="center"/>
    </xf>
    <xf numFmtId="0" fontId="3" fillId="4" borderId="2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2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 applyBorder="1"/>
    <xf numFmtId="165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 applyBorder="1"/>
    <xf numFmtId="164" fontId="0" fillId="2" borderId="0" xfId="0" applyNumberFormat="1" applyFill="1" applyBorder="1"/>
    <xf numFmtId="0" fontId="0" fillId="2" borderId="3" xfId="0" applyFill="1" applyBorder="1"/>
    <xf numFmtId="2" fontId="0" fillId="2" borderId="3" xfId="0" applyNumberFormat="1" applyFill="1" applyBorder="1"/>
    <xf numFmtId="165" fontId="0" fillId="2" borderId="3" xfId="0" applyNumberFormat="1" applyFill="1" applyBorder="1"/>
    <xf numFmtId="167" fontId="2" fillId="0" borderId="0" xfId="0" applyNumberFormat="1" applyFont="1"/>
    <xf numFmtId="167" fontId="3" fillId="0" borderId="0" xfId="0" applyNumberFormat="1" applyFont="1"/>
    <xf numFmtId="167" fontId="6" fillId="3" borderId="3" xfId="0" applyNumberFormat="1" applyFont="1" applyFill="1" applyBorder="1"/>
    <xf numFmtId="167" fontId="6" fillId="3" borderId="3" xfId="0" applyNumberFormat="1" applyFont="1" applyFill="1" applyBorder="1" applyAlignment="1">
      <alignment horizontal="left"/>
    </xf>
    <xf numFmtId="167" fontId="3" fillId="4" borderId="2" xfId="1" applyNumberFormat="1" applyFont="1" applyFill="1" applyBorder="1" applyAlignment="1">
      <alignment horizontal="left" wrapText="1"/>
    </xf>
    <xf numFmtId="167" fontId="0" fillId="0" borderId="0" xfId="0" applyNumberFormat="1"/>
    <xf numFmtId="167" fontId="6" fillId="3" borderId="1" xfId="0" applyNumberFormat="1" applyFont="1" applyFill="1" applyBorder="1"/>
    <xf numFmtId="167" fontId="3" fillId="4" borderId="4" xfId="1" applyNumberFormat="1" applyFont="1" applyFill="1" applyBorder="1" applyAlignment="1">
      <alignment horizontal="left" wrapText="1"/>
    </xf>
    <xf numFmtId="167" fontId="0" fillId="2" borderId="0" xfId="0" applyNumberFormat="1" applyFill="1"/>
    <xf numFmtId="0" fontId="6" fillId="3" borderId="1" xfId="4" applyFont="1" applyFill="1" applyBorder="1" applyAlignment="1">
      <alignment horizontal="center" vertical="center" wrapText="1"/>
    </xf>
    <xf numFmtId="168" fontId="0" fillId="2" borderId="0" xfId="0" applyNumberFormat="1" applyFill="1" applyBorder="1"/>
    <xf numFmtId="168" fontId="0" fillId="2" borderId="5" xfId="0" applyNumberFormat="1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6" fillId="3" borderId="3" xfId="0" applyFont="1" applyFill="1" applyBorder="1" applyAlignment="1">
      <alignment horizontal="center" vertical="center"/>
    </xf>
  </cellXfs>
  <cellStyles count="5">
    <cellStyle name="Normal" xfId="0" builtinId="0"/>
    <cellStyle name="Normal 10" xfId="1"/>
    <cellStyle name="Normal 10 3" xfId="2"/>
    <cellStyle name="Normal 4" xfId="4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2"/>
  <sheetViews>
    <sheetView tabSelected="1" topLeftCell="A8" zoomScale="70" zoomScaleNormal="70" workbookViewId="0">
      <selection activeCell="M35" sqref="M35"/>
    </sheetView>
  </sheetViews>
  <sheetFormatPr defaultRowHeight="13.2" x14ac:dyDescent="0.25"/>
  <cols>
    <col min="1" max="1" width="2.88671875" customWidth="1"/>
    <col min="2" max="2" width="19.109375" customWidth="1"/>
    <col min="3" max="3" width="53.21875" customWidth="1"/>
    <col min="4" max="4" width="13" customWidth="1"/>
    <col min="5" max="5" width="11.88671875" customWidth="1"/>
    <col min="6" max="6" width="10" customWidth="1"/>
    <col min="7" max="7" width="11.44140625" customWidth="1"/>
    <col min="8" max="8" width="8.109375" customWidth="1"/>
    <col min="9" max="9" width="13.5546875" bestFit="1" customWidth="1"/>
    <col min="10" max="10" width="12.109375" bestFit="1" customWidth="1"/>
    <col min="11" max="11" width="12.33203125" bestFit="1" customWidth="1"/>
    <col min="12" max="12" width="15.33203125" bestFit="1" customWidth="1"/>
    <col min="13" max="13" width="11.5546875" customWidth="1"/>
    <col min="14" max="14" width="16.5546875" bestFit="1" customWidth="1"/>
    <col min="15" max="15" width="12.33203125" customWidth="1"/>
    <col min="16" max="16" width="13.88671875" customWidth="1"/>
    <col min="17" max="17" width="11.44140625" customWidth="1"/>
    <col min="18" max="19" width="10.5546875" bestFit="1" customWidth="1"/>
    <col min="20" max="20" width="13.88671875" customWidth="1"/>
    <col min="21" max="21" width="13.33203125" bestFit="1" customWidth="1"/>
  </cols>
  <sheetData>
    <row r="2" spans="2:18" ht="22.8" x14ac:dyDescent="0.4">
      <c r="B2" s="16" t="s">
        <v>49</v>
      </c>
    </row>
    <row r="3" spans="2:18" ht="15.6" x14ac:dyDescent="0.3">
      <c r="B3" s="15"/>
    </row>
    <row r="4" spans="2:18" ht="15.6" x14ac:dyDescent="0.3">
      <c r="B4" s="15"/>
    </row>
    <row r="5" spans="2:18" x14ac:dyDescent="0.25">
      <c r="F5" s="2"/>
      <c r="G5" s="2"/>
      <c r="H5" s="1"/>
      <c r="I5" s="1"/>
      <c r="J5" s="1"/>
      <c r="K5" s="3"/>
    </row>
    <row r="6" spans="2:18" ht="17.399999999999999" x14ac:dyDescent="0.3">
      <c r="B6" s="14" t="s">
        <v>48</v>
      </c>
      <c r="E6" s="1"/>
      <c r="G6" s="4" t="s">
        <v>0</v>
      </c>
      <c r="H6" s="1"/>
      <c r="I6" s="1"/>
      <c r="J6" s="1"/>
      <c r="K6" s="3"/>
    </row>
    <row r="7" spans="2:18" ht="26.4" x14ac:dyDescent="0.25">
      <c r="B7" s="12" t="s">
        <v>1</v>
      </c>
      <c r="C7" s="12" t="s">
        <v>2</v>
      </c>
      <c r="D7" s="12" t="s">
        <v>3</v>
      </c>
      <c r="E7" s="12" t="s">
        <v>4</v>
      </c>
      <c r="F7" s="12" t="s">
        <v>53</v>
      </c>
      <c r="G7" s="12" t="s">
        <v>51</v>
      </c>
      <c r="H7" s="12" t="s">
        <v>60</v>
      </c>
      <c r="I7" s="12" t="s">
        <v>15</v>
      </c>
      <c r="J7" s="12" t="s">
        <v>82</v>
      </c>
      <c r="K7" s="12" t="s">
        <v>83</v>
      </c>
      <c r="L7" s="12" t="s">
        <v>55</v>
      </c>
      <c r="M7" s="12" t="s">
        <v>58</v>
      </c>
      <c r="N7" s="43" t="s">
        <v>57</v>
      </c>
      <c r="O7" s="12" t="s">
        <v>56</v>
      </c>
      <c r="P7" s="12" t="s">
        <v>67</v>
      </c>
      <c r="Q7" s="38" t="s">
        <v>84</v>
      </c>
    </row>
    <row r="8" spans="2:18" s="3" customFormat="1" ht="40.200000000000003" thickBot="1" x14ac:dyDescent="0.3">
      <c r="B8" s="13" t="s">
        <v>40</v>
      </c>
      <c r="C8" s="13" t="s">
        <v>32</v>
      </c>
      <c r="D8" s="13" t="s">
        <v>41</v>
      </c>
      <c r="E8" s="13" t="s">
        <v>42</v>
      </c>
      <c r="F8" s="13" t="s">
        <v>54</v>
      </c>
      <c r="G8" s="13" t="s">
        <v>52</v>
      </c>
      <c r="H8" s="13" t="s">
        <v>45</v>
      </c>
      <c r="I8" s="13" t="s">
        <v>59</v>
      </c>
      <c r="J8" s="13" t="s">
        <v>59</v>
      </c>
      <c r="K8" s="13"/>
      <c r="L8" s="13" t="s">
        <v>44</v>
      </c>
      <c r="M8" s="13" t="s">
        <v>46</v>
      </c>
      <c r="N8" s="13" t="s">
        <v>47</v>
      </c>
      <c r="O8" s="13" t="s">
        <v>43</v>
      </c>
      <c r="P8" s="13" t="s">
        <v>73</v>
      </c>
      <c r="Q8" s="13" t="s">
        <v>85</v>
      </c>
      <c r="R8"/>
    </row>
    <row r="9" spans="2:18" s="3" customFormat="1" ht="14.4" thickBot="1" x14ac:dyDescent="0.35">
      <c r="B9" s="17" t="s">
        <v>50</v>
      </c>
      <c r="C9" s="18"/>
      <c r="D9" s="18"/>
      <c r="E9" s="17"/>
      <c r="F9" s="18"/>
      <c r="G9" s="18"/>
      <c r="H9" s="17" t="s">
        <v>54</v>
      </c>
      <c r="I9" s="17" t="s">
        <v>78</v>
      </c>
      <c r="J9" s="17" t="s">
        <v>78</v>
      </c>
      <c r="K9" s="17"/>
      <c r="L9" s="17" t="s">
        <v>69</v>
      </c>
      <c r="M9" s="17" t="s">
        <v>70</v>
      </c>
      <c r="N9" s="17" t="s">
        <v>71</v>
      </c>
      <c r="O9" s="17" t="s">
        <v>74</v>
      </c>
      <c r="P9" s="17" t="s">
        <v>72</v>
      </c>
      <c r="Q9" s="17"/>
      <c r="R9"/>
    </row>
    <row r="10" spans="2:18" ht="12.9" customHeight="1" x14ac:dyDescent="0.25">
      <c r="B10" s="6" t="str">
        <f>LEFT(E10,4)&amp;RIGHT(D10,3)&amp;"1N"</f>
        <v>TPCDSL1N</v>
      </c>
      <c r="C10" s="6" t="s">
        <v>61</v>
      </c>
      <c r="D10" s="6" t="s">
        <v>62</v>
      </c>
      <c r="E10" s="6" t="s">
        <v>63</v>
      </c>
      <c r="F10" s="6">
        <v>2015</v>
      </c>
      <c r="G10" s="6" t="s">
        <v>64</v>
      </c>
      <c r="H10" s="6">
        <v>2015</v>
      </c>
      <c r="I10" s="41">
        <v>296</v>
      </c>
      <c r="J10" s="6"/>
      <c r="K10" s="6"/>
      <c r="L10" s="6">
        <v>12</v>
      </c>
      <c r="M10" s="19">
        <v>21.362726000000002</v>
      </c>
      <c r="N10" s="22">
        <v>4.655E-5</v>
      </c>
      <c r="O10" s="23">
        <v>15373</v>
      </c>
      <c r="P10" s="19">
        <v>1.55</v>
      </c>
      <c r="Q10" s="11">
        <v>1E-3</v>
      </c>
    </row>
    <row r="11" spans="2:18" ht="12.9" customHeight="1" x14ac:dyDescent="0.25">
      <c r="B11" s="20"/>
      <c r="C11" s="20"/>
      <c r="D11" s="20"/>
      <c r="E11" s="20" t="s">
        <v>63</v>
      </c>
      <c r="F11" s="20">
        <v>2020</v>
      </c>
      <c r="G11" s="20" t="s">
        <v>64</v>
      </c>
      <c r="H11" s="20"/>
      <c r="I11" s="25">
        <f>I10*1.05</f>
        <v>310.8</v>
      </c>
      <c r="J11" s="20"/>
      <c r="K11" s="20"/>
      <c r="L11" s="20"/>
      <c r="M11" s="20"/>
      <c r="N11" s="20"/>
      <c r="O11" s="23"/>
      <c r="P11" s="21"/>
      <c r="Q11" s="39"/>
    </row>
    <row r="12" spans="2:18" ht="12.9" customHeight="1" x14ac:dyDescent="0.25">
      <c r="B12" s="20"/>
      <c r="C12" s="20"/>
      <c r="D12" s="20"/>
      <c r="E12" s="20" t="s">
        <v>63</v>
      </c>
      <c r="F12" s="20">
        <v>2035</v>
      </c>
      <c r="G12" s="6" t="s">
        <v>64</v>
      </c>
      <c r="H12" s="20"/>
      <c r="I12" s="25">
        <f>I11*1.05</f>
        <v>326.34000000000003</v>
      </c>
      <c r="J12" s="20"/>
      <c r="K12" s="20"/>
      <c r="L12" s="20"/>
      <c r="M12" s="20"/>
      <c r="N12" s="20"/>
      <c r="O12" s="23"/>
      <c r="P12" s="21"/>
      <c r="Q12" s="39"/>
    </row>
    <row r="13" spans="2:18" ht="12.9" customHeight="1" x14ac:dyDescent="0.25">
      <c r="B13" s="6" t="str">
        <f>LEFT(E13,4)&amp;RIGHT(D13,3)&amp;"1N"</f>
        <v>TPCGSL1N</v>
      </c>
      <c r="C13" s="6" t="s">
        <v>75</v>
      </c>
      <c r="D13" s="6" t="s">
        <v>76</v>
      </c>
      <c r="E13" s="6" t="s">
        <v>63</v>
      </c>
      <c r="F13" s="6">
        <v>2015</v>
      </c>
      <c r="G13" s="20" t="s">
        <v>64</v>
      </c>
      <c r="H13" s="6">
        <v>2015</v>
      </c>
      <c r="I13" s="41">
        <v>391.7</v>
      </c>
      <c r="J13" s="6"/>
      <c r="K13" s="6"/>
      <c r="L13" s="6">
        <v>12</v>
      </c>
      <c r="M13" s="25">
        <v>19.381025999999999</v>
      </c>
      <c r="N13" s="24">
        <v>4.655E-5</v>
      </c>
      <c r="O13" s="23">
        <v>15373</v>
      </c>
      <c r="P13" s="21">
        <v>1.55</v>
      </c>
      <c r="Q13" s="39">
        <v>1E-3</v>
      </c>
    </row>
    <row r="14" spans="2:18" ht="12.9" customHeight="1" x14ac:dyDescent="0.25">
      <c r="B14" s="6"/>
      <c r="C14" s="6"/>
      <c r="D14" s="6"/>
      <c r="E14" s="6" t="s">
        <v>63</v>
      </c>
      <c r="F14" s="20">
        <v>2020</v>
      </c>
      <c r="G14" s="6" t="s">
        <v>64</v>
      </c>
      <c r="H14" s="6"/>
      <c r="I14" s="41">
        <f>I13*1.05</f>
        <v>411.28500000000003</v>
      </c>
      <c r="J14" s="6"/>
      <c r="K14" s="6"/>
      <c r="L14" s="6"/>
      <c r="M14" s="25">
        <f>M13-2%*M13</f>
        <v>18.99340548</v>
      </c>
      <c r="N14" s="20"/>
      <c r="O14" s="23"/>
      <c r="P14" s="21"/>
      <c r="Q14" s="39"/>
    </row>
    <row r="15" spans="2:18" ht="12.9" customHeight="1" x14ac:dyDescent="0.25">
      <c r="B15" s="6"/>
      <c r="C15" s="6"/>
      <c r="D15" s="6"/>
      <c r="E15" s="6" t="s">
        <v>63</v>
      </c>
      <c r="F15" s="20">
        <v>2035</v>
      </c>
      <c r="G15" s="20" t="s">
        <v>64</v>
      </c>
      <c r="H15" s="6"/>
      <c r="I15" s="41">
        <f>I14*1.05</f>
        <v>431.84925000000004</v>
      </c>
      <c r="J15" s="6"/>
      <c r="K15" s="6"/>
      <c r="L15" s="6"/>
      <c r="M15" s="25">
        <f>M14*0.99</f>
        <v>18.803471425199998</v>
      </c>
      <c r="N15" s="20"/>
      <c r="O15" s="23"/>
      <c r="P15" s="21"/>
      <c r="Q15" s="40"/>
    </row>
    <row r="16" spans="2:18" ht="12.9" customHeight="1" x14ac:dyDescent="0.25">
      <c r="B16" s="26" t="str">
        <f>LEFT(E16,3)&amp;RIGHT(D16,3)&amp;"1N"</f>
        <v>TPRELC1N</v>
      </c>
      <c r="C16" s="26" t="s">
        <v>81</v>
      </c>
      <c r="D16" s="26" t="s">
        <v>79</v>
      </c>
      <c r="E16" s="26" t="s">
        <v>80</v>
      </c>
      <c r="F16" s="26">
        <v>2015</v>
      </c>
      <c r="G16" s="26" t="s">
        <v>64</v>
      </c>
      <c r="H16" s="26">
        <v>2015</v>
      </c>
      <c r="I16" s="42">
        <v>28.1</v>
      </c>
      <c r="J16" s="26"/>
      <c r="K16" s="26"/>
      <c r="L16" s="26">
        <v>30</v>
      </c>
      <c r="M16" s="42">
        <v>7155</v>
      </c>
      <c r="N16" s="28">
        <v>3.8969E-3</v>
      </c>
      <c r="O16" s="26">
        <v>145000</v>
      </c>
      <c r="P16" s="27">
        <v>74.358394573205203</v>
      </c>
      <c r="Q16" s="39">
        <v>1E-3</v>
      </c>
    </row>
    <row r="17" spans="2:17" ht="12.9" customHeight="1" x14ac:dyDescent="0.25">
      <c r="B17" s="20"/>
      <c r="C17" s="20"/>
      <c r="D17" s="20"/>
      <c r="E17" s="20" t="s">
        <v>80</v>
      </c>
      <c r="F17" s="20">
        <v>2020</v>
      </c>
      <c r="G17" s="6" t="s">
        <v>64</v>
      </c>
      <c r="H17" s="20"/>
      <c r="I17" s="25">
        <f>1.04*I16</f>
        <v>29.224000000000004</v>
      </c>
      <c r="J17" s="20"/>
      <c r="K17" s="20"/>
      <c r="L17" s="20"/>
      <c r="M17" s="21"/>
      <c r="N17" s="24"/>
      <c r="O17" s="20"/>
      <c r="P17" s="21"/>
      <c r="Q17" s="39"/>
    </row>
    <row r="18" spans="2:17" ht="12.9" customHeight="1" x14ac:dyDescent="0.25">
      <c r="B18" s="20"/>
      <c r="C18" s="20"/>
      <c r="D18" s="20"/>
      <c r="E18" s="20" t="s">
        <v>80</v>
      </c>
      <c r="F18" s="20">
        <v>2035</v>
      </c>
      <c r="G18" s="20" t="s">
        <v>64</v>
      </c>
      <c r="H18" s="20"/>
      <c r="I18" s="25">
        <f>1.16*I16</f>
        <v>32.595999999999997</v>
      </c>
      <c r="J18" s="20"/>
      <c r="K18" s="20"/>
      <c r="L18" s="20"/>
      <c r="M18" s="21"/>
      <c r="N18" s="24"/>
      <c r="O18" s="20"/>
      <c r="P18" s="21"/>
      <c r="Q18" s="39"/>
    </row>
    <row r="22" spans="2:17" x14ac:dyDescent="0.25">
      <c r="B22" s="29" t="s">
        <v>6</v>
      </c>
      <c r="C22" s="30"/>
      <c r="D22" s="30"/>
      <c r="E22" s="30"/>
      <c r="F22" s="30"/>
      <c r="G22" s="30"/>
      <c r="H22" s="30"/>
      <c r="I22" s="30"/>
    </row>
    <row r="23" spans="2:17" x14ac:dyDescent="0.25">
      <c r="B23" s="31" t="s">
        <v>7</v>
      </c>
      <c r="C23" s="31" t="s">
        <v>5</v>
      </c>
      <c r="D23" s="31" t="s">
        <v>8</v>
      </c>
      <c r="E23" s="32" t="s">
        <v>9</v>
      </c>
      <c r="F23" s="32" t="s">
        <v>10</v>
      </c>
      <c r="G23" s="32" t="s">
        <v>11</v>
      </c>
      <c r="H23" s="32" t="s">
        <v>12</v>
      </c>
      <c r="I23" s="32" t="s">
        <v>13</v>
      </c>
    </row>
    <row r="24" spans="2:17" ht="40.200000000000003" thickBot="1" x14ac:dyDescent="0.3">
      <c r="B24" s="33" t="s">
        <v>23</v>
      </c>
      <c r="C24" s="33" t="s">
        <v>24</v>
      </c>
      <c r="D24" s="33" t="s">
        <v>25</v>
      </c>
      <c r="E24" s="33" t="s">
        <v>9</v>
      </c>
      <c r="F24" s="33" t="s">
        <v>26</v>
      </c>
      <c r="G24" s="33" t="s">
        <v>27</v>
      </c>
      <c r="H24" s="33" t="s">
        <v>28</v>
      </c>
      <c r="I24" s="33" t="s">
        <v>29</v>
      </c>
    </row>
    <row r="25" spans="2:17" x14ac:dyDescent="0.25">
      <c r="B25" s="6"/>
      <c r="C25" s="6"/>
      <c r="D25" s="6"/>
      <c r="E25" s="6"/>
      <c r="F25" s="6"/>
      <c r="G25" s="6"/>
      <c r="H25" s="6"/>
      <c r="I25" s="6"/>
    </row>
    <row r="29" spans="2:17" x14ac:dyDescent="0.25">
      <c r="B29" s="29" t="s">
        <v>17</v>
      </c>
      <c r="C29" s="29"/>
      <c r="D29" s="34"/>
      <c r="E29" s="34"/>
      <c r="F29" s="34"/>
      <c r="G29" s="34"/>
      <c r="H29" s="34"/>
      <c r="I29" s="34"/>
    </row>
    <row r="30" spans="2:17" x14ac:dyDescent="0.25">
      <c r="B30" s="35" t="s">
        <v>14</v>
      </c>
      <c r="C30" s="35" t="s">
        <v>1</v>
      </c>
      <c r="D30" s="35" t="s">
        <v>2</v>
      </c>
      <c r="E30" s="35" t="s">
        <v>18</v>
      </c>
      <c r="F30" s="35" t="s">
        <v>19</v>
      </c>
      <c r="G30" s="35" t="s">
        <v>20</v>
      </c>
      <c r="H30" s="35" t="s">
        <v>21</v>
      </c>
      <c r="I30" s="35" t="s">
        <v>22</v>
      </c>
    </row>
    <row r="31" spans="2:17" ht="66.599999999999994" thickBot="1" x14ac:dyDescent="0.3">
      <c r="B31" s="36" t="s">
        <v>30</v>
      </c>
      <c r="C31" s="36" t="s">
        <v>31</v>
      </c>
      <c r="D31" s="36" t="s">
        <v>32</v>
      </c>
      <c r="E31" s="36" t="s">
        <v>33</v>
      </c>
      <c r="F31" s="36" t="s">
        <v>34</v>
      </c>
      <c r="G31" s="36" t="s">
        <v>35</v>
      </c>
      <c r="H31" s="36" t="s">
        <v>36</v>
      </c>
      <c r="I31" s="36" t="s">
        <v>37</v>
      </c>
    </row>
    <row r="32" spans="2:17" x14ac:dyDescent="0.25">
      <c r="B32" s="37" t="s">
        <v>66</v>
      </c>
      <c r="C32" s="37" t="str">
        <f>B10</f>
        <v>TPCDSL1N</v>
      </c>
      <c r="D32" s="37" t="str">
        <f>C10</f>
        <v>Transport Passengers Car - Diesel Engine - New</v>
      </c>
      <c r="E32" s="37" t="s">
        <v>86</v>
      </c>
      <c r="F32" s="37" t="s">
        <v>65</v>
      </c>
      <c r="G32" s="37"/>
      <c r="H32" s="37"/>
      <c r="I32" s="37" t="s">
        <v>68</v>
      </c>
    </row>
    <row r="33" spans="2:9" x14ac:dyDescent="0.25">
      <c r="B33" s="37"/>
      <c r="C33" s="37" t="s">
        <v>77</v>
      </c>
      <c r="D33" s="37" t="s">
        <v>75</v>
      </c>
      <c r="E33" s="37" t="s">
        <v>86</v>
      </c>
      <c r="F33" s="37" t="s">
        <v>65</v>
      </c>
      <c r="G33" s="37"/>
      <c r="H33" s="37"/>
      <c r="I33" s="37" t="s">
        <v>68</v>
      </c>
    </row>
    <row r="34" spans="2:9" x14ac:dyDescent="0.25">
      <c r="B34" s="37"/>
      <c r="C34" s="37" t="str">
        <f>B16</f>
        <v>TPRELC1N</v>
      </c>
      <c r="D34" s="37" t="s">
        <v>81</v>
      </c>
      <c r="E34" s="37" t="s">
        <v>86</v>
      </c>
      <c r="F34" s="37" t="s">
        <v>65</v>
      </c>
      <c r="G34" s="37"/>
      <c r="H34" s="37"/>
      <c r="I34" s="37" t="s">
        <v>68</v>
      </c>
    </row>
    <row r="37" spans="2:9" ht="12.75" customHeight="1" x14ac:dyDescent="0.25">
      <c r="B37" s="5" t="s">
        <v>16</v>
      </c>
      <c r="C37" s="7"/>
      <c r="D37" s="3"/>
      <c r="E37" s="3"/>
      <c r="F37" s="3"/>
    </row>
    <row r="38" spans="2:9" x14ac:dyDescent="0.25">
      <c r="B38" s="8" t="s">
        <v>5</v>
      </c>
      <c r="C38" s="9" t="s">
        <v>38</v>
      </c>
    </row>
    <row r="39" spans="2:9" ht="13.8" thickBot="1" x14ac:dyDescent="0.3">
      <c r="B39" s="10" t="s">
        <v>39</v>
      </c>
      <c r="C39" s="10"/>
    </row>
    <row r="40" spans="2:9" x14ac:dyDescent="0.25">
      <c r="B40" s="11"/>
      <c r="C40" s="11"/>
    </row>
    <row r="41" spans="2:9" x14ac:dyDescent="0.25">
      <c r="B41" s="3"/>
      <c r="C41" s="3"/>
      <c r="D41" s="3"/>
      <c r="E41" s="3"/>
      <c r="F41" s="3"/>
    </row>
    <row r="42" spans="2:9" x14ac:dyDescent="0.25">
      <c r="B42" s="3"/>
      <c r="C42" s="3"/>
      <c r="D42" s="3"/>
      <c r="E42" s="3"/>
      <c r="F42" s="3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TRA_Passenger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2017-12-29T17:57:59Z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763912379741668</vt:r8>
  </property>
</Properties>
</file>