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ctat\Documents\Models\TIMES-Shire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K12" i="132" l="1"/>
  <c r="M12" i="132" l="1"/>
  <c r="B23" i="132" l="1"/>
  <c r="C23" i="132"/>
  <c r="D23" i="132"/>
  <c r="D24" i="132"/>
  <c r="B24" i="132"/>
  <c r="C24" i="132"/>
  <c r="E16" i="132"/>
  <c r="C15" i="132"/>
  <c r="C16" i="132"/>
  <c r="B16" i="132"/>
  <c r="E13" i="132"/>
  <c r="D13" i="132"/>
  <c r="C13" i="132"/>
  <c r="B13" i="132"/>
  <c r="E15" i="132"/>
  <c r="D15" i="132"/>
  <c r="C14" i="132"/>
  <c r="B15" i="132"/>
  <c r="H12" i="132"/>
  <c r="D12" i="132"/>
  <c r="C11" i="132"/>
  <c r="C12" i="132"/>
  <c r="B12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Jacopo Tattini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11" authorId="1" shapeId="0">
      <text>
        <r>
          <rPr>
            <b/>
            <sz val="9"/>
            <color indexed="81"/>
            <rFont val="Tahoma"/>
            <charset val="1"/>
          </rPr>
          <t>Jacopo Tattini:</t>
        </r>
        <r>
          <rPr>
            <sz val="9"/>
            <color indexed="81"/>
            <rFont val="Tahoma"/>
            <charset val="1"/>
          </rPr>
          <t xml:space="preserve">
The milage (NCAP_AFA) for gasoline and diesel car is the same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<sst xmlns="http://schemas.openxmlformats.org/spreadsheetml/2006/main" count="151" uniqueCount="122">
  <si>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</si>
  <si>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</si>
  <si>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</si>
  <si>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</si>
  <si>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</si>
  <si>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</si>
  <si>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</si>
  <si>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</si>
  <si>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</si>
  <si>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</si>
  <si>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</si>
  <si>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</si>
  <si>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</si>
  <si>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</si>
  <si>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</si>
  <si>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</si>
  <si>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</si>
  <si>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</si>
  <si>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</si>
  <si>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</si>
  <si>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</si>
  <si>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</si>
  <si>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</si>
  <si>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</si>
  <si>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</si>
  <si>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</si>
  <si>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</si>
  <si>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</si>
  <si>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</si>
  <si>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</si>
  <si>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</si>
  <si>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</si>
  <si>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</si>
  <si>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</si>
  <si>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</si>
  <si>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</si>
  <si>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</si>
  <si>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</si>
  <si>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</si>
  <si>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</si>
  <si>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</si>
  <si>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</si>
  <si>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</si>
  <si>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</si>
  <si>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</si>
  <si>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</si>
  <si>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</si>
  <si>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</si>
  <si>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</si>
  <si>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</si>
  <si>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</si>
  <si>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</si>
  <si>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</si>
  <si>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</si>
  <si>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</si>
  <si>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</si>
  <si>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</si>
  <si>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NRG</t>
  </si>
  <si>
    <t>TRADSL</t>
  </si>
  <si>
    <t>Diesel TRA</t>
  </si>
  <si>
    <t>PJ</t>
  </si>
  <si>
    <t>ENV</t>
  </si>
  <si>
    <t>TRACO2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</si>
  <si>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</si>
  <si>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</si>
  <si>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</si>
  <si>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</si>
  <si>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</si>
  <si>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</si>
  <si>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</si>
  <si>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</si>
  <si>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</si>
  <si>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</si>
  <si>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</si>
  <si>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</si>
  <si>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</si>
  <si>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</si>
  <si>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</si>
  <si>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</si>
  <si>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</si>
  <si>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</si>
  <si>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</si>
  <si>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</si>
  <si>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</si>
  <si>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</si>
  <si>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</si>
  <si>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</si>
  <si>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</si>
  <si>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</si>
  <si>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</si>
  <si>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</si>
  <si>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</si>
  <si>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</si>
  <si>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</si>
  <si>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</si>
  <si>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</si>
  <si>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</si>
  <si>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</si>
  <si>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</si>
  <si>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</si>
  <si>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</si>
  <si>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</si>
  <si>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</si>
  <si>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</si>
  <si>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</si>
  <si>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</si>
  <si>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</si>
  <si>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</si>
  <si>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</si>
  <si>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</si>
  <si>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</si>
  <si>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</si>
  <si>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</si>
  <si>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</si>
  <si>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</si>
  <si>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START</t>
  </si>
  <si>
    <t>Share~LO</t>
  </si>
  <si>
    <t>Share~UP</t>
  </si>
  <si>
    <t>Share~LO~0</t>
  </si>
  <si>
    <t>Share~UP~0</t>
  </si>
  <si>
    <t>CO2 Transport</t>
  </si>
  <si>
    <t>Transport Passengers Train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</si>
</sst>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\Te\x\t"/>
  </numFmts>
  <fonts count="19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1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5" borderId="2" xfId="1" applyFont="1" applyFill="1" applyBorder="1" applyAlignment="1">
      <alignment horizontal="center" wrapText="1"/>
    </xf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 applyBorder="1" applyAlignment="1">
      <alignment horizontal="right"/>
    </xf>
    <xf numFmtId="0" fontId="4" fillId="5" borderId="2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6" fillId="0" borderId="0" xfId="3" applyFont="1"/>
    <xf numFmtId="166" fontId="4" fillId="3" borderId="0" xfId="0" applyNumberFormat="1" applyFont="1" applyFill="1"/>
    <xf numFmtId="0" fontId="14" fillId="5" borderId="4" xfId="5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/>
    </xf>
    <xf numFmtId="0" fontId="2" fillId="4" borderId="1" xfId="4" applyFont="1" applyFill="1" applyBorder="1" applyAlignment="1">
      <alignment horizontal="center" vertical="center"/>
    </xf>
    <xf numFmtId="167" fontId="3" fillId="2" borderId="0" xfId="0" applyNumberFormat="1" applyFont="1" applyFill="1"/>
    <xf numFmtId="167" fontId="7" fillId="2" borderId="0" xfId="0" applyNumberFormat="1" applyFont="1" applyFill="1"/>
    <xf numFmtId="167" fontId="4" fillId="0" borderId="0" xfId="0" applyNumberFormat="1" applyFont="1"/>
    <xf numFmtId="167" fontId="6" fillId="0" borderId="0" xfId="0" applyNumberFormat="1" applyFont="1"/>
    <xf numFmtId="167" fontId="2" fillId="4" borderId="1" xfId="0" applyNumberFormat="1" applyFont="1" applyFill="1" applyBorder="1"/>
    <xf numFmtId="167" fontId="2" fillId="4" borderId="3" xfId="0" applyNumberFormat="1" applyFont="1" applyFill="1" applyBorder="1"/>
    <xf numFmtId="167" fontId="2" fillId="4" borderId="1" xfId="0" applyNumberFormat="1" applyFont="1" applyFill="1" applyBorder="1" applyAlignment="1">
      <alignment horizontal="left"/>
    </xf>
    <xf numFmtId="167" fontId="4" fillId="5" borderId="2" xfId="1" applyNumberFormat="1" applyFont="1" applyFill="1" applyBorder="1" applyAlignment="1">
      <alignment horizontal="left" wrapText="1"/>
    </xf>
    <xf numFmtId="167" fontId="4" fillId="5" borderId="4" xfId="1" applyNumberFormat="1" applyFont="1" applyFill="1" applyBorder="1" applyAlignment="1">
      <alignment horizontal="left" wrapText="1"/>
    </xf>
    <xf numFmtId="167" fontId="4" fillId="3" borderId="0" xfId="0" applyNumberFormat="1" applyFont="1" applyFill="1"/>
    <xf numFmtId="167" fontId="0" fillId="3" borderId="0" xfId="0" applyNumberFormat="1" applyFill="1"/>
    <xf numFmtId="167" fontId="0" fillId="0" borderId="0" xfId="0" applyNumberFormat="1"/>
    <xf numFmtId="1" fontId="4" fillId="9" borderId="0" xfId="0" applyNumberFormat="1" applyFont="1" applyFill="1"/>
    <xf numFmtId="164" fontId="4" fillId="9" borderId="0" xfId="0" applyNumberFormat="1" applyFont="1" applyFill="1"/>
    <xf numFmtId="2" fontId="4" fillId="8" borderId="0" xfId="0" applyNumberFormat="1" applyFont="1" applyFill="1"/>
    <xf numFmtId="165" fontId="4" fillId="8" borderId="0" xfId="0" applyNumberFormat="1" applyFont="1" applyFill="1"/>
    <xf numFmtId="0" fontId="4" fillId="8" borderId="0" xfId="0" applyFont="1" applyFill="1"/>
    <xf numFmtId="1" fontId="4" fillId="8" borderId="0" xfId="0" applyNumberFormat="1" applyFont="1" applyFill="1"/>
    <xf numFmtId="1" fontId="4" fillId="9" borderId="0" xfId="0" applyNumberFormat="1" applyFont="1" applyFill="1"/>
    <xf numFmtId="1" fontId="0" fillId="8" borderId="0" xfId="0" applyNumberForma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5"/>
  <sheetViews>
    <sheetView topLeftCell="A7"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44140625" customWidth="1"/>
    <col min="3" max="3" width="11.6640625" bestFit="1" customWidth="1"/>
    <col min="4" max="4" width="14.109375" customWidth="1"/>
    <col min="5" max="5" width="30.2187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33" t="s">
        <v>52</v>
      </c>
      <c r="C1" s="33"/>
    </row>
    <row r="4" spans="2:10" ht="15" x14ac:dyDescent="0.25">
      <c r="B4" s="24" t="s">
        <v>32</v>
      </c>
      <c r="C4" s="24"/>
    </row>
    <row r="6" spans="2:10" ht="17.399999999999999" x14ac:dyDescent="0.3">
      <c r="B6" s="41" t="s">
        <v>40</v>
      </c>
      <c r="C6" s="41"/>
      <c r="D6" s="42"/>
      <c r="E6" s="43"/>
      <c r="F6" s="43"/>
      <c r="G6" s="43"/>
      <c r="H6" s="43"/>
      <c r="I6" s="43"/>
      <c r="J6" s="43"/>
    </row>
    <row r="7" spans="2:10" ht="17.25" customHeight="1" x14ac:dyDescent="0.25">
      <c r="B7" s="44" t="s">
        <v>14</v>
      </c>
      <c r="C7" s="44"/>
      <c r="D7" s="43"/>
      <c r="E7" s="43"/>
      <c r="F7" s="43"/>
      <c r="G7" s="43"/>
      <c r="H7" s="43"/>
      <c r="I7" s="43"/>
      <c r="J7" s="43"/>
    </row>
    <row r="8" spans="2:10" ht="18" customHeight="1" x14ac:dyDescent="0.25">
      <c r="B8" s="45" t="s">
        <v>7</v>
      </c>
      <c r="C8" s="46" t="s">
        <v>30</v>
      </c>
      <c r="D8" s="45" t="s">
        <v>0</v>
      </c>
      <c r="E8" s="45" t="s">
        <v>3</v>
      </c>
      <c r="F8" s="47" t="s">
        <v>4</v>
      </c>
      <c r="G8" s="47" t="s">
        <v>8</v>
      </c>
      <c r="H8" s="47" t="s">
        <v>9</v>
      </c>
      <c r="I8" s="47" t="s">
        <v>10</v>
      </c>
      <c r="J8" s="47" t="s">
        <v>12</v>
      </c>
    </row>
    <row r="9" spans="2:10" ht="40.200000000000003" thickBot="1" x14ac:dyDescent="0.3">
      <c r="B9" s="48" t="s">
        <v>46</v>
      </c>
      <c r="C9" s="49" t="s">
        <v>31</v>
      </c>
      <c r="D9" s="48" t="s">
        <v>26</v>
      </c>
      <c r="E9" s="48" t="s">
        <v>27</v>
      </c>
      <c r="F9" s="48" t="s">
        <v>4</v>
      </c>
      <c r="G9" s="48" t="s">
        <v>49</v>
      </c>
      <c r="H9" s="48" t="s">
        <v>50</v>
      </c>
      <c r="I9" s="48" t="s">
        <v>28</v>
      </c>
      <c r="J9" s="48" t="s">
        <v>29</v>
      </c>
    </row>
    <row r="10" spans="2:10" x14ac:dyDescent="0.25">
      <c r="B10" s="50" t="s">
        <v>55</v>
      </c>
      <c r="C10" s="51"/>
      <c r="D10" s="50" t="s">
        <v>56</v>
      </c>
      <c r="E10" s="50" t="s">
        <v>96</v>
      </c>
      <c r="F10" s="50" t="s">
        <v>66</v>
      </c>
      <c r="G10" s="50"/>
      <c r="H10" s="50"/>
      <c r="I10" s="50"/>
      <c r="J10" s="50"/>
    </row>
    <row r="11" spans="2:10" x14ac:dyDescent="0.25">
      <c r="B11" s="50"/>
      <c r="C11" s="51"/>
      <c r="D11" s="50" t="s">
        <v>105</v>
      </c>
      <c r="E11" s="50" t="s">
        <v>121</v>
      </c>
      <c r="F11" s="50" t="s">
        <v>66</v>
      </c>
      <c r="G11" s="50"/>
      <c r="H11" s="50"/>
      <c r="I11" s="50"/>
      <c r="J11" s="50"/>
    </row>
    <row r="12" spans="2:10" x14ac:dyDescent="0.25">
      <c r="B12" s="50" t="s">
        <v>57</v>
      </c>
      <c r="C12" s="51"/>
      <c r="D12" s="50" t="s">
        <v>58</v>
      </c>
      <c r="E12" s="50" t="s">
        <v>59</v>
      </c>
      <c r="F12" s="50" t="s">
        <v>60</v>
      </c>
      <c r="G12" s="50"/>
      <c r="H12" s="50"/>
      <c r="I12" s="50"/>
      <c r="J12" s="50"/>
    </row>
    <row r="13" spans="2:10" x14ac:dyDescent="0.25">
      <c r="B13" s="50"/>
      <c r="C13" s="50"/>
      <c r="D13" s="50" t="s">
        <v>98</v>
      </c>
      <c r="E13" s="50" t="s">
        <v>99</v>
      </c>
      <c r="F13" s="50" t="s">
        <v>60</v>
      </c>
      <c r="G13" s="50"/>
      <c r="H13" s="50"/>
      <c r="I13" s="50"/>
      <c r="J13" s="50"/>
    </row>
    <row r="14" spans="2:10" x14ac:dyDescent="0.25">
      <c r="B14" s="50"/>
      <c r="C14" s="50"/>
      <c r="D14" s="50" t="s">
        <v>106</v>
      </c>
      <c r="E14" s="50" t="s">
        <v>107</v>
      </c>
      <c r="F14" s="50" t="s">
        <v>60</v>
      </c>
      <c r="G14" s="50"/>
      <c r="H14" s="50"/>
      <c r="I14" s="50"/>
      <c r="J14" s="50" t="s">
        <v>108</v>
      </c>
    </row>
    <row r="15" spans="2:10" x14ac:dyDescent="0.25">
      <c r="B15" s="50" t="s">
        <v>61</v>
      </c>
      <c r="C15" s="51"/>
      <c r="D15" s="50" t="s">
        <v>62</v>
      </c>
      <c r="E15" s="50" t="s">
        <v>120</v>
      </c>
      <c r="F15" s="50" t="s">
        <v>63</v>
      </c>
      <c r="G15" s="50"/>
      <c r="H15" s="50"/>
      <c r="I15" s="50"/>
      <c r="J15" s="50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5" zoomScaleNormal="100" workbookViewId="0">
      <selection activeCell="D15" sqref="D15:D22"/>
    </sheetView>
  </sheetViews>
  <sheetFormatPr defaultRowHeight="13.2" x14ac:dyDescent="0.25"/>
  <cols>
    <col min="1" max="1" width="3.109375" customWidth="1"/>
    <col min="2" max="2" width="15.88671875" customWidth="1"/>
    <col min="3" max="3" width="11.6640625" bestFit="1" customWidth="1"/>
    <col min="4" max="4" width="14.44140625" bestFit="1" customWidth="1"/>
    <col min="5" max="5" width="57.6640625" bestFit="1" customWidth="1"/>
    <col min="6" max="6" width="6.6640625" bestFit="1" customWidth="1"/>
    <col min="7" max="7" width="8.5546875" customWidth="1"/>
  </cols>
  <sheetData>
    <row r="1" spans="1:8" ht="24.6" x14ac:dyDescent="0.4">
      <c r="B1" s="33" t="s">
        <v>52</v>
      </c>
    </row>
    <row r="2" spans="1:8" ht="17.399999999999999" x14ac:dyDescent="0.3">
      <c r="A2" s="12"/>
    </row>
    <row r="3" spans="1:8" ht="17.399999999999999" x14ac:dyDescent="0.3">
      <c r="A3" s="12"/>
      <c r="B3" s="24" t="s">
        <v>33</v>
      </c>
    </row>
    <row r="5" spans="1:8" ht="22.5" customHeight="1" x14ac:dyDescent="0.3">
      <c r="A5" s="11"/>
      <c r="B5" s="41" t="s">
        <v>41</v>
      </c>
      <c r="C5" s="52"/>
      <c r="D5" s="52"/>
      <c r="E5" s="52"/>
      <c r="F5" s="52"/>
      <c r="G5" s="52"/>
      <c r="H5" s="52"/>
    </row>
    <row r="6" spans="1:8" ht="18" customHeight="1" x14ac:dyDescent="0.25">
      <c r="B6" s="44" t="s">
        <v>17</v>
      </c>
      <c r="C6" s="44"/>
      <c r="D6" s="52"/>
      <c r="E6" s="52"/>
      <c r="F6" s="52"/>
      <c r="G6" s="52"/>
      <c r="H6" s="52"/>
    </row>
    <row r="7" spans="1:8" ht="18" customHeight="1" x14ac:dyDescent="0.25">
      <c r="B7" s="46" t="s">
        <v>11</v>
      </c>
      <c r="C7" s="46" t="s">
        <v>30</v>
      </c>
      <c r="D7" s="46" t="s">
        <v>1</v>
      </c>
      <c r="E7" s="46" t="s">
        <v>2</v>
      </c>
      <c r="F7" s="46" t="s">
        <v>18</v>
      </c>
      <c r="G7" s="46" t="s">
        <v>19</v>
      </c>
      <c r="H7" s="46" t="s">
        <v>20</v>
      </c>
    </row>
    <row r="8" spans="1:8" ht="27" thickBot="1" x14ac:dyDescent="0.3">
      <c r="B8" s="49" t="s">
        <v>47</v>
      </c>
      <c r="C8" s="49" t="s">
        <v>31</v>
      </c>
      <c r="D8" s="49" t="s">
        <v>21</v>
      </c>
      <c r="E8" s="49" t="s">
        <v>22</v>
      </c>
      <c r="F8" s="49" t="s">
        <v>23</v>
      </c>
      <c r="G8" s="49" t="s">
        <v>24</v>
      </c>
      <c r="H8" s="49" t="s">
        <v>25</v>
      </c>
    </row>
    <row r="9" spans="1:8" x14ac:dyDescent="0.25">
      <c r="B9" s="51" t="s">
        <v>64</v>
      </c>
      <c r="C9" s="51"/>
      <c r="D9" s="51" t="s">
        <v>65</v>
      </c>
      <c r="E9" s="51" t="s">
        <v>101</v>
      </c>
      <c r="F9" s="51" t="s">
        <v>66</v>
      </c>
      <c r="G9" s="51" t="s">
        <v>67</v>
      </c>
      <c r="H9" s="51"/>
    </row>
    <row r="10" spans="1:8" x14ac:dyDescent="0.25">
      <c r="B10" s="51"/>
      <c r="C10" s="51"/>
      <c r="D10" s="51" t="s">
        <v>100</v>
      </c>
      <c r="E10" s="51" t="s">
        <v>102</v>
      </c>
      <c r="F10" s="51" t="s">
        <v>66</v>
      </c>
      <c r="G10" s="51" t="s">
        <v>67</v>
      </c>
      <c r="H10" s="51"/>
    </row>
    <row r="11" spans="1:8" x14ac:dyDescent="0.25">
      <c r="B11" s="51"/>
      <c r="C11" s="51"/>
      <c r="D11" s="51" t="s">
        <v>109</v>
      </c>
      <c r="E11" s="51" t="s">
        <v>110</v>
      </c>
      <c r="F11" s="51" t="s">
        <v>66</v>
      </c>
      <c r="G11" s="51" t="s">
        <v>67</v>
      </c>
      <c r="H11" s="51"/>
    </row>
    <row r="12" spans="1:8" x14ac:dyDescent="0.25">
      <c r="B12" s="51" t="s">
        <v>68</v>
      </c>
      <c r="C12" s="51"/>
      <c r="D12" s="51" t="s">
        <v>69</v>
      </c>
      <c r="E12" s="51" t="s">
        <v>70</v>
      </c>
      <c r="F12" s="51" t="s">
        <v>60</v>
      </c>
      <c r="G12" s="51" t="s">
        <v>71</v>
      </c>
      <c r="H12" s="51"/>
    </row>
    <row r="13" spans="1:8" x14ac:dyDescent="0.25">
      <c r="B13" s="51"/>
      <c r="C13" s="51"/>
      <c r="D13" s="51" t="s">
        <v>103</v>
      </c>
      <c r="E13" s="51" t="s">
        <v>104</v>
      </c>
      <c r="F13" s="51" t="s">
        <v>60</v>
      </c>
      <c r="G13" s="51" t="s">
        <v>71</v>
      </c>
      <c r="H13" s="51"/>
    </row>
    <row r="14" spans="1:8" x14ac:dyDescent="0.25">
      <c r="B14" s="51"/>
      <c r="C14" s="51"/>
      <c r="D14" s="51" t="s">
        <v>111</v>
      </c>
      <c r="E14" s="51" t="s">
        <v>112</v>
      </c>
      <c r="F14" s="51" t="s">
        <v>60</v>
      </c>
      <c r="G14" s="51" t="s">
        <v>71</v>
      </c>
      <c r="H14" s="51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tabSelected="1" topLeftCell="A4" zoomScale="80" zoomScaleNormal="80" workbookViewId="0">
      <selection activeCell="F22" sqref="F22"/>
    </sheetView>
  </sheetViews>
  <sheetFormatPr defaultRowHeight="13.2" x14ac:dyDescent="0.25"/>
  <cols>
    <col min="1" max="1" width="5.88671875" customWidth="1"/>
    <col min="2" max="2" width="15.5546875" customWidth="1"/>
    <col min="3" max="3" width="49.6640625" customWidth="1"/>
    <col min="4" max="4" width="12.109375" customWidth="1"/>
    <col min="5" max="5" width="11.6640625" bestFit="1" customWidth="1"/>
    <col min="6" max="6" width="11.6640625" customWidth="1"/>
    <col min="7" max="7" width="14.88671875" bestFit="1" customWidth="1"/>
    <col min="8" max="8" width="22.6640625" bestFit="1" customWidth="1"/>
    <col min="9" max="9" width="15.6640625" bestFit="1" customWidth="1"/>
    <col min="10" max="10" width="13.33203125" bestFit="1" customWidth="1"/>
    <col min="11" max="11" width="11.33203125" bestFit="1" customWidth="1"/>
    <col min="12" max="12" width="12.109375" bestFit="1" customWidth="1"/>
    <col min="13" max="13" width="20.33203125" bestFit="1" customWidth="1"/>
    <col min="15" max="16" width="9.88671875" bestFit="1" customWidth="1"/>
    <col min="17" max="18" width="11.88671875" bestFit="1" customWidth="1"/>
  </cols>
  <sheetData>
    <row r="1" spans="2:18" ht="24.6" x14ac:dyDescent="0.4">
      <c r="B1" s="33" t="s">
        <v>54</v>
      </c>
    </row>
    <row r="3" spans="2:18" ht="17.399999999999999" x14ac:dyDescent="0.3">
      <c r="B3" s="12" t="s">
        <v>34</v>
      </c>
    </row>
    <row r="5" spans="2:18" ht="15" x14ac:dyDescent="0.25">
      <c r="B5" s="24" t="s">
        <v>51</v>
      </c>
      <c r="E5" s="3"/>
      <c r="F5" s="3"/>
    </row>
    <row r="6" spans="2:18" x14ac:dyDescent="0.25">
      <c r="B6" s="8"/>
      <c r="C6" s="2"/>
      <c r="E6" s="4"/>
      <c r="F6" s="4"/>
      <c r="I6" s="6"/>
      <c r="J6" s="7"/>
      <c r="K6" s="10"/>
      <c r="L6" s="5"/>
      <c r="M6" s="5"/>
    </row>
    <row r="7" spans="2:18" x14ac:dyDescent="0.25">
      <c r="F7" s="28" t="s">
        <v>13</v>
      </c>
      <c r="G7" s="25"/>
      <c r="I7" s="26"/>
      <c r="J7" s="29"/>
      <c r="K7" s="27"/>
      <c r="L7" s="27"/>
      <c r="M7" s="5"/>
    </row>
    <row r="8" spans="2:18" s="1" customFormat="1" ht="19.5" customHeight="1" x14ac:dyDescent="0.25">
      <c r="B8" s="30" t="s">
        <v>1</v>
      </c>
      <c r="C8" s="32" t="s">
        <v>45</v>
      </c>
      <c r="D8" s="30" t="s">
        <v>5</v>
      </c>
      <c r="E8" s="30" t="s">
        <v>6</v>
      </c>
      <c r="F8" s="30" t="s">
        <v>72</v>
      </c>
      <c r="G8" s="31" t="s">
        <v>15</v>
      </c>
      <c r="H8" s="37" t="s">
        <v>87</v>
      </c>
      <c r="I8" s="31" t="s">
        <v>91</v>
      </c>
      <c r="J8" s="37" t="s">
        <v>88</v>
      </c>
      <c r="K8" s="31" t="s">
        <v>89</v>
      </c>
      <c r="L8" s="31" t="s">
        <v>90</v>
      </c>
      <c r="M8" s="31" t="s">
        <v>92</v>
      </c>
      <c r="N8" s="31" t="s">
        <v>115</v>
      </c>
      <c r="O8" s="40" t="s">
        <v>116</v>
      </c>
      <c r="P8" s="40" t="s">
        <v>117</v>
      </c>
      <c r="Q8" s="40" t="s">
        <v>118</v>
      </c>
      <c r="R8" s="40" t="s">
        <v>119</v>
      </c>
    </row>
    <row r="9" spans="2:18" ht="42.45" customHeight="1" thickBot="1" x14ac:dyDescent="0.3">
      <c r="B9" s="20" t="s">
        <v>48</v>
      </c>
      <c r="C9" s="20" t="s">
        <v>22</v>
      </c>
      <c r="D9" s="20" t="s">
        <v>35</v>
      </c>
      <c r="E9" s="20" t="s">
        <v>36</v>
      </c>
      <c r="F9" s="20" t="s">
        <v>73</v>
      </c>
      <c r="G9" s="20" t="s">
        <v>86</v>
      </c>
      <c r="H9" s="20" t="s">
        <v>42</v>
      </c>
      <c r="I9" s="20" t="s">
        <v>94</v>
      </c>
      <c r="J9" s="20" t="s">
        <v>37</v>
      </c>
      <c r="K9" s="20" t="s">
        <v>83</v>
      </c>
      <c r="L9" s="20" t="s">
        <v>84</v>
      </c>
      <c r="M9" s="20" t="s">
        <v>93</v>
      </c>
      <c r="N9" s="20"/>
      <c r="O9" s="20"/>
      <c r="P9" s="20"/>
      <c r="Q9" s="20"/>
      <c r="R9" s="20"/>
    </row>
    <row r="10" spans="2:18" ht="12.9" customHeight="1" thickBot="1" x14ac:dyDescent="0.35">
      <c r="B10" s="38" t="s">
        <v>81</v>
      </c>
      <c r="C10" s="39"/>
      <c r="D10" s="39"/>
      <c r="E10" s="39"/>
      <c r="F10" s="39"/>
      <c r="G10" s="38" t="s">
        <v>113</v>
      </c>
      <c r="H10" s="38" t="s">
        <v>97</v>
      </c>
      <c r="I10" s="38" t="s">
        <v>95</v>
      </c>
      <c r="J10" s="38"/>
      <c r="K10" s="38" t="s">
        <v>82</v>
      </c>
      <c r="L10" s="38" t="s">
        <v>85</v>
      </c>
      <c r="M10" s="38" t="s">
        <v>76</v>
      </c>
      <c r="N10" s="38"/>
      <c r="O10" s="38"/>
      <c r="P10" s="38"/>
      <c r="Q10" s="38"/>
      <c r="R10" s="38"/>
    </row>
    <row r="11" spans="2:18" x14ac:dyDescent="0.25">
      <c r="B11" s="17" t="str">
        <f>SEC_Processes!D9</f>
        <v>TPCDSL1E</v>
      </c>
      <c r="C11" s="17" t="str">
        <f>SEC_Processes!E9</f>
        <v>Transport Passengers Car - Diesel Engine - Existing</v>
      </c>
      <c r="D11" s="17" t="str">
        <f>SEC_Comm!D12</f>
        <v>TRADSL</v>
      </c>
      <c r="E11" s="17" t="str">
        <f>SEC_Comm!$D$10</f>
        <v>TPC</v>
      </c>
      <c r="F11" s="17" t="s">
        <v>74</v>
      </c>
      <c r="G11" s="59">
        <v>394</v>
      </c>
      <c r="H11" s="34">
        <v>4.655E-5</v>
      </c>
      <c r="I11" s="17">
        <v>12</v>
      </c>
      <c r="J11" s="17">
        <v>1E-3</v>
      </c>
      <c r="K11" s="53">
        <v>16423</v>
      </c>
      <c r="L11" s="55">
        <v>728.42</v>
      </c>
      <c r="M11" s="55">
        <v>1.5</v>
      </c>
      <c r="N11" s="17"/>
      <c r="O11" s="23"/>
      <c r="P11" s="23"/>
      <c r="Q11" s="23"/>
      <c r="R11" s="23"/>
    </row>
    <row r="12" spans="2:18" x14ac:dyDescent="0.25">
      <c r="B12" s="17" t="str">
        <f>SEC_Processes!D10</f>
        <v>TPCGSL1E</v>
      </c>
      <c r="C12" s="17" t="str">
        <f>SEC_Processes!E10</f>
        <v>Transport Passengers Car - Gasoline Engine - Existing</v>
      </c>
      <c r="D12" s="17" t="str">
        <f>SEC_Comm!D13</f>
        <v>TRAGSL</v>
      </c>
      <c r="E12" s="17" t="str">
        <f>E11</f>
        <v>TPC</v>
      </c>
      <c r="F12" s="17" t="s">
        <v>74</v>
      </c>
      <c r="G12" s="58">
        <v>368</v>
      </c>
      <c r="H12" s="34">
        <f>H11</f>
        <v>4.655E-5</v>
      </c>
      <c r="I12" s="17">
        <v>12</v>
      </c>
      <c r="J12" s="17">
        <v>1E-3</v>
      </c>
      <c r="K12" s="53">
        <f>K11</f>
        <v>16423</v>
      </c>
      <c r="L12" s="55">
        <v>1426.12</v>
      </c>
      <c r="M12" s="55">
        <f>M11</f>
        <v>1.5</v>
      </c>
      <c r="N12" s="17"/>
      <c r="O12" s="23"/>
      <c r="P12" s="23"/>
      <c r="Q12" s="23"/>
      <c r="R12" s="23"/>
    </row>
    <row r="13" spans="2:18" x14ac:dyDescent="0.25">
      <c r="B13" s="17" t="str">
        <f>SEC_Processes!D11</f>
        <v>TPRELC1E</v>
      </c>
      <c r="C13" s="17" t="str">
        <f>SEC_Processes!E11</f>
        <v>Transport Passengers Rail - Electric - Existing</v>
      </c>
      <c r="D13" s="17" t="str">
        <f>SEC_Comm!D14</f>
        <v>TRAELC</v>
      </c>
      <c r="E13" s="17" t="str">
        <f>SEC_Comm!D11</f>
        <v>TPR</v>
      </c>
      <c r="F13" s="17" t="s">
        <v>74</v>
      </c>
      <c r="G13" s="53">
        <v>23.5</v>
      </c>
      <c r="H13" s="34">
        <v>3.8969000000000005E-3</v>
      </c>
      <c r="I13" s="17">
        <v>30</v>
      </c>
      <c r="J13" s="17">
        <v>1E-3</v>
      </c>
      <c r="K13" s="57">
        <v>134000</v>
      </c>
      <c r="L13" s="54">
        <v>0.35099999999999998</v>
      </c>
      <c r="M13" s="56">
        <v>78.900000000000006</v>
      </c>
      <c r="N13" s="17"/>
      <c r="O13" s="23"/>
      <c r="P13" s="23"/>
      <c r="Q13" s="23"/>
      <c r="R13" s="23"/>
    </row>
    <row r="14" spans="2:18" x14ac:dyDescent="0.25">
      <c r="B14" s="17" t="str">
        <f>SEC_Processes!D12</f>
        <v>FT-TRADSL</v>
      </c>
      <c r="C14" s="17" t="str">
        <f>SEC_Processes!E12</f>
        <v>Fuel Technology Diesel TRA</v>
      </c>
      <c r="D14" s="17" t="str">
        <f>RIGHT(SEC_Comm!D12,3)</f>
        <v>DSL</v>
      </c>
      <c r="E14" s="17" t="str">
        <f>SEC_Comm!D12</f>
        <v>TRADSL</v>
      </c>
      <c r="F14" s="17"/>
      <c r="G14" s="17">
        <v>1</v>
      </c>
      <c r="H14" s="17"/>
      <c r="I14" s="17">
        <v>100</v>
      </c>
      <c r="J14" s="17"/>
      <c r="K14" s="17"/>
      <c r="L14" s="17"/>
      <c r="M14" s="17"/>
      <c r="N14" s="17"/>
      <c r="O14" s="23"/>
      <c r="P14" s="23"/>
      <c r="Q14" s="23"/>
      <c r="R14" s="23"/>
    </row>
    <row r="15" spans="2:18" x14ac:dyDescent="0.25">
      <c r="B15" s="17" t="str">
        <f>SEC_Processes!D13</f>
        <v>FT-TRAGSL</v>
      </c>
      <c r="C15" s="17" t="str">
        <f>SEC_Processes!E13</f>
        <v>Fuel Technology Gasoline TRA</v>
      </c>
      <c r="D15" s="17" t="str">
        <f>RIGHT(SEC_Comm!D13,3)</f>
        <v>GSL</v>
      </c>
      <c r="E15" s="17" t="str">
        <f>SEC_Comm!D13</f>
        <v>TRAGSL</v>
      </c>
      <c r="F15" s="17"/>
      <c r="G15" s="17">
        <v>1</v>
      </c>
      <c r="H15" s="17"/>
      <c r="I15" s="17">
        <v>100</v>
      </c>
      <c r="J15" s="17"/>
      <c r="K15" s="17"/>
      <c r="L15" s="17"/>
      <c r="M15" s="17"/>
      <c r="N15" s="17"/>
      <c r="O15" s="23"/>
      <c r="P15" s="23"/>
      <c r="Q15" s="23"/>
      <c r="R15" s="23"/>
    </row>
    <row r="16" spans="2:18" x14ac:dyDescent="0.25">
      <c r="B16" s="17" t="str">
        <f>SEC_Processes!D14</f>
        <v>FT-TRAELC</v>
      </c>
      <c r="C16" s="17" t="str">
        <f>SEC_Processes!E14</f>
        <v>Fuel Technology Electricity TRA</v>
      </c>
      <c r="D16" s="17" t="s">
        <v>114</v>
      </c>
      <c r="E16" s="17" t="str">
        <f>SEC_Comm!D14</f>
        <v>TRAELC</v>
      </c>
      <c r="F16" s="17"/>
      <c r="G16" s="17">
        <v>1</v>
      </c>
      <c r="H16" s="17"/>
      <c r="I16" s="17">
        <v>100</v>
      </c>
      <c r="J16" s="17"/>
      <c r="K16" s="17"/>
      <c r="L16" s="17"/>
      <c r="M16" s="17"/>
      <c r="N16" s="17"/>
      <c r="O16" s="23"/>
      <c r="P16" s="23"/>
      <c r="Q16" s="23"/>
      <c r="R16" s="23"/>
    </row>
    <row r="18" spans="2:5" ht="24.6" x14ac:dyDescent="0.4">
      <c r="B18" s="33" t="s">
        <v>53</v>
      </c>
    </row>
    <row r="20" spans="2:5" x14ac:dyDescent="0.25">
      <c r="B20" s="22" t="s">
        <v>43</v>
      </c>
    </row>
    <row r="21" spans="2:5" x14ac:dyDescent="0.25">
      <c r="B21" s="21" t="s">
        <v>0</v>
      </c>
      <c r="C21" s="21" t="s">
        <v>77</v>
      </c>
      <c r="D21" s="21" t="s">
        <v>78</v>
      </c>
      <c r="E21" s="21" t="s">
        <v>79</v>
      </c>
    </row>
    <row r="22" spans="2:5" ht="27" thickBot="1" x14ac:dyDescent="0.3">
      <c r="B22" s="19" t="s">
        <v>44</v>
      </c>
      <c r="C22" s="19" t="s">
        <v>27</v>
      </c>
      <c r="D22" s="19" t="s">
        <v>4</v>
      </c>
      <c r="E22" s="20" t="s">
        <v>80</v>
      </c>
    </row>
    <row r="23" spans="2:5" x14ac:dyDescent="0.25">
      <c r="B23" s="23" t="str">
        <f>SEC_Comm!D10</f>
        <v>TPC</v>
      </c>
      <c r="C23" s="23" t="str">
        <f>SEC_Comm!E10</f>
        <v>Transport Passengers Car Demand</v>
      </c>
      <c r="D23" s="23" t="str">
        <f>SEC_Comm!F10</f>
        <v>Mpkm</v>
      </c>
      <c r="E23" s="60">
        <v>53076.015630000002</v>
      </c>
    </row>
    <row r="24" spans="2:5" x14ac:dyDescent="0.25">
      <c r="B24" s="23" t="str">
        <f>SEC_Comm!D11</f>
        <v>TPR</v>
      </c>
      <c r="C24" s="23" t="str">
        <f>SEC_Comm!E11</f>
        <v>Transport Passengers Train Demand</v>
      </c>
      <c r="D24" s="23" t="str">
        <f>SEC_Comm!F11</f>
        <v>Mpkm</v>
      </c>
      <c r="E24" s="60">
        <v>3710.9826000000003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zoomScaleNormal="100" workbookViewId="0">
      <selection activeCell="G20" sqref="G20"/>
    </sheetView>
  </sheetViews>
  <sheetFormatPr defaultRowHeight="13.2" x14ac:dyDescent="0.25"/>
  <cols>
    <col min="2" max="2" width="33.88671875" bestFit="1" customWidth="1"/>
    <col min="3" max="3" width="28.109375" bestFit="1" customWidth="1"/>
    <col min="4" max="4" width="33.88671875" bestFit="1" customWidth="1"/>
  </cols>
  <sheetData>
    <row r="4" spans="1:4" ht="15" x14ac:dyDescent="0.25">
      <c r="A4" s="11" t="s">
        <v>38</v>
      </c>
    </row>
    <row r="6" spans="1:4" ht="12.75" customHeight="1" x14ac:dyDescent="0.25">
      <c r="B6" s="9" t="s">
        <v>16</v>
      </c>
      <c r="C6" s="14"/>
      <c r="D6" s="1"/>
    </row>
    <row r="7" spans="1:4" ht="21" customHeight="1" x14ac:dyDescent="0.25">
      <c r="B7" s="15" t="s">
        <v>0</v>
      </c>
      <c r="C7" s="16" t="s">
        <v>58</v>
      </c>
      <c r="D7" s="16" t="s">
        <v>98</v>
      </c>
    </row>
    <row r="8" spans="1:4" ht="21" customHeight="1" thickBot="1" x14ac:dyDescent="0.35">
      <c r="B8" s="13" t="s">
        <v>39</v>
      </c>
      <c r="C8" s="35" t="s">
        <v>75</v>
      </c>
      <c r="D8" s="35" t="s">
        <v>75</v>
      </c>
    </row>
    <row r="9" spans="1:4" x14ac:dyDescent="0.25">
      <c r="B9" s="18" t="s">
        <v>62</v>
      </c>
      <c r="C9" s="36">
        <v>74.099999999999994</v>
      </c>
      <c r="D9" s="36">
        <v>69.3</v>
      </c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ht="12.75" customHeight="1" x14ac:dyDescent="0.25"/>
    <row r="13" spans="1:4" ht="19.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2017-12-28T14:07:32Z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51571071147918</vt:r8>
  </property>
</Properties>
</file>