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git\3-sem\Other\"/>
    </mc:Choice>
  </mc:AlternateContent>
  <xr:revisionPtr revIDLastSave="0" documentId="13_ncr:1_{1B388D77-B8AA-47FC-B01B-C66A1F0744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chart.v1.0" hidden="1">Sheet1!$H$32:$N$32</definedName>
    <definedName name="_xlchart.v1.1" hidden="1">Sheet1!$H$33:$N$33</definedName>
    <definedName name="_xlchart.v1.2" hidden="1">Sheet1!$H$32:$N$32</definedName>
    <definedName name="_xlchart.v1.3" hidden="1">Sheet1!$H$33:$N$33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7" i="1" l="1"/>
  <c r="H42" i="1"/>
  <c r="H41" i="1"/>
  <c r="AB34" i="1"/>
  <c r="AB33" i="1"/>
  <c r="AF29" i="1"/>
  <c r="AF28" i="1"/>
  <c r="AC24" i="1"/>
  <c r="AD20" i="1"/>
  <c r="AD19" i="1"/>
  <c r="AB16" i="1"/>
  <c r="AC16" i="1"/>
  <c r="AD16" i="1"/>
  <c r="AE16" i="1"/>
  <c r="AF16" i="1"/>
  <c r="AG16" i="1"/>
  <c r="AA16" i="1"/>
  <c r="AB15" i="1"/>
  <c r="AC15" i="1"/>
  <c r="AD15" i="1"/>
  <c r="AE15" i="1"/>
  <c r="AF15" i="1"/>
  <c r="AG15" i="1"/>
  <c r="AA15" i="1"/>
  <c r="AG11" i="1"/>
  <c r="AG10" i="1"/>
  <c r="W25" i="1"/>
  <c r="V25" i="1"/>
  <c r="U25" i="1"/>
  <c r="T25" i="1"/>
  <c r="S25" i="1"/>
  <c r="R25" i="1"/>
  <c r="N36" i="1"/>
  <c r="H40" i="1"/>
  <c r="H39" i="1"/>
  <c r="H37" i="1"/>
  <c r="I34" i="1"/>
  <c r="J34" i="1"/>
  <c r="K34" i="1"/>
  <c r="L34" i="1"/>
  <c r="M34" i="1"/>
  <c r="N34" i="1"/>
  <c r="H34" i="1"/>
  <c r="N33" i="1"/>
  <c r="M33" i="1"/>
  <c r="L33" i="1"/>
  <c r="K33" i="1"/>
  <c r="J33" i="1"/>
  <c r="I33" i="1"/>
  <c r="H33" i="1"/>
  <c r="I28" i="1"/>
  <c r="H7" i="1"/>
  <c r="H6" i="1"/>
  <c r="H5" i="1"/>
  <c r="I29" i="1" s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32" i="1" l="1"/>
  <c r="E30" i="1" s="1"/>
  <c r="E9" i="1" l="1"/>
  <c r="E27" i="1"/>
  <c r="E24" i="1"/>
  <c r="E6" i="1"/>
  <c r="E29" i="1"/>
  <c r="E28" i="1"/>
  <c r="E20" i="1"/>
  <c r="E10" i="1"/>
  <c r="E4" i="1"/>
  <c r="E7" i="1"/>
  <c r="E19" i="1"/>
  <c r="E21" i="1"/>
  <c r="E3" i="1"/>
  <c r="E17" i="1"/>
  <c r="E23" i="1"/>
  <c r="E31" i="1"/>
  <c r="E22" i="1"/>
  <c r="E14" i="1"/>
  <c r="E8" i="1"/>
  <c r="E13" i="1"/>
  <c r="E5" i="1"/>
  <c r="E12" i="1"/>
  <c r="E18" i="1"/>
  <c r="E11" i="1"/>
  <c r="E16" i="1"/>
  <c r="E26" i="1"/>
  <c r="E15" i="1"/>
  <c r="E25" i="1"/>
</calcChain>
</file>

<file path=xl/sharedStrings.xml><?xml version="1.0" encoding="utf-8"?>
<sst xmlns="http://schemas.openxmlformats.org/spreadsheetml/2006/main" count="57" uniqueCount="51">
  <si>
    <t>x(i)</t>
  </si>
  <si>
    <t>n(i)</t>
  </si>
  <si>
    <t>w(i)</t>
  </si>
  <si>
    <t xml:space="preserve">2) обчислити розмах вибірки, моду та медіану статичного ряду </t>
  </si>
  <si>
    <t>Розмах</t>
  </si>
  <si>
    <t>Мода</t>
  </si>
  <si>
    <t>Медіана</t>
  </si>
  <si>
    <t>3) побудувати полігон частот</t>
  </si>
  <si>
    <t xml:space="preserve">Кількість проміжків </t>
  </si>
  <si>
    <t>Довжина кожного</t>
  </si>
  <si>
    <t>d(j)</t>
  </si>
  <si>
    <t>n(j)</t>
  </si>
  <si>
    <t>n(j)/h</t>
  </si>
  <si>
    <t>[10;14)</t>
  </si>
  <si>
    <t>[14; 18)</t>
  </si>
  <si>
    <t>[18; 22)</t>
  </si>
  <si>
    <t>[22; 26)</t>
  </si>
  <si>
    <t>[26; 30)</t>
  </si>
  <si>
    <t>[30; 34)</t>
  </si>
  <si>
    <t>[34; 38]</t>
  </si>
  <si>
    <t>4) побудувати інтервальний статистичний ряд, знайти моду та медіану</t>
  </si>
  <si>
    <t>1) побудувати дискретний статистичний ряд частот та відносних частот</t>
  </si>
  <si>
    <t xml:space="preserve">Інтервальний  статистичний ряд </t>
  </si>
  <si>
    <t>z(m)</t>
  </si>
  <si>
    <t>z(m-1)</t>
  </si>
  <si>
    <t>n(m)</t>
  </si>
  <si>
    <t>m(M-1)</t>
  </si>
  <si>
    <t>Модальний інтервал [22; 26)</t>
  </si>
  <si>
    <t>5) побудувати гістограму частот</t>
  </si>
  <si>
    <t xml:space="preserve">6)  побудувати емпіричну функцію розподілу та її графік </t>
  </si>
  <si>
    <t>Емпірична функція розподілу</t>
  </si>
  <si>
    <t>F*x(i)</t>
  </si>
  <si>
    <t xml:space="preserve">7) обчислити середні значення дискретного та інтервального статистичних рядів </t>
  </si>
  <si>
    <t>Дискретний статистичний ряд</t>
  </si>
  <si>
    <t>Вибіркове середнє значення дискретного статистичного ряду</t>
  </si>
  <si>
    <t xml:space="preserve">Вибіркове середнє значення інтервального статистичного ряду </t>
  </si>
  <si>
    <t>8) обчислити дисперсію і середньоквадратичне відхилення статистичного ряду</t>
  </si>
  <si>
    <t>x^2(i)</t>
  </si>
  <si>
    <t xml:space="preserve">Вибіркова дисперсія </t>
  </si>
  <si>
    <t>Середньоквадратичне відхилення</t>
  </si>
  <si>
    <t>9) обчислити коефіцієнт варіації</t>
  </si>
  <si>
    <t>Коефіцієнт варіації</t>
  </si>
  <si>
    <t>10) обчислити центральні емпіричні моменти третього і четвертого порядків</t>
  </si>
  <si>
    <t>Центральний емпіричний момент третього порядку</t>
  </si>
  <si>
    <t>Центральний емпіричний момент четвертого порядку</t>
  </si>
  <si>
    <t>11) обчислити асиметрію та ексцес</t>
  </si>
  <si>
    <t xml:space="preserve">Асиметрія </t>
  </si>
  <si>
    <t>Ексцес</t>
  </si>
  <si>
    <t>Кількість</t>
  </si>
  <si>
    <t>n(m(0)-1)</t>
  </si>
  <si>
    <t>n(m(0)+1)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</si>
</sst>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Полігон частот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Sheet1!$C$3:$C$31</c:f>
              <c:numCache>
                <c:formatCode>General</c:formatCode>
                <c:ptCount val="2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</c:numCache>
            </c:numRef>
          </c:cat>
          <c:val>
            <c:numRef>
              <c:f>Sheet1!$D$3:$D$31</c:f>
              <c:numCache>
                <c:formatCode>General</c:formatCode>
                <c:ptCount val="2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6</c:v>
                </c:pt>
                <c:pt idx="17">
                  <c:v>6</c:v>
                </c:pt>
                <c:pt idx="18">
                  <c:v>5</c:v>
                </c:pt>
                <c:pt idx="19">
                  <c:v>2</c:v>
                </c:pt>
                <c:pt idx="20">
                  <c:v>5</c:v>
                </c:pt>
                <c:pt idx="21">
                  <c:v>3</c:v>
                </c:pt>
                <c:pt idx="22">
                  <c:v>3</c:v>
                </c:pt>
                <c:pt idx="23">
                  <c:v>4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1B-41A7-9E86-D77B5BEA82B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905800"/>
        <c:axId val="490906128"/>
      </c:lineChart>
      <c:catAx>
        <c:axId val="49090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x(i)</a:t>
                </a:r>
              </a:p>
            </c:rich>
          </c:tx>
          <c:layout>
            <c:manualLayout>
              <c:xMode val="edge"/>
              <c:yMode val="edge"/>
              <c:x val="0.9194986876640419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06128"/>
        <c:crosses val="autoZero"/>
        <c:auto val="1"/>
        <c:lblAlgn val="ctr"/>
        <c:lblOffset val="100"/>
        <c:noMultiLvlLbl val="0"/>
      </c:catAx>
      <c:valAx>
        <c:axId val="49090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n(i)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9.971456692913385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05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Графік</a:t>
            </a:r>
            <a:r>
              <a:rPr lang="uk-UA" baseline="0"/>
              <a:t> емпіричної функції розподілу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Sheet1!$P$25</c:f>
              <c:strCache>
                <c:ptCount val="1"/>
                <c:pt idx="0">
                  <c:v>F*x(i)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Sheet1!$Q$24:$X$24</c:f>
              <c:numCache>
                <c:formatCode>General</c:formatCode>
                <c:ptCount val="8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22</c:v>
                </c:pt>
                <c:pt idx="4">
                  <c:v>26</c:v>
                </c:pt>
                <c:pt idx="5">
                  <c:v>30</c:v>
                </c:pt>
                <c:pt idx="6">
                  <c:v>34</c:v>
                </c:pt>
                <c:pt idx="7">
                  <c:v>38</c:v>
                </c:pt>
              </c:numCache>
            </c:numRef>
          </c:cat>
          <c:val>
            <c:numRef>
              <c:f>Sheet1!$Q$25:$X$25</c:f>
              <c:numCache>
                <c:formatCode>General</c:formatCode>
                <c:ptCount val="8"/>
                <c:pt idx="0">
                  <c:v>0</c:v>
                </c:pt>
                <c:pt idx="1">
                  <c:v>7.0000000000000007E-2</c:v>
                </c:pt>
                <c:pt idx="2">
                  <c:v>0.17</c:v>
                </c:pt>
                <c:pt idx="3">
                  <c:v>0.3</c:v>
                </c:pt>
                <c:pt idx="4">
                  <c:v>0.56000000000000005</c:v>
                </c:pt>
                <c:pt idx="5">
                  <c:v>0.75</c:v>
                </c:pt>
                <c:pt idx="6">
                  <c:v>0.9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5-4827-B69A-20B85C00C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274672"/>
        <c:axId val="494275984"/>
      </c:lineChart>
      <c:catAx>
        <c:axId val="494274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x(i)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75984"/>
        <c:crosses val="autoZero"/>
        <c:auto val="1"/>
        <c:lblAlgn val="ctr"/>
        <c:lblOffset val="100"/>
        <c:noMultiLvlLbl val="0"/>
      </c:catAx>
      <c:valAx>
        <c:axId val="49427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F*x(i)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27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val">
        <cx:f dir="row"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uk-UA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Гістограма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DFC9BCF-86CE-442F-9874-B9163D2E491D}">
          <cx:dataId val="0"/>
          <cx:layoutPr>
            <cx:aggregation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d(j)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n(j)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n(j)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9</xdr:row>
      <xdr:rowOff>0</xdr:rowOff>
    </xdr:from>
    <xdr:to>
      <xdr:col>13</xdr:col>
      <xdr:colOff>289560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15DB15-0607-CC1F-8636-A0FD4365F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8213</xdr:colOff>
      <xdr:row>4</xdr:row>
      <xdr:rowOff>9896</xdr:rowOff>
    </xdr:from>
    <xdr:to>
      <xdr:col>22</xdr:col>
      <xdr:colOff>316971</xdr:colOff>
      <xdr:row>19</xdr:row>
      <xdr:rowOff>9895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6D9A16D-DAFD-3370-2677-06F125D739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11590" y="722415"/>
              <a:ext cx="4603667" cy="26719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603662</xdr:colOff>
      <xdr:row>25</xdr:row>
      <xdr:rowOff>177140</xdr:rowOff>
    </xdr:from>
    <xdr:to>
      <xdr:col>22</xdr:col>
      <xdr:colOff>267194</xdr:colOff>
      <xdr:row>41</xdr:row>
      <xdr:rowOff>70262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46389C-C193-BE88-5860-D1EE0E75F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"/>
  <sheetViews>
    <sheetView tabSelected="1" zoomScale="60" workbookViewId="0">
      <selection activeCell="N38" sqref="N38"/>
    </sheetView>
  </sheetViews>
  <sheetFormatPr defaultRowHeight="14.4" x14ac:dyDescent="0.3"/>
  <sheetData>
    <row r="1" spans="1:33" x14ac:dyDescent="0.3">
      <c r="A1">
        <v>10</v>
      </c>
      <c r="C1" t="s">
        <v>21</v>
      </c>
    </row>
    <row r="2" spans="1:33" x14ac:dyDescent="0.3">
      <c r="A2">
        <v>10</v>
      </c>
      <c r="C2" t="s">
        <v>0</v>
      </c>
      <c r="D2" t="s">
        <v>1</v>
      </c>
      <c r="E2" t="s">
        <v>2</v>
      </c>
    </row>
    <row r="3" spans="1:33" x14ac:dyDescent="0.3">
      <c r="A3">
        <v>11</v>
      </c>
      <c r="C3">
        <v>10</v>
      </c>
      <c r="D3">
        <f>COUNT(A1:A2)</f>
        <v>2</v>
      </c>
      <c r="E3">
        <f>D3/$D$32</f>
        <v>0.02</v>
      </c>
      <c r="G3" t="s">
        <v>3</v>
      </c>
      <c r="P3" t="s">
        <v>28</v>
      </c>
    </row>
    <row r="4" spans="1:33" x14ac:dyDescent="0.3">
      <c r="A4">
        <v>12</v>
      </c>
      <c r="C4">
        <v>11</v>
      </c>
      <c r="D4">
        <f>COUNT(A3)</f>
        <v>1</v>
      </c>
      <c r="E4">
        <f t="shared" ref="E4:E31" si="0">D4/$D$32</f>
        <v>0.01</v>
      </c>
      <c r="Z4" t="s">
        <v>32</v>
      </c>
    </row>
    <row r="5" spans="1:33" x14ac:dyDescent="0.3">
      <c r="A5">
        <v>13</v>
      </c>
      <c r="C5">
        <v>12</v>
      </c>
      <c r="D5">
        <f>COUNT(A4)</f>
        <v>1</v>
      </c>
      <c r="E5">
        <f t="shared" si="0"/>
        <v>0.01</v>
      </c>
      <c r="G5" t="s">
        <v>4</v>
      </c>
      <c r="H5">
        <f>C31-C3</f>
        <v>28</v>
      </c>
    </row>
    <row r="6" spans="1:33" x14ac:dyDescent="0.3">
      <c r="A6">
        <v>13</v>
      </c>
      <c r="C6">
        <v>13</v>
      </c>
      <c r="D6">
        <f>COUNT(A5:A7)</f>
        <v>3</v>
      </c>
      <c r="E6">
        <f t="shared" si="0"/>
        <v>0.03</v>
      </c>
      <c r="G6" t="s">
        <v>5</v>
      </c>
      <c r="H6">
        <f>_xlfn.MODE.SNGL(A1:A100)</f>
        <v>25</v>
      </c>
      <c r="Z6" t="s">
        <v>33</v>
      </c>
    </row>
    <row r="7" spans="1:33" x14ac:dyDescent="0.3">
      <c r="A7">
        <v>13</v>
      </c>
      <c r="C7">
        <v>14</v>
      </c>
      <c r="D7">
        <f>COUNT(A8)</f>
        <v>1</v>
      </c>
      <c r="E7">
        <f t="shared" si="0"/>
        <v>0.01</v>
      </c>
      <c r="G7" t="s">
        <v>6</v>
      </c>
      <c r="H7">
        <f>MEDIAN(A1:A100)</f>
        <v>25</v>
      </c>
      <c r="Z7" t="s">
        <v>0</v>
      </c>
      <c r="AA7">
        <v>12</v>
      </c>
      <c r="AB7">
        <v>16</v>
      </c>
      <c r="AC7">
        <v>20</v>
      </c>
      <c r="AD7">
        <v>24</v>
      </c>
      <c r="AE7">
        <v>28</v>
      </c>
      <c r="AF7">
        <v>32</v>
      </c>
      <c r="AG7">
        <v>36</v>
      </c>
    </row>
    <row r="8" spans="1:33" x14ac:dyDescent="0.3">
      <c r="A8">
        <v>14</v>
      </c>
      <c r="C8">
        <v>15</v>
      </c>
      <c r="D8">
        <f>COUNT(A9:A10)</f>
        <v>2</v>
      </c>
      <c r="E8">
        <f t="shared" si="0"/>
        <v>0.02</v>
      </c>
      <c r="Z8" t="s">
        <v>1</v>
      </c>
      <c r="AA8">
        <v>7</v>
      </c>
      <c r="AB8">
        <v>10</v>
      </c>
      <c r="AC8">
        <v>13</v>
      </c>
      <c r="AD8">
        <v>26</v>
      </c>
      <c r="AE8">
        <v>19</v>
      </c>
      <c r="AF8">
        <v>15</v>
      </c>
      <c r="AG8">
        <v>10</v>
      </c>
    </row>
    <row r="9" spans="1:33" x14ac:dyDescent="0.3">
      <c r="A9">
        <v>15</v>
      </c>
      <c r="C9">
        <v>16</v>
      </c>
      <c r="D9">
        <f>COUNT(A11:A13)</f>
        <v>3</v>
      </c>
      <c r="E9">
        <f t="shared" si="0"/>
        <v>0.03</v>
      </c>
      <c r="G9" t="s">
        <v>7</v>
      </c>
    </row>
    <row r="10" spans="1:33" x14ac:dyDescent="0.3">
      <c r="A10">
        <v>15</v>
      </c>
      <c r="C10">
        <v>17</v>
      </c>
      <c r="D10">
        <f>COUNT(A14:A17)</f>
        <v>4</v>
      </c>
      <c r="E10">
        <f t="shared" si="0"/>
        <v>0.04</v>
      </c>
      <c r="Z10" t="s">
        <v>34</v>
      </c>
      <c r="AG10">
        <f>SUMPRODUCT(C3:C31,D3:D31)/D32</f>
        <v>24.61</v>
      </c>
    </row>
    <row r="11" spans="1:33" x14ac:dyDescent="0.3">
      <c r="A11">
        <v>16</v>
      </c>
      <c r="C11">
        <v>18</v>
      </c>
      <c r="D11">
        <f>COUNT(A18:A20)</f>
        <v>3</v>
      </c>
      <c r="E11">
        <f t="shared" si="0"/>
        <v>0.03</v>
      </c>
      <c r="Z11" t="s">
        <v>35</v>
      </c>
      <c r="AG11">
        <f>SUMPRODUCT(AA7:AG7,AA8:AG8)/D32</f>
        <v>25</v>
      </c>
    </row>
    <row r="12" spans="1:33" x14ac:dyDescent="0.3">
      <c r="A12">
        <v>16</v>
      </c>
      <c r="C12">
        <v>19</v>
      </c>
      <c r="D12">
        <f>COUNT(A21:A23)</f>
        <v>3</v>
      </c>
      <c r="E12">
        <f t="shared" si="0"/>
        <v>0.03</v>
      </c>
    </row>
    <row r="13" spans="1:33" x14ac:dyDescent="0.3">
      <c r="A13">
        <v>16</v>
      </c>
      <c r="C13">
        <v>20</v>
      </c>
      <c r="D13">
        <f>COUNT(A24:A26)</f>
        <v>3</v>
      </c>
      <c r="E13">
        <f t="shared" si="0"/>
        <v>0.03</v>
      </c>
      <c r="Z13" t="s">
        <v>36</v>
      </c>
    </row>
    <row r="14" spans="1:33" x14ac:dyDescent="0.3">
      <c r="A14">
        <v>17</v>
      </c>
      <c r="C14">
        <v>21</v>
      </c>
      <c r="D14">
        <f>COUNT(A27:A30)</f>
        <v>4</v>
      </c>
      <c r="E14">
        <f t="shared" si="0"/>
        <v>0.04</v>
      </c>
    </row>
    <row r="15" spans="1:33" x14ac:dyDescent="0.3">
      <c r="A15">
        <v>17</v>
      </c>
      <c r="C15">
        <v>22</v>
      </c>
      <c r="D15">
        <f>COUNT(A31:A34)</f>
        <v>4</v>
      </c>
      <c r="E15">
        <f t="shared" si="0"/>
        <v>0.04</v>
      </c>
      <c r="Z15" t="s">
        <v>37</v>
      </c>
      <c r="AA15">
        <f>AA7*AA7</f>
        <v>144</v>
      </c>
      <c r="AB15">
        <f t="shared" ref="AB15:AG15" si="1">AB7*AB7</f>
        <v>256</v>
      </c>
      <c r="AC15">
        <f t="shared" si="1"/>
        <v>400</v>
      </c>
      <c r="AD15">
        <f t="shared" si="1"/>
        <v>576</v>
      </c>
      <c r="AE15">
        <f t="shared" si="1"/>
        <v>784</v>
      </c>
      <c r="AF15">
        <f t="shared" si="1"/>
        <v>1024</v>
      </c>
      <c r="AG15">
        <f t="shared" si="1"/>
        <v>1296</v>
      </c>
    </row>
    <row r="16" spans="1:33" x14ac:dyDescent="0.3">
      <c r="A16">
        <v>17</v>
      </c>
      <c r="C16">
        <v>23</v>
      </c>
      <c r="D16">
        <f>COUNT(A35:A41)</f>
        <v>7</v>
      </c>
      <c r="E16">
        <f t="shared" si="0"/>
        <v>7.0000000000000007E-2</v>
      </c>
      <c r="Z16" t="s">
        <v>1</v>
      </c>
      <c r="AA16">
        <f>AA8</f>
        <v>7</v>
      </c>
      <c r="AB16">
        <f t="shared" ref="AB16:AG16" si="2">AB8</f>
        <v>10</v>
      </c>
      <c r="AC16">
        <f t="shared" si="2"/>
        <v>13</v>
      </c>
      <c r="AD16">
        <f t="shared" si="2"/>
        <v>26</v>
      </c>
      <c r="AE16">
        <f t="shared" si="2"/>
        <v>19</v>
      </c>
      <c r="AF16">
        <f t="shared" si="2"/>
        <v>15</v>
      </c>
      <c r="AG16">
        <f t="shared" si="2"/>
        <v>10</v>
      </c>
    </row>
    <row r="17" spans="1:32" x14ac:dyDescent="0.3">
      <c r="A17">
        <v>17</v>
      </c>
      <c r="C17">
        <v>24</v>
      </c>
      <c r="D17">
        <f>COUNT(A42:A48)</f>
        <v>7</v>
      </c>
      <c r="E17">
        <f t="shared" si="0"/>
        <v>7.0000000000000007E-2</v>
      </c>
    </row>
    <row r="18" spans="1:32" x14ac:dyDescent="0.3">
      <c r="A18">
        <v>18</v>
      </c>
      <c r="C18">
        <v>25</v>
      </c>
      <c r="D18">
        <f>COUNT(A49:A56)</f>
        <v>8</v>
      </c>
      <c r="E18">
        <f t="shared" si="0"/>
        <v>0.08</v>
      </c>
    </row>
    <row r="19" spans="1:32" x14ac:dyDescent="0.3">
      <c r="A19">
        <v>18</v>
      </c>
      <c r="C19">
        <v>26</v>
      </c>
      <c r="D19">
        <f>COUNT(A57:A62)</f>
        <v>6</v>
      </c>
      <c r="E19">
        <f t="shared" si="0"/>
        <v>0.06</v>
      </c>
      <c r="Z19" t="s">
        <v>38</v>
      </c>
      <c r="AD19">
        <f>SUMPRODUCT(AA15:AG15,AA16:AG16)/D32 - (AG11*AG11)</f>
        <v>44.600000000000023</v>
      </c>
    </row>
    <row r="20" spans="1:32" x14ac:dyDescent="0.3">
      <c r="A20">
        <v>18</v>
      </c>
      <c r="C20">
        <v>27</v>
      </c>
      <c r="D20">
        <f>COUNT(A63:A68)</f>
        <v>6</v>
      </c>
      <c r="E20">
        <f t="shared" si="0"/>
        <v>0.06</v>
      </c>
      <c r="Z20" t="s">
        <v>39</v>
      </c>
      <c r="AD20">
        <f>SQRT(AD19)</f>
        <v>6.6783231428256018</v>
      </c>
    </row>
    <row r="21" spans="1:32" x14ac:dyDescent="0.3">
      <c r="A21">
        <v>19</v>
      </c>
      <c r="C21">
        <v>28</v>
      </c>
      <c r="D21">
        <f>COUNT(A69:A73)</f>
        <v>5</v>
      </c>
      <c r="E21">
        <f>D21/$D$32</f>
        <v>0.05</v>
      </c>
      <c r="P21" t="s">
        <v>29</v>
      </c>
    </row>
    <row r="22" spans="1:32" x14ac:dyDescent="0.3">
      <c r="A22">
        <v>19</v>
      </c>
      <c r="C22">
        <v>29</v>
      </c>
      <c r="D22">
        <f>COUNT(A74:A75)</f>
        <v>2</v>
      </c>
      <c r="E22">
        <f t="shared" si="0"/>
        <v>0.02</v>
      </c>
      <c r="Z22" t="s">
        <v>40</v>
      </c>
    </row>
    <row r="23" spans="1:32" x14ac:dyDescent="0.3">
      <c r="A23">
        <v>19</v>
      </c>
      <c r="C23">
        <v>30</v>
      </c>
      <c r="D23">
        <f>COUNT(A76:A80)</f>
        <v>5</v>
      </c>
      <c r="E23">
        <f t="shared" si="0"/>
        <v>0.05</v>
      </c>
      <c r="P23" t="s">
        <v>30</v>
      </c>
    </row>
    <row r="24" spans="1:32" x14ac:dyDescent="0.3">
      <c r="A24">
        <v>20</v>
      </c>
      <c r="C24">
        <v>31</v>
      </c>
      <c r="D24">
        <f>COUNT(A81:A83)</f>
        <v>3</v>
      </c>
      <c r="E24">
        <f t="shared" si="0"/>
        <v>0.03</v>
      </c>
      <c r="P24" t="s">
        <v>0</v>
      </c>
      <c r="Q24">
        <v>10</v>
      </c>
      <c r="R24">
        <v>14</v>
      </c>
      <c r="S24">
        <v>18</v>
      </c>
      <c r="T24">
        <v>22</v>
      </c>
      <c r="U24">
        <v>26</v>
      </c>
      <c r="V24">
        <v>30</v>
      </c>
      <c r="W24">
        <v>34</v>
      </c>
      <c r="X24">
        <v>38</v>
      </c>
      <c r="Z24" t="s">
        <v>41</v>
      </c>
      <c r="AC24">
        <f>AD20/AG11</f>
        <v>0.26713292571302405</v>
      </c>
    </row>
    <row r="25" spans="1:32" x14ac:dyDescent="0.3">
      <c r="A25">
        <v>20</v>
      </c>
      <c r="C25">
        <v>32</v>
      </c>
      <c r="D25">
        <f>COUNT(A84:A86)</f>
        <v>3</v>
      </c>
      <c r="E25">
        <f t="shared" si="0"/>
        <v>0.03</v>
      </c>
      <c r="P25" t="s">
        <v>31</v>
      </c>
      <c r="Q25">
        <v>0</v>
      </c>
      <c r="R25">
        <f>H33/D32</f>
        <v>7.0000000000000007E-2</v>
      </c>
      <c r="S25">
        <f>SUM(H33:I33)/D32</f>
        <v>0.17</v>
      </c>
      <c r="T25">
        <f>SUM(H33:J33)/D32</f>
        <v>0.3</v>
      </c>
      <c r="U25">
        <f>SUM(H33:K33)/D32</f>
        <v>0.56000000000000005</v>
      </c>
      <c r="V25">
        <f>SUM(H33:L33)/D32</f>
        <v>0.75</v>
      </c>
      <c r="W25">
        <f>SUM(H33:M33)/D32</f>
        <v>0.9</v>
      </c>
      <c r="X25">
        <v>1</v>
      </c>
    </row>
    <row r="26" spans="1:32" x14ac:dyDescent="0.3">
      <c r="A26">
        <v>20</v>
      </c>
      <c r="C26">
        <v>33</v>
      </c>
      <c r="D26">
        <f>COUNT(A87:A90)</f>
        <v>4</v>
      </c>
      <c r="E26">
        <f t="shared" si="0"/>
        <v>0.04</v>
      </c>
      <c r="G26" t="s">
        <v>20</v>
      </c>
      <c r="Z26" t="s">
        <v>42</v>
      </c>
    </row>
    <row r="27" spans="1:32" x14ac:dyDescent="0.3">
      <c r="A27">
        <v>21</v>
      </c>
      <c r="C27">
        <v>34</v>
      </c>
      <c r="D27">
        <f>COUNT(A91:A92)</f>
        <v>2</v>
      </c>
      <c r="E27">
        <f t="shared" si="0"/>
        <v>0.02</v>
      </c>
    </row>
    <row r="28" spans="1:32" x14ac:dyDescent="0.3">
      <c r="A28">
        <v>21</v>
      </c>
      <c r="C28">
        <v>35</v>
      </c>
      <c r="D28">
        <f>COUNT(A93:A94)</f>
        <v>2</v>
      </c>
      <c r="E28">
        <f t="shared" si="0"/>
        <v>0.02</v>
      </c>
      <c r="G28" t="s">
        <v>8</v>
      </c>
      <c r="I28">
        <f>_xlfn.FLOOR.MATH(1 + 3.2*LOG10(100))</f>
        <v>7</v>
      </c>
      <c r="Z28" t="s">
        <v>43</v>
      </c>
      <c r="AF28">
        <f>SUMPRODUCT((AA7:AG7 - $AG$11)^3,H33:N33)/D32</f>
        <v>-53.52</v>
      </c>
    </row>
    <row r="29" spans="1:32" x14ac:dyDescent="0.3">
      <c r="A29">
        <v>21</v>
      </c>
      <c r="C29">
        <v>36</v>
      </c>
      <c r="D29">
        <f>COUNT(A95:A96)</f>
        <v>2</v>
      </c>
      <c r="E29">
        <f t="shared" si="0"/>
        <v>0.02</v>
      </c>
      <c r="G29" t="s">
        <v>9</v>
      </c>
      <c r="I29">
        <f>_xlfn.CEILING.MATH(H5/I28)</f>
        <v>4</v>
      </c>
      <c r="Z29" t="s">
        <v>44</v>
      </c>
      <c r="AF29">
        <f>SUMPRODUCT((AA7:AG7 - $AG$11)^4,AA8:AG8)/D32</f>
        <v>4576.5200000000004</v>
      </c>
    </row>
    <row r="30" spans="1:32" x14ac:dyDescent="0.3">
      <c r="A30">
        <v>21</v>
      </c>
      <c r="C30">
        <v>37</v>
      </c>
      <c r="D30">
        <f>COUNT(A97:A98)</f>
        <v>2</v>
      </c>
      <c r="E30">
        <f t="shared" si="0"/>
        <v>0.02</v>
      </c>
    </row>
    <row r="31" spans="1:32" x14ac:dyDescent="0.3">
      <c r="A31">
        <v>22</v>
      </c>
      <c r="C31">
        <v>38</v>
      </c>
      <c r="D31">
        <f>COUNT(A99:A100)</f>
        <v>2</v>
      </c>
      <c r="E31">
        <f t="shared" si="0"/>
        <v>0.02</v>
      </c>
      <c r="G31" t="s">
        <v>22</v>
      </c>
      <c r="Z31" t="s">
        <v>45</v>
      </c>
    </row>
    <row r="32" spans="1:32" x14ac:dyDescent="0.3">
      <c r="A32">
        <v>22</v>
      </c>
      <c r="C32" t="s">
        <v>48</v>
      </c>
      <c r="D32">
        <f>SUM(D3:D31)</f>
        <v>100</v>
      </c>
      <c r="G32" t="s">
        <v>10</v>
      </c>
      <c r="H32" t="s">
        <v>13</v>
      </c>
      <c r="I32" t="s">
        <v>14</v>
      </c>
      <c r="J32" t="s">
        <v>15</v>
      </c>
      <c r="K32" t="s">
        <v>16</v>
      </c>
      <c r="L32" t="s">
        <v>17</v>
      </c>
      <c r="M32" t="s">
        <v>18</v>
      </c>
      <c r="N32" t="s">
        <v>19</v>
      </c>
    </row>
    <row r="33" spans="1:28" x14ac:dyDescent="0.3">
      <c r="A33">
        <v>22</v>
      </c>
      <c r="G33" t="s">
        <v>11</v>
      </c>
      <c r="H33">
        <f>SUM(D3:D6)</f>
        <v>7</v>
      </c>
      <c r="I33">
        <f>SUM(D7:D10)</f>
        <v>10</v>
      </c>
      <c r="J33">
        <f>SUM(D11:D14)</f>
        <v>13</v>
      </c>
      <c r="K33">
        <f>SUM(D15:D18)</f>
        <v>26</v>
      </c>
      <c r="L33">
        <f>SUM(D19:D22)</f>
        <v>19</v>
      </c>
      <c r="M33">
        <f>SUM(D23:D26)</f>
        <v>15</v>
      </c>
      <c r="N33">
        <f>SUM(D27:D31)</f>
        <v>10</v>
      </c>
      <c r="Z33" t="s">
        <v>46</v>
      </c>
      <c r="AB33">
        <f>AF28/(AD20^3)</f>
        <v>-0.17968582447064382</v>
      </c>
    </row>
    <row r="34" spans="1:28" x14ac:dyDescent="0.3">
      <c r="A34">
        <v>22</v>
      </c>
      <c r="G34" t="s">
        <v>12</v>
      </c>
      <c r="H34">
        <f>H33/$I$29</f>
        <v>1.75</v>
      </c>
      <c r="I34">
        <f t="shared" ref="I34:N34" si="3">I33/$I$29</f>
        <v>2.5</v>
      </c>
      <c r="J34">
        <f t="shared" si="3"/>
        <v>3.25</v>
      </c>
      <c r="K34">
        <f t="shared" si="3"/>
        <v>6.5</v>
      </c>
      <c r="L34">
        <f t="shared" si="3"/>
        <v>4.75</v>
      </c>
      <c r="M34">
        <f t="shared" si="3"/>
        <v>3.75</v>
      </c>
      <c r="N34">
        <f t="shared" si="3"/>
        <v>2.5</v>
      </c>
      <c r="Z34" t="s">
        <v>47</v>
      </c>
      <c r="AB34">
        <f>AF29/(AD20^4)-3</f>
        <v>-0.69927004363651202</v>
      </c>
    </row>
    <row r="35" spans="1:28" x14ac:dyDescent="0.3">
      <c r="A35">
        <v>23</v>
      </c>
    </row>
    <row r="36" spans="1:28" x14ac:dyDescent="0.3">
      <c r="A36">
        <v>23</v>
      </c>
      <c r="G36" t="s">
        <v>27</v>
      </c>
      <c r="M36" t="s">
        <v>6</v>
      </c>
      <c r="N36">
        <f>H38+(((H37-H38)/H39)*(D32/2-H40))</f>
        <v>25.076923076923077</v>
      </c>
    </row>
    <row r="37" spans="1:28" x14ac:dyDescent="0.3">
      <c r="A37">
        <v>23</v>
      </c>
      <c r="G37" t="s">
        <v>23</v>
      </c>
      <c r="H37">
        <f>26</f>
        <v>26</v>
      </c>
      <c r="M37" t="s">
        <v>5</v>
      </c>
      <c r="N37">
        <f>H38+((H37-H38)*(H39-H40)/((H39-H41)+(H39+H42)))</f>
        <v>21.724137931034484</v>
      </c>
    </row>
    <row r="38" spans="1:28" x14ac:dyDescent="0.3">
      <c r="A38">
        <v>23</v>
      </c>
      <c r="G38" t="s">
        <v>24</v>
      </c>
      <c r="H38">
        <v>22</v>
      </c>
    </row>
    <row r="39" spans="1:28" x14ac:dyDescent="0.3">
      <c r="A39">
        <v>23</v>
      </c>
      <c r="G39" t="s">
        <v>25</v>
      </c>
      <c r="H39">
        <f>K33</f>
        <v>26</v>
      </c>
    </row>
    <row r="40" spans="1:28" x14ac:dyDescent="0.3">
      <c r="A40">
        <v>23</v>
      </c>
      <c r="G40" t="s">
        <v>26</v>
      </c>
      <c r="H40">
        <f>SUM(H33:J33)</f>
        <v>30</v>
      </c>
    </row>
    <row r="41" spans="1:28" x14ac:dyDescent="0.3">
      <c r="A41">
        <v>23</v>
      </c>
      <c r="G41" t="s">
        <v>49</v>
      </c>
      <c r="H41">
        <f>J33</f>
        <v>13</v>
      </c>
    </row>
    <row r="42" spans="1:28" x14ac:dyDescent="0.3">
      <c r="A42">
        <v>24</v>
      </c>
      <c r="G42" t="s">
        <v>50</v>
      </c>
      <c r="H42">
        <f>L33</f>
        <v>19</v>
      </c>
    </row>
    <row r="43" spans="1:28" x14ac:dyDescent="0.3">
      <c r="A43">
        <v>24</v>
      </c>
    </row>
    <row r="44" spans="1:28" x14ac:dyDescent="0.3">
      <c r="A44">
        <v>24</v>
      </c>
    </row>
    <row r="45" spans="1:28" x14ac:dyDescent="0.3">
      <c r="A45">
        <v>24</v>
      </c>
    </row>
    <row r="46" spans="1:28" x14ac:dyDescent="0.3">
      <c r="A46">
        <v>24</v>
      </c>
    </row>
    <row r="47" spans="1:28" x14ac:dyDescent="0.3">
      <c r="A47">
        <v>24</v>
      </c>
    </row>
    <row r="48" spans="1:28" x14ac:dyDescent="0.3">
      <c r="A48">
        <v>24</v>
      </c>
    </row>
    <row r="49" spans="1:1" x14ac:dyDescent="0.3">
      <c r="A49">
        <v>25</v>
      </c>
    </row>
    <row r="50" spans="1:1" x14ac:dyDescent="0.3">
      <c r="A50">
        <v>25</v>
      </c>
    </row>
    <row r="51" spans="1:1" x14ac:dyDescent="0.3">
      <c r="A51">
        <v>25</v>
      </c>
    </row>
    <row r="52" spans="1:1" x14ac:dyDescent="0.3">
      <c r="A52">
        <v>25</v>
      </c>
    </row>
    <row r="53" spans="1:1" x14ac:dyDescent="0.3">
      <c r="A53">
        <v>25</v>
      </c>
    </row>
    <row r="54" spans="1:1" x14ac:dyDescent="0.3">
      <c r="A54">
        <v>25</v>
      </c>
    </row>
    <row r="55" spans="1:1" x14ac:dyDescent="0.3">
      <c r="A55">
        <v>25</v>
      </c>
    </row>
    <row r="56" spans="1:1" x14ac:dyDescent="0.3">
      <c r="A56">
        <v>25</v>
      </c>
    </row>
    <row r="57" spans="1:1" x14ac:dyDescent="0.3">
      <c r="A57">
        <v>26</v>
      </c>
    </row>
    <row r="58" spans="1:1" x14ac:dyDescent="0.3">
      <c r="A58">
        <v>26</v>
      </c>
    </row>
    <row r="59" spans="1:1" x14ac:dyDescent="0.3">
      <c r="A59">
        <v>26</v>
      </c>
    </row>
    <row r="60" spans="1:1" x14ac:dyDescent="0.3">
      <c r="A60">
        <v>26</v>
      </c>
    </row>
    <row r="61" spans="1:1" x14ac:dyDescent="0.3">
      <c r="A61">
        <v>26</v>
      </c>
    </row>
    <row r="62" spans="1:1" x14ac:dyDescent="0.3">
      <c r="A62">
        <v>26</v>
      </c>
    </row>
    <row r="63" spans="1:1" x14ac:dyDescent="0.3">
      <c r="A63">
        <v>27</v>
      </c>
    </row>
    <row r="64" spans="1:1" x14ac:dyDescent="0.3">
      <c r="A64">
        <v>27</v>
      </c>
    </row>
    <row r="65" spans="1:1" x14ac:dyDescent="0.3">
      <c r="A65">
        <v>27</v>
      </c>
    </row>
    <row r="66" spans="1:1" x14ac:dyDescent="0.3">
      <c r="A66">
        <v>27</v>
      </c>
    </row>
    <row r="67" spans="1:1" x14ac:dyDescent="0.3">
      <c r="A67">
        <v>27</v>
      </c>
    </row>
    <row r="68" spans="1:1" x14ac:dyDescent="0.3">
      <c r="A68">
        <v>27</v>
      </c>
    </row>
    <row r="69" spans="1:1" x14ac:dyDescent="0.3">
      <c r="A69">
        <v>28</v>
      </c>
    </row>
    <row r="70" spans="1:1" x14ac:dyDescent="0.3">
      <c r="A70">
        <v>28</v>
      </c>
    </row>
    <row r="71" spans="1:1" x14ac:dyDescent="0.3">
      <c r="A71">
        <v>28</v>
      </c>
    </row>
    <row r="72" spans="1:1" x14ac:dyDescent="0.3">
      <c r="A72">
        <v>28</v>
      </c>
    </row>
    <row r="73" spans="1:1" x14ac:dyDescent="0.3">
      <c r="A73">
        <v>28</v>
      </c>
    </row>
    <row r="74" spans="1:1" x14ac:dyDescent="0.3">
      <c r="A74">
        <v>29</v>
      </c>
    </row>
    <row r="75" spans="1:1" x14ac:dyDescent="0.3">
      <c r="A75">
        <v>29</v>
      </c>
    </row>
    <row r="76" spans="1:1" x14ac:dyDescent="0.3">
      <c r="A76">
        <v>30</v>
      </c>
    </row>
    <row r="77" spans="1:1" x14ac:dyDescent="0.3">
      <c r="A77">
        <v>30</v>
      </c>
    </row>
    <row r="78" spans="1:1" x14ac:dyDescent="0.3">
      <c r="A78">
        <v>30</v>
      </c>
    </row>
    <row r="79" spans="1:1" x14ac:dyDescent="0.3">
      <c r="A79">
        <v>30</v>
      </c>
    </row>
    <row r="80" spans="1:1" x14ac:dyDescent="0.3">
      <c r="A80">
        <v>30</v>
      </c>
    </row>
    <row r="81" spans="1:1" x14ac:dyDescent="0.3">
      <c r="A81">
        <v>31</v>
      </c>
    </row>
    <row r="82" spans="1:1" x14ac:dyDescent="0.3">
      <c r="A82">
        <v>31</v>
      </c>
    </row>
    <row r="83" spans="1:1" x14ac:dyDescent="0.3">
      <c r="A83">
        <v>31</v>
      </c>
    </row>
    <row r="84" spans="1:1" x14ac:dyDescent="0.3">
      <c r="A84">
        <v>32</v>
      </c>
    </row>
    <row r="85" spans="1:1" x14ac:dyDescent="0.3">
      <c r="A85">
        <v>32</v>
      </c>
    </row>
    <row r="86" spans="1:1" x14ac:dyDescent="0.3">
      <c r="A86">
        <v>32</v>
      </c>
    </row>
    <row r="87" spans="1:1" x14ac:dyDescent="0.3">
      <c r="A87">
        <v>33</v>
      </c>
    </row>
    <row r="88" spans="1:1" x14ac:dyDescent="0.3">
      <c r="A88">
        <v>33</v>
      </c>
    </row>
    <row r="89" spans="1:1" x14ac:dyDescent="0.3">
      <c r="A89">
        <v>33</v>
      </c>
    </row>
    <row r="90" spans="1:1" x14ac:dyDescent="0.3">
      <c r="A90">
        <v>33</v>
      </c>
    </row>
    <row r="91" spans="1:1" x14ac:dyDescent="0.3">
      <c r="A91">
        <v>34</v>
      </c>
    </row>
    <row r="92" spans="1:1" x14ac:dyDescent="0.3">
      <c r="A92">
        <v>34</v>
      </c>
    </row>
    <row r="93" spans="1:1" x14ac:dyDescent="0.3">
      <c r="A93">
        <v>35</v>
      </c>
    </row>
    <row r="94" spans="1:1" x14ac:dyDescent="0.3">
      <c r="A94">
        <v>35</v>
      </c>
    </row>
    <row r="95" spans="1:1" x14ac:dyDescent="0.3">
      <c r="A95">
        <v>36</v>
      </c>
    </row>
    <row r="96" spans="1:1" x14ac:dyDescent="0.3">
      <c r="A96">
        <v>36</v>
      </c>
    </row>
    <row r="97" spans="1:1" x14ac:dyDescent="0.3">
      <c r="A97">
        <v>37</v>
      </c>
    </row>
    <row r="98" spans="1:1" x14ac:dyDescent="0.3">
      <c r="A98">
        <v>37</v>
      </c>
    </row>
    <row r="99" spans="1:1" x14ac:dyDescent="0.3">
      <c r="A99">
        <v>38</v>
      </c>
    </row>
    <row r="100" spans="1:1" x14ac:dyDescent="0.3">
      <c r="A100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</dc:creator>
  <cp:lastModifiedBy>Olesia</cp:lastModifiedBy>
  <dcterms:created xsi:type="dcterms:W3CDTF">2022-11-15T11:12:14Z</dcterms:created>
  <dcterms:modified xsi:type="dcterms:W3CDTF">2022-11-19T20:08:30Z</dcterms:modified>
</cp:coreProperties>
</file>