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nkmule\Box\Kapil\Personal\Analytics\Simplilearn\2020\statistics\Association Rules\"/>
    </mc:Choice>
  </mc:AlternateContent>
  <xr:revisionPtr revIDLastSave="0" documentId="13_ncr:1_{ED5794B8-1D35-4A47-86DC-CD1C2648BA89}" xr6:coauthVersionLast="43" xr6:coauthVersionMax="45" xr10:uidLastSave="{00000000-0000-0000-0000-000000000000}"/>
  <bookViews>
    <workbookView xWindow="-120" yWindow="-120" windowWidth="20730" windowHeight="11160" xr2:uid="{2B57471B-AAC1-49A3-B314-D0F8E026266A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1" l="1"/>
  <c r="I5" i="1"/>
  <c r="J4" i="1"/>
  <c r="J3" i="1"/>
  <c r="I3" i="1"/>
  <c r="H13" i="1" l="1"/>
  <c r="J2" i="1"/>
  <c r="C3" i="1"/>
  <c r="C2" i="1"/>
  <c r="K2" i="1" l="1"/>
  <c r="N2" i="1"/>
  <c r="M2" i="1"/>
  <c r="L2" i="1"/>
  <c r="I13" i="1" l="1"/>
  <c r="N19" i="2" l="1"/>
  <c r="O19" i="2"/>
  <c r="P19" i="2"/>
  <c r="Q19" i="2"/>
  <c r="M19" i="2"/>
  <c r="T4" i="2"/>
  <c r="U4" i="2"/>
  <c r="V4" i="2"/>
  <c r="Y4" i="2" s="1"/>
  <c r="Z4" i="2" s="1"/>
  <c r="W4" i="2"/>
  <c r="X4" i="2"/>
  <c r="T3" i="2"/>
  <c r="U3" i="2"/>
  <c r="V3" i="2"/>
  <c r="W3" i="2"/>
  <c r="Y3" i="2" s="1"/>
  <c r="Z3" i="2" s="1"/>
  <c r="X3" i="2"/>
  <c r="Z2" i="2"/>
  <c r="Y2" i="2"/>
  <c r="U2" i="2"/>
  <c r="V2" i="2"/>
  <c r="W2" i="2"/>
  <c r="X2" i="2"/>
  <c r="T2" i="2"/>
  <c r="N20" i="2"/>
  <c r="O20" i="2"/>
  <c r="P20" i="2"/>
  <c r="Q20" i="2"/>
  <c r="N21" i="2"/>
  <c r="O21" i="2"/>
  <c r="P21" i="2"/>
  <c r="Q21" i="2"/>
  <c r="N2" i="2"/>
  <c r="O2" i="2"/>
  <c r="P2" i="2"/>
  <c r="Q2" i="2"/>
  <c r="N3" i="2"/>
  <c r="O3" i="2"/>
  <c r="P3" i="2"/>
  <c r="Q3" i="2"/>
  <c r="N4" i="2"/>
  <c r="O4" i="2"/>
  <c r="P4" i="2"/>
  <c r="Q4" i="2"/>
  <c r="N5" i="2"/>
  <c r="O5" i="2"/>
  <c r="P5" i="2"/>
  <c r="Q5" i="2"/>
  <c r="N6" i="2"/>
  <c r="O6" i="2"/>
  <c r="P6" i="2"/>
  <c r="Q6" i="2"/>
  <c r="N7" i="2"/>
  <c r="O7" i="2"/>
  <c r="P7" i="2"/>
  <c r="Q7" i="2"/>
  <c r="N8" i="2"/>
  <c r="O8" i="2"/>
  <c r="P8" i="2"/>
  <c r="Q8" i="2"/>
  <c r="N9" i="2"/>
  <c r="O9" i="2"/>
  <c r="P9" i="2"/>
  <c r="Q9" i="2"/>
  <c r="N10" i="2"/>
  <c r="O10" i="2"/>
  <c r="P10" i="2"/>
  <c r="Q10" i="2"/>
  <c r="N11" i="2"/>
  <c r="O11" i="2"/>
  <c r="P11" i="2"/>
  <c r="Q11" i="2"/>
  <c r="N12" i="2"/>
  <c r="O12" i="2"/>
  <c r="P12" i="2"/>
  <c r="Q12" i="2"/>
  <c r="N13" i="2"/>
  <c r="O13" i="2"/>
  <c r="P13" i="2"/>
  <c r="Q13" i="2"/>
  <c r="N14" i="2"/>
  <c r="O14" i="2"/>
  <c r="P14" i="2"/>
  <c r="Q14" i="2"/>
  <c r="N15" i="2"/>
  <c r="O15" i="2"/>
  <c r="P15" i="2"/>
  <c r="Q15" i="2"/>
  <c r="N16" i="2"/>
  <c r="O16" i="2"/>
  <c r="P16" i="2"/>
  <c r="Q16" i="2"/>
  <c r="N17" i="2"/>
  <c r="O17" i="2"/>
  <c r="P17" i="2"/>
  <c r="Q17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2" i="2"/>
  <c r="M21" i="2" s="1"/>
  <c r="H21" i="2"/>
  <c r="I21" i="2"/>
  <c r="J21" i="2"/>
  <c r="K21" i="2"/>
  <c r="G21" i="2"/>
  <c r="H20" i="2"/>
  <c r="I20" i="2"/>
  <c r="J20" i="2"/>
  <c r="K20" i="2"/>
  <c r="G20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2" i="2"/>
  <c r="M20" i="2" l="1"/>
</calcChain>
</file>

<file path=xl/sharedStrings.xml><?xml version="1.0" encoding="utf-8"?>
<sst xmlns="http://schemas.openxmlformats.org/spreadsheetml/2006/main" count="115" uniqueCount="62">
  <si>
    <t>Order</t>
  </si>
  <si>
    <t>Product</t>
  </si>
  <si>
    <t>O1</t>
  </si>
  <si>
    <t>P1</t>
  </si>
  <si>
    <t>P2</t>
  </si>
  <si>
    <t>P5</t>
  </si>
  <si>
    <t>O2</t>
  </si>
  <si>
    <t>O3</t>
  </si>
  <si>
    <t>O4</t>
  </si>
  <si>
    <t>P10</t>
  </si>
  <si>
    <t>O5</t>
  </si>
  <si>
    <t>P1-&gt;P2</t>
  </si>
  <si>
    <t>LHS</t>
  </si>
  <si>
    <t>RHS</t>
  </si>
  <si>
    <t>Confidence</t>
  </si>
  <si>
    <t>P2-&gt;P1</t>
  </si>
  <si>
    <t>Support (Count)</t>
  </si>
  <si>
    <t>Support%</t>
  </si>
  <si>
    <t>P3</t>
  </si>
  <si>
    <t>Association Rule</t>
  </si>
  <si>
    <t>Lift</t>
  </si>
  <si>
    <t>order</t>
  </si>
  <si>
    <t>Cost</t>
  </si>
  <si>
    <t>price</t>
  </si>
  <si>
    <t>va1</t>
  </si>
  <si>
    <t>va2</t>
  </si>
  <si>
    <t>income</t>
  </si>
  <si>
    <t>mean</t>
  </si>
  <si>
    <t>std dev</t>
  </si>
  <si>
    <t>Min</t>
  </si>
  <si>
    <t>Max</t>
  </si>
  <si>
    <t xml:space="preserve"> 1-2</t>
  </si>
  <si>
    <t xml:space="preserve"> 15-16</t>
  </si>
  <si>
    <t>sum</t>
  </si>
  <si>
    <t>sqrt</t>
  </si>
  <si>
    <t xml:space="preserve"> 2-3</t>
  </si>
  <si>
    <t xml:space="preserve"> 3-4</t>
  </si>
  <si>
    <t>Region</t>
  </si>
  <si>
    <t>E</t>
  </si>
  <si>
    <t>W</t>
  </si>
  <si>
    <t>S</t>
  </si>
  <si>
    <t>N</t>
  </si>
  <si>
    <t>R_E</t>
  </si>
  <si>
    <t>R_W</t>
  </si>
  <si>
    <t>R_N</t>
  </si>
  <si>
    <t>R_S</t>
  </si>
  <si>
    <t>dummies</t>
  </si>
  <si>
    <t>(x-mean)/sd</t>
  </si>
  <si>
    <t>Euclidian dist</t>
  </si>
  <si>
    <t>P1-&gt;P5</t>
  </si>
  <si>
    <t>P2-&gt;P5</t>
  </si>
  <si>
    <t>P5-&gt;P10</t>
  </si>
  <si>
    <t>P5-&gt;P2</t>
  </si>
  <si>
    <t>support</t>
  </si>
  <si>
    <t>P1&amp;P2</t>
  </si>
  <si>
    <t>P169</t>
  </si>
  <si>
    <t>mix%</t>
  </si>
  <si>
    <t>share%</t>
  </si>
  <si>
    <t>Q1</t>
  </si>
  <si>
    <t>Q2</t>
  </si>
  <si>
    <t>A-&gt;B</t>
  </si>
  <si>
    <t>Apriori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</si>
</sst>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">
    <xf numFmtId="0" fontId="0" fillId="0" borderId="0" xfId="0"/>
    <xf numFmtId="9" fontId="0" fillId="0" borderId="0" xfId="0" applyNumberFormat="1"/>
    <xf numFmtId="9" fontId="0" fillId="0" borderId="0" xfId="1" applyFont="1"/>
    <xf numFmtId="16" fontId="0" fillId="0" borderId="0" xfId="0" applyNumberFormat="1"/>
    <xf numFmtId="43" fontId="0" fillId="0" borderId="0" xfId="2" applyFont="1"/>
    <xf numFmtId="164" fontId="0" fillId="0" borderId="0" xfId="2" applyNumberFormat="1" applyFon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10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965A2-9FBF-4610-8176-FE55EACF6A5B}">
  <dimension ref="A1:N23"/>
  <sheetViews>
    <sheetView tabSelected="1" zoomScaleNormal="100" workbookViewId="0">
      <selection activeCell="A16" sqref="A16:I23"/>
    </sheetView>
  </sheetViews>
  <sheetFormatPr defaultRowHeight="15" x14ac:dyDescent="0.25"/>
  <cols>
    <col min="4" max="4" width="2.7109375" customWidth="1"/>
    <col min="5" max="5" width="15.7109375" bestFit="1" customWidth="1"/>
    <col min="7" max="7" width="5" bestFit="1" customWidth="1"/>
    <col min="8" max="8" width="15.28515625" bestFit="1" customWidth="1"/>
    <col min="9" max="9" width="9.5703125" bestFit="1" customWidth="1"/>
    <col min="10" max="10" width="13.5703125" customWidth="1"/>
    <col min="11" max="11" width="22" bestFit="1" customWidth="1"/>
  </cols>
  <sheetData>
    <row r="1" spans="1:14" x14ac:dyDescent="0.25">
      <c r="A1" s="9" t="s">
        <v>0</v>
      </c>
      <c r="B1" s="10" t="s">
        <v>1</v>
      </c>
      <c r="C1" t="s">
        <v>53</v>
      </c>
      <c r="E1" t="s">
        <v>19</v>
      </c>
      <c r="F1" t="s">
        <v>12</v>
      </c>
      <c r="G1" t="s">
        <v>13</v>
      </c>
      <c r="H1" t="s">
        <v>16</v>
      </c>
      <c r="I1" t="s">
        <v>17</v>
      </c>
      <c r="J1" t="s">
        <v>14</v>
      </c>
      <c r="K1" t="s">
        <v>20</v>
      </c>
      <c r="L1" t="s">
        <v>54</v>
      </c>
      <c r="M1" t="s">
        <v>3</v>
      </c>
      <c r="N1" t="s">
        <v>4</v>
      </c>
    </row>
    <row r="2" spans="1:14" x14ac:dyDescent="0.25">
      <c r="A2" s="7" t="s">
        <v>2</v>
      </c>
      <c r="B2" s="6" t="s">
        <v>3</v>
      </c>
      <c r="C2" s="2">
        <f>3/5</f>
        <v>0.6</v>
      </c>
      <c r="E2" t="s">
        <v>11</v>
      </c>
      <c r="F2" t="s">
        <v>3</v>
      </c>
      <c r="G2" t="s">
        <v>4</v>
      </c>
      <c r="H2" s="5">
        <v>3</v>
      </c>
      <c r="I2" s="1">
        <v>0.6</v>
      </c>
      <c r="J2" s="2">
        <f>2/3</f>
        <v>0.66666666666666663</v>
      </c>
      <c r="K2" s="4">
        <f>L2/(M2*N2)</f>
        <v>0.83333333333333337</v>
      </c>
      <c r="L2" s="2">
        <f>2/5</f>
        <v>0.4</v>
      </c>
      <c r="M2" s="2">
        <f>3/5</f>
        <v>0.6</v>
      </c>
      <c r="N2" s="2">
        <f>4/5</f>
        <v>0.8</v>
      </c>
    </row>
    <row r="3" spans="1:14" x14ac:dyDescent="0.25">
      <c r="A3" s="7" t="s">
        <v>2</v>
      </c>
      <c r="B3" s="6" t="s">
        <v>4</v>
      </c>
      <c r="C3" s="2">
        <f>4/5</f>
        <v>0.8</v>
      </c>
      <c r="E3" t="s">
        <v>15</v>
      </c>
      <c r="F3" t="s">
        <v>4</v>
      </c>
      <c r="G3" t="s">
        <v>3</v>
      </c>
      <c r="H3">
        <v>4</v>
      </c>
      <c r="I3" s="1">
        <f>4/5</f>
        <v>0.8</v>
      </c>
      <c r="J3" s="2">
        <f>2/4</f>
        <v>0.5</v>
      </c>
    </row>
    <row r="4" spans="1:14" x14ac:dyDescent="0.25">
      <c r="A4" s="7" t="s">
        <v>2</v>
      </c>
      <c r="B4" s="6" t="s">
        <v>5</v>
      </c>
      <c r="E4" t="s">
        <v>49</v>
      </c>
      <c r="F4" t="s">
        <v>3</v>
      </c>
      <c r="G4" t="s">
        <v>5</v>
      </c>
      <c r="H4">
        <v>3</v>
      </c>
      <c r="I4" s="1">
        <v>0.6</v>
      </c>
      <c r="J4" s="2">
        <f>1/3</f>
        <v>0.33333333333333331</v>
      </c>
    </row>
    <row r="5" spans="1:14" x14ac:dyDescent="0.25">
      <c r="A5" s="8" t="s">
        <v>6</v>
      </c>
      <c r="B5" s="6" t="s">
        <v>3</v>
      </c>
      <c r="E5" t="s">
        <v>50</v>
      </c>
      <c r="F5" t="s">
        <v>4</v>
      </c>
      <c r="G5" t="s">
        <v>5</v>
      </c>
      <c r="H5">
        <v>4</v>
      </c>
      <c r="I5" s="1">
        <f>4/5</f>
        <v>0.8</v>
      </c>
      <c r="J5" s="2">
        <f>2/4</f>
        <v>0.5</v>
      </c>
    </row>
    <row r="6" spans="1:14" x14ac:dyDescent="0.25">
      <c r="A6" s="8" t="s">
        <v>6</v>
      </c>
      <c r="B6" s="6" t="s">
        <v>4</v>
      </c>
      <c r="E6" s="2" t="s">
        <v>51</v>
      </c>
      <c r="F6" t="s">
        <v>5</v>
      </c>
      <c r="G6" t="s">
        <v>9</v>
      </c>
      <c r="H6">
        <v>2</v>
      </c>
      <c r="I6" s="2">
        <v>0.4</v>
      </c>
      <c r="J6" s="2">
        <v>0</v>
      </c>
    </row>
    <row r="7" spans="1:14" x14ac:dyDescent="0.25">
      <c r="A7" s="7" t="s">
        <v>7</v>
      </c>
      <c r="B7" s="6" t="s">
        <v>4</v>
      </c>
      <c r="E7" s="2" t="s">
        <v>52</v>
      </c>
      <c r="F7" t="s">
        <v>5</v>
      </c>
      <c r="G7" t="s">
        <v>4</v>
      </c>
      <c r="H7">
        <v>2</v>
      </c>
      <c r="I7" s="2">
        <v>0.4</v>
      </c>
      <c r="J7" s="2">
        <v>1</v>
      </c>
    </row>
    <row r="8" spans="1:14" x14ac:dyDescent="0.25">
      <c r="A8" s="7" t="s">
        <v>7</v>
      </c>
      <c r="B8" s="6" t="s">
        <v>5</v>
      </c>
      <c r="E8" s="2" t="s">
        <v>60</v>
      </c>
    </row>
    <row r="9" spans="1:14" x14ac:dyDescent="0.25">
      <c r="A9" s="8" t="s">
        <v>8</v>
      </c>
      <c r="B9" s="6" t="s">
        <v>4</v>
      </c>
    </row>
    <row r="10" spans="1:14" x14ac:dyDescent="0.25">
      <c r="A10" s="8" t="s">
        <v>8</v>
      </c>
      <c r="B10" s="6" t="s">
        <v>9</v>
      </c>
      <c r="C10" s="2"/>
      <c r="E10" s="2"/>
      <c r="I10" s="11"/>
      <c r="K10" t="s">
        <v>61</v>
      </c>
    </row>
    <row r="11" spans="1:14" x14ac:dyDescent="0.25">
      <c r="A11" s="7" t="s">
        <v>10</v>
      </c>
      <c r="B11" s="6" t="s">
        <v>3</v>
      </c>
      <c r="I11" s="11"/>
    </row>
    <row r="12" spans="1:14" x14ac:dyDescent="0.25">
      <c r="C12" t="s">
        <v>56</v>
      </c>
      <c r="F12" t="s">
        <v>58</v>
      </c>
      <c r="G12" t="s">
        <v>59</v>
      </c>
    </row>
    <row r="13" spans="1:14" x14ac:dyDescent="0.25">
      <c r="C13" t="s">
        <v>57</v>
      </c>
      <c r="F13">
        <v>100</v>
      </c>
      <c r="G13">
        <v>120</v>
      </c>
      <c r="H13">
        <f>(G13-F13)/F13</f>
        <v>0.2</v>
      </c>
      <c r="I13">
        <f>0.82*23</f>
        <v>18.86</v>
      </c>
    </row>
    <row r="16" spans="1:14" x14ac:dyDescent="0.25">
      <c r="A16" t="s">
        <v>21</v>
      </c>
      <c r="B16" t="s">
        <v>3</v>
      </c>
      <c r="C16" t="s">
        <v>4</v>
      </c>
      <c r="D16" t="s">
        <v>18</v>
      </c>
      <c r="E16" t="s">
        <v>5</v>
      </c>
      <c r="F16" t="s">
        <v>9</v>
      </c>
      <c r="H16" t="s">
        <v>55</v>
      </c>
    </row>
    <row r="17" spans="1:6" x14ac:dyDescent="0.25">
      <c r="A17" t="s">
        <v>2</v>
      </c>
      <c r="B17">
        <v>1</v>
      </c>
      <c r="C17">
        <v>1</v>
      </c>
      <c r="D17">
        <v>0</v>
      </c>
      <c r="E17">
        <v>1</v>
      </c>
      <c r="F17">
        <v>0</v>
      </c>
    </row>
    <row r="18" spans="1:6" x14ac:dyDescent="0.25">
      <c r="A18" t="s">
        <v>6</v>
      </c>
      <c r="B18">
        <v>1</v>
      </c>
      <c r="C18">
        <v>1</v>
      </c>
      <c r="D18">
        <v>0</v>
      </c>
      <c r="E18">
        <v>0</v>
      </c>
      <c r="F18">
        <v>0</v>
      </c>
    </row>
    <row r="19" spans="1:6" x14ac:dyDescent="0.25">
      <c r="A19" t="s">
        <v>7</v>
      </c>
      <c r="B19">
        <v>0</v>
      </c>
      <c r="C19">
        <v>1</v>
      </c>
      <c r="D19">
        <v>0</v>
      </c>
      <c r="E19">
        <v>1</v>
      </c>
      <c r="F19">
        <v>0</v>
      </c>
    </row>
    <row r="20" spans="1:6" x14ac:dyDescent="0.25">
      <c r="A20" t="s">
        <v>8</v>
      </c>
    </row>
    <row r="21" spans="1:6" x14ac:dyDescent="0.25">
      <c r="A21" t="s">
        <v>10</v>
      </c>
    </row>
    <row r="23" spans="1:6" x14ac:dyDescent="0.25">
      <c r="A23">
        <v>9835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F5092-C11B-466D-B825-E478F60B14C7}">
  <dimension ref="A1:AA21"/>
  <sheetViews>
    <sheetView workbookViewId="0">
      <selection activeCell="F6" sqref="F6"/>
    </sheetView>
  </sheetViews>
  <sheetFormatPr defaultRowHeight="15" x14ac:dyDescent="0.25"/>
  <cols>
    <col min="12" max="12" width="12" bestFit="1" customWidth="1"/>
  </cols>
  <sheetData>
    <row r="1" spans="1:27" x14ac:dyDescent="0.25">
      <c r="B1" t="s">
        <v>37</v>
      </c>
      <c r="C1" t="s">
        <v>42</v>
      </c>
      <c r="D1" t="s">
        <v>43</v>
      </c>
      <c r="E1" t="s">
        <v>44</v>
      </c>
      <c r="F1" t="s">
        <v>45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33</v>
      </c>
      <c r="Z1" t="s">
        <v>34</v>
      </c>
    </row>
    <row r="2" spans="1:27" x14ac:dyDescent="0.25">
      <c r="A2">
        <v>1</v>
      </c>
      <c r="B2">
        <v>1</v>
      </c>
      <c r="C2">
        <v>1</v>
      </c>
      <c r="D2">
        <v>0</v>
      </c>
      <c r="E2">
        <v>0</v>
      </c>
      <c r="F2">
        <v>0</v>
      </c>
      <c r="G2">
        <v>100</v>
      </c>
      <c r="H2">
        <f>1.1*G2</f>
        <v>110.00000000000001</v>
      </c>
      <c r="I2">
        <v>0.1</v>
      </c>
      <c r="J2">
        <v>10</v>
      </c>
      <c r="K2">
        <v>100000</v>
      </c>
      <c r="L2" t="s">
        <v>47</v>
      </c>
      <c r="M2">
        <f>(G2-G$20)/G$21</f>
        <v>-1.5753150945315111</v>
      </c>
      <c r="N2">
        <f t="shared" ref="N2:Q17" si="0">(H2-H$20)/H$21</f>
        <v>-1.5753150945315102</v>
      </c>
      <c r="O2">
        <f t="shared" si="0"/>
        <v>-0.35787395894616891</v>
      </c>
      <c r="P2">
        <f t="shared" si="0"/>
        <v>-0.64146618042063019</v>
      </c>
      <c r="Q2">
        <f t="shared" si="0"/>
        <v>-2.5322085206281013</v>
      </c>
      <c r="S2" s="3" t="s">
        <v>31</v>
      </c>
      <c r="T2">
        <f>(M2-M3)^2</f>
        <v>4.4117647058823553E-2</v>
      </c>
      <c r="U2">
        <f t="shared" ref="U2:X2" si="1">(N2-N3)^2</f>
        <v>4.4117647058823456E-2</v>
      </c>
      <c r="V2">
        <f t="shared" si="1"/>
        <v>5.2459016393442717</v>
      </c>
      <c r="W2">
        <f t="shared" si="1"/>
        <v>0.77391615908276579</v>
      </c>
      <c r="X2">
        <f t="shared" si="1"/>
        <v>3.2316190158839726</v>
      </c>
      <c r="Y2">
        <f>SUM(T2:X2)</f>
        <v>9.3396721084286565</v>
      </c>
      <c r="Z2">
        <f>SQRT(Y2)</f>
        <v>3.0560877128166095</v>
      </c>
      <c r="AA2" t="s">
        <v>48</v>
      </c>
    </row>
    <row r="3" spans="1:27" x14ac:dyDescent="0.25">
      <c r="A3">
        <v>2</v>
      </c>
      <c r="B3">
        <v>2</v>
      </c>
      <c r="C3">
        <v>0</v>
      </c>
      <c r="D3">
        <v>1</v>
      </c>
      <c r="E3">
        <v>0</v>
      </c>
      <c r="F3">
        <v>0</v>
      </c>
      <c r="G3">
        <v>200</v>
      </c>
      <c r="H3">
        <f t="shared" ref="H3:H17" si="2">1.1*G3</f>
        <v>220.00000000000003</v>
      </c>
      <c r="I3">
        <v>0.2</v>
      </c>
      <c r="J3">
        <v>1</v>
      </c>
      <c r="K3">
        <v>20000000</v>
      </c>
      <c r="M3">
        <f t="shared" ref="M3:M17" si="3">(G3-G$20)/G$21</f>
        <v>-1.3652730819273096</v>
      </c>
      <c r="N3">
        <f t="shared" si="0"/>
        <v>-1.3652730819273089</v>
      </c>
      <c r="O3">
        <f t="shared" si="0"/>
        <v>1.9325193783093062</v>
      </c>
      <c r="P3">
        <f t="shared" si="0"/>
        <v>-1.5211912278546371</v>
      </c>
      <c r="Q3">
        <f t="shared" si="0"/>
        <v>-0.73453807922790626</v>
      </c>
      <c r="S3" t="s">
        <v>35</v>
      </c>
      <c r="T3">
        <f>(M3-M4)^2</f>
        <v>4.4117647058823553E-2</v>
      </c>
      <c r="U3">
        <f t="shared" ref="U3" si="4">(N3-N4)^2</f>
        <v>4.4117647058823456E-2</v>
      </c>
      <c r="V3">
        <f t="shared" ref="V3" si="5">(O3-O4)^2</f>
        <v>1.3114754098360679</v>
      </c>
      <c r="W3">
        <f t="shared" ref="W3" si="6">(P3-P4)^2</f>
        <v>3.4491818941836851</v>
      </c>
      <c r="X3">
        <f t="shared" ref="X3" si="7">(Q3-Q4)^2</f>
        <v>3.264179203438268</v>
      </c>
      <c r="Y3">
        <f>SUM(T3:X3)</f>
        <v>8.1130718015756678</v>
      </c>
      <c r="Z3">
        <f>SQRT(Y3)</f>
        <v>2.8483454498314749</v>
      </c>
    </row>
    <row r="4" spans="1:27" x14ac:dyDescent="0.25">
      <c r="A4">
        <v>3</v>
      </c>
      <c r="B4">
        <v>3</v>
      </c>
      <c r="C4">
        <v>0</v>
      </c>
      <c r="D4">
        <v>0</v>
      </c>
      <c r="E4">
        <v>0</v>
      </c>
      <c r="F4">
        <v>1</v>
      </c>
      <c r="G4">
        <v>300</v>
      </c>
      <c r="H4">
        <f t="shared" si="2"/>
        <v>330</v>
      </c>
      <c r="I4">
        <v>0.25</v>
      </c>
      <c r="J4">
        <v>20</v>
      </c>
      <c r="K4">
        <v>40000000</v>
      </c>
      <c r="M4">
        <f t="shared" si="3"/>
        <v>-1.155231069323108</v>
      </c>
      <c r="N4">
        <f t="shared" si="0"/>
        <v>-1.1552310693231076</v>
      </c>
      <c r="O4">
        <f t="shared" si="0"/>
        <v>3.0777160469370437</v>
      </c>
      <c r="P4">
        <f t="shared" si="0"/>
        <v>0.33600609450604435</v>
      </c>
      <c r="Q4">
        <f t="shared" si="0"/>
        <v>1.0721658819783197</v>
      </c>
      <c r="S4" t="s">
        <v>36</v>
      </c>
      <c r="T4">
        <f>(M4-M5)^2</f>
        <v>4.4117647058823505E-2</v>
      </c>
      <c r="U4">
        <f t="shared" ref="U4" si="8">(N4-N5)^2</f>
        <v>4.4117647058823553E-2</v>
      </c>
      <c r="V4">
        <f t="shared" ref="V4" si="9">(O4-O5)^2</f>
        <v>11.803278688524612</v>
      </c>
      <c r="W4">
        <f t="shared" ref="W4" si="10">(P4-P5)^2</f>
        <v>0.95545204825032826</v>
      </c>
      <c r="X4">
        <f t="shared" ref="X4" si="11">(Q4-Q5)^2</f>
        <v>0.81604480085956699</v>
      </c>
      <c r="Y4">
        <f>SUM(T4:X4)</f>
        <v>13.663010831752153</v>
      </c>
      <c r="Z4">
        <f>SQRT(Y4)</f>
        <v>3.6963510157657042</v>
      </c>
    </row>
    <row r="5" spans="1:27" x14ac:dyDescent="0.25">
      <c r="A5">
        <v>4</v>
      </c>
      <c r="B5">
        <v>4</v>
      </c>
      <c r="C5">
        <v>0</v>
      </c>
      <c r="D5">
        <v>0</v>
      </c>
      <c r="E5">
        <v>1</v>
      </c>
      <c r="F5">
        <v>0</v>
      </c>
      <c r="G5">
        <v>400</v>
      </c>
      <c r="H5">
        <f t="shared" si="2"/>
        <v>440.00000000000006</v>
      </c>
      <c r="I5">
        <v>0.1</v>
      </c>
      <c r="J5">
        <v>30</v>
      </c>
      <c r="K5">
        <v>30000000</v>
      </c>
      <c r="M5">
        <f t="shared" si="3"/>
        <v>-0.94518905671890663</v>
      </c>
      <c r="N5">
        <f t="shared" si="0"/>
        <v>-0.94518905671890607</v>
      </c>
      <c r="O5">
        <f t="shared" si="0"/>
        <v>-0.35787395894616891</v>
      </c>
      <c r="P5">
        <f t="shared" si="0"/>
        <v>1.3134783694327188</v>
      </c>
      <c r="Q5">
        <f t="shared" si="0"/>
        <v>0.16881390137520674</v>
      </c>
      <c r="S5" t="s">
        <v>32</v>
      </c>
    </row>
    <row r="6" spans="1:27" x14ac:dyDescent="0.25">
      <c r="A6">
        <v>5</v>
      </c>
      <c r="B6" t="s">
        <v>38</v>
      </c>
      <c r="G6">
        <v>500</v>
      </c>
      <c r="H6">
        <f t="shared" si="2"/>
        <v>550</v>
      </c>
      <c r="I6">
        <v>0.1</v>
      </c>
      <c r="J6">
        <v>23</v>
      </c>
      <c r="K6">
        <v>20000000</v>
      </c>
      <c r="M6">
        <f t="shared" si="3"/>
        <v>-0.73514704411470511</v>
      </c>
      <c r="N6">
        <f t="shared" si="0"/>
        <v>-0.73514704411470477</v>
      </c>
      <c r="O6">
        <f t="shared" si="0"/>
        <v>-0.35787395894616891</v>
      </c>
      <c r="P6">
        <f t="shared" si="0"/>
        <v>0.62924777698404666</v>
      </c>
      <c r="Q6">
        <f t="shared" si="0"/>
        <v>-0.73453807922790626</v>
      </c>
    </row>
    <row r="7" spans="1:27" x14ac:dyDescent="0.25">
      <c r="A7">
        <v>6</v>
      </c>
      <c r="B7" t="s">
        <v>39</v>
      </c>
      <c r="G7">
        <v>600</v>
      </c>
      <c r="H7">
        <f t="shared" si="2"/>
        <v>660</v>
      </c>
      <c r="I7">
        <v>0.1</v>
      </c>
      <c r="J7">
        <v>10</v>
      </c>
      <c r="K7">
        <v>40000000</v>
      </c>
      <c r="M7">
        <f t="shared" si="3"/>
        <v>-0.52510503151050369</v>
      </c>
      <c r="N7">
        <f t="shared" si="0"/>
        <v>-0.52510503151050347</v>
      </c>
      <c r="O7">
        <f t="shared" si="0"/>
        <v>-0.35787395894616891</v>
      </c>
      <c r="P7">
        <f t="shared" si="0"/>
        <v>-0.64146618042063019</v>
      </c>
      <c r="Q7">
        <f t="shared" si="0"/>
        <v>1.0721658819783197</v>
      </c>
    </row>
    <row r="8" spans="1:27" x14ac:dyDescent="0.25">
      <c r="A8">
        <v>7</v>
      </c>
      <c r="B8" t="s">
        <v>40</v>
      </c>
      <c r="D8" t="s">
        <v>46</v>
      </c>
      <c r="G8">
        <v>700</v>
      </c>
      <c r="H8">
        <f t="shared" si="2"/>
        <v>770.00000000000011</v>
      </c>
      <c r="I8">
        <v>0.1</v>
      </c>
      <c r="J8">
        <v>1</v>
      </c>
      <c r="K8">
        <v>30000000</v>
      </c>
      <c r="M8">
        <f t="shared" si="3"/>
        <v>-0.31506301890630223</v>
      </c>
      <c r="N8">
        <f t="shared" si="0"/>
        <v>-0.31506301890630184</v>
      </c>
      <c r="O8">
        <f t="shared" si="0"/>
        <v>-0.35787395894616891</v>
      </c>
      <c r="P8">
        <f t="shared" si="0"/>
        <v>-1.5211912278546371</v>
      </c>
      <c r="Q8">
        <f t="shared" si="0"/>
        <v>0.16881390137520674</v>
      </c>
    </row>
    <row r="9" spans="1:27" x14ac:dyDescent="0.25">
      <c r="A9">
        <v>8</v>
      </c>
      <c r="B9" t="s">
        <v>41</v>
      </c>
      <c r="G9">
        <v>800</v>
      </c>
      <c r="H9">
        <f t="shared" si="2"/>
        <v>880.00000000000011</v>
      </c>
      <c r="I9">
        <v>0.1</v>
      </c>
      <c r="J9">
        <v>20</v>
      </c>
      <c r="K9">
        <v>20000000</v>
      </c>
      <c r="M9">
        <f t="shared" si="3"/>
        <v>-0.10502100630210073</v>
      </c>
      <c r="N9">
        <f t="shared" si="0"/>
        <v>-0.10502100630210047</v>
      </c>
      <c r="O9">
        <f t="shared" si="0"/>
        <v>-0.35787395894616891</v>
      </c>
      <c r="P9">
        <f t="shared" si="0"/>
        <v>0.33600609450604435</v>
      </c>
      <c r="Q9">
        <f t="shared" si="0"/>
        <v>-0.73453807922790626</v>
      </c>
    </row>
    <row r="10" spans="1:27" x14ac:dyDescent="0.25">
      <c r="A10">
        <v>9</v>
      </c>
      <c r="B10" t="s">
        <v>38</v>
      </c>
      <c r="G10">
        <v>900</v>
      </c>
      <c r="H10">
        <f t="shared" si="2"/>
        <v>990.00000000000011</v>
      </c>
      <c r="I10">
        <v>0.1</v>
      </c>
      <c r="J10">
        <v>30</v>
      </c>
      <c r="K10">
        <v>40000000</v>
      </c>
      <c r="M10">
        <f t="shared" si="3"/>
        <v>0.10502100630210073</v>
      </c>
      <c r="N10">
        <f t="shared" si="0"/>
        <v>0.1050210063021009</v>
      </c>
      <c r="O10">
        <f t="shared" si="0"/>
        <v>-0.35787395894616891</v>
      </c>
      <c r="P10">
        <f t="shared" si="0"/>
        <v>1.3134783694327188</v>
      </c>
      <c r="Q10">
        <f t="shared" si="0"/>
        <v>1.0721658819783197</v>
      </c>
    </row>
    <row r="11" spans="1:27" x14ac:dyDescent="0.25">
      <c r="A11">
        <v>10</v>
      </c>
      <c r="B11" t="s">
        <v>39</v>
      </c>
      <c r="G11">
        <v>1000</v>
      </c>
      <c r="H11">
        <f t="shared" si="2"/>
        <v>1100</v>
      </c>
      <c r="I11">
        <v>0.1</v>
      </c>
      <c r="J11">
        <v>23</v>
      </c>
      <c r="K11">
        <v>30000000</v>
      </c>
      <c r="M11">
        <f t="shared" si="3"/>
        <v>0.31506301890630223</v>
      </c>
      <c r="N11">
        <f t="shared" si="0"/>
        <v>0.31506301890630206</v>
      </c>
      <c r="O11">
        <f t="shared" si="0"/>
        <v>-0.35787395894616891</v>
      </c>
      <c r="P11">
        <f t="shared" si="0"/>
        <v>0.62924777698404666</v>
      </c>
      <c r="Q11">
        <f t="shared" si="0"/>
        <v>0.16881390137520674</v>
      </c>
    </row>
    <row r="12" spans="1:27" x14ac:dyDescent="0.25">
      <c r="A12">
        <v>11</v>
      </c>
      <c r="B12" t="s">
        <v>40</v>
      </c>
      <c r="G12">
        <v>1100</v>
      </c>
      <c r="H12">
        <f t="shared" si="2"/>
        <v>1210</v>
      </c>
      <c r="I12">
        <v>0.1</v>
      </c>
      <c r="J12">
        <v>10</v>
      </c>
      <c r="K12">
        <v>20000000</v>
      </c>
      <c r="M12">
        <f t="shared" si="3"/>
        <v>0.52510503151050369</v>
      </c>
      <c r="N12">
        <f t="shared" si="0"/>
        <v>0.52510503151050347</v>
      </c>
      <c r="O12">
        <f t="shared" si="0"/>
        <v>-0.35787395894616891</v>
      </c>
      <c r="P12">
        <f t="shared" si="0"/>
        <v>-0.64146618042063019</v>
      </c>
      <c r="Q12">
        <f t="shared" si="0"/>
        <v>-0.73453807922790626</v>
      </c>
    </row>
    <row r="13" spans="1:27" x14ac:dyDescent="0.25">
      <c r="A13">
        <v>12</v>
      </c>
      <c r="B13" t="s">
        <v>41</v>
      </c>
      <c r="G13">
        <v>1200</v>
      </c>
      <c r="H13">
        <f t="shared" si="2"/>
        <v>1320</v>
      </c>
      <c r="I13">
        <v>0.1</v>
      </c>
      <c r="J13">
        <v>1</v>
      </c>
      <c r="K13">
        <v>40000000</v>
      </c>
      <c r="M13">
        <f t="shared" si="3"/>
        <v>0.73514704411470511</v>
      </c>
      <c r="N13">
        <f t="shared" si="0"/>
        <v>0.73514704411470477</v>
      </c>
      <c r="O13">
        <f t="shared" si="0"/>
        <v>-0.35787395894616891</v>
      </c>
      <c r="P13">
        <f t="shared" si="0"/>
        <v>-1.5211912278546371</v>
      </c>
      <c r="Q13">
        <f t="shared" si="0"/>
        <v>1.0721658819783197</v>
      </c>
    </row>
    <row r="14" spans="1:27" x14ac:dyDescent="0.25">
      <c r="A14">
        <v>13</v>
      </c>
      <c r="B14" t="s">
        <v>38</v>
      </c>
      <c r="G14">
        <v>1300</v>
      </c>
      <c r="H14">
        <f t="shared" si="2"/>
        <v>1430.0000000000002</v>
      </c>
      <c r="I14">
        <v>0.1</v>
      </c>
      <c r="J14">
        <v>20</v>
      </c>
      <c r="K14">
        <v>30000000</v>
      </c>
      <c r="M14">
        <f t="shared" si="3"/>
        <v>0.94518905671890663</v>
      </c>
      <c r="N14">
        <f t="shared" si="0"/>
        <v>0.94518905671890663</v>
      </c>
      <c r="O14">
        <f t="shared" si="0"/>
        <v>-0.35787395894616891</v>
      </c>
      <c r="P14">
        <f t="shared" si="0"/>
        <v>0.33600609450604435</v>
      </c>
      <c r="Q14">
        <f t="shared" si="0"/>
        <v>0.16881390137520674</v>
      </c>
    </row>
    <row r="15" spans="1:27" x14ac:dyDescent="0.25">
      <c r="A15">
        <v>14</v>
      </c>
      <c r="B15" t="s">
        <v>39</v>
      </c>
      <c r="G15">
        <v>1400</v>
      </c>
      <c r="H15">
        <f t="shared" si="2"/>
        <v>1540.0000000000002</v>
      </c>
      <c r="I15">
        <v>0.1</v>
      </c>
      <c r="J15">
        <v>30</v>
      </c>
      <c r="K15">
        <v>20000000</v>
      </c>
      <c r="M15">
        <f t="shared" si="3"/>
        <v>1.155231069323108</v>
      </c>
      <c r="N15">
        <f t="shared" si="0"/>
        <v>1.155231069323108</v>
      </c>
      <c r="O15">
        <f t="shared" si="0"/>
        <v>-0.35787395894616891</v>
      </c>
      <c r="P15">
        <f t="shared" si="0"/>
        <v>1.3134783694327188</v>
      </c>
      <c r="Q15">
        <f t="shared" si="0"/>
        <v>-0.73453807922790626</v>
      </c>
    </row>
    <row r="16" spans="1:27" x14ac:dyDescent="0.25">
      <c r="A16">
        <v>15</v>
      </c>
      <c r="B16" t="s">
        <v>40</v>
      </c>
      <c r="G16">
        <v>1500</v>
      </c>
      <c r="H16">
        <f t="shared" si="2"/>
        <v>1650.0000000000002</v>
      </c>
      <c r="I16">
        <v>0.1</v>
      </c>
      <c r="J16">
        <v>23</v>
      </c>
      <c r="K16">
        <v>40000000</v>
      </c>
      <c r="M16">
        <f t="shared" si="3"/>
        <v>1.3652730819273096</v>
      </c>
      <c r="N16">
        <f t="shared" si="0"/>
        <v>1.3652730819273093</v>
      </c>
      <c r="O16">
        <f t="shared" si="0"/>
        <v>-0.35787395894616891</v>
      </c>
      <c r="P16">
        <f t="shared" si="0"/>
        <v>0.62924777698404666</v>
      </c>
      <c r="Q16">
        <f t="shared" si="0"/>
        <v>1.0721658819783197</v>
      </c>
    </row>
    <row r="17" spans="1:17" x14ac:dyDescent="0.25">
      <c r="A17">
        <v>16</v>
      </c>
      <c r="B17" t="s">
        <v>41</v>
      </c>
      <c r="G17">
        <v>1600</v>
      </c>
      <c r="H17">
        <f t="shared" si="2"/>
        <v>1760.0000000000002</v>
      </c>
      <c r="I17">
        <v>0.1</v>
      </c>
      <c r="J17">
        <v>13</v>
      </c>
      <c r="K17">
        <v>30000000</v>
      </c>
      <c r="M17">
        <f t="shared" si="3"/>
        <v>1.5753150945315111</v>
      </c>
      <c r="N17">
        <f t="shared" si="0"/>
        <v>1.5753150945315106</v>
      </c>
      <c r="O17">
        <f t="shared" si="0"/>
        <v>-0.35787395894616891</v>
      </c>
      <c r="P17">
        <f t="shared" si="0"/>
        <v>-0.34822449794262778</v>
      </c>
      <c r="Q17">
        <f t="shared" si="0"/>
        <v>0.16881390137520674</v>
      </c>
    </row>
    <row r="19" spans="1:17" x14ac:dyDescent="0.25">
      <c r="L19" t="s">
        <v>27</v>
      </c>
      <c r="M19" s="4">
        <f>AVERAGE(M2:M17)</f>
        <v>0</v>
      </c>
      <c r="N19" s="4">
        <f t="shared" ref="N19:Q19" si="12">AVERAGE(N2:N17)</f>
        <v>1.1102230246251565E-16</v>
      </c>
      <c r="O19" s="4">
        <f t="shared" si="12"/>
        <v>-8.5348395018058909E-16</v>
      </c>
      <c r="P19" s="4">
        <f t="shared" si="12"/>
        <v>-2.7755575615628914E-17</v>
      </c>
      <c r="Q19" s="4">
        <f t="shared" si="12"/>
        <v>-1.7347234759768071E-17</v>
      </c>
    </row>
    <row r="20" spans="1:17" x14ac:dyDescent="0.25">
      <c r="A20" t="s">
        <v>27</v>
      </c>
      <c r="G20">
        <f>AVERAGE(G2:G17)</f>
        <v>850</v>
      </c>
      <c r="H20">
        <f t="shared" ref="H20:K20" si="13">AVERAGE(H2:H17)</f>
        <v>935</v>
      </c>
      <c r="I20">
        <f t="shared" si="13"/>
        <v>0.11562500000000005</v>
      </c>
      <c r="J20">
        <f t="shared" si="13"/>
        <v>16.5625</v>
      </c>
      <c r="K20">
        <f t="shared" si="13"/>
        <v>28131250</v>
      </c>
      <c r="L20" t="s">
        <v>29</v>
      </c>
      <c r="M20">
        <f>MIN(M2:M17)</f>
        <v>-1.5753150945315111</v>
      </c>
      <c r="N20">
        <f t="shared" ref="N20:Q20" si="14">MIN(N2:N17)</f>
        <v>-1.5753150945315102</v>
      </c>
      <c r="O20">
        <f t="shared" si="14"/>
        <v>-0.35787395894616891</v>
      </c>
      <c r="P20">
        <f t="shared" si="14"/>
        <v>-1.5211912278546371</v>
      </c>
      <c r="Q20">
        <f t="shared" si="14"/>
        <v>-2.5322085206281013</v>
      </c>
    </row>
    <row r="21" spans="1:17" x14ac:dyDescent="0.25">
      <c r="A21" t="s">
        <v>28</v>
      </c>
      <c r="G21">
        <f>STDEV(G2:G17)</f>
        <v>476.09522856952333</v>
      </c>
      <c r="H21">
        <f t="shared" ref="H21:K21" si="15">STDEV(H2:H17)</f>
        <v>523.70475142647592</v>
      </c>
      <c r="I21">
        <f t="shared" si="15"/>
        <v>4.3660622991432411E-2</v>
      </c>
      <c r="J21">
        <f t="shared" si="15"/>
        <v>10.230469197451308</v>
      </c>
      <c r="K21">
        <f t="shared" si="15"/>
        <v>11069882.18847277</v>
      </c>
      <c r="L21" t="s">
        <v>30</v>
      </c>
      <c r="M21">
        <f>MAX(M2:M17)</f>
        <v>1.5753150945315111</v>
      </c>
      <c r="N21">
        <f t="shared" ref="N21:Q21" si="16">MAX(N2:N17)</f>
        <v>1.5753150945315106</v>
      </c>
      <c r="O21">
        <f t="shared" si="16"/>
        <v>3.0777160469370437</v>
      </c>
      <c r="P21">
        <f t="shared" si="16"/>
        <v>1.3134783694327188</v>
      </c>
      <c r="Q21">
        <f t="shared" si="16"/>
        <v>1.0721658819783197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30609-D352-4D00-9F33-E968973147C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Kapil Muley</dc:creator>
  <cp:lastModifiedBy>Kapil Muley</cp:lastModifiedBy>
  <dcterms:created xsi:type="dcterms:W3CDTF">2020-07-03T11:49:54Z</dcterms:created>
  <dcterms:modified xsi:type="dcterms:W3CDTF">2021-07-04T16:46:52Z</dcterms:modified>
</cp:coreProperties>
</file>