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2960" yWindow="0" windowWidth="12740" windowHeight="14180" tabRatio="500" activeTab="1"/>
  </bookViews>
  <sheets>
    <sheet name="aguacate" sheetId="1" r:id="rId1"/>
    <sheet name="jitomat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2" l="1"/>
  <c r="D38" i="2"/>
  <c r="C38" i="2"/>
  <c r="E36" i="2"/>
  <c r="D36" i="2"/>
  <c r="C36" i="2"/>
  <c r="E35" i="2"/>
  <c r="D35" i="2"/>
  <c r="C35" i="2"/>
  <c r="E34" i="2"/>
  <c r="D34" i="2"/>
  <c r="C34" i="2"/>
  <c r="E32" i="2"/>
  <c r="D32" i="2"/>
  <c r="C32" i="2"/>
  <c r="E30" i="2"/>
  <c r="D30" i="2"/>
  <c r="C30" i="2"/>
  <c r="E28" i="2"/>
  <c r="D28" i="2"/>
  <c r="C28" i="2"/>
  <c r="E25" i="2"/>
  <c r="D25" i="2"/>
  <c r="C25" i="2"/>
  <c r="E21" i="2"/>
  <c r="D21" i="2"/>
  <c r="C21" i="2"/>
  <c r="E11" i="2"/>
  <c r="D11" i="2"/>
  <c r="C11" i="2"/>
  <c r="E7" i="2"/>
  <c r="D7" i="2"/>
  <c r="C7" i="2"/>
  <c r="E6" i="2"/>
  <c r="D6" i="2"/>
  <c r="C6" i="2"/>
  <c r="E5" i="2"/>
  <c r="D5" i="2"/>
  <c r="C5" i="2"/>
  <c r="E4" i="2"/>
  <c r="D4" i="2"/>
  <c r="C4" i="2"/>
  <c r="E2" i="2"/>
  <c r="D2" i="2"/>
  <c r="C2" i="2"/>
  <c r="E33" i="1"/>
  <c r="D33" i="1"/>
  <c r="C33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E22" i="1"/>
  <c r="D22" i="1"/>
  <c r="C22" i="1"/>
  <c r="C21" i="1"/>
  <c r="E21" i="1"/>
  <c r="D21" i="1"/>
  <c r="E18" i="1"/>
  <c r="D18" i="1"/>
  <c r="C18" i="1"/>
  <c r="E12" i="1"/>
  <c r="E11" i="1"/>
</calcChain>
</file>

<file path=xl/sharedStrings.xml><?xml version="1.0" encoding="utf-8"?>
<sst xmlns="http://schemas.openxmlformats.org/spreadsheetml/2006/main" count="86" uniqueCount="43">
  <si>
    <t>clave</t>
  </si>
  <si>
    <t>destino</t>
  </si>
  <si>
    <t>Aguascalientes: Centro Comercial Agropecuario de Aguascalientes</t>
  </si>
  <si>
    <t>Baja California Sur: Unión de Comerciantes de La Paz</t>
  </si>
  <si>
    <t>Baja California : Central de Abasto INDIA, Tijuana</t>
  </si>
  <si>
    <t>Campeche: Mercado "Pedro Sáinz de Baranda", Campeche</t>
  </si>
  <si>
    <t>Coahuila: Central de Abasto de La Laguna, Torreón</t>
  </si>
  <si>
    <t>Chihuahua: Central de Abasto de Chihuahua</t>
  </si>
  <si>
    <t>Chihuahua: Mercado de Abasto de Cd. Juárez</t>
  </si>
  <si>
    <t>Chiapas: Central de Abasto de Tuxtla Gutiérrez</t>
  </si>
  <si>
    <t>DF: Central de Abasto de Iztapalapa DF</t>
  </si>
  <si>
    <t>Durango: Centro de Distribución y Abasto de Gómez Palacio</t>
  </si>
  <si>
    <t>Durango: Central de Abasto "Francisco Villa"</t>
  </si>
  <si>
    <t>Guanajuato: Central de Abasto de León</t>
  </si>
  <si>
    <t>Guanajuato: Mercado de Abasto de Celaya ("Benito Juárez")</t>
  </si>
  <si>
    <t>Guerrero: Central de Abastos de Acapulco</t>
  </si>
  <si>
    <t>Hidalgo: Central de Abasto de Pachuca</t>
  </si>
  <si>
    <t>Jalisco: Mercado de Abasto de Guadalajara</t>
  </si>
  <si>
    <t>Jalisco: Mercado Felipe Ángeles de Guadalajara</t>
  </si>
  <si>
    <t>México: Central de Abasto de Toluca</t>
  </si>
  <si>
    <t>México: Central de Abasto de Ecatepec</t>
  </si>
  <si>
    <t>Michoacán: Mercado de Abasto de Morelia</t>
  </si>
  <si>
    <t>Morelos: Central de Abasto de Cuautla</t>
  </si>
  <si>
    <t>Morelos: Mercado "Adolfo López Mateos" de Cuernavaca</t>
  </si>
  <si>
    <t>Nayarit: Mercado de abasto 'Adolfo López Mateos' de Tepic</t>
  </si>
  <si>
    <t>Nuevo León: Mercado de Abasto "Estrella" de San Nicolás de los Garza</t>
  </si>
  <si>
    <t>Oaxaca: Módulo de Abasto de Oaxaca</t>
  </si>
  <si>
    <t>Puebla: Central de Abasto de Puebla</t>
  </si>
  <si>
    <t>Querétaro: Mercado de Abasto de Querétaro</t>
  </si>
  <si>
    <t>Quintana Roo: Módulo de Abasto Cancún</t>
  </si>
  <si>
    <t>San Luis Potosí: Centro de Abasto de San Luis Potosí</t>
  </si>
  <si>
    <t>Sinaloa: Central de Abasto de Culiacán</t>
  </si>
  <si>
    <t>Sonora: Mercado de Abasto "Francisco I. Madero" de Hermosillo</t>
  </si>
  <si>
    <t>Sonora: Central de Abasto de Cd. Obregón</t>
  </si>
  <si>
    <t>Tabasco: Central de Abasto de Villahermosa</t>
  </si>
  <si>
    <t>Tamaulipas: Módulo de Abasto de Tampico, Madero y Altamira</t>
  </si>
  <si>
    <t>Tamaulipas: Módulo de Abasto de Reynosa</t>
  </si>
  <si>
    <t>Veracruz: Central de Abasto de Minatitlán</t>
  </si>
  <si>
    <t>Yucatán: Central de Abasto de Mérida</t>
  </si>
  <si>
    <t>Zacatecas: Mercado de Abasto de Zacatecas</t>
  </si>
  <si>
    <t>Mín</t>
  </si>
  <si>
    <t>Máx</t>
  </si>
  <si>
    <t>Frec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</si>
</sst>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color rgb="FF07321E"/>
      <name val="Verdana"/>
    </font>
    <font>
      <b/>
      <sz val="8"/>
      <color rgb="FF07321E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222222"/>
      <name val="Helvetica"/>
    </font>
    <font>
      <sz val="11"/>
      <color rgb="FF07321E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</cellXfs>
  <cellStyles count="7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33" sqref="B33"/>
    </sheetView>
  </sheetViews>
  <sheetFormatPr baseColWidth="10" defaultRowHeight="15" x14ac:dyDescent="0"/>
  <sheetData>
    <row r="1" spans="1:5">
      <c r="A1" t="s">
        <v>0</v>
      </c>
      <c r="B1" t="s">
        <v>1</v>
      </c>
      <c r="C1" s="3" t="s">
        <v>40</v>
      </c>
      <c r="D1" s="3" t="s">
        <v>41</v>
      </c>
      <c r="E1" s="3" t="s">
        <v>42</v>
      </c>
    </row>
    <row r="2" spans="1:5">
      <c r="A2">
        <v>10</v>
      </c>
      <c r="B2" t="s">
        <v>2</v>
      </c>
      <c r="C2" s="2">
        <v>43</v>
      </c>
      <c r="D2" s="2">
        <v>53</v>
      </c>
      <c r="E2" s="2">
        <v>48</v>
      </c>
    </row>
    <row r="3" spans="1:5">
      <c r="A3">
        <v>20</v>
      </c>
      <c r="B3" t="s">
        <v>3</v>
      </c>
      <c r="C3" s="2">
        <v>48</v>
      </c>
      <c r="D3" s="2">
        <v>52</v>
      </c>
      <c r="E3" s="2">
        <v>48</v>
      </c>
    </row>
    <row r="4" spans="1:5">
      <c r="A4">
        <v>33</v>
      </c>
      <c r="B4" s="1" t="s">
        <v>4</v>
      </c>
      <c r="C4" s="2">
        <v>40</v>
      </c>
      <c r="D4" s="2">
        <v>42</v>
      </c>
      <c r="E4" s="2">
        <v>42</v>
      </c>
    </row>
    <row r="5" spans="1:5">
      <c r="A5">
        <v>40</v>
      </c>
      <c r="B5" t="s">
        <v>5</v>
      </c>
      <c r="C5" s="4">
        <v>15.4</v>
      </c>
      <c r="D5" s="2">
        <v>40</v>
      </c>
      <c r="E5" s="2">
        <v>27.7</v>
      </c>
    </row>
    <row r="6" spans="1:5">
      <c r="A6">
        <v>50</v>
      </c>
      <c r="B6" s="1" t="s">
        <v>6</v>
      </c>
      <c r="C6" s="2">
        <v>38</v>
      </c>
      <c r="D6" s="2">
        <v>43</v>
      </c>
      <c r="E6" s="2">
        <v>42</v>
      </c>
    </row>
    <row r="7" spans="1:5">
      <c r="A7">
        <v>61</v>
      </c>
      <c r="B7" s="1" t="s">
        <v>7</v>
      </c>
      <c r="C7" s="2">
        <v>38</v>
      </c>
      <c r="D7" s="2">
        <v>43</v>
      </c>
      <c r="E7" s="2">
        <v>40</v>
      </c>
    </row>
    <row r="8" spans="1:5">
      <c r="A8">
        <v>63</v>
      </c>
      <c r="B8" s="1" t="s">
        <v>8</v>
      </c>
      <c r="C8" s="2">
        <v>50</v>
      </c>
      <c r="D8" s="2">
        <v>50</v>
      </c>
      <c r="E8" s="2">
        <v>50</v>
      </c>
    </row>
    <row r="9" spans="1:5">
      <c r="A9">
        <v>70</v>
      </c>
      <c r="B9" s="1" t="s">
        <v>9</v>
      </c>
      <c r="C9" s="2">
        <v>44</v>
      </c>
      <c r="D9" s="2">
        <v>47</v>
      </c>
      <c r="E9" s="2">
        <v>44</v>
      </c>
    </row>
    <row r="10" spans="1:5">
      <c r="A10">
        <v>100</v>
      </c>
      <c r="B10" t="s">
        <v>10</v>
      </c>
      <c r="C10" s="2">
        <v>36.700000000000003</v>
      </c>
      <c r="D10" s="2">
        <v>52.22</v>
      </c>
      <c r="E10" s="2">
        <v>40</v>
      </c>
    </row>
    <row r="11" spans="1:5">
      <c r="A11">
        <v>101</v>
      </c>
      <c r="B11" t="s">
        <v>11</v>
      </c>
      <c r="C11" s="2">
        <v>38.200000000000003</v>
      </c>
      <c r="D11" s="2">
        <v>43.2</v>
      </c>
      <c r="E11">
        <f>(38.5+43)/2</f>
        <v>40.75</v>
      </c>
    </row>
    <row r="12" spans="1:5">
      <c r="A12">
        <v>102</v>
      </c>
      <c r="B12" t="s">
        <v>12</v>
      </c>
      <c r="C12" s="5">
        <v>41</v>
      </c>
      <c r="D12" s="2">
        <v>62</v>
      </c>
      <c r="E12">
        <f>(53+62)/2</f>
        <v>57.5</v>
      </c>
    </row>
    <row r="13" spans="1:5">
      <c r="A13">
        <v>110</v>
      </c>
      <c r="B13" t="s">
        <v>13</v>
      </c>
      <c r="C13" s="2">
        <v>50</v>
      </c>
      <c r="D13" s="2">
        <v>52</v>
      </c>
      <c r="E13" s="2">
        <v>52</v>
      </c>
    </row>
    <row r="14" spans="1:5">
      <c r="A14">
        <v>112</v>
      </c>
      <c r="B14" t="s">
        <v>14</v>
      </c>
      <c r="C14" s="2"/>
      <c r="D14" s="2"/>
      <c r="E14" s="2"/>
    </row>
    <row r="15" spans="1:5">
      <c r="A15">
        <v>121</v>
      </c>
      <c r="B15" t="s">
        <v>15</v>
      </c>
      <c r="C15" s="2">
        <v>42</v>
      </c>
      <c r="D15" s="2">
        <v>42</v>
      </c>
      <c r="E15" s="2">
        <v>42</v>
      </c>
    </row>
    <row r="16" spans="1:5">
      <c r="A16">
        <v>130</v>
      </c>
      <c r="B16" t="s">
        <v>16</v>
      </c>
      <c r="C16" s="2">
        <v>10.41</v>
      </c>
      <c r="D16" s="2">
        <v>29.16</v>
      </c>
      <c r="E16" s="2">
        <v>29.16</v>
      </c>
    </row>
    <row r="17" spans="1:6">
      <c r="A17">
        <v>140</v>
      </c>
      <c r="B17" t="s">
        <v>17</v>
      </c>
      <c r="C17" s="2">
        <v>25.5</v>
      </c>
      <c r="D17" s="2">
        <v>54</v>
      </c>
      <c r="E17" s="2">
        <v>25.5</v>
      </c>
    </row>
    <row r="18" spans="1:6">
      <c r="A18">
        <v>141</v>
      </c>
      <c r="B18" t="s">
        <v>18</v>
      </c>
      <c r="C18">
        <f>335/9</f>
        <v>37.222222222222221</v>
      </c>
      <c r="D18">
        <f>486/9</f>
        <v>54</v>
      </c>
      <c r="E18">
        <f>(D18+C18)/2</f>
        <v>45.611111111111114</v>
      </c>
    </row>
    <row r="19" spans="1:6">
      <c r="A19">
        <v>150</v>
      </c>
      <c r="B19" t="s">
        <v>19</v>
      </c>
      <c r="C19" s="2">
        <v>45</v>
      </c>
      <c r="D19" s="2">
        <v>47.5</v>
      </c>
      <c r="E19" s="2">
        <v>45</v>
      </c>
    </row>
    <row r="20" spans="1:6">
      <c r="A20">
        <v>151</v>
      </c>
      <c r="B20" t="s">
        <v>20</v>
      </c>
      <c r="C20" s="2">
        <v>45</v>
      </c>
      <c r="D20" s="2">
        <v>50</v>
      </c>
      <c r="E20" s="2">
        <v>45</v>
      </c>
    </row>
    <row r="21" spans="1:6">
      <c r="A21">
        <v>160</v>
      </c>
      <c r="B21" t="s">
        <v>21</v>
      </c>
      <c r="C21">
        <f>41</f>
        <v>41</v>
      </c>
      <c r="D21">
        <f>798/19</f>
        <v>42</v>
      </c>
      <c r="E21">
        <f>788/19</f>
        <v>41.473684210526315</v>
      </c>
    </row>
    <row r="22" spans="1:6">
      <c r="A22">
        <v>170</v>
      </c>
      <c r="B22" t="s">
        <v>22</v>
      </c>
      <c r="C22">
        <f>680/16</f>
        <v>42.5</v>
      </c>
      <c r="D22">
        <f>700/16</f>
        <v>43.75</v>
      </c>
      <c r="E22">
        <f>700/16</f>
        <v>43.75</v>
      </c>
    </row>
    <row r="23" spans="1:6">
      <c r="A23">
        <v>172</v>
      </c>
      <c r="B23" t="s">
        <v>23</v>
      </c>
      <c r="E23">
        <f>615/15</f>
        <v>41</v>
      </c>
    </row>
    <row r="24" spans="1:6">
      <c r="A24">
        <v>180</v>
      </c>
      <c r="B24" t="s">
        <v>24</v>
      </c>
      <c r="C24">
        <f>580/15</f>
        <v>38.666666666666664</v>
      </c>
      <c r="D24">
        <f>650/15</f>
        <v>43.333333333333336</v>
      </c>
      <c r="E24">
        <f>615/15</f>
        <v>41</v>
      </c>
    </row>
    <row r="25" spans="1:6">
      <c r="A25">
        <v>190</v>
      </c>
      <c r="B25" t="s">
        <v>25</v>
      </c>
      <c r="C25">
        <f>150/9</f>
        <v>16.666666666666668</v>
      </c>
      <c r="D25">
        <f>550/9</f>
        <v>61.111111111111114</v>
      </c>
      <c r="E25">
        <f>(C25+D25)/2</f>
        <v>38.888888888888893</v>
      </c>
    </row>
    <row r="26" spans="1:6">
      <c r="A26">
        <v>200</v>
      </c>
      <c r="B26" t="s">
        <v>26</v>
      </c>
      <c r="C26">
        <f>620/15</f>
        <v>41.333333333333336</v>
      </c>
      <c r="D26">
        <f>660/15</f>
        <v>44</v>
      </c>
      <c r="E26">
        <f>640/15</f>
        <v>42.666666666666664</v>
      </c>
    </row>
    <row r="27" spans="1:6">
      <c r="A27">
        <v>210</v>
      </c>
      <c r="B27" t="s">
        <v>27</v>
      </c>
      <c r="C27">
        <f>580/15</f>
        <v>38.666666666666664</v>
      </c>
      <c r="D27">
        <f>600/15</f>
        <v>40</v>
      </c>
      <c r="E27">
        <f>600/15</f>
        <v>40</v>
      </c>
    </row>
    <row r="28" spans="1:6">
      <c r="A28">
        <v>220</v>
      </c>
      <c r="B28" t="s">
        <v>28</v>
      </c>
      <c r="C28" s="2">
        <v>45</v>
      </c>
      <c r="D28" s="2">
        <v>50</v>
      </c>
      <c r="E28" s="2">
        <v>48</v>
      </c>
      <c r="F28" s="2"/>
    </row>
    <row r="29" spans="1:6">
      <c r="A29">
        <v>231</v>
      </c>
      <c r="B29" t="s">
        <v>29</v>
      </c>
      <c r="C29" s="2">
        <v>36</v>
      </c>
      <c r="D29" s="2">
        <v>36</v>
      </c>
      <c r="E29" s="2">
        <v>36</v>
      </c>
    </row>
    <row r="30" spans="1:6">
      <c r="A30">
        <v>240</v>
      </c>
      <c r="B30" t="s">
        <v>30</v>
      </c>
      <c r="C30" s="2">
        <v>34</v>
      </c>
      <c r="D30" s="2">
        <v>37</v>
      </c>
      <c r="E30" s="2">
        <v>35.5</v>
      </c>
    </row>
    <row r="31" spans="1:6">
      <c r="A31">
        <v>250</v>
      </c>
      <c r="B31" t="s">
        <v>31</v>
      </c>
      <c r="C31" s="5">
        <v>52</v>
      </c>
      <c r="D31" s="2">
        <v>55</v>
      </c>
      <c r="E31" s="2">
        <v>53.5</v>
      </c>
    </row>
    <row r="32" spans="1:6">
      <c r="A32">
        <v>260</v>
      </c>
      <c r="B32" t="s">
        <v>32</v>
      </c>
      <c r="C32" s="2">
        <v>55</v>
      </c>
      <c r="D32" s="2">
        <v>65</v>
      </c>
      <c r="E32" s="2">
        <v>65</v>
      </c>
    </row>
    <row r="33" spans="1:5">
      <c r="A33">
        <v>261</v>
      </c>
      <c r="B33" t="s">
        <v>33</v>
      </c>
      <c r="C33">
        <f>630/15</f>
        <v>42</v>
      </c>
      <c r="D33">
        <f>650/15</f>
        <v>43.333333333333336</v>
      </c>
      <c r="E33">
        <f>650/15</f>
        <v>43.333333333333336</v>
      </c>
    </row>
    <row r="34" spans="1:5">
      <c r="A34">
        <v>270</v>
      </c>
      <c r="B34" t="s">
        <v>34</v>
      </c>
      <c r="C34" s="2">
        <v>38</v>
      </c>
      <c r="D34" s="2">
        <v>45</v>
      </c>
      <c r="E34" s="2">
        <v>40</v>
      </c>
    </row>
    <row r="35" spans="1:5">
      <c r="A35">
        <v>280</v>
      </c>
      <c r="B35" t="s">
        <v>35</v>
      </c>
    </row>
    <row r="36" spans="1:5">
      <c r="A36">
        <v>281</v>
      </c>
      <c r="B36" t="s">
        <v>36</v>
      </c>
      <c r="C36">
        <v>54</v>
      </c>
      <c r="D36" s="2">
        <v>56</v>
      </c>
      <c r="E36" s="2">
        <v>56</v>
      </c>
    </row>
    <row r="37" spans="1:5">
      <c r="A37">
        <v>302</v>
      </c>
      <c r="B37" t="s">
        <v>37</v>
      </c>
      <c r="C37">
        <v>46</v>
      </c>
      <c r="D37">
        <v>50</v>
      </c>
      <c r="E37">
        <v>49</v>
      </c>
    </row>
    <row r="38" spans="1:5">
      <c r="A38">
        <v>310</v>
      </c>
      <c r="B38" t="s">
        <v>38</v>
      </c>
      <c r="C38">
        <v>6</v>
      </c>
      <c r="D38">
        <v>6</v>
      </c>
      <c r="E38">
        <v>6</v>
      </c>
    </row>
    <row r="39" spans="1:5">
      <c r="A39">
        <v>320</v>
      </c>
      <c r="B39" t="s">
        <v>39</v>
      </c>
      <c r="C39" s="2">
        <v>34</v>
      </c>
      <c r="D39" s="2">
        <v>34</v>
      </c>
      <c r="E39" s="2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8" workbookViewId="0">
      <selection activeCell="C39" sqref="C39:E39"/>
    </sheetView>
  </sheetViews>
  <sheetFormatPr baseColWidth="10" defaultRowHeight="15" x14ac:dyDescent="0"/>
  <sheetData>
    <row r="1" spans="1:5">
      <c r="A1" t="s">
        <v>0</v>
      </c>
      <c r="B1" t="s">
        <v>1</v>
      </c>
      <c r="C1" s="3" t="s">
        <v>40</v>
      </c>
      <c r="D1" s="3" t="s">
        <v>41</v>
      </c>
      <c r="E1" s="3" t="s">
        <v>42</v>
      </c>
    </row>
    <row r="2" spans="1:5">
      <c r="A2">
        <v>10</v>
      </c>
      <c r="B2" t="s">
        <v>2</v>
      </c>
      <c r="C2">
        <f>125/13</f>
        <v>9.615384615384615</v>
      </c>
      <c r="D2">
        <f>145/13</f>
        <v>11.153846153846153</v>
      </c>
      <c r="E2">
        <f>140/13</f>
        <v>10.76923076923077</v>
      </c>
    </row>
    <row r="3" spans="1:5">
      <c r="A3">
        <v>20</v>
      </c>
      <c r="B3" t="s">
        <v>3</v>
      </c>
      <c r="C3" s="2">
        <v>14</v>
      </c>
      <c r="D3" s="2">
        <v>18</v>
      </c>
      <c r="E3" s="2">
        <v>18</v>
      </c>
    </row>
    <row r="4" spans="1:5">
      <c r="A4">
        <v>33</v>
      </c>
      <c r="B4" s="1" t="s">
        <v>4</v>
      </c>
      <c r="C4">
        <f>200/13</f>
        <v>15.384615384615385</v>
      </c>
      <c r="D4">
        <f>200/13</f>
        <v>15.384615384615385</v>
      </c>
      <c r="E4">
        <f>200/13</f>
        <v>15.384615384615385</v>
      </c>
    </row>
    <row r="5" spans="1:5">
      <c r="A5">
        <v>40</v>
      </c>
      <c r="B5" t="s">
        <v>5</v>
      </c>
      <c r="C5">
        <f>180/25</f>
        <v>7.2</v>
      </c>
      <c r="D5">
        <f>200/25</f>
        <v>8</v>
      </c>
      <c r="E5">
        <f>200/25</f>
        <v>8</v>
      </c>
    </row>
    <row r="6" spans="1:5">
      <c r="A6">
        <v>50</v>
      </c>
      <c r="B6" s="1" t="s">
        <v>6</v>
      </c>
      <c r="C6">
        <f>130/14</f>
        <v>9.2857142857142865</v>
      </c>
      <c r="D6">
        <f>135/14</f>
        <v>9.6428571428571423</v>
      </c>
      <c r="E6">
        <f>133/14</f>
        <v>9.5</v>
      </c>
    </row>
    <row r="7" spans="1:5">
      <c r="A7">
        <v>61</v>
      </c>
      <c r="B7" s="1" t="s">
        <v>7</v>
      </c>
      <c r="C7">
        <f>160/15</f>
        <v>10.666666666666666</v>
      </c>
      <c r="D7">
        <f>170/15</f>
        <v>11.333333333333334</v>
      </c>
      <c r="E7">
        <f>170/15</f>
        <v>11.333333333333334</v>
      </c>
    </row>
    <row r="8" spans="1:5">
      <c r="A8">
        <v>63</v>
      </c>
      <c r="B8" s="1" t="s">
        <v>8</v>
      </c>
      <c r="C8" s="2">
        <v>16.8</v>
      </c>
      <c r="D8" s="2">
        <v>16.8</v>
      </c>
      <c r="E8" s="2">
        <v>16.8</v>
      </c>
    </row>
    <row r="9" spans="1:5">
      <c r="A9">
        <v>70</v>
      </c>
      <c r="B9" s="1" t="s">
        <v>9</v>
      </c>
      <c r="C9" s="2">
        <v>16</v>
      </c>
      <c r="D9" s="2">
        <v>17</v>
      </c>
      <c r="E9" s="2">
        <v>16</v>
      </c>
    </row>
    <row r="10" spans="1:5">
      <c r="A10">
        <v>100</v>
      </c>
      <c r="B10" t="s">
        <v>10</v>
      </c>
      <c r="C10">
        <v>13</v>
      </c>
      <c r="D10">
        <v>22</v>
      </c>
      <c r="E10">
        <v>15</v>
      </c>
    </row>
    <row r="11" spans="1:5">
      <c r="A11">
        <v>101</v>
      </c>
      <c r="B11" t="s">
        <v>11</v>
      </c>
      <c r="C11">
        <f>132/15</f>
        <v>8.8000000000000007</v>
      </c>
      <c r="D11">
        <f>136/15</f>
        <v>9.0666666666666664</v>
      </c>
      <c r="E11">
        <f>135/15</f>
        <v>9</v>
      </c>
    </row>
    <row r="12" spans="1:5">
      <c r="A12">
        <v>102</v>
      </c>
      <c r="B12" t="s">
        <v>12</v>
      </c>
      <c r="C12" s="2">
        <v>9.5</v>
      </c>
      <c r="D12" s="2">
        <v>12</v>
      </c>
      <c r="E12" s="2">
        <v>10</v>
      </c>
    </row>
    <row r="13" spans="1:5">
      <c r="A13">
        <v>110</v>
      </c>
      <c r="B13" t="s">
        <v>13</v>
      </c>
      <c r="C13" s="2">
        <v>20</v>
      </c>
      <c r="D13" s="2">
        <v>20</v>
      </c>
      <c r="E13" s="2">
        <v>20</v>
      </c>
    </row>
    <row r="14" spans="1:5">
      <c r="A14">
        <v>112</v>
      </c>
      <c r="B14" t="s">
        <v>14</v>
      </c>
    </row>
    <row r="15" spans="1:5">
      <c r="A15">
        <v>121</v>
      </c>
      <c r="B15" t="s">
        <v>15</v>
      </c>
      <c r="C15" s="2">
        <v>12</v>
      </c>
      <c r="D15" s="2">
        <v>12</v>
      </c>
      <c r="E15" s="2">
        <v>12</v>
      </c>
    </row>
    <row r="16" spans="1:5">
      <c r="A16">
        <v>130</v>
      </c>
      <c r="B16" t="s">
        <v>16</v>
      </c>
      <c r="C16" s="2">
        <v>8</v>
      </c>
      <c r="D16" s="2">
        <v>9</v>
      </c>
      <c r="E16" s="2">
        <v>9</v>
      </c>
    </row>
    <row r="17" spans="1:5">
      <c r="A17">
        <v>140</v>
      </c>
      <c r="B17" t="s">
        <v>17</v>
      </c>
      <c r="C17" s="2">
        <v>13</v>
      </c>
      <c r="D17" s="2">
        <v>14</v>
      </c>
      <c r="E17" s="2">
        <v>13</v>
      </c>
    </row>
    <row r="18" spans="1:5">
      <c r="A18">
        <v>141</v>
      </c>
      <c r="B18" t="s">
        <v>18</v>
      </c>
      <c r="C18" s="2">
        <v>15</v>
      </c>
      <c r="D18" s="2">
        <v>15</v>
      </c>
      <c r="E18" s="2">
        <v>15</v>
      </c>
    </row>
    <row r="19" spans="1:5">
      <c r="A19">
        <v>150</v>
      </c>
      <c r="B19" t="s">
        <v>19</v>
      </c>
      <c r="C19">
        <v>11</v>
      </c>
      <c r="D19" s="2">
        <v>11</v>
      </c>
      <c r="E19" s="2">
        <v>11</v>
      </c>
    </row>
    <row r="20" spans="1:5">
      <c r="A20">
        <v>151</v>
      </c>
      <c r="B20" t="s">
        <v>20</v>
      </c>
      <c r="C20" s="2">
        <v>7</v>
      </c>
      <c r="D20" s="2">
        <v>10</v>
      </c>
      <c r="E20" s="2">
        <v>10</v>
      </c>
    </row>
    <row r="21" spans="1:5">
      <c r="A21">
        <v>160</v>
      </c>
      <c r="B21" t="s">
        <v>21</v>
      </c>
      <c r="C21">
        <f>270/28</f>
        <v>9.6428571428571423</v>
      </c>
      <c r="D21">
        <f>280/28</f>
        <v>10</v>
      </c>
      <c r="E21">
        <f>280/28</f>
        <v>10</v>
      </c>
    </row>
    <row r="22" spans="1:5">
      <c r="A22">
        <v>170</v>
      </c>
      <c r="B22" t="s">
        <v>22</v>
      </c>
      <c r="C22" s="2">
        <v>12</v>
      </c>
      <c r="D22" s="2">
        <v>14</v>
      </c>
      <c r="E22" s="2">
        <v>14</v>
      </c>
    </row>
    <row r="23" spans="1:5">
      <c r="A23">
        <v>172</v>
      </c>
      <c r="B23" t="s">
        <v>23</v>
      </c>
    </row>
    <row r="24" spans="1:5">
      <c r="A24">
        <v>180</v>
      </c>
      <c r="B24" t="s">
        <v>24</v>
      </c>
      <c r="C24" s="2">
        <v>12</v>
      </c>
      <c r="D24" s="2">
        <v>16</v>
      </c>
      <c r="E24" s="2">
        <v>13</v>
      </c>
    </row>
    <row r="25" spans="1:5">
      <c r="A25">
        <v>190</v>
      </c>
      <c r="B25" t="s">
        <v>25</v>
      </c>
      <c r="C25">
        <f>170/12</f>
        <v>14.166666666666666</v>
      </c>
      <c r="D25">
        <f>180/12</f>
        <v>15</v>
      </c>
      <c r="E25">
        <f>180/12</f>
        <v>15</v>
      </c>
    </row>
    <row r="26" spans="1:5">
      <c r="A26">
        <v>200</v>
      </c>
      <c r="B26" t="s">
        <v>26</v>
      </c>
      <c r="C26">
        <v>15</v>
      </c>
      <c r="D26">
        <v>17</v>
      </c>
      <c r="E26">
        <v>16</v>
      </c>
    </row>
    <row r="27" spans="1:5">
      <c r="A27">
        <v>210</v>
      </c>
      <c r="B27" t="s">
        <v>27</v>
      </c>
      <c r="C27">
        <v>13</v>
      </c>
      <c r="D27">
        <v>14</v>
      </c>
      <c r="E27">
        <v>14</v>
      </c>
    </row>
    <row r="28" spans="1:5">
      <c r="A28">
        <v>220</v>
      </c>
      <c r="B28" t="s">
        <v>28</v>
      </c>
      <c r="C28">
        <f>350/30</f>
        <v>11.666666666666666</v>
      </c>
      <c r="D28">
        <f>450/30</f>
        <v>15</v>
      </c>
      <c r="E28">
        <f>420/30</f>
        <v>14</v>
      </c>
    </row>
    <row r="29" spans="1:5">
      <c r="A29">
        <v>231</v>
      </c>
      <c r="B29" t="s">
        <v>29</v>
      </c>
      <c r="C29" s="2">
        <v>16</v>
      </c>
      <c r="D29" s="2">
        <v>16</v>
      </c>
      <c r="E29" s="2">
        <v>16</v>
      </c>
    </row>
    <row r="30" spans="1:5">
      <c r="A30">
        <v>240</v>
      </c>
      <c r="B30" t="s">
        <v>30</v>
      </c>
      <c r="C30">
        <f>330/32</f>
        <v>10.3125</v>
      </c>
      <c r="D30">
        <f>340/32</f>
        <v>10.625</v>
      </c>
      <c r="E30">
        <f>335/32</f>
        <v>10.46875</v>
      </c>
    </row>
    <row r="31" spans="1:5">
      <c r="A31">
        <v>250</v>
      </c>
      <c r="B31" t="s">
        <v>31</v>
      </c>
      <c r="C31" s="2">
        <v>17</v>
      </c>
      <c r="D31" s="2">
        <v>17</v>
      </c>
      <c r="E31" s="2">
        <v>17</v>
      </c>
    </row>
    <row r="32" spans="1:5">
      <c r="A32">
        <v>260</v>
      </c>
      <c r="B32" t="s">
        <v>32</v>
      </c>
      <c r="C32">
        <f>200/13</f>
        <v>15.384615384615385</v>
      </c>
      <c r="D32">
        <f>250/13</f>
        <v>19.23076923076923</v>
      </c>
      <c r="E32">
        <f>230/13</f>
        <v>17.692307692307693</v>
      </c>
    </row>
    <row r="33" spans="1:5">
      <c r="A33">
        <v>261</v>
      </c>
      <c r="B33" t="s">
        <v>33</v>
      </c>
      <c r="C33">
        <v>10</v>
      </c>
      <c r="D33">
        <v>10</v>
      </c>
      <c r="E33">
        <v>10</v>
      </c>
    </row>
    <row r="34" spans="1:5">
      <c r="A34">
        <v>270</v>
      </c>
      <c r="B34" t="s">
        <v>34</v>
      </c>
      <c r="C34">
        <f>170/14</f>
        <v>12.142857142857142</v>
      </c>
      <c r="D34">
        <f>200/14</f>
        <v>14.285714285714286</v>
      </c>
      <c r="E34">
        <f>180/14</f>
        <v>12.857142857142858</v>
      </c>
    </row>
    <row r="35" spans="1:5">
      <c r="A35">
        <v>280</v>
      </c>
      <c r="B35" t="s">
        <v>35</v>
      </c>
      <c r="C35">
        <f>220/19</f>
        <v>11.578947368421053</v>
      </c>
      <c r="D35">
        <f>230/19</f>
        <v>12.105263157894736</v>
      </c>
      <c r="E35">
        <f>230/19</f>
        <v>12.105263157894736</v>
      </c>
    </row>
    <row r="36" spans="1:5">
      <c r="A36">
        <v>281</v>
      </c>
      <c r="B36" t="s">
        <v>36</v>
      </c>
      <c r="C36">
        <f>240/13</f>
        <v>18.46153846153846</v>
      </c>
      <c r="D36">
        <f>250/13</f>
        <v>19.23076923076923</v>
      </c>
      <c r="E36">
        <f>250/13</f>
        <v>19.23076923076923</v>
      </c>
    </row>
    <row r="37" spans="1:5">
      <c r="A37">
        <v>302</v>
      </c>
      <c r="B37" t="s">
        <v>37</v>
      </c>
      <c r="C37">
        <v>15</v>
      </c>
      <c r="D37">
        <v>16</v>
      </c>
      <c r="E37">
        <v>16</v>
      </c>
    </row>
    <row r="38" spans="1:5">
      <c r="A38">
        <v>310</v>
      </c>
      <c r="B38" t="s">
        <v>38</v>
      </c>
      <c r="C38">
        <f>190/14</f>
        <v>13.571428571428571</v>
      </c>
      <c r="D38">
        <f>240/14</f>
        <v>17.142857142857142</v>
      </c>
      <c r="E38">
        <f>230/14</f>
        <v>16.428571428571427</v>
      </c>
    </row>
    <row r="39" spans="1:5">
      <c r="A39">
        <v>320</v>
      </c>
      <c r="B39" t="s">
        <v>39</v>
      </c>
      <c r="C39" s="2">
        <v>17</v>
      </c>
      <c r="D39" s="2">
        <v>17</v>
      </c>
      <c r="E39" s="2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aguacate</vt:lpstr>
      <vt:lpstr>jitomate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u</cp:lastModifiedBy>
  <dcterms:created xsi:type="dcterms:W3CDTF">2018-08-22T20:50:17Z</dcterms:created>
  <dcterms:modified xsi:type="dcterms:W3CDTF">2018-08-23T00:43:39Z</dcterms:modified>
</cp:coreProperties>
</file>