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at\Documents\Mes cours\ACT-1006\Notes de cours\"/>
    </mc:Choice>
  </mc:AlternateContent>
  <bookViews>
    <workbookView xWindow="0" yWindow="0" windowWidth="19200" windowHeight="7050"/>
  </bookViews>
  <sheets>
    <sheet name="Incremental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E28" i="1" s="1"/>
  <c r="E27" i="1"/>
  <c r="F27" i="1" s="1"/>
  <c r="D26" i="1"/>
  <c r="C26" i="1" s="1"/>
  <c r="C27" i="1" l="1"/>
  <c r="D27" i="1"/>
  <c r="D28" i="1"/>
  <c r="E26" i="1"/>
  <c r="F26" i="1"/>
  <c r="C28" i="1"/>
  <c r="C25" i="1"/>
  <c r="H24" i="1"/>
  <c r="F20" i="1"/>
  <c r="E20" i="1"/>
  <c r="D20" i="1"/>
  <c r="C20" i="1"/>
  <c r="E19" i="1"/>
  <c r="D19" i="1"/>
  <c r="C19" i="1"/>
  <c r="D18" i="1"/>
  <c r="C18" i="1"/>
  <c r="C17" i="1"/>
  <c r="F11" i="1"/>
  <c r="F19" i="1" s="1"/>
  <c r="E10" i="1" a="1"/>
  <c r="F10" i="1" s="1"/>
  <c r="F18" i="1" s="1"/>
  <c r="D9" i="1" a="1"/>
  <c r="E9" i="1" s="1"/>
  <c r="E17" i="1" s="1"/>
  <c r="E25" i="1" l="1"/>
  <c r="D25" i="1"/>
  <c r="H25" i="1" s="1"/>
  <c r="K25" i="1" s="1"/>
  <c r="F25" i="1"/>
  <c r="H27" i="1"/>
  <c r="K27" i="1" s="1"/>
  <c r="H26" i="1"/>
  <c r="K26" i="1" s="1"/>
  <c r="E10" i="1"/>
  <c r="E18" i="1" s="1"/>
  <c r="D9" i="1"/>
  <c r="D17" i="1" s="1"/>
  <c r="F9" i="1"/>
  <c r="F17" i="1" s="1"/>
  <c r="I24" i="1" l="1" a="1"/>
  <c r="I24" i="1" s="1"/>
  <c r="I25" i="1" a="1"/>
  <c r="I25" i="1" s="1"/>
  <c r="I27" i="1" a="1"/>
  <c r="I27" i="1" s="1"/>
  <c r="I26" i="1" a="1"/>
  <c r="I26" i="1" s="1"/>
  <c r="I28" i="1" a="1"/>
  <c r="I28" i="1" s="1"/>
  <c r="L28" i="1" s="1"/>
  <c r="H28" i="1"/>
  <c r="K28" i="1" s="1"/>
  <c r="L26" i="1" l="1"/>
  <c r="L27" i="1"/>
  <c r="L25" i="1"/>
</calcChain>
</file>

<file path=xl/sharedStrings.xml><?xml version="1.0" encoding="utf-8"?>
<sst xmlns="http://schemas.openxmlformats.org/spreadsheetml/2006/main" count="39" uniqueCount="17">
  <si>
    <t>Catégorie d'actif 1</t>
  </si>
  <si>
    <t>Catégorie d'actif 2</t>
  </si>
  <si>
    <t>Catégorie d'actif 3</t>
  </si>
  <si>
    <t>Catégorie d'actif 4</t>
  </si>
  <si>
    <t>Rendement espéré</t>
  </si>
  <si>
    <t>Écart-Type</t>
  </si>
  <si>
    <t>Matrice corrélations</t>
  </si>
  <si>
    <t>Matrice covariances</t>
  </si>
  <si>
    <t>Répartiton initiale</t>
  </si>
  <si>
    <t>1% de plus Cat. actif 1</t>
  </si>
  <si>
    <t>1% de plus Cat. actif 2</t>
  </si>
  <si>
    <t>1% de plus Cat. actif 3</t>
  </si>
  <si>
    <t>1% de plus Cat. actif 4</t>
  </si>
  <si>
    <t>Réparititons d'actif</t>
  </si>
  <si>
    <t>Rendments espérés et risques anticipés</t>
  </si>
  <si>
    <t>Variation Écart-Type</t>
  </si>
  <si>
    <t>Variation Rendement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</si>
</sst>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0.00000000000000000000000000000000000000000000000000000000000000000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4" fillId="0" borderId="4" xfId="0" applyFont="1" applyBorder="1"/>
    <xf numFmtId="164" fontId="4" fillId="0" borderId="0" xfId="0" applyNumberFormat="1" applyFont="1" applyBorder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0" fontId="4" fillId="0" borderId="4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4" fillId="0" borderId="9" xfId="0" applyFont="1" applyBorder="1"/>
    <xf numFmtId="166" fontId="0" fillId="0" borderId="9" xfId="0" applyNumberForma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CA" sz="1000" b="1">
                <a:solidFill>
                  <a:sysClr val="windowText" lastClr="000000"/>
                </a:solidFill>
              </a:rPr>
              <a:t>Contribution incrémentale au profil</a:t>
            </a:r>
            <a:r>
              <a:rPr lang="fr-CA" sz="1000" b="1" baseline="0">
                <a:solidFill>
                  <a:sysClr val="windowText" lastClr="000000"/>
                </a:solidFill>
              </a:rPr>
              <a:t> rendement risque d'une augmentation de 1% de la catégorie d'actif</a:t>
            </a:r>
            <a:endParaRPr lang="fr-CA" sz="10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343522288666652"/>
          <c:y val="0.13033389813615071"/>
          <c:w val="0.82335608684055672"/>
          <c:h val="0.72938635835077581"/>
        </c:manualLayout>
      </c:layout>
      <c:bubbleChart>
        <c:varyColors val="0"/>
        <c:ser>
          <c:idx val="0"/>
          <c:order val="0"/>
          <c:tx>
            <c:strRef>
              <c:f>Incremental!$B$9</c:f>
              <c:strCache>
                <c:ptCount val="1"/>
                <c:pt idx="0">
                  <c:v>Catégorie d'actif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1093753413722578"/>
                  <c:y val="-6.681922987474667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B3C2-48FF-A79B-39654ECD26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Incremental!$L$25</c:f>
              <c:numCache>
                <c:formatCode>0.00%</c:formatCode>
                <c:ptCount val="1"/>
                <c:pt idx="0">
                  <c:v>-3.5999534277259687E-4</c:v>
                </c:pt>
              </c:numCache>
            </c:numRef>
          </c:xVal>
          <c:yVal>
            <c:numRef>
              <c:f>Incremental!$K$25</c:f>
              <c:numCache>
                <c:formatCode>0.00%</c:formatCode>
                <c:ptCount val="1"/>
                <c:pt idx="0">
                  <c:v>-3.8571428571428784E-4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3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3C2-48FF-A79B-39654ECD2684}"/>
            </c:ext>
          </c:extLst>
        </c:ser>
        <c:ser>
          <c:idx val="1"/>
          <c:order val="1"/>
          <c:tx>
            <c:strRef>
              <c:f>Incremental!$B$10</c:f>
              <c:strCache>
                <c:ptCount val="1"/>
                <c:pt idx="0">
                  <c:v>Catégorie d'actif 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000042082722315E-2"/>
                  <c:y val="5.930562477158696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B3C2-48FF-A79B-39654ECD26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Incremental!$L$26</c:f>
              <c:numCache>
                <c:formatCode>0.00%</c:formatCode>
                <c:ptCount val="1"/>
                <c:pt idx="0">
                  <c:v>6.2970486866181785E-5</c:v>
                </c:pt>
              </c:numCache>
            </c:numRef>
          </c:xVal>
          <c:yVal>
            <c:numRef>
              <c:f>Incremental!$K$26</c:f>
              <c:numCache>
                <c:formatCode>0.00%</c:formatCode>
                <c:ptCount val="1"/>
                <c:pt idx="0">
                  <c:v>-1.0000000000000286E-4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3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B3C2-48FF-A79B-39654ECD2684}"/>
            </c:ext>
          </c:extLst>
        </c:ser>
        <c:ser>
          <c:idx val="2"/>
          <c:order val="2"/>
          <c:tx>
            <c:strRef>
              <c:f>Incremental!$B$19</c:f>
              <c:strCache>
                <c:ptCount val="1"/>
                <c:pt idx="0">
                  <c:v>Catégorie d'actif 3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793504040601176"/>
                  <c:y val="-6.2803149606299208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B3C2-48FF-A79B-39654ECD26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Incremental!$L$27</c:f>
              <c:numCache>
                <c:formatCode>0.00%</c:formatCode>
                <c:ptCount val="1"/>
                <c:pt idx="0">
                  <c:v>-7.8193375355480044E-5</c:v>
                </c:pt>
              </c:numCache>
            </c:numRef>
          </c:xVal>
          <c:yVal>
            <c:numRef>
              <c:f>Incremental!$K$27</c:f>
              <c:numCache>
                <c:formatCode>0.00%</c:formatCode>
                <c:ptCount val="1"/>
                <c:pt idx="0">
                  <c:v>1.529411764705918E-4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3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3-B3C2-48FF-A79B-39654ECD2684}"/>
            </c:ext>
          </c:extLst>
        </c:ser>
        <c:ser>
          <c:idx val="3"/>
          <c:order val="3"/>
          <c:tx>
            <c:strRef>
              <c:f>Incremental!$B$20</c:f>
              <c:strCache>
                <c:ptCount val="1"/>
                <c:pt idx="0">
                  <c:v>Catégorie d'actif 4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2067623855536906E-4"/>
                  <c:y val="-3.4975248347121168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3C2-48FF-A79B-39654ECD26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Incremental!$L$28</c:f>
              <c:numCache>
                <c:formatCode>0.00%</c:formatCode>
                <c:ptCount val="1"/>
                <c:pt idx="0">
                  <c:v>3.9762905362809159E-4</c:v>
                </c:pt>
              </c:numCache>
            </c:numRef>
          </c:xVal>
          <c:yVal>
            <c:numRef>
              <c:f>Incremental!$K$28</c:f>
              <c:numCache>
                <c:formatCode>0.00%</c:formatCode>
                <c:ptCount val="1"/>
                <c:pt idx="0">
                  <c:v>4.3999999999999595E-4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3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B3C2-48FF-A79B-39654ECD2684}"/>
            </c:ext>
          </c:extLst>
        </c:ser>
        <c:ser>
          <c:idx val="4"/>
          <c:order val="4"/>
          <c:tx>
            <c:strRef>
              <c:f>Incremental!$B$24</c:f>
              <c:strCache>
                <c:ptCount val="1"/>
                <c:pt idx="0">
                  <c:v>Répartiton initiale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69-4DE5-8723-4538C1A9515E}"/>
              </c:ext>
            </c:extLst>
          </c:dPt>
          <c:dLbls>
            <c:dLbl>
              <c:idx val="0"/>
              <c:layout>
                <c:manualLayout>
                  <c:x val="-9.3109855993510748E-3"/>
                  <c:y val="-2.700421940928270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569-4DE5-8723-4538C1A951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Incremental!$L$24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Incremental!$K$24</c:f>
              <c:numCache>
                <c:formatCode>0.00%</c:formatCode>
                <c:ptCount val="1"/>
                <c:pt idx="0">
                  <c:v>0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569-4DE5-8723-4538C1A95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45564040"/>
        <c:axId val="45571912"/>
      </c:bubbleChart>
      <c:valAx>
        <c:axId val="45564040"/>
        <c:scaling>
          <c:orientation val="minMax"/>
          <c:max val="1.0000000000000002E-3"/>
          <c:min val="-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b="0">
                    <a:solidFill>
                      <a:sysClr val="windowText" lastClr="000000"/>
                    </a:solidFill>
                  </a:rPr>
                  <a:t>Impact sur le risque</a:t>
                </a:r>
                <a:r>
                  <a:rPr lang="fr-CA" b="0" baseline="0">
                    <a:solidFill>
                      <a:sysClr val="windowText" lastClr="000000"/>
                    </a:solidFill>
                  </a:rPr>
                  <a:t> espéré</a:t>
                </a:r>
                <a:endParaRPr lang="fr-CA" b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978250303253158"/>
              <c:y val="0.9097356123167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571912"/>
        <c:crosses val="autoZero"/>
        <c:crossBetween val="midCat"/>
      </c:valAx>
      <c:valAx>
        <c:axId val="4557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b="0">
                    <a:solidFill>
                      <a:sysClr val="windowText" lastClr="000000"/>
                    </a:solidFill>
                  </a:rPr>
                  <a:t>Impact sur le rendement anticipé</a:t>
                </a:r>
              </a:p>
            </c:rich>
          </c:tx>
          <c:layout>
            <c:manualLayout>
              <c:xMode val="edge"/>
              <c:yMode val="edge"/>
              <c:x val="1.2882447665056361E-2"/>
              <c:y val="0.21967447666602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56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666748</xdr:colOff>
      <xdr:row>1</xdr:row>
      <xdr:rowOff>133349</xdr:rowOff>
    </xdr:from>
    <xdr:to>
      <xdr:col>18</xdr:col>
      <xdr:colOff>47625</xdr:colOff>
      <xdr:row>18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9B6CC3-972D-42DD-9E89-94D83C9F3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Caisse">
      <a:dk1>
        <a:srgbClr val="394A58"/>
      </a:dk1>
      <a:lt1>
        <a:srgbClr val="FFFFFF"/>
      </a:lt1>
      <a:dk2>
        <a:srgbClr val="8F1736"/>
      </a:dk2>
      <a:lt2>
        <a:srgbClr val="CFD4D8"/>
      </a:lt2>
      <a:accent1>
        <a:srgbClr val="A1DEE9"/>
      </a:accent1>
      <a:accent2>
        <a:srgbClr val="009AA6"/>
      </a:accent2>
      <a:accent3>
        <a:srgbClr val="0D776E"/>
      </a:accent3>
      <a:accent4>
        <a:srgbClr val="7D9AAA"/>
      </a:accent4>
      <a:accent5>
        <a:srgbClr val="58A618"/>
      </a:accent5>
      <a:accent6>
        <a:srgbClr val="E17000"/>
      </a:accent6>
      <a:hlink>
        <a:srgbClr val="B0B1A6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showGridLines="0" tabSelected="1" workbookViewId="0">
      <selection activeCell="O22" sqref="O22"/>
    </sheetView>
  </sheetViews>
  <sheetFormatPr baseColWidth="10" defaultRowHeight="14.5" x14ac:dyDescent="0.35"/>
  <cols>
    <col min="2" max="2" width="20.1796875" bestFit="1" customWidth="1"/>
    <col min="7" max="7" width="1.453125" customWidth="1"/>
    <col min="10" max="10" width="1.453125" customWidth="1"/>
  </cols>
  <sheetData>
    <row r="2" spans="2:6" x14ac:dyDescent="0.35">
      <c r="B2" s="32" t="s">
        <v>14</v>
      </c>
      <c r="C2" s="32"/>
      <c r="D2" s="32"/>
      <c r="E2" s="32"/>
      <c r="F2" s="32"/>
    </row>
    <row r="3" spans="2:6" ht="29" x14ac:dyDescent="0.35">
      <c r="B3" s="3"/>
      <c r="C3" s="4" t="s">
        <v>0</v>
      </c>
      <c r="D3" s="4" t="s">
        <v>1</v>
      </c>
      <c r="E3" s="4" t="s">
        <v>2</v>
      </c>
      <c r="F3" s="5" t="s">
        <v>3</v>
      </c>
    </row>
    <row r="4" spans="2:6" x14ac:dyDescent="0.35">
      <c r="B4" s="6" t="s">
        <v>4</v>
      </c>
      <c r="C4" s="7">
        <v>0.02</v>
      </c>
      <c r="D4" s="7">
        <v>0.04</v>
      </c>
      <c r="E4" s="7">
        <v>0.06</v>
      </c>
      <c r="F4" s="8">
        <v>0.08</v>
      </c>
    </row>
    <row r="5" spans="2:6" x14ac:dyDescent="0.35">
      <c r="B5" s="9" t="s">
        <v>5</v>
      </c>
      <c r="C5" s="10">
        <v>0.03</v>
      </c>
      <c r="D5" s="10">
        <v>0.05</v>
      </c>
      <c r="E5" s="10">
        <v>7.0000000000000007E-2</v>
      </c>
      <c r="F5" s="11">
        <v>0.09</v>
      </c>
    </row>
    <row r="6" spans="2:6" x14ac:dyDescent="0.35">
      <c r="C6" s="2"/>
      <c r="D6" s="2"/>
      <c r="E6" s="2"/>
      <c r="F6" s="2"/>
    </row>
    <row r="7" spans="2:6" x14ac:dyDescent="0.35">
      <c r="B7" s="33" t="s">
        <v>6</v>
      </c>
      <c r="C7" s="33"/>
      <c r="D7" s="33"/>
      <c r="E7" s="33"/>
      <c r="F7" s="33"/>
    </row>
    <row r="8" spans="2:6" ht="29" x14ac:dyDescent="0.35">
      <c r="B8" s="3"/>
      <c r="C8" s="12" t="s">
        <v>0</v>
      </c>
      <c r="D8" s="12" t="s">
        <v>1</v>
      </c>
      <c r="E8" s="12" t="s">
        <v>2</v>
      </c>
      <c r="F8" s="13" t="s">
        <v>3</v>
      </c>
    </row>
    <row r="9" spans="2:6" x14ac:dyDescent="0.35">
      <c r="B9" s="6" t="s">
        <v>0</v>
      </c>
      <c r="C9" s="14">
        <v>1</v>
      </c>
      <c r="D9" s="14">
        <f t="array" ref="D9:F9">TRANSPOSE(C10:C12)</f>
        <v>0.7</v>
      </c>
      <c r="E9" s="14">
        <v>0.4</v>
      </c>
      <c r="F9" s="15">
        <v>0.1</v>
      </c>
    </row>
    <row r="10" spans="2:6" x14ac:dyDescent="0.35">
      <c r="B10" s="6" t="s">
        <v>1</v>
      </c>
      <c r="C10" s="14">
        <v>0.7</v>
      </c>
      <c r="D10" s="14">
        <v>1</v>
      </c>
      <c r="E10" s="14">
        <f t="array" ref="E10:F10">TRANSPOSE(D11:D12)</f>
        <v>0.4</v>
      </c>
      <c r="F10" s="15">
        <v>0.7</v>
      </c>
    </row>
    <row r="11" spans="2:6" x14ac:dyDescent="0.35">
      <c r="B11" s="6" t="s">
        <v>2</v>
      </c>
      <c r="C11" s="14">
        <v>0.4</v>
      </c>
      <c r="D11" s="14">
        <v>0.4</v>
      </c>
      <c r="E11" s="14">
        <v>1</v>
      </c>
      <c r="F11" s="15">
        <f>E12</f>
        <v>0.1</v>
      </c>
    </row>
    <row r="12" spans="2:6" x14ac:dyDescent="0.35">
      <c r="B12" s="9" t="s">
        <v>3</v>
      </c>
      <c r="C12" s="16">
        <v>0.1</v>
      </c>
      <c r="D12" s="16">
        <v>0.7</v>
      </c>
      <c r="E12" s="16">
        <v>0.1</v>
      </c>
      <c r="F12" s="17">
        <v>1</v>
      </c>
    </row>
    <row r="15" spans="2:6" x14ac:dyDescent="0.35">
      <c r="B15" s="32" t="s">
        <v>7</v>
      </c>
      <c r="C15" s="32"/>
      <c r="D15" s="32"/>
      <c r="E15" s="32"/>
      <c r="F15" s="32"/>
    </row>
    <row r="16" spans="2:6" ht="29" x14ac:dyDescent="0.35">
      <c r="B16" s="3"/>
      <c r="C16" s="12" t="s">
        <v>0</v>
      </c>
      <c r="D16" s="12" t="s">
        <v>1</v>
      </c>
      <c r="E16" s="12" t="s">
        <v>2</v>
      </c>
      <c r="F16" s="13" t="s">
        <v>3</v>
      </c>
    </row>
    <row r="17" spans="2:12" x14ac:dyDescent="0.35">
      <c r="B17" s="6" t="s">
        <v>0</v>
      </c>
      <c r="C17" s="14">
        <f>C9*C$5*$C5</f>
        <v>8.9999999999999998E-4</v>
      </c>
      <c r="D17" s="14">
        <f t="shared" ref="D17:F17" si="0">D9*D$5*$C5</f>
        <v>1.0499999999999999E-3</v>
      </c>
      <c r="E17" s="14">
        <f t="shared" si="0"/>
        <v>8.4000000000000014E-4</v>
      </c>
      <c r="F17" s="15">
        <f t="shared" si="0"/>
        <v>2.6999999999999995E-4</v>
      </c>
    </row>
    <row r="18" spans="2:12" x14ac:dyDescent="0.35">
      <c r="B18" s="6" t="s">
        <v>1</v>
      </c>
      <c r="C18" s="14">
        <f>C10*C$5*$D5</f>
        <v>1.0499999999999999E-3</v>
      </c>
      <c r="D18" s="14">
        <f>D10*D$5*$D5</f>
        <v>2.5000000000000005E-3</v>
      </c>
      <c r="E18" s="14">
        <f>E10*E$5*$D5</f>
        <v>1.4000000000000002E-3</v>
      </c>
      <c r="F18" s="15">
        <f>F10*F$5*$D5</f>
        <v>3.15E-3</v>
      </c>
    </row>
    <row r="19" spans="2:12" x14ac:dyDescent="0.35">
      <c r="B19" s="6" t="s">
        <v>2</v>
      </c>
      <c r="C19" s="14">
        <f>C11*C$5*$E5</f>
        <v>8.4000000000000014E-4</v>
      </c>
      <c r="D19" s="14">
        <f>D11*D$5*$E5</f>
        <v>1.4000000000000004E-3</v>
      </c>
      <c r="E19" s="14">
        <f>E11*E$5*$E5</f>
        <v>4.9000000000000007E-3</v>
      </c>
      <c r="F19" s="15">
        <f>F11*F$5*$E5</f>
        <v>6.3000000000000003E-4</v>
      </c>
    </row>
    <row r="20" spans="2:12" x14ac:dyDescent="0.35">
      <c r="B20" s="9" t="s">
        <v>3</v>
      </c>
      <c r="C20" s="16">
        <f>C12*C$5*$F5</f>
        <v>2.7E-4</v>
      </c>
      <c r="D20" s="16">
        <f>D12*D$5*$F5</f>
        <v>3.1499999999999996E-3</v>
      </c>
      <c r="E20" s="16">
        <f>E12*E$5*$F5</f>
        <v>6.3000000000000003E-4</v>
      </c>
      <c r="F20" s="17">
        <f>F12*F$5*$F5</f>
        <v>8.0999999999999996E-3</v>
      </c>
    </row>
    <row r="21" spans="2:12" x14ac:dyDescent="0.35">
      <c r="C21" s="1"/>
      <c r="D21" s="1"/>
      <c r="E21" s="1"/>
      <c r="F21" s="1"/>
    </row>
    <row r="22" spans="2:12" x14ac:dyDescent="0.35">
      <c r="B22" s="32" t="s">
        <v>13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2:12" ht="29" x14ac:dyDescent="0.35">
      <c r="B23" s="3"/>
      <c r="C23" s="12" t="s">
        <v>0</v>
      </c>
      <c r="D23" s="12" t="s">
        <v>1</v>
      </c>
      <c r="E23" s="12" t="s">
        <v>2</v>
      </c>
      <c r="F23" s="13" t="s">
        <v>3</v>
      </c>
      <c r="G23" s="29"/>
      <c r="H23" s="24" t="s">
        <v>4</v>
      </c>
      <c r="I23" s="5" t="s">
        <v>5</v>
      </c>
      <c r="J23" s="29"/>
      <c r="K23" s="28" t="s">
        <v>16</v>
      </c>
      <c r="L23" s="5" t="s">
        <v>15</v>
      </c>
    </row>
    <row r="24" spans="2:12" x14ac:dyDescent="0.35">
      <c r="B24" s="18" t="s">
        <v>8</v>
      </c>
      <c r="C24" s="19">
        <v>0.3</v>
      </c>
      <c r="D24" s="19">
        <v>0.3</v>
      </c>
      <c r="E24" s="19">
        <v>0.15</v>
      </c>
      <c r="F24" s="23">
        <v>0.25</v>
      </c>
      <c r="G24" s="31"/>
      <c r="H24" s="25">
        <f>SUMPRODUCT($C24:$F24,$C$4:$F$4)</f>
        <v>4.7E-2</v>
      </c>
      <c r="I24" s="20">
        <f t="array" ref="I24">MMULT($C24:$F24,MMULT($C$17:$F$20,TRANSPOSE($C24:$F24)))^(1/2)</f>
        <v>4.3282213436930415E-2</v>
      </c>
      <c r="J24" s="30"/>
      <c r="K24" s="25">
        <v>0</v>
      </c>
      <c r="L24" s="20">
        <v>0</v>
      </c>
    </row>
    <row r="25" spans="2:12" x14ac:dyDescent="0.35">
      <c r="B25" s="6" t="s">
        <v>9</v>
      </c>
      <c r="C25" s="7">
        <f>C$24+1%</f>
        <v>0.31</v>
      </c>
      <c r="D25" s="7">
        <f>(1-$C25)*(D$24/SUM($D$24:$F$24))</f>
        <v>0.29571428571428571</v>
      </c>
      <c r="E25" s="7">
        <f>(1-$C25)*(E$24/SUM($D$24:$F$24))</f>
        <v>0.14785714285714285</v>
      </c>
      <c r="F25" s="8">
        <f>(1-$C25)*(F$24/SUM($D$24:$F$24))</f>
        <v>0.24642857142857141</v>
      </c>
      <c r="G25" s="31"/>
      <c r="H25" s="26">
        <f>SUMPRODUCT($C25:$F25,$C$4:$F$4)</f>
        <v>4.6614285714285712E-2</v>
      </c>
      <c r="I25" s="21">
        <f t="array" ref="I25">MMULT($C25:$F25,MMULT($C$17:$F$20,TRANSPOSE($C25:$F25)))^(1/2)</f>
        <v>4.2922218094157819E-2</v>
      </c>
      <c r="J25" s="29"/>
      <c r="K25" s="26">
        <f>H25-H$24</f>
        <v>-3.8571428571428784E-4</v>
      </c>
      <c r="L25" s="21">
        <f>I25-I$24</f>
        <v>-3.5999534277259687E-4</v>
      </c>
    </row>
    <row r="26" spans="2:12" x14ac:dyDescent="0.35">
      <c r="B26" s="6" t="s">
        <v>10</v>
      </c>
      <c r="C26" s="7">
        <f>(1-$D26)*(C$24/SUM(C$24,$E$24:$F$24))</f>
        <v>0.29571428571428571</v>
      </c>
      <c r="D26" s="7">
        <f>D$24+1%</f>
        <v>0.31</v>
      </c>
      <c r="E26" s="7">
        <f>(1-$D26)*(E$24/SUM(C$24,$E$24:$F$24))</f>
        <v>0.14785714285714285</v>
      </c>
      <c r="F26" s="8">
        <f>(1-$D26)*(F$24/SUM(C$24,$E$24:$F$24))</f>
        <v>0.24642857142857141</v>
      </c>
      <c r="G26" s="31"/>
      <c r="H26" s="26">
        <f>SUMPRODUCT($C26:$F26,$C$4:$F$4)</f>
        <v>4.6899999999999997E-2</v>
      </c>
      <c r="I26" s="21">
        <f t="array" ref="I26">MMULT($C26:$F26,MMULT($C$17:$F$20,TRANSPOSE($C26:$F26)))^(1/2)</f>
        <v>4.3345183923796597E-2</v>
      </c>
      <c r="J26" s="29"/>
      <c r="K26" s="26">
        <f t="shared" ref="K26:K28" si="1">H26-H$24</f>
        <v>-1.0000000000000286E-4</v>
      </c>
      <c r="L26" s="21">
        <f t="shared" ref="L26:L28" si="2">I26-I$24</f>
        <v>6.2970486866181785E-5</v>
      </c>
    </row>
    <row r="27" spans="2:12" x14ac:dyDescent="0.35">
      <c r="B27" s="6" t="s">
        <v>11</v>
      </c>
      <c r="C27" s="7">
        <f>(1-$E27)*(C$24/SUM($C$24:$D$24,$F$24))</f>
        <v>0.29647058823529415</v>
      </c>
      <c r="D27" s="7">
        <f>(1-$E27)*(D$24/SUM($C$24:$D$24,$F$24))</f>
        <v>0.29647058823529415</v>
      </c>
      <c r="E27" s="7">
        <f>E$24+1%</f>
        <v>0.16</v>
      </c>
      <c r="F27" s="8">
        <f>(1-$E27)*(F$24/SUM($C$24:$D$24,$F$24))</f>
        <v>0.24705882352941178</v>
      </c>
      <c r="G27" s="31"/>
      <c r="H27" s="26">
        <f>SUMPRODUCT($C27:$F27,$C$4:$F$4)</f>
        <v>4.7152941176470592E-2</v>
      </c>
      <c r="I27" s="21">
        <f t="array" ref="I27">MMULT($C27:$F27,MMULT($C$17:$F$20,TRANSPOSE($C27:$F27)))^(1/2)</f>
        <v>4.3204020061574935E-2</v>
      </c>
      <c r="J27" s="29"/>
      <c r="K27" s="26">
        <f t="shared" si="1"/>
        <v>1.529411764705918E-4</v>
      </c>
      <c r="L27" s="21">
        <f t="shared" si="2"/>
        <v>-7.8193375355480044E-5</v>
      </c>
    </row>
    <row r="28" spans="2:12" x14ac:dyDescent="0.35">
      <c r="B28" s="9" t="s">
        <v>12</v>
      </c>
      <c r="C28" s="10">
        <f>(1-$F28)*(C$24/SUM($C$24:$E$24))</f>
        <v>0.29599999999999999</v>
      </c>
      <c r="D28" s="10">
        <f>(1-$F28)*(D$24/SUM($C$24:$E$24))</f>
        <v>0.29599999999999999</v>
      </c>
      <c r="E28" s="10">
        <f>(1-$F28)*(E$24/SUM($C$24:$E$24))</f>
        <v>0.14799999999999999</v>
      </c>
      <c r="F28" s="11">
        <f>F$24+1%</f>
        <v>0.26</v>
      </c>
      <c r="G28" s="29"/>
      <c r="H28" s="27">
        <f>SUMPRODUCT($C28:$F28,$C$4:$F$4)</f>
        <v>4.7439999999999996E-2</v>
      </c>
      <c r="I28" s="22">
        <f t="array" ref="I28">MMULT($C28:$F28,MMULT($C$17:$F$20,TRANSPOSE($C28:$F28)))^(1/2)</f>
        <v>4.3679842490558507E-2</v>
      </c>
      <c r="J28" s="29"/>
      <c r="K28" s="27">
        <f t="shared" si="1"/>
        <v>4.3999999999999595E-4</v>
      </c>
      <c r="L28" s="22">
        <f t="shared" si="2"/>
        <v>3.9762905362809159E-4</v>
      </c>
    </row>
  </sheetData>
  <mergeCells count="4">
    <mergeCell ref="B2:F2"/>
    <mergeCell ref="B22:L22"/>
    <mergeCell ref="B7:F7"/>
    <mergeCell ref="B15:F15"/>
  </mergeCells>
  <pageMargins left="0.7" right="0.7" top="0.75" bottom="0.75" header="0.3" footer="0.3"/>
  <ignoredErrors>
    <ignoredError sqref="E2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Incremental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Savoie, Sébastien</dc:creator>
  <cp:lastModifiedBy>Denis Latulippe</cp:lastModifiedBy>
  <dcterms:created xsi:type="dcterms:W3CDTF">2017-10-06T19:20:39Z</dcterms:created>
  <dcterms:modified xsi:type="dcterms:W3CDTF">2018-02-26T16:55:49Z</dcterms:modified>
</cp:coreProperties>
</file>