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enlegros/OneDrive - Université Laval/Université/Session_2/ATCR/TP2_ATCR/"/>
    </mc:Choice>
  </mc:AlternateContent>
  <xr:revisionPtr revIDLastSave="0" documentId="8_{E71DF365-E9BE-054A-A7DB-206059F4AB4C}" xr6:coauthVersionLast="45" xr6:coauthVersionMax="45" xr10:uidLastSave="{00000000-0000-0000-0000-000000000000}"/>
  <bookViews>
    <workbookView xWindow="0" yWindow="0" windowWidth="28800" windowHeight="18000" xr2:uid="{47FD59A7-3964-46FC-BE03-C6B259F3D8B0}"/>
  </bookViews>
  <sheets>
    <sheet name="QUESTION 1" sheetId="1" r:id="rId1"/>
    <sheet name="QUESTION 2" sheetId="2" r:id="rId2"/>
    <sheet name="QUESTION 3" sheetId="3" r:id="rId3"/>
    <sheet name="QUESTION 6" sheetId="4" r:id="rId4"/>
    <sheet name="Montants util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9" i="1" l="1"/>
  <c r="L5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G38" i="1"/>
  <c r="G33" i="1"/>
  <c r="G34" i="1"/>
  <c r="G35" i="1"/>
  <c r="G36" i="1"/>
  <c r="G37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4" i="1"/>
  <c r="F5" i="1"/>
  <c r="F6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6" authorId="0" shapeId="0" xr:uid="{D7640719-EE09-3344-910D-EB1AADC1DD90}">
      <text>
        <r>
          <rPr>
            <sz val="10"/>
            <color rgb="FF000000"/>
            <rFont val="Tahoma"/>
            <family val="2"/>
          </rPr>
          <t xml:space="preserve">Allocations familiales pour enfants de moins de 7 ans
</t>
        </r>
      </text>
    </comment>
    <comment ref="F27" authorId="0" shapeId="0" xr:uid="{FF5829A4-CB67-BC47-B9EB-0EF4E1D881BC}">
      <text>
        <r>
          <rPr>
            <b/>
            <sz val="10"/>
            <color rgb="FF000000"/>
            <rFont val="Tahoma"/>
            <family val="2"/>
          </rPr>
          <t xml:space="preserve">Exclu car plus petit que l'exemption générale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H35" authorId="0" shapeId="0" xr:uid="{8F3CCF9A-B9A7-B441-8786-690624009118}">
      <text>
        <r>
          <rPr>
            <b/>
            <sz val="10"/>
            <color rgb="FF000000"/>
            <rFont val="Tahoma"/>
            <family val="2"/>
          </rPr>
          <t xml:space="preserve">exclusion des pires années. 4 dans ce cas-ci
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25" authorId="0" shapeId="0" xr:uid="{0AF900CB-F054-DA47-B90D-90ED67A122CB}">
      <text>
        <r>
          <rPr>
            <sz val="10"/>
            <color rgb="FF000000"/>
            <rFont val="Tahoma"/>
            <family val="2"/>
          </rPr>
          <t>À partir de 1998, l'ajustement des gains admissibles se font avec la moyenne des 5 dernières années plutot que les 3</t>
        </r>
      </text>
    </comment>
  </commentList>
</comments>
</file>

<file path=xl/sharedStrings.xml><?xml version="1.0" encoding="utf-8"?>
<sst xmlns="http://schemas.openxmlformats.org/spreadsheetml/2006/main" count="95" uniqueCount="35">
  <si>
    <t>Années</t>
  </si>
  <si>
    <t>Âge du client</t>
  </si>
  <si>
    <t>Salaire</t>
  </si>
  <si>
    <t>MGA</t>
  </si>
  <si>
    <t>RÉPONSE</t>
  </si>
  <si>
    <t>Montant</t>
  </si>
  <si>
    <t>RRQ</t>
  </si>
  <si>
    <t>PSV</t>
  </si>
  <si>
    <t>SRG</t>
  </si>
  <si>
    <t>Allocation</t>
  </si>
  <si>
    <t>Allocation au survivant</t>
  </si>
  <si>
    <t>TOTAL DE LA RENTE ANNUELLE</t>
  </si>
  <si>
    <t>POURCENTAGE DE REMPLACEMENT DE REVENU</t>
  </si>
  <si>
    <t>RCR</t>
  </si>
  <si>
    <t>Montants utiles (2019)</t>
  </si>
  <si>
    <t>SRG célibataire</t>
  </si>
  <si>
    <t>SRG avec conjoint qui reçoit la pleine PSV</t>
  </si>
  <si>
    <t>SRG avec conjoint qui ne reçoit pas la PSV</t>
  </si>
  <si>
    <t>SRG avec conjoint qui reçoit l'Allocation</t>
  </si>
  <si>
    <t>Exemption générale au RRQ</t>
  </si>
  <si>
    <t>Maximum des gains cotisables</t>
  </si>
  <si>
    <t>Taux de cotisation de l'employé</t>
  </si>
  <si>
    <t>Cotisation maximale de l'employé</t>
  </si>
  <si>
    <t>TAIR</t>
  </si>
  <si>
    <t>Rente RRQ maximale à 65 ans</t>
  </si>
  <si>
    <t xml:space="preserve"> </t>
  </si>
  <si>
    <t>Année</t>
  </si>
  <si>
    <t>https://cdn.carra.gouv.qc.ca/Général/Pages/IN99HXXX00A001.aspx</t>
  </si>
  <si>
    <t xml:space="preserve">source : </t>
  </si>
  <si>
    <t>GANA</t>
  </si>
  <si>
    <t>Gains admissibles ajustés</t>
  </si>
  <si>
    <t>Tableau 1 : Données annuelles MGA</t>
  </si>
  <si>
    <t>Exclusion</t>
  </si>
  <si>
    <t>Retranchement</t>
  </si>
  <si>
    <t xml:space="preserve">Nombre d'années à retrancher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</si>
</sst>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&quot;$&quot;* #,##0_-;\-&quot;$&quot;* #,##0_-;_-&quot;$&quot;* &quot;-&quot;??_-;_-@_-"/>
    <numFmt numFmtId="170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2" fillId="0" borderId="4" xfId="1" applyFont="1" applyBorder="1" applyAlignment="1">
      <alignment horizontal="center"/>
    </xf>
    <xf numFmtId="164" fontId="2" fillId="0" borderId="6" xfId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64" fontId="2" fillId="0" borderId="8" xfId="1" applyFont="1" applyBorder="1" applyAlignment="1">
      <alignment horizontal="center"/>
    </xf>
    <xf numFmtId="164" fontId="2" fillId="0" borderId="9" xfId="1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10" xfId="0" applyFont="1" applyBorder="1"/>
    <xf numFmtId="0" fontId="2" fillId="0" borderId="1" xfId="0" applyFont="1" applyBorder="1"/>
    <xf numFmtId="164" fontId="2" fillId="0" borderId="5" xfId="1" applyFont="1" applyBorder="1"/>
    <xf numFmtId="164" fontId="2" fillId="0" borderId="6" xfId="1" applyFont="1" applyBorder="1"/>
    <xf numFmtId="9" fontId="2" fillId="2" borderId="11" xfId="2" applyFont="1" applyFill="1" applyBorder="1"/>
    <xf numFmtId="164" fontId="2" fillId="2" borderId="6" xfId="1" applyFont="1" applyFill="1" applyBorder="1"/>
    <xf numFmtId="164" fontId="2" fillId="0" borderId="12" xfId="1" applyFont="1" applyBorder="1"/>
    <xf numFmtId="165" fontId="2" fillId="0" borderId="6" xfId="1" applyNumberFormat="1" applyFont="1" applyBorder="1" applyAlignment="1">
      <alignment horizontal="center"/>
    </xf>
    <xf numFmtId="165" fontId="2" fillId="0" borderId="11" xfId="1" applyNumberFormat="1" applyFont="1" applyBorder="1" applyAlignment="1">
      <alignment horizontal="center"/>
    </xf>
    <xf numFmtId="165" fontId="2" fillId="0" borderId="0" xfId="1" applyNumberFormat="1" applyFont="1"/>
    <xf numFmtId="0" fontId="3" fillId="0" borderId="0" xfId="0" applyFont="1" applyAlignment="1">
      <alignment horizontal="center"/>
    </xf>
    <xf numFmtId="165" fontId="2" fillId="0" borderId="5" xfId="1" applyNumberFormat="1" applyFont="1" applyBorder="1"/>
    <xf numFmtId="165" fontId="2" fillId="0" borderId="6" xfId="1" applyNumberFormat="1" applyFont="1" applyBorder="1"/>
    <xf numFmtId="165" fontId="2" fillId="0" borderId="0" xfId="0" applyNumberFormat="1" applyFont="1"/>
    <xf numFmtId="165" fontId="2" fillId="0" borderId="11" xfId="1" applyNumberFormat="1" applyFont="1" applyBorder="1"/>
    <xf numFmtId="170" fontId="0" fillId="0" borderId="0" xfId="2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2" fillId="0" borderId="0" xfId="1" applyNumberFormat="1" applyFont="1" applyAlignment="1">
      <alignment horizontal="center" vertical="center"/>
    </xf>
    <xf numFmtId="0" fontId="0" fillId="0" borderId="0" xfId="2" applyNumberFormat="1" applyFont="1" applyAlignment="1">
      <alignment horizontal="center" vertical="center"/>
    </xf>
    <xf numFmtId="170" fontId="0" fillId="0" borderId="0" xfId="2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164" fontId="5" fillId="0" borderId="0" xfId="3" applyNumberForma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5" fontId="2" fillId="0" borderId="4" xfId="1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 vertical="center" wrapText="1"/>
    </xf>
    <xf numFmtId="165" fontId="0" fillId="0" borderId="0" xfId="1" applyNumberFormat="1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4" fontId="2" fillId="0" borderId="8" xfId="1" applyFont="1" applyBorder="1" applyAlignment="1">
      <alignment horizontal="center" vertical="center"/>
    </xf>
    <xf numFmtId="165" fontId="2" fillId="0" borderId="9" xfId="1" applyNumberFormat="1" applyFont="1" applyBorder="1" applyAlignment="1">
      <alignment horizontal="center" vertical="center"/>
    </xf>
    <xf numFmtId="165" fontId="2" fillId="0" borderId="0" xfId="0" applyNumberFormat="1" applyFont="1" applyAlignment="1">
      <alignment wrapText="1"/>
    </xf>
    <xf numFmtId="0" fontId="2" fillId="4" borderId="3" xfId="0" applyFont="1" applyFill="1" applyBorder="1" applyAlignment="1">
      <alignment horizontal="center"/>
    </xf>
    <xf numFmtId="165" fontId="2" fillId="4" borderId="0" xfId="0" applyNumberFormat="1" applyFont="1" applyFill="1"/>
    <xf numFmtId="0" fontId="2" fillId="4" borderId="0" xfId="0" applyFont="1" applyFill="1"/>
    <xf numFmtId="0" fontId="2" fillId="0" borderId="0" xfId="0" applyFont="1" applyAlignment="1">
      <alignment horizontal="right"/>
    </xf>
  </cellXfs>
  <cellStyles count="4">
    <cellStyle name="Lien hypertexte" xfId="3" builtinId="8"/>
    <cellStyle name="Monétaire" xfId="1" builtinId="4"/>
    <cellStyle name="Normal" xfId="0" builtinId="0"/>
    <cellStyle name="Pourcentage" xfId="2" builtinId="5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&quot;$&quot;* #,##0_-;\-&quot;$&quot;* #,##0_-;_-&quot;$&quot;* &quot;-&quot;??_-;_-@_-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0.0%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&quot;$&quot;* #,##0_-;\-&quot;$&quot;* #,##0_-;_-&quot;$&quot;* &quot;-&quot;??_-;_-@_-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0.0%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&quot;$&quot;* #,##0_-;\-&quot;$&quot;* #,##0_-;_-&quot;$&quot;* &quot;-&quot;??_-;_-@_-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_-&quot;$&quot;* #,##0_-;\-&quot;$&quot;* #,##0_-;_-&quot;$&quot;* &quot;-&quot;??_-;_-@_-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_-&quot;$&quot;* #,##0_-;\-&quot;$&quot;* #,##0_-;_-&quot;$&quot;* &quot;-&quot;??_-;_-@_-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BF3F60-25F5-4E43-80D1-4DFCE0836989}" name="Données_annuelles_MGA" displayName="Données_annuelles_MGA" ref="F2:M57" headerRowDxfId="17" dataDxfId="16" dataCellStyle="Monétaire">
  <autoFilter ref="F2:M57" xr:uid="{4EA18001-5FCD-494E-B4C0-4998932F8172}"/>
  <tableColumns count="8">
    <tableColumn id="1" xr3:uid="{2EC80B47-70F6-654A-B529-60921218B454}" name="Année" totalsRowLabel="Total" dataDxfId="14" totalsRowDxfId="15"/>
    <tableColumn id="2" xr3:uid="{CD4667E2-DD2E-5046-8146-7124B55209E4}" name="MGA" dataDxfId="6" totalsRowDxfId="13" dataCellStyle="Monétaire"/>
    <tableColumn id="3" xr3:uid="{F26B1A34-2E7B-E243-9979-DD0CB80BF910}" name="Exemption générale au RRQ" dataDxfId="5" totalsRowDxfId="12" dataCellStyle="Monétaire"/>
    <tableColumn id="4" xr3:uid="{B2C2F06C-48A0-D645-AEAF-82E46B4AA8E4}" name="Maximum des gains cotisables" dataDxfId="4" totalsRowDxfId="11" dataCellStyle="Monétaire"/>
    <tableColumn id="5" xr3:uid="{49E99C6A-87C8-074F-8C1C-375ACA44B44A}" name="Taux de cotisation de l'employé" dataDxfId="3" totalsRowDxfId="10" dataCellStyle="Pourcentage"/>
    <tableColumn id="6" xr3:uid="{6E377F7C-B699-4F49-BE0D-26530E3B5383}" name="Cotisation maximale de l'employé" dataDxfId="2" totalsRowDxfId="9" dataCellStyle="Monétaire"/>
    <tableColumn id="7" xr3:uid="{C558D948-D90F-934C-B824-F80B92FEA5B8}" name="TAIR" dataDxfId="1" totalsRowDxfId="8" dataCellStyle="Pourcentage"/>
    <tableColumn id="8" xr3:uid="{9D2F6265-7AC0-6C45-A83C-E16B1845623F}" name="Rente RRQ maximale à 65 ans" totalsRowFunction="sum" dataDxfId="0" totalsRowDxfId="7" dataCellStyle="Monétai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dn.carra.gouv.qc.ca/G&#233;n&#233;ral/Pages/IN99HXXX00A001.aspx" TargetMode="External"/><Relationship Id="rId5" Type="http://schemas.openxmlformats.org/officeDocument/2006/relationships/comments" Target="../comments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97A01-C9B7-4676-858F-079C6C4177D4}">
  <dimension ref="B1:L63"/>
  <sheetViews>
    <sheetView tabSelected="1" workbookViewId="0">
      <selection activeCell="J28" sqref="J28"/>
    </sheetView>
  </sheetViews>
  <sheetFormatPr baseColWidth="10" defaultColWidth="10.83203125" defaultRowHeight="14" x14ac:dyDescent="0.15"/>
  <cols>
    <col min="1" max="1" width="2.5" style="1" customWidth="1"/>
    <col min="2" max="2" width="10.83203125" style="2"/>
    <col min="3" max="3" width="11.5" style="4" bestFit="1" customWidth="1"/>
    <col min="4" max="4" width="10.83203125" style="5"/>
    <col min="5" max="5" width="9.1640625" style="20" customWidth="1"/>
    <col min="6" max="6" width="12.1640625" style="1" customWidth="1"/>
    <col min="7" max="7" width="17" style="1" customWidth="1"/>
    <col min="8" max="8" width="12.33203125" style="1" customWidth="1"/>
    <col min="9" max="10" width="10.83203125" style="1"/>
    <col min="11" max="11" width="43.6640625" style="1" customWidth="1"/>
    <col min="12" max="12" width="11.5" style="1" bestFit="1" customWidth="1"/>
    <col min="13" max="16384" width="10.83203125" style="1"/>
  </cols>
  <sheetData>
    <row r="1" spans="2:12" ht="10" customHeight="1" thickBot="1" x14ac:dyDescent="0.2">
      <c r="B1" s="3"/>
      <c r="E1" s="44"/>
    </row>
    <row r="2" spans="2:12" ht="30" customHeight="1" thickBot="1" x14ac:dyDescent="0.2">
      <c r="B2" s="42" t="s">
        <v>0</v>
      </c>
      <c r="C2" s="47" t="s">
        <v>1</v>
      </c>
      <c r="D2" s="48" t="s">
        <v>2</v>
      </c>
      <c r="E2" s="49" t="s">
        <v>3</v>
      </c>
      <c r="F2" s="30" t="s">
        <v>29</v>
      </c>
      <c r="G2" s="31" t="s">
        <v>30</v>
      </c>
      <c r="H2" s="30" t="s">
        <v>33</v>
      </c>
      <c r="K2" s="1" t="s">
        <v>4</v>
      </c>
    </row>
    <row r="3" spans="2:12" ht="17" thickTop="1" thickBot="1" x14ac:dyDescent="0.2">
      <c r="B3" s="2">
        <v>2020</v>
      </c>
      <c r="C3" s="4">
        <v>60</v>
      </c>
      <c r="D3" s="6">
        <v>0</v>
      </c>
      <c r="E3" s="20">
        <f>VLOOKUP(B3,Données_annuelles_MGA[],2,FALSE)</f>
        <v>58700</v>
      </c>
      <c r="F3" s="26">
        <f>MIN(D3:E3)</f>
        <v>0</v>
      </c>
      <c r="G3" s="50" t="s">
        <v>32</v>
      </c>
      <c r="H3" s="26" t="s">
        <v>32</v>
      </c>
      <c r="L3" s="14" t="s">
        <v>5</v>
      </c>
    </row>
    <row r="4" spans="2:12" x14ac:dyDescent="0.15">
      <c r="B4" s="2">
        <v>2019</v>
      </c>
      <c r="C4" s="4">
        <v>59</v>
      </c>
      <c r="D4" s="20">
        <v>47465.4</v>
      </c>
      <c r="E4" s="20">
        <f>VLOOKUP(B4,Données_annuelles_MGA[],2,FALSE)</f>
        <v>57400</v>
      </c>
      <c r="F4" s="26">
        <f t="shared" ref="F4:F63" si="0">MIN(D4:E4)</f>
        <v>47465.4</v>
      </c>
      <c r="G4" s="50">
        <f t="shared" ref="G4:G27" si="1">IF(B4&gt;=1998,F4/E4*AVERAGE(E5:E9),F4/E4*AVERAGE(E5:E7))</f>
        <v>45017.706898954704</v>
      </c>
      <c r="H4" s="26">
        <f t="shared" ref="H3:H33" si="2">G4</f>
        <v>45017.706898954704</v>
      </c>
      <c r="K4" s="11" t="s">
        <v>13</v>
      </c>
      <c r="L4" s="15">
        <v>0</v>
      </c>
    </row>
    <row r="5" spans="2:12" x14ac:dyDescent="0.15">
      <c r="B5" s="2">
        <v>2018</v>
      </c>
      <c r="C5" s="4">
        <v>58</v>
      </c>
      <c r="D5" s="20">
        <v>46671</v>
      </c>
      <c r="E5" s="20">
        <f>VLOOKUP(B5,Données_annuelles_MGA[],2,FALSE)</f>
        <v>55900</v>
      </c>
      <c r="F5" s="26">
        <f t="shared" si="0"/>
        <v>46671</v>
      </c>
      <c r="G5" s="50">
        <f t="shared" si="1"/>
        <v>44650.538103756706</v>
      </c>
      <c r="H5" s="26">
        <f t="shared" si="2"/>
        <v>44650.538103756706</v>
      </c>
      <c r="K5" s="12" t="s">
        <v>6</v>
      </c>
      <c r="L5" s="16">
        <f>AVERAGE(H3:H38)*0.25</f>
        <v>9002.1113143656767</v>
      </c>
    </row>
    <row r="6" spans="2:12" x14ac:dyDescent="0.15">
      <c r="B6" s="2">
        <v>2017</v>
      </c>
      <c r="C6" s="4">
        <v>57</v>
      </c>
      <c r="D6" s="20">
        <v>46323.45</v>
      </c>
      <c r="E6" s="20">
        <f>VLOOKUP(B6,Données_annuelles_MGA[],2,FALSE)</f>
        <v>55300</v>
      </c>
      <c r="F6" s="26">
        <f t="shared" si="0"/>
        <v>46323.45</v>
      </c>
      <c r="G6" s="50">
        <f t="shared" si="1"/>
        <v>43927.698336347195</v>
      </c>
      <c r="H6" s="26">
        <f t="shared" si="2"/>
        <v>43927.698336347195</v>
      </c>
      <c r="K6" s="12" t="s">
        <v>7</v>
      </c>
      <c r="L6" s="16"/>
    </row>
    <row r="7" spans="2:12" x14ac:dyDescent="0.15">
      <c r="B7" s="2">
        <v>2016</v>
      </c>
      <c r="C7" s="4">
        <v>56</v>
      </c>
      <c r="D7" s="20">
        <v>45538.98</v>
      </c>
      <c r="E7" s="20">
        <f>VLOOKUP(B7,Données_annuelles_MGA[],2,FALSE)</f>
        <v>54900</v>
      </c>
      <c r="F7" s="26">
        <f t="shared" si="0"/>
        <v>45538.98</v>
      </c>
      <c r="G7" s="50">
        <f t="shared" si="1"/>
        <v>42403.509245901645</v>
      </c>
      <c r="H7" s="26">
        <f t="shared" si="2"/>
        <v>42403.509245901645</v>
      </c>
      <c r="K7" s="12" t="s">
        <v>8</v>
      </c>
      <c r="L7" s="16"/>
    </row>
    <row r="8" spans="2:12" x14ac:dyDescent="0.15">
      <c r="B8" s="2">
        <v>2015</v>
      </c>
      <c r="C8" s="4">
        <v>55</v>
      </c>
      <c r="D8" s="20">
        <v>44665.14</v>
      </c>
      <c r="E8" s="20">
        <f>VLOOKUP(B8,Données_annuelles_MGA[],2,FALSE)</f>
        <v>53600</v>
      </c>
      <c r="F8" s="26">
        <f t="shared" si="0"/>
        <v>44665.14</v>
      </c>
      <c r="G8" s="50">
        <f t="shared" si="1"/>
        <v>41531.913761194031</v>
      </c>
      <c r="H8" s="26">
        <f t="shared" si="2"/>
        <v>41531.913761194031</v>
      </c>
      <c r="K8" s="12" t="s">
        <v>9</v>
      </c>
      <c r="L8" s="16"/>
    </row>
    <row r="9" spans="2:12" ht="15" thickBot="1" x14ac:dyDescent="0.2">
      <c r="B9" s="2">
        <v>2014</v>
      </c>
      <c r="C9" s="4">
        <v>54</v>
      </c>
      <c r="D9" s="20">
        <v>43811.159999999996</v>
      </c>
      <c r="E9" s="20">
        <f>VLOOKUP(B9,Données_annuelles_MGA[],2,FALSE)</f>
        <v>52500</v>
      </c>
      <c r="F9" s="26">
        <f t="shared" si="0"/>
        <v>43811.159999999996</v>
      </c>
      <c r="G9" s="50">
        <f t="shared" si="1"/>
        <v>40556.616685714282</v>
      </c>
      <c r="H9" s="26">
        <f t="shared" si="2"/>
        <v>40556.616685714282</v>
      </c>
      <c r="K9" s="13" t="s">
        <v>10</v>
      </c>
      <c r="L9" s="19"/>
    </row>
    <row r="10" spans="2:12" x14ac:dyDescent="0.15">
      <c r="B10" s="2">
        <v>2013</v>
      </c>
      <c r="C10" s="4">
        <v>53</v>
      </c>
      <c r="D10" s="20">
        <v>42699</v>
      </c>
      <c r="E10" s="20">
        <f>VLOOKUP(B10,Données_annuelles_MGA[],2,FALSE)</f>
        <v>51100</v>
      </c>
      <c r="F10" s="26">
        <f t="shared" si="0"/>
        <v>42699</v>
      </c>
      <c r="G10" s="50">
        <f t="shared" si="1"/>
        <v>39573.867710371822</v>
      </c>
      <c r="H10" s="26">
        <f t="shared" si="2"/>
        <v>39573.867710371822</v>
      </c>
      <c r="K10" s="11" t="s">
        <v>11</v>
      </c>
      <c r="L10" s="18"/>
    </row>
    <row r="11" spans="2:12" ht="15" thickBot="1" x14ac:dyDescent="0.2">
      <c r="B11" s="2">
        <v>2012</v>
      </c>
      <c r="C11" s="4">
        <v>52</v>
      </c>
      <c r="D11" s="20">
        <v>42291.87</v>
      </c>
      <c r="E11" s="20">
        <f>VLOOKUP(B11,Données_annuelles_MGA[],2,FALSE)</f>
        <v>50100</v>
      </c>
      <c r="F11" s="26">
        <f t="shared" si="0"/>
        <v>42291.87</v>
      </c>
      <c r="G11" s="50">
        <f t="shared" si="1"/>
        <v>38898.390610778442</v>
      </c>
      <c r="H11" s="26">
        <f t="shared" si="2"/>
        <v>38898.390610778442</v>
      </c>
      <c r="K11" s="13" t="s">
        <v>12</v>
      </c>
      <c r="L11" s="17"/>
    </row>
    <row r="12" spans="2:12" x14ac:dyDescent="0.15">
      <c r="B12" s="2">
        <v>2011</v>
      </c>
      <c r="C12" s="4">
        <v>51</v>
      </c>
      <c r="D12" s="20">
        <v>41576.909999999996</v>
      </c>
      <c r="E12" s="20">
        <f>VLOOKUP(B12,Données_annuelles_MGA[],2,FALSE)</f>
        <v>48300</v>
      </c>
      <c r="F12" s="26">
        <f t="shared" si="0"/>
        <v>41576.909999999996</v>
      </c>
      <c r="G12" s="50">
        <f t="shared" si="1"/>
        <v>38598.522658385089</v>
      </c>
      <c r="H12" s="26">
        <f t="shared" si="2"/>
        <v>38598.522658385089</v>
      </c>
    </row>
    <row r="13" spans="2:12" x14ac:dyDescent="0.15">
      <c r="B13" s="2">
        <v>2010</v>
      </c>
      <c r="C13" s="4">
        <v>50</v>
      </c>
      <c r="D13" s="20">
        <v>40812.300000000003</v>
      </c>
      <c r="E13" s="20">
        <f>VLOOKUP(B13,Données_annuelles_MGA[],2,FALSE)</f>
        <v>47200</v>
      </c>
      <c r="F13" s="26">
        <f t="shared" si="0"/>
        <v>40812.300000000003</v>
      </c>
      <c r="G13" s="50">
        <f t="shared" si="1"/>
        <v>37716.790805084747</v>
      </c>
      <c r="H13" s="26">
        <f t="shared" si="2"/>
        <v>37716.790805084747</v>
      </c>
    </row>
    <row r="14" spans="2:12" x14ac:dyDescent="0.15">
      <c r="B14" s="2">
        <v>2009</v>
      </c>
      <c r="C14" s="4">
        <v>49</v>
      </c>
      <c r="D14" s="20">
        <v>40137.06</v>
      </c>
      <c r="E14" s="20">
        <f>VLOOKUP(B14,Données_annuelles_MGA[],2,FALSE)</f>
        <v>46300</v>
      </c>
      <c r="F14" s="26">
        <f t="shared" si="0"/>
        <v>40137.06</v>
      </c>
      <c r="G14" s="50">
        <f t="shared" si="1"/>
        <v>36808.198004319653</v>
      </c>
      <c r="H14" s="26">
        <f t="shared" si="2"/>
        <v>36808.198004319653</v>
      </c>
    </row>
    <row r="15" spans="2:12" x14ac:dyDescent="0.15">
      <c r="B15" s="2">
        <v>2008</v>
      </c>
      <c r="C15" s="4">
        <v>48</v>
      </c>
      <c r="D15" s="20">
        <v>39620.699999999997</v>
      </c>
      <c r="E15" s="20">
        <f>VLOOKUP(B15,Données_annuelles_MGA[],2,FALSE)</f>
        <v>44900</v>
      </c>
      <c r="F15" s="26">
        <f t="shared" si="0"/>
        <v>39620.699999999997</v>
      </c>
      <c r="G15" s="50">
        <f t="shared" si="1"/>
        <v>36585.171982182626</v>
      </c>
      <c r="H15" s="26">
        <f t="shared" si="2"/>
        <v>36585.171982182626</v>
      </c>
    </row>
    <row r="16" spans="2:12" x14ac:dyDescent="0.15">
      <c r="B16" s="2">
        <v>2007</v>
      </c>
      <c r="C16" s="4">
        <v>47</v>
      </c>
      <c r="D16" s="20">
        <v>38766.720000000001</v>
      </c>
      <c r="E16" s="20">
        <f>VLOOKUP(B16,Données_annuelles_MGA[],2,FALSE)</f>
        <v>43700</v>
      </c>
      <c r="F16" s="26">
        <f t="shared" si="0"/>
        <v>38766.720000000001</v>
      </c>
      <c r="G16" s="50">
        <f t="shared" si="1"/>
        <v>35963.451459954231</v>
      </c>
      <c r="H16" s="26">
        <f t="shared" si="2"/>
        <v>35963.451459954231</v>
      </c>
    </row>
    <row r="17" spans="2:12" x14ac:dyDescent="0.15">
      <c r="B17" s="2">
        <v>2006</v>
      </c>
      <c r="C17" s="4">
        <v>46</v>
      </c>
      <c r="D17" s="20">
        <v>37882.949999999997</v>
      </c>
      <c r="E17" s="20">
        <f>VLOOKUP(B17,Données_annuelles_MGA[],2,FALSE)</f>
        <v>42100</v>
      </c>
      <c r="F17" s="26">
        <f t="shared" si="0"/>
        <v>37882.949999999997</v>
      </c>
      <c r="G17" s="50">
        <f t="shared" si="1"/>
        <v>35795.33850356294</v>
      </c>
      <c r="H17" s="26">
        <f t="shared" si="2"/>
        <v>35795.33850356294</v>
      </c>
    </row>
    <row r="18" spans="2:12" x14ac:dyDescent="0.15">
      <c r="B18" s="2">
        <v>2005</v>
      </c>
      <c r="C18" s="4">
        <v>45</v>
      </c>
      <c r="D18" s="20">
        <v>37336.800000000003</v>
      </c>
      <c r="E18" s="20">
        <f>VLOOKUP(B18,Données_annuelles_MGA[],2,FALSE)</f>
        <v>41100</v>
      </c>
      <c r="F18" s="26">
        <f t="shared" si="0"/>
        <v>37336.800000000003</v>
      </c>
      <c r="G18" s="50">
        <f t="shared" si="1"/>
        <v>35501.755328467152</v>
      </c>
      <c r="H18" s="26">
        <f t="shared" si="2"/>
        <v>35501.755328467152</v>
      </c>
    </row>
    <row r="19" spans="2:12" x14ac:dyDescent="0.15">
      <c r="B19" s="2">
        <v>2004</v>
      </c>
      <c r="C19" s="4">
        <v>44</v>
      </c>
      <c r="D19" s="20">
        <v>36403.379999999997</v>
      </c>
      <c r="E19" s="20">
        <f>VLOOKUP(B19,Données_annuelles_MGA[],2,FALSE)</f>
        <v>40500</v>
      </c>
      <c r="F19" s="26">
        <f t="shared" si="0"/>
        <v>36403.379999999997</v>
      </c>
      <c r="G19" s="50">
        <f t="shared" si="1"/>
        <v>34569.728266666665</v>
      </c>
      <c r="H19" s="26">
        <f t="shared" si="2"/>
        <v>34569.728266666665</v>
      </c>
      <c r="K19" s="54" t="s">
        <v>34</v>
      </c>
      <c r="L19" s="29">
        <f>IF(COUNTIFS(G3:G38,"&gt;=0")*(1-0.15)&lt;10,COUNTIFS(G3:G38,"&gt;=0")-10,TRUNC(COUNTIFS(G3:G38,"&gt;=0")*0.15))</f>
        <v>4</v>
      </c>
    </row>
    <row r="20" spans="2:12" x14ac:dyDescent="0.15">
      <c r="B20" s="2">
        <v>2003</v>
      </c>
      <c r="C20" s="4">
        <v>43</v>
      </c>
      <c r="D20" s="20">
        <v>34755</v>
      </c>
      <c r="E20" s="20">
        <f>VLOOKUP(B20,Données_annuelles_MGA[],2,FALSE)</f>
        <v>39900</v>
      </c>
      <c r="F20" s="26">
        <f t="shared" si="0"/>
        <v>34755</v>
      </c>
      <c r="G20" s="50">
        <f t="shared" si="1"/>
        <v>32978.052631578947</v>
      </c>
      <c r="H20" s="26">
        <f t="shared" si="2"/>
        <v>32978.052631578947</v>
      </c>
      <c r="K20" s="26"/>
    </row>
    <row r="21" spans="2:12" x14ac:dyDescent="0.15">
      <c r="B21" s="2">
        <v>2002</v>
      </c>
      <c r="C21" s="4">
        <v>42</v>
      </c>
      <c r="D21" s="20">
        <v>34546.47</v>
      </c>
      <c r="E21" s="20">
        <f>VLOOKUP(B21,Données_annuelles_MGA[],2,FALSE)</f>
        <v>39100</v>
      </c>
      <c r="F21" s="26">
        <f t="shared" si="0"/>
        <v>34546.47</v>
      </c>
      <c r="G21" s="50">
        <f t="shared" si="1"/>
        <v>32867.741278772381</v>
      </c>
      <c r="H21" s="26">
        <f t="shared" si="2"/>
        <v>32867.741278772381</v>
      </c>
      <c r="K21" s="26"/>
    </row>
    <row r="22" spans="2:12" x14ac:dyDescent="0.15">
      <c r="B22" s="2">
        <v>2001</v>
      </c>
      <c r="C22" s="4">
        <v>41</v>
      </c>
      <c r="D22" s="20">
        <v>33920.879999999997</v>
      </c>
      <c r="E22" s="20">
        <f>VLOOKUP(B22,Données_annuelles_MGA[],2,FALSE)</f>
        <v>38300</v>
      </c>
      <c r="F22" s="26">
        <f t="shared" si="0"/>
        <v>33920.879999999997</v>
      </c>
      <c r="G22" s="50">
        <f t="shared" si="1"/>
        <v>32432.966725848564</v>
      </c>
      <c r="H22" s="26">
        <f t="shared" si="2"/>
        <v>32432.966725848564</v>
      </c>
      <c r="K22" s="26"/>
    </row>
    <row r="23" spans="2:12" x14ac:dyDescent="0.15">
      <c r="B23" s="2">
        <v>2000</v>
      </c>
      <c r="C23" s="4">
        <v>40</v>
      </c>
      <c r="D23" s="20">
        <v>32769</v>
      </c>
      <c r="E23" s="20">
        <f>VLOOKUP(B23,Données_annuelles_MGA[],2,FALSE)</f>
        <v>37600</v>
      </c>
      <c r="F23" s="26">
        <f t="shared" si="0"/>
        <v>32769</v>
      </c>
      <c r="G23" s="50">
        <f t="shared" si="1"/>
        <v>31444.29574468085</v>
      </c>
      <c r="H23" s="26">
        <f t="shared" si="2"/>
        <v>31444.29574468085</v>
      </c>
    </row>
    <row r="24" spans="2:12" x14ac:dyDescent="0.15">
      <c r="B24" s="2">
        <v>1999</v>
      </c>
      <c r="C24" s="4">
        <v>39</v>
      </c>
      <c r="D24" s="20">
        <v>32351.94</v>
      </c>
      <c r="E24" s="20">
        <f>VLOOKUP(B24,Données_annuelles_MGA[],2,FALSE)</f>
        <v>37400</v>
      </c>
      <c r="F24" s="26">
        <f t="shared" si="0"/>
        <v>32351.94</v>
      </c>
      <c r="G24" s="50">
        <f t="shared" si="1"/>
        <v>30691.091743315508</v>
      </c>
      <c r="H24" s="26">
        <f t="shared" si="2"/>
        <v>30691.091743315508</v>
      </c>
    </row>
    <row r="25" spans="2:12" x14ac:dyDescent="0.15">
      <c r="B25" s="2">
        <v>1998</v>
      </c>
      <c r="C25" s="4">
        <v>38</v>
      </c>
      <c r="D25" s="20">
        <v>31155.375</v>
      </c>
      <c r="E25" s="20">
        <f>VLOOKUP(B25,Données_annuelles_MGA[],2,FALSE)</f>
        <v>36900</v>
      </c>
      <c r="F25" s="26">
        <f t="shared" si="0"/>
        <v>31155.375</v>
      </c>
      <c r="G25" s="50">
        <f t="shared" si="1"/>
        <v>29365.418495934962</v>
      </c>
      <c r="H25" s="26">
        <f t="shared" si="2"/>
        <v>29365.418495934962</v>
      </c>
    </row>
    <row r="26" spans="2:12" ht="15" x14ac:dyDescent="0.15">
      <c r="B26" s="51">
        <v>1997</v>
      </c>
      <c r="C26" s="4">
        <v>37</v>
      </c>
      <c r="D26" s="20">
        <v>0</v>
      </c>
      <c r="E26" s="20">
        <f>VLOOKUP(B26,Données_annuelles_MGA[],2,FALSE)</f>
        <v>35800</v>
      </c>
      <c r="F26" s="26">
        <f t="shared" si="0"/>
        <v>0</v>
      </c>
      <c r="G26" s="50" t="s">
        <v>32</v>
      </c>
      <c r="H26" s="26" t="str">
        <f t="shared" si="2"/>
        <v>Exclusion</v>
      </c>
      <c r="K26" s="26"/>
    </row>
    <row r="27" spans="2:12" ht="15" x14ac:dyDescent="0.15">
      <c r="B27" s="51">
        <v>1996</v>
      </c>
      <c r="C27" s="4">
        <v>36</v>
      </c>
      <c r="D27" s="20">
        <v>1492</v>
      </c>
      <c r="E27" s="20">
        <f>VLOOKUP(B27,Données_annuelles_MGA[],2,FALSE)</f>
        <v>35400</v>
      </c>
      <c r="F27" s="52">
        <f t="shared" si="0"/>
        <v>1492</v>
      </c>
      <c r="G27" s="50" t="s">
        <v>32</v>
      </c>
      <c r="H27" s="26" t="str">
        <f t="shared" si="2"/>
        <v>Exclusion</v>
      </c>
    </row>
    <row r="28" spans="2:12" ht="15" x14ac:dyDescent="0.15">
      <c r="B28" s="51">
        <v>1995</v>
      </c>
      <c r="C28" s="4">
        <v>35</v>
      </c>
      <c r="D28" s="20">
        <v>1302</v>
      </c>
      <c r="E28" s="20">
        <f>VLOOKUP(B28,Données_annuelles_MGA[],2,FALSE)</f>
        <v>34900</v>
      </c>
      <c r="F28" s="52">
        <f t="shared" si="0"/>
        <v>1302</v>
      </c>
      <c r="G28" s="50" t="s">
        <v>32</v>
      </c>
      <c r="H28" s="26" t="str">
        <f t="shared" si="2"/>
        <v>Exclusion</v>
      </c>
    </row>
    <row r="29" spans="2:12" ht="15" x14ac:dyDescent="0.15">
      <c r="B29" s="51">
        <v>1994</v>
      </c>
      <c r="C29" s="4">
        <v>34</v>
      </c>
      <c r="D29" s="20">
        <v>0</v>
      </c>
      <c r="E29" s="20">
        <f>VLOOKUP(B29,Données_annuelles_MGA[],2,FALSE)</f>
        <v>34400</v>
      </c>
      <c r="F29" s="26">
        <f t="shared" si="0"/>
        <v>0</v>
      </c>
      <c r="G29" s="50" t="s">
        <v>32</v>
      </c>
      <c r="H29" s="26" t="str">
        <f t="shared" si="2"/>
        <v>Exclusion</v>
      </c>
    </row>
    <row r="30" spans="2:12" ht="15" x14ac:dyDescent="0.15">
      <c r="B30" s="51">
        <v>1993</v>
      </c>
      <c r="C30" s="4">
        <v>33</v>
      </c>
      <c r="D30" s="20">
        <v>0</v>
      </c>
      <c r="E30" s="20">
        <f>VLOOKUP(B30,Données_annuelles_MGA[],2,FALSE)</f>
        <v>33400</v>
      </c>
      <c r="F30" s="26">
        <f t="shared" si="0"/>
        <v>0</v>
      </c>
      <c r="G30" s="50" t="s">
        <v>32</v>
      </c>
      <c r="H30" s="26" t="str">
        <f t="shared" si="2"/>
        <v>Exclusion</v>
      </c>
    </row>
    <row r="31" spans="2:12" ht="15" x14ac:dyDescent="0.15">
      <c r="B31" s="51">
        <v>1992</v>
      </c>
      <c r="C31" s="4">
        <v>32</v>
      </c>
      <c r="D31" s="20">
        <v>0</v>
      </c>
      <c r="E31" s="20">
        <f>VLOOKUP(B31,Données_annuelles_MGA[],2,FALSE)</f>
        <v>32200</v>
      </c>
      <c r="F31" s="26">
        <f t="shared" si="0"/>
        <v>0</v>
      </c>
      <c r="G31" s="50" t="s">
        <v>32</v>
      </c>
      <c r="H31" s="26" t="str">
        <f t="shared" si="2"/>
        <v>Exclusion</v>
      </c>
    </row>
    <row r="32" spans="2:12" ht="15" x14ac:dyDescent="0.15">
      <c r="B32" s="51">
        <v>1991</v>
      </c>
      <c r="C32" s="4">
        <v>31</v>
      </c>
      <c r="D32" s="20">
        <v>0</v>
      </c>
      <c r="E32" s="20">
        <f>VLOOKUP(B32,Données_annuelles_MGA[],2,FALSE)</f>
        <v>30500</v>
      </c>
      <c r="F32" s="26">
        <f t="shared" si="0"/>
        <v>0</v>
      </c>
      <c r="G32" s="50" t="s">
        <v>32</v>
      </c>
      <c r="H32" s="26" t="str">
        <f t="shared" si="2"/>
        <v>Exclusion</v>
      </c>
    </row>
    <row r="33" spans="2:8" x14ac:dyDescent="0.15">
      <c r="B33" s="2">
        <v>1990</v>
      </c>
      <c r="C33" s="4">
        <v>30</v>
      </c>
      <c r="D33" s="20">
        <v>24854.79</v>
      </c>
      <c r="E33" s="20">
        <f>VLOOKUP(B33,Données_annuelles_MGA[],2,FALSE)</f>
        <v>28900</v>
      </c>
      <c r="F33" s="26">
        <f t="shared" si="0"/>
        <v>24854.79</v>
      </c>
      <c r="G33" s="50">
        <f t="shared" ref="G29:G63" si="3">IF(B33&gt;=1998,F33/E33*AVERAGE(E34:E38),F33/E33*AVERAGE(E34:E36))</f>
        <v>22962.729861591695</v>
      </c>
      <c r="H33" s="26">
        <f t="shared" si="2"/>
        <v>22962.729861591695</v>
      </c>
    </row>
    <row r="34" spans="2:8" x14ac:dyDescent="0.15">
      <c r="B34" s="2">
        <v>1989</v>
      </c>
      <c r="C34" s="4">
        <v>29</v>
      </c>
      <c r="D34" s="20">
        <v>24825</v>
      </c>
      <c r="E34" s="20">
        <f>VLOOKUP(B34,Données_annuelles_MGA[],2,FALSE)</f>
        <v>27700</v>
      </c>
      <c r="F34" s="26">
        <f t="shared" si="0"/>
        <v>24825</v>
      </c>
      <c r="G34" s="50">
        <f t="shared" si="3"/>
        <v>23361.191335740074</v>
      </c>
      <c r="H34" s="26">
        <f>G34</f>
        <v>23361.191335740074</v>
      </c>
    </row>
    <row r="35" spans="2:8" x14ac:dyDescent="0.15">
      <c r="B35" s="2">
        <v>1988</v>
      </c>
      <c r="C35" s="4">
        <v>28</v>
      </c>
      <c r="D35" s="20">
        <v>22789.35</v>
      </c>
      <c r="E35" s="20">
        <f>VLOOKUP(B35,Données_annuelles_MGA[],2,FALSE)</f>
        <v>26500</v>
      </c>
      <c r="F35" s="26">
        <f t="shared" si="0"/>
        <v>22789.35</v>
      </c>
      <c r="G35" s="50">
        <f t="shared" si="3"/>
        <v>21528.052641509432</v>
      </c>
      <c r="H35" s="53" t="s">
        <v>32</v>
      </c>
    </row>
    <row r="36" spans="2:8" x14ac:dyDescent="0.15">
      <c r="B36" s="2">
        <v>1987</v>
      </c>
      <c r="C36" s="4">
        <v>27</v>
      </c>
      <c r="D36" s="20">
        <v>22243.200000000001</v>
      </c>
      <c r="E36" s="20">
        <f>VLOOKUP(B36,Données_annuelles_MGA[],2,FALSE)</f>
        <v>25900</v>
      </c>
      <c r="F36" s="26">
        <f t="shared" si="0"/>
        <v>22243.200000000001</v>
      </c>
      <c r="G36" s="50">
        <f t="shared" si="3"/>
        <v>20038.918918918916</v>
      </c>
      <c r="H36" s="53" t="s">
        <v>32</v>
      </c>
    </row>
    <row r="37" spans="2:8" x14ac:dyDescent="0.15">
      <c r="B37" s="2">
        <v>1986</v>
      </c>
      <c r="C37" s="4">
        <v>26</v>
      </c>
      <c r="D37" s="20">
        <v>20853</v>
      </c>
      <c r="E37" s="20">
        <f>VLOOKUP(B37,Données_annuelles_MGA[],2,FALSE)</f>
        <v>25800</v>
      </c>
      <c r="F37" s="26">
        <f t="shared" si="0"/>
        <v>20853</v>
      </c>
      <c r="G37" s="50">
        <f t="shared" si="3"/>
        <v>16892.546511627905</v>
      </c>
      <c r="H37" s="53" t="s">
        <v>32</v>
      </c>
    </row>
    <row r="38" spans="2:8" x14ac:dyDescent="0.15">
      <c r="B38" s="2">
        <v>1985</v>
      </c>
      <c r="C38" s="4">
        <v>25</v>
      </c>
      <c r="D38" s="20">
        <v>19860</v>
      </c>
      <c r="E38" s="20">
        <f>VLOOKUP(B38,Données_annuelles_MGA[],2,FALSE)</f>
        <v>23400</v>
      </c>
      <c r="F38" s="26">
        <f t="shared" si="0"/>
        <v>19860</v>
      </c>
      <c r="G38" s="50">
        <f>IF(B38&gt;=1998,F38/E38*AVERAGE(E39:E43),F38/E38*AVERAGE(E39:E41))</f>
        <v>15786.153846153846</v>
      </c>
      <c r="H38" s="53" t="s">
        <v>32</v>
      </c>
    </row>
    <row r="39" spans="2:8" x14ac:dyDescent="0.15">
      <c r="B39" s="2">
        <v>1984</v>
      </c>
      <c r="C39" s="4">
        <v>24</v>
      </c>
      <c r="D39" s="20">
        <v>0</v>
      </c>
      <c r="E39" s="20">
        <f>VLOOKUP(B39,Données_annuelles_MGA[],2,FALSE)</f>
        <v>20800</v>
      </c>
      <c r="F39" s="26">
        <f t="shared" si="0"/>
        <v>0</v>
      </c>
      <c r="G39" s="50">
        <f t="shared" si="3"/>
        <v>0</v>
      </c>
    </row>
    <row r="40" spans="2:8" x14ac:dyDescent="0.15">
      <c r="B40" s="2">
        <v>1983</v>
      </c>
      <c r="C40" s="4">
        <v>23</v>
      </c>
      <c r="D40" s="20">
        <v>0</v>
      </c>
      <c r="E40" s="20">
        <f>VLOOKUP(B40,Données_annuelles_MGA[],2,FALSE)</f>
        <v>18500</v>
      </c>
      <c r="F40" s="26">
        <f t="shared" si="0"/>
        <v>0</v>
      </c>
      <c r="G40" s="50">
        <f t="shared" si="3"/>
        <v>0</v>
      </c>
    </row>
    <row r="41" spans="2:8" x14ac:dyDescent="0.15">
      <c r="B41" s="2">
        <v>1982</v>
      </c>
      <c r="C41" s="4">
        <v>22</v>
      </c>
      <c r="D41" s="20">
        <v>0</v>
      </c>
      <c r="E41" s="20">
        <f>VLOOKUP(B41,Données_annuelles_MGA[],2,FALSE)</f>
        <v>16500</v>
      </c>
      <c r="F41" s="26">
        <f t="shared" si="0"/>
        <v>0</v>
      </c>
      <c r="G41" s="50">
        <f t="shared" si="3"/>
        <v>0</v>
      </c>
    </row>
    <row r="42" spans="2:8" x14ac:dyDescent="0.15">
      <c r="B42" s="2">
        <v>1981</v>
      </c>
      <c r="C42" s="4">
        <v>21</v>
      </c>
      <c r="D42" s="20">
        <v>0</v>
      </c>
      <c r="E42" s="20">
        <f>VLOOKUP(B42,Données_annuelles_MGA[],2,FALSE)</f>
        <v>14700</v>
      </c>
      <c r="F42" s="26">
        <f t="shared" si="0"/>
        <v>0</v>
      </c>
      <c r="G42" s="50">
        <f t="shared" si="3"/>
        <v>0</v>
      </c>
    </row>
    <row r="43" spans="2:8" x14ac:dyDescent="0.15">
      <c r="B43" s="2">
        <v>1980</v>
      </c>
      <c r="C43" s="4">
        <v>20</v>
      </c>
      <c r="D43" s="20">
        <v>0</v>
      </c>
      <c r="E43" s="20">
        <f>VLOOKUP(B43,Données_annuelles_MGA[],2,FALSE)</f>
        <v>13100</v>
      </c>
      <c r="F43" s="26">
        <f t="shared" si="0"/>
        <v>0</v>
      </c>
      <c r="G43" s="50">
        <f t="shared" si="3"/>
        <v>0</v>
      </c>
    </row>
    <row r="44" spans="2:8" x14ac:dyDescent="0.15">
      <c r="B44" s="2">
        <v>1979</v>
      </c>
      <c r="C44" s="4">
        <v>19</v>
      </c>
      <c r="D44" s="20">
        <v>0</v>
      </c>
      <c r="E44" s="20">
        <f>VLOOKUP(B44,Données_annuelles_MGA[],2,FALSE)</f>
        <v>11700</v>
      </c>
      <c r="F44" s="26">
        <f t="shared" si="0"/>
        <v>0</v>
      </c>
      <c r="G44" s="50">
        <f t="shared" si="3"/>
        <v>0</v>
      </c>
    </row>
    <row r="45" spans="2:8" x14ac:dyDescent="0.15">
      <c r="B45" s="2">
        <v>1978</v>
      </c>
      <c r="C45" s="4">
        <v>18</v>
      </c>
      <c r="D45" s="20">
        <v>0</v>
      </c>
      <c r="E45" s="20">
        <f>VLOOKUP(B45,Données_annuelles_MGA[],2,FALSE)</f>
        <v>10400</v>
      </c>
      <c r="F45" s="26">
        <f t="shared" si="0"/>
        <v>0</v>
      </c>
      <c r="G45" s="50">
        <f t="shared" si="3"/>
        <v>0</v>
      </c>
    </row>
    <row r="46" spans="2:8" x14ac:dyDescent="0.15">
      <c r="B46" s="2">
        <v>1977</v>
      </c>
      <c r="C46" s="4">
        <v>17</v>
      </c>
      <c r="D46" s="20">
        <v>0</v>
      </c>
      <c r="E46" s="20">
        <f>VLOOKUP(B46,Données_annuelles_MGA[],2,FALSE)</f>
        <v>9300</v>
      </c>
      <c r="F46" s="26">
        <f t="shared" si="0"/>
        <v>0</v>
      </c>
      <c r="G46" s="50">
        <f t="shared" si="3"/>
        <v>0</v>
      </c>
    </row>
    <row r="47" spans="2:8" x14ac:dyDescent="0.15">
      <c r="B47" s="2">
        <v>1976</v>
      </c>
      <c r="C47" s="4">
        <v>16</v>
      </c>
      <c r="D47" s="20">
        <v>0</v>
      </c>
      <c r="E47" s="20">
        <f>VLOOKUP(B47,Données_annuelles_MGA[],2,FALSE)</f>
        <v>8300</v>
      </c>
      <c r="F47" s="26">
        <f t="shared" si="0"/>
        <v>0</v>
      </c>
      <c r="G47" s="50">
        <f t="shared" si="3"/>
        <v>0</v>
      </c>
    </row>
    <row r="48" spans="2:8" x14ac:dyDescent="0.15">
      <c r="B48" s="2">
        <v>1975</v>
      </c>
      <c r="C48" s="4">
        <v>15</v>
      </c>
      <c r="D48" s="20">
        <v>0</v>
      </c>
      <c r="E48" s="20">
        <f>VLOOKUP(B48,Données_annuelles_MGA[],2,FALSE)</f>
        <v>7400</v>
      </c>
      <c r="F48" s="26">
        <f t="shared" si="0"/>
        <v>0</v>
      </c>
      <c r="G48" s="50">
        <f t="shared" si="3"/>
        <v>0</v>
      </c>
    </row>
    <row r="49" spans="2:7" x14ac:dyDescent="0.15">
      <c r="B49" s="2">
        <v>1974</v>
      </c>
      <c r="C49" s="4">
        <v>14</v>
      </c>
      <c r="D49" s="20">
        <v>0</v>
      </c>
      <c r="E49" s="20">
        <f>VLOOKUP(B49,Données_annuelles_MGA[],2,FALSE)</f>
        <v>6600</v>
      </c>
      <c r="F49" s="26">
        <f t="shared" si="0"/>
        <v>0</v>
      </c>
      <c r="G49" s="50">
        <f t="shared" si="3"/>
        <v>0</v>
      </c>
    </row>
    <row r="50" spans="2:7" x14ac:dyDescent="0.15">
      <c r="B50" s="2">
        <v>1973</v>
      </c>
      <c r="C50" s="4">
        <v>13</v>
      </c>
      <c r="D50" s="20">
        <v>0</v>
      </c>
      <c r="E50" s="20">
        <f>VLOOKUP(B50,Données_annuelles_MGA[],2,FALSE)</f>
        <v>5900</v>
      </c>
      <c r="F50" s="26">
        <f t="shared" si="0"/>
        <v>0</v>
      </c>
      <c r="G50" s="50">
        <f t="shared" si="3"/>
        <v>0</v>
      </c>
    </row>
    <row r="51" spans="2:7" x14ac:dyDescent="0.15">
      <c r="B51" s="2">
        <v>1972</v>
      </c>
      <c r="C51" s="4">
        <v>12</v>
      </c>
      <c r="D51" s="20">
        <v>0</v>
      </c>
      <c r="E51" s="20">
        <f>VLOOKUP(B51,Données_annuelles_MGA[],2,FALSE)</f>
        <v>5500</v>
      </c>
      <c r="F51" s="26">
        <f t="shared" si="0"/>
        <v>0</v>
      </c>
      <c r="G51" s="50">
        <f t="shared" si="3"/>
        <v>0</v>
      </c>
    </row>
    <row r="52" spans="2:7" x14ac:dyDescent="0.15">
      <c r="B52" s="2">
        <v>1971</v>
      </c>
      <c r="C52" s="4">
        <v>11</v>
      </c>
      <c r="D52" s="20">
        <v>0</v>
      </c>
      <c r="E52" s="20">
        <f>VLOOKUP(B52,Données_annuelles_MGA[],2,FALSE)</f>
        <v>5400</v>
      </c>
      <c r="F52" s="26">
        <f t="shared" si="0"/>
        <v>0</v>
      </c>
      <c r="G52" s="50">
        <f t="shared" si="3"/>
        <v>0</v>
      </c>
    </row>
    <row r="53" spans="2:7" x14ac:dyDescent="0.15">
      <c r="B53" s="2">
        <v>1970</v>
      </c>
      <c r="C53" s="4">
        <v>10</v>
      </c>
      <c r="D53" s="20">
        <v>0</v>
      </c>
      <c r="E53" s="20">
        <f>VLOOKUP(B53,Données_annuelles_MGA[],2,FALSE)</f>
        <v>5300</v>
      </c>
      <c r="F53" s="26">
        <f t="shared" si="0"/>
        <v>0</v>
      </c>
      <c r="G53" s="50">
        <f t="shared" si="3"/>
        <v>0</v>
      </c>
    </row>
    <row r="54" spans="2:7" x14ac:dyDescent="0.15">
      <c r="B54" s="2">
        <v>1969</v>
      </c>
      <c r="C54" s="4">
        <v>9</v>
      </c>
      <c r="D54" s="20">
        <v>0</v>
      </c>
      <c r="E54" s="20">
        <f>VLOOKUP(B54,Données_annuelles_MGA[],2,FALSE)</f>
        <v>5200</v>
      </c>
      <c r="F54" s="26">
        <f t="shared" si="0"/>
        <v>0</v>
      </c>
      <c r="G54" s="50">
        <f t="shared" si="3"/>
        <v>0</v>
      </c>
    </row>
    <row r="55" spans="2:7" x14ac:dyDescent="0.15">
      <c r="B55" s="2">
        <v>1968</v>
      </c>
      <c r="C55" s="4">
        <v>8</v>
      </c>
      <c r="D55" s="20">
        <v>0</v>
      </c>
      <c r="E55" s="20">
        <f>VLOOKUP(B55,Données_annuelles_MGA[],2,FALSE)</f>
        <v>5100</v>
      </c>
      <c r="F55" s="26">
        <f t="shared" si="0"/>
        <v>0</v>
      </c>
      <c r="G55" s="50">
        <f t="shared" si="3"/>
        <v>0</v>
      </c>
    </row>
    <row r="56" spans="2:7" x14ac:dyDescent="0.15">
      <c r="B56" s="2">
        <v>1967</v>
      </c>
      <c r="C56" s="4">
        <v>7</v>
      </c>
      <c r="D56" s="20">
        <v>0</v>
      </c>
      <c r="E56" s="20">
        <f>VLOOKUP(B56,Données_annuelles_MGA[],2,FALSE)</f>
        <v>5000</v>
      </c>
      <c r="F56" s="26">
        <f t="shared" si="0"/>
        <v>0</v>
      </c>
      <c r="G56" s="50">
        <f t="shared" si="3"/>
        <v>0</v>
      </c>
    </row>
    <row r="57" spans="2:7" x14ac:dyDescent="0.15">
      <c r="B57" s="2">
        <v>1966</v>
      </c>
      <c r="C57" s="4">
        <v>6</v>
      </c>
      <c r="D57" s="20">
        <v>0</v>
      </c>
      <c r="E57" s="20">
        <f>VLOOKUP(B57,Données_annuelles_MGA[],2,FALSE)</f>
        <v>5000</v>
      </c>
      <c r="F57" s="26">
        <f t="shared" si="0"/>
        <v>0</v>
      </c>
      <c r="G57" s="50"/>
    </row>
    <row r="58" spans="2:7" x14ac:dyDescent="0.15">
      <c r="B58" s="2">
        <v>1965</v>
      </c>
      <c r="C58" s="4">
        <v>5</v>
      </c>
      <c r="D58" s="20">
        <v>0</v>
      </c>
      <c r="F58" s="26"/>
      <c r="G58" s="50"/>
    </row>
    <row r="59" spans="2:7" x14ac:dyDescent="0.15">
      <c r="B59" s="2">
        <v>1964</v>
      </c>
      <c r="C59" s="4">
        <v>4</v>
      </c>
      <c r="D59" s="20">
        <v>0</v>
      </c>
      <c r="F59" s="26"/>
      <c r="G59" s="50"/>
    </row>
    <row r="60" spans="2:7" x14ac:dyDescent="0.15">
      <c r="B60" s="2">
        <v>1963</v>
      </c>
      <c r="C60" s="4">
        <v>3</v>
      </c>
      <c r="D60" s="20">
        <v>0</v>
      </c>
      <c r="F60" s="26"/>
      <c r="G60" s="50"/>
    </row>
    <row r="61" spans="2:7" x14ac:dyDescent="0.15">
      <c r="B61" s="2">
        <v>1962</v>
      </c>
      <c r="C61" s="4">
        <v>2</v>
      </c>
      <c r="D61" s="20">
        <v>0</v>
      </c>
      <c r="F61" s="26"/>
      <c r="G61" s="50"/>
    </row>
    <row r="62" spans="2:7" x14ac:dyDescent="0.15">
      <c r="B62" s="2">
        <v>1961</v>
      </c>
      <c r="C62" s="4">
        <v>1</v>
      </c>
      <c r="D62" s="20">
        <v>0</v>
      </c>
      <c r="F62" s="26"/>
      <c r="G62" s="50"/>
    </row>
    <row r="63" spans="2:7" ht="15" thickBot="1" x14ac:dyDescent="0.2">
      <c r="B63" s="2">
        <v>1960</v>
      </c>
      <c r="C63" s="4">
        <v>0</v>
      </c>
      <c r="D63" s="21">
        <v>0</v>
      </c>
      <c r="F63" s="26"/>
      <c r="G63" s="50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D372-2F5B-444E-901D-D02956C9F1AC}">
  <dimension ref="B1:J11"/>
  <sheetViews>
    <sheetView workbookViewId="0">
      <selection activeCell="F24" sqref="F24"/>
    </sheetView>
  </sheetViews>
  <sheetFormatPr baseColWidth="10" defaultColWidth="10.83203125" defaultRowHeight="14" x14ac:dyDescent="0.15"/>
  <cols>
    <col min="1" max="1" width="2.5" style="1" customWidth="1"/>
    <col min="2" max="2" width="10.83203125" style="2"/>
    <col min="3" max="3" width="11.5" style="4" bestFit="1" customWidth="1"/>
    <col min="4" max="4" width="10.83203125" style="5"/>
    <col min="5" max="5" width="10.83203125" style="6"/>
    <col min="6" max="8" width="10.83203125" style="1"/>
    <col min="9" max="9" width="47.33203125" style="1" bestFit="1" customWidth="1"/>
    <col min="10" max="16384" width="10.83203125" style="1"/>
  </cols>
  <sheetData>
    <row r="1" spans="2:10" ht="10" customHeight="1" thickBot="1" x14ac:dyDescent="0.2">
      <c r="B1" s="3"/>
      <c r="E1" s="5"/>
    </row>
    <row r="2" spans="2:10" ht="15" thickBot="1" x14ac:dyDescent="0.2">
      <c r="B2" s="7" t="s">
        <v>0</v>
      </c>
      <c r="C2" s="8" t="s">
        <v>1</v>
      </c>
      <c r="D2" s="9" t="s">
        <v>2</v>
      </c>
      <c r="E2" s="10" t="s">
        <v>3</v>
      </c>
      <c r="I2" s="1" t="s">
        <v>4</v>
      </c>
    </row>
    <row r="3" spans="2:10" ht="16" thickTop="1" thickBot="1" x14ac:dyDescent="0.2">
      <c r="J3" s="14" t="s">
        <v>5</v>
      </c>
    </row>
    <row r="4" spans="2:10" x14ac:dyDescent="0.15">
      <c r="I4" s="11" t="s">
        <v>13</v>
      </c>
      <c r="J4" s="15"/>
    </row>
    <row r="5" spans="2:10" x14ac:dyDescent="0.15">
      <c r="I5" s="12" t="s">
        <v>6</v>
      </c>
      <c r="J5" s="16"/>
    </row>
    <row r="6" spans="2:10" x14ac:dyDescent="0.15">
      <c r="I6" s="12" t="s">
        <v>7</v>
      </c>
      <c r="J6" s="16"/>
    </row>
    <row r="7" spans="2:10" x14ac:dyDescent="0.15">
      <c r="I7" s="12" t="s">
        <v>8</v>
      </c>
      <c r="J7" s="16"/>
    </row>
    <row r="8" spans="2:10" x14ac:dyDescent="0.15">
      <c r="I8" s="12" t="s">
        <v>9</v>
      </c>
      <c r="J8" s="16"/>
    </row>
    <row r="9" spans="2:10" ht="15" thickBot="1" x14ac:dyDescent="0.2">
      <c r="I9" s="13" t="s">
        <v>10</v>
      </c>
      <c r="J9" s="19"/>
    </row>
    <row r="10" spans="2:10" x14ac:dyDescent="0.15">
      <c r="I10" s="11" t="s">
        <v>11</v>
      </c>
      <c r="J10" s="18"/>
    </row>
    <row r="11" spans="2:10" ht="15" thickBot="1" x14ac:dyDescent="0.2">
      <c r="I11" s="13" t="s">
        <v>12</v>
      </c>
      <c r="J11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058D-9527-44EF-BE25-5C09CA35E4DB}">
  <dimension ref="B1:J11"/>
  <sheetViews>
    <sheetView workbookViewId="0">
      <selection activeCell="F20" sqref="F20"/>
    </sheetView>
  </sheetViews>
  <sheetFormatPr baseColWidth="10" defaultColWidth="10.83203125" defaultRowHeight="14" x14ac:dyDescent="0.15"/>
  <cols>
    <col min="1" max="1" width="2.5" style="1" customWidth="1"/>
    <col min="2" max="2" width="10.83203125" style="2"/>
    <col min="3" max="3" width="11.5" style="4" bestFit="1" customWidth="1"/>
    <col min="4" max="4" width="10.83203125" style="5"/>
    <col min="5" max="5" width="10.83203125" style="6"/>
    <col min="6" max="8" width="10.83203125" style="1"/>
    <col min="9" max="9" width="47.33203125" style="1" bestFit="1" customWidth="1"/>
    <col min="10" max="16384" width="10.83203125" style="1"/>
  </cols>
  <sheetData>
    <row r="1" spans="2:10" ht="10" customHeight="1" thickBot="1" x14ac:dyDescent="0.2">
      <c r="B1" s="3"/>
      <c r="E1" s="5"/>
    </row>
    <row r="2" spans="2:10" ht="15" thickBot="1" x14ac:dyDescent="0.2">
      <c r="B2" s="7" t="s">
        <v>0</v>
      </c>
      <c r="C2" s="8" t="s">
        <v>1</v>
      </c>
      <c r="D2" s="9" t="s">
        <v>2</v>
      </c>
      <c r="E2" s="10" t="s">
        <v>3</v>
      </c>
      <c r="I2" s="1" t="s">
        <v>4</v>
      </c>
    </row>
    <row r="3" spans="2:10" ht="16" thickTop="1" thickBot="1" x14ac:dyDescent="0.2">
      <c r="J3" s="14" t="s">
        <v>5</v>
      </c>
    </row>
    <row r="4" spans="2:10" x14ac:dyDescent="0.15">
      <c r="I4" s="11" t="s">
        <v>13</v>
      </c>
      <c r="J4" s="15"/>
    </row>
    <row r="5" spans="2:10" x14ac:dyDescent="0.15">
      <c r="I5" s="12" t="s">
        <v>6</v>
      </c>
      <c r="J5" s="16"/>
    </row>
    <row r="6" spans="2:10" x14ac:dyDescent="0.15">
      <c r="I6" s="12" t="s">
        <v>7</v>
      </c>
      <c r="J6" s="16"/>
    </row>
    <row r="7" spans="2:10" x14ac:dyDescent="0.15">
      <c r="I7" s="12" t="s">
        <v>8</v>
      </c>
      <c r="J7" s="16"/>
    </row>
    <row r="8" spans="2:10" x14ac:dyDescent="0.15">
      <c r="I8" s="12" t="s">
        <v>9</v>
      </c>
      <c r="J8" s="16"/>
    </row>
    <row r="9" spans="2:10" ht="15" thickBot="1" x14ac:dyDescent="0.2">
      <c r="I9" s="13" t="s">
        <v>10</v>
      </c>
      <c r="J9" s="19"/>
    </row>
    <row r="10" spans="2:10" x14ac:dyDescent="0.15">
      <c r="I10" s="11" t="s">
        <v>11</v>
      </c>
      <c r="J10" s="18"/>
    </row>
    <row r="11" spans="2:10" ht="15" thickBot="1" x14ac:dyDescent="0.2">
      <c r="I11" s="13" t="s">
        <v>12</v>
      </c>
      <c r="J11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BBD0-3540-47FD-9C64-4AC625E42B0E}">
  <dimension ref="B1:J11"/>
  <sheetViews>
    <sheetView workbookViewId="0">
      <selection activeCell="G15" sqref="G15"/>
    </sheetView>
  </sheetViews>
  <sheetFormatPr baseColWidth="10" defaultColWidth="10.83203125" defaultRowHeight="14" x14ac:dyDescent="0.15"/>
  <cols>
    <col min="1" max="1" width="2.5" style="1" customWidth="1"/>
    <col min="2" max="2" width="10.83203125" style="2"/>
    <col min="3" max="3" width="11.5" style="4" bestFit="1" customWidth="1"/>
    <col min="4" max="4" width="10.83203125" style="5"/>
    <col min="5" max="5" width="10.83203125" style="6"/>
    <col min="6" max="8" width="10.83203125" style="1"/>
    <col min="9" max="9" width="47.33203125" style="1" bestFit="1" customWidth="1"/>
    <col min="10" max="16384" width="10.83203125" style="1"/>
  </cols>
  <sheetData>
    <row r="1" spans="2:10" ht="10" customHeight="1" thickBot="1" x14ac:dyDescent="0.2">
      <c r="B1" s="3"/>
      <c r="E1" s="5"/>
    </row>
    <row r="2" spans="2:10" ht="15" thickBot="1" x14ac:dyDescent="0.2">
      <c r="B2" s="7" t="s">
        <v>0</v>
      </c>
      <c r="C2" s="8" t="s">
        <v>1</v>
      </c>
      <c r="D2" s="9" t="s">
        <v>2</v>
      </c>
      <c r="E2" s="10" t="s">
        <v>3</v>
      </c>
      <c r="I2" s="1" t="s">
        <v>4</v>
      </c>
    </row>
    <row r="3" spans="2:10" ht="16" thickTop="1" thickBot="1" x14ac:dyDescent="0.2">
      <c r="J3" s="14" t="s">
        <v>5</v>
      </c>
    </row>
    <row r="4" spans="2:10" x14ac:dyDescent="0.15">
      <c r="I4" s="11" t="s">
        <v>13</v>
      </c>
      <c r="J4" s="15"/>
    </row>
    <row r="5" spans="2:10" x14ac:dyDescent="0.15">
      <c r="I5" s="12" t="s">
        <v>6</v>
      </c>
      <c r="J5" s="16"/>
    </row>
    <row r="6" spans="2:10" x14ac:dyDescent="0.15">
      <c r="I6" s="12" t="s">
        <v>7</v>
      </c>
      <c r="J6" s="16"/>
    </row>
    <row r="7" spans="2:10" x14ac:dyDescent="0.15">
      <c r="I7" s="12" t="s">
        <v>8</v>
      </c>
      <c r="J7" s="16"/>
    </row>
    <row r="8" spans="2:10" x14ac:dyDescent="0.15">
      <c r="I8" s="12" t="s">
        <v>9</v>
      </c>
      <c r="J8" s="16"/>
    </row>
    <row r="9" spans="2:10" ht="15" thickBot="1" x14ac:dyDescent="0.2">
      <c r="I9" s="13" t="s">
        <v>10</v>
      </c>
      <c r="J9" s="19"/>
    </row>
    <row r="10" spans="2:10" x14ac:dyDescent="0.15">
      <c r="I10" s="11" t="s">
        <v>11</v>
      </c>
      <c r="J10" s="18"/>
    </row>
    <row r="11" spans="2:10" ht="15" thickBot="1" x14ac:dyDescent="0.2">
      <c r="I11" s="13" t="s">
        <v>12</v>
      </c>
      <c r="J11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13AE-5826-0C43-B740-549BFDB60E83}">
  <dimension ref="B1:N58"/>
  <sheetViews>
    <sheetView topLeftCell="B1" workbookViewId="0">
      <selection activeCell="D17" sqref="D17"/>
    </sheetView>
  </sheetViews>
  <sheetFormatPr baseColWidth="10" defaultColWidth="10.83203125" defaultRowHeight="15" x14ac:dyDescent="0.2"/>
  <cols>
    <col min="1" max="1" width="2.6640625" style="1" customWidth="1"/>
    <col min="2" max="2" width="36.1640625" style="1" bestFit="1" customWidth="1"/>
    <col min="3" max="3" width="11.1640625" style="22" bestFit="1" customWidth="1"/>
    <col min="6" max="6" width="11.1640625" style="30" bestFit="1" customWidth="1"/>
    <col min="7" max="7" width="11.1640625" style="34" bestFit="1" customWidth="1"/>
    <col min="8" max="8" width="18.83203125" style="34" bestFit="1" customWidth="1"/>
    <col min="9" max="9" width="21.6640625" style="46" bestFit="1" customWidth="1"/>
    <col min="10" max="10" width="22.5" style="32" bestFit="1" customWidth="1"/>
    <col min="11" max="11" width="24.6640625" style="46" bestFit="1" customWidth="1"/>
    <col min="12" max="12" width="9.6640625" style="35" bestFit="1" customWidth="1"/>
    <col min="13" max="13" width="20.5" style="46" bestFit="1" customWidth="1"/>
    <col min="15" max="16384" width="10.83203125" style="1"/>
  </cols>
  <sheetData>
    <row r="1" spans="2:14" ht="18" x14ac:dyDescent="0.2">
      <c r="F1" s="37" t="s">
        <v>31</v>
      </c>
      <c r="G1" s="37"/>
      <c r="H1" s="37"/>
      <c r="I1" s="37"/>
      <c r="J1" s="37"/>
      <c r="K1" s="37"/>
      <c r="L1" s="37"/>
      <c r="M1" s="37"/>
    </row>
    <row r="2" spans="2:14" ht="33" thickBot="1" x14ac:dyDescent="0.25">
      <c r="B2" s="23" t="s">
        <v>14</v>
      </c>
      <c r="C2" s="23"/>
      <c r="F2" s="31" t="s">
        <v>26</v>
      </c>
      <c r="G2" s="38" t="s">
        <v>3</v>
      </c>
      <c r="H2" s="45" t="s">
        <v>19</v>
      </c>
      <c r="I2" s="45" t="s">
        <v>20</v>
      </c>
      <c r="J2" s="33" t="s">
        <v>21</v>
      </c>
      <c r="K2" s="45" t="s">
        <v>22</v>
      </c>
      <c r="L2" s="39" t="s">
        <v>23</v>
      </c>
      <c r="M2" s="38" t="s">
        <v>24</v>
      </c>
    </row>
    <row r="3" spans="2:14" x14ac:dyDescent="0.2">
      <c r="B3" s="11" t="s">
        <v>3</v>
      </c>
      <c r="C3" s="24">
        <v>57400</v>
      </c>
      <c r="F3" s="32">
        <v>2020</v>
      </c>
      <c r="G3" s="34">
        <v>58700</v>
      </c>
      <c r="H3" s="34">
        <v>3500</v>
      </c>
      <c r="I3" s="46">
        <v>55200</v>
      </c>
      <c r="J3" s="36">
        <v>5.7000000000000002E-2</v>
      </c>
      <c r="K3" s="46">
        <v>3146.4</v>
      </c>
      <c r="L3" s="36">
        <v>1.9E-2</v>
      </c>
      <c r="M3" s="46">
        <v>14127.6</v>
      </c>
      <c r="N3" s="28"/>
    </row>
    <row r="4" spans="2:14" x14ac:dyDescent="0.2">
      <c r="B4" s="12" t="s">
        <v>7</v>
      </c>
      <c r="C4" s="25">
        <v>7217</v>
      </c>
      <c r="F4" s="30">
        <v>2019</v>
      </c>
      <c r="G4" s="34">
        <v>57400</v>
      </c>
      <c r="H4" s="34">
        <v>3500</v>
      </c>
      <c r="I4" s="46">
        <v>53900</v>
      </c>
      <c r="J4" s="36">
        <v>5.5500000000000001E-2</v>
      </c>
      <c r="K4" s="46">
        <v>2991.45</v>
      </c>
      <c r="L4" s="36">
        <v>2.3E-2</v>
      </c>
      <c r="M4" s="46">
        <v>13854.96</v>
      </c>
      <c r="N4" s="28"/>
    </row>
    <row r="5" spans="2:14" x14ac:dyDescent="0.2">
      <c r="B5" s="12" t="s">
        <v>15</v>
      </c>
      <c r="C5" s="25">
        <v>10779.84</v>
      </c>
      <c r="F5" s="30">
        <v>2018</v>
      </c>
      <c r="G5" s="34">
        <v>55900</v>
      </c>
      <c r="H5" s="34">
        <v>3500</v>
      </c>
      <c r="I5" s="46">
        <v>52400</v>
      </c>
      <c r="J5" s="36">
        <v>5.4000000000000006E-2</v>
      </c>
      <c r="K5" s="46">
        <v>2829.6</v>
      </c>
      <c r="L5" s="36">
        <v>1.4999999999999999E-2</v>
      </c>
      <c r="M5" s="46">
        <v>13610.04</v>
      </c>
      <c r="N5" s="28"/>
    </row>
    <row r="6" spans="2:14" x14ac:dyDescent="0.2">
      <c r="B6" s="12" t="s">
        <v>16</v>
      </c>
      <c r="C6" s="25">
        <v>6489.24</v>
      </c>
      <c r="F6" s="30">
        <v>2017</v>
      </c>
      <c r="G6" s="34">
        <v>55300</v>
      </c>
      <c r="H6" s="34">
        <v>3500</v>
      </c>
      <c r="I6" s="46">
        <v>51800</v>
      </c>
      <c r="J6" s="36">
        <v>5.4000000000000006E-2</v>
      </c>
      <c r="K6" s="46">
        <v>2797.2</v>
      </c>
      <c r="L6" s="36">
        <v>1.3999999999999999E-2</v>
      </c>
      <c r="M6" s="46">
        <v>13370.04</v>
      </c>
      <c r="N6" s="28"/>
    </row>
    <row r="7" spans="2:14" x14ac:dyDescent="0.2">
      <c r="B7" s="12" t="s">
        <v>17</v>
      </c>
      <c r="C7" s="25">
        <v>10779.84</v>
      </c>
      <c r="F7" s="30">
        <v>2016</v>
      </c>
      <c r="G7" s="34">
        <v>54900</v>
      </c>
      <c r="H7" s="34">
        <v>3500</v>
      </c>
      <c r="I7" s="46">
        <v>51400</v>
      </c>
      <c r="J7" s="36">
        <v>5.3249999999999999E-2</v>
      </c>
      <c r="K7" s="46">
        <v>2737.05</v>
      </c>
      <c r="L7" s="36">
        <v>1.2E-2</v>
      </c>
      <c r="M7" s="46">
        <v>13110</v>
      </c>
      <c r="N7" s="28"/>
    </row>
    <row r="8" spans="2:14" x14ac:dyDescent="0.2">
      <c r="B8" s="12" t="s">
        <v>18</v>
      </c>
      <c r="C8" s="25">
        <v>6489.24</v>
      </c>
      <c r="F8" s="30">
        <v>2015</v>
      </c>
      <c r="G8" s="34">
        <v>53600</v>
      </c>
      <c r="H8" s="34">
        <v>3500</v>
      </c>
      <c r="I8" s="46">
        <v>50100</v>
      </c>
      <c r="J8" s="36">
        <v>5.2499999999999998E-2</v>
      </c>
      <c r="K8" s="46">
        <v>2630.25</v>
      </c>
      <c r="L8" s="36">
        <v>1.8000000000000002E-2</v>
      </c>
      <c r="M8" s="46">
        <v>12780</v>
      </c>
      <c r="N8" s="28"/>
    </row>
    <row r="9" spans="2:14" x14ac:dyDescent="0.2">
      <c r="B9" s="12" t="s">
        <v>9</v>
      </c>
      <c r="C9" s="25">
        <v>13706.64</v>
      </c>
      <c r="F9" s="30">
        <v>2014</v>
      </c>
      <c r="G9" s="34">
        <v>52500</v>
      </c>
      <c r="H9" s="34">
        <v>3500</v>
      </c>
      <c r="I9" s="46">
        <v>49000</v>
      </c>
      <c r="J9" s="36">
        <v>5.1749999999999997E-2</v>
      </c>
      <c r="K9" s="46">
        <v>2535.75</v>
      </c>
      <c r="L9" s="36">
        <v>9.0000000000000011E-3</v>
      </c>
      <c r="M9" s="46">
        <v>12459.96</v>
      </c>
      <c r="N9" s="28"/>
    </row>
    <row r="10" spans="2:14" ht="16" thickBot="1" x14ac:dyDescent="0.25">
      <c r="B10" s="13" t="s">
        <v>10</v>
      </c>
      <c r="C10" s="27">
        <v>16338.72</v>
      </c>
      <c r="F10" s="30">
        <v>2013</v>
      </c>
      <c r="G10" s="34">
        <v>51100</v>
      </c>
      <c r="H10" s="34">
        <v>3500</v>
      </c>
      <c r="I10" s="46">
        <v>47600</v>
      </c>
      <c r="J10" s="36">
        <v>5.0999999999999997E-2</v>
      </c>
      <c r="K10" s="46">
        <v>2427.6</v>
      </c>
      <c r="L10" s="36">
        <v>1.8000000000000002E-2</v>
      </c>
      <c r="M10" s="46">
        <v>12150</v>
      </c>
      <c r="N10" s="28"/>
    </row>
    <row r="11" spans="2:14" x14ac:dyDescent="0.2">
      <c r="F11" s="30">
        <v>2012</v>
      </c>
      <c r="G11" s="34">
        <v>50100</v>
      </c>
      <c r="H11" s="34">
        <v>3500</v>
      </c>
      <c r="I11" s="46">
        <v>46600</v>
      </c>
      <c r="J11" s="36">
        <v>5.0250000000000003E-2</v>
      </c>
      <c r="K11" s="46">
        <v>2341.65</v>
      </c>
      <c r="L11" s="36">
        <v>2.7999999999999997E-2</v>
      </c>
      <c r="M11" s="46">
        <v>11840.04</v>
      </c>
      <c r="N11" s="28"/>
    </row>
    <row r="12" spans="2:14" x14ac:dyDescent="0.2">
      <c r="F12" s="30">
        <v>2011</v>
      </c>
      <c r="G12" s="34">
        <v>48300</v>
      </c>
      <c r="H12" s="34">
        <v>3500</v>
      </c>
      <c r="I12" s="46">
        <v>44800</v>
      </c>
      <c r="J12" s="36">
        <v>4.9500000000000002E-2</v>
      </c>
      <c r="K12" s="46">
        <v>2217.6</v>
      </c>
      <c r="L12" s="36">
        <v>1.7000000000000001E-2</v>
      </c>
      <c r="M12" s="46">
        <v>11520</v>
      </c>
      <c r="N12" s="28"/>
    </row>
    <row r="13" spans="2:14" x14ac:dyDescent="0.2">
      <c r="F13" s="30">
        <v>2010</v>
      </c>
      <c r="G13" s="34">
        <v>47200</v>
      </c>
      <c r="H13" s="34">
        <v>3500</v>
      </c>
      <c r="I13" s="46">
        <v>43700</v>
      </c>
      <c r="J13" s="36">
        <v>4.9500000000000002E-2</v>
      </c>
      <c r="K13" s="46">
        <v>2163.15</v>
      </c>
      <c r="L13" s="36">
        <v>4.0000000000000001E-3</v>
      </c>
      <c r="M13" s="46">
        <v>11210.04</v>
      </c>
      <c r="N13" s="28"/>
    </row>
    <row r="14" spans="2:14" x14ac:dyDescent="0.2">
      <c r="F14" s="30">
        <v>2009</v>
      </c>
      <c r="G14" s="34">
        <v>46300</v>
      </c>
      <c r="H14" s="34">
        <v>3500</v>
      </c>
      <c r="I14" s="46">
        <v>42800</v>
      </c>
      <c r="J14" s="36">
        <v>4.9500000000000002E-2</v>
      </c>
      <c r="K14" s="46">
        <v>2118.6</v>
      </c>
      <c r="L14" s="36">
        <v>2.5000000000000001E-2</v>
      </c>
      <c r="M14" s="46">
        <v>10905</v>
      </c>
      <c r="N14" s="28"/>
    </row>
    <row r="15" spans="2:14" x14ac:dyDescent="0.2">
      <c r="F15" s="30">
        <v>2008</v>
      </c>
      <c r="G15" s="34">
        <v>44900</v>
      </c>
      <c r="H15" s="34">
        <v>3500</v>
      </c>
      <c r="I15" s="46">
        <v>41400</v>
      </c>
      <c r="J15" s="36">
        <v>4.9500000000000002E-2</v>
      </c>
      <c r="K15" s="46">
        <v>2049.3000000000002</v>
      </c>
      <c r="L15" s="36">
        <v>0.02</v>
      </c>
      <c r="M15" s="46">
        <v>10614.96</v>
      </c>
      <c r="N15" s="28"/>
    </row>
    <row r="16" spans="2:14" x14ac:dyDescent="0.2">
      <c r="F16" s="30">
        <v>2007</v>
      </c>
      <c r="G16" s="34">
        <v>43700</v>
      </c>
      <c r="H16" s="34">
        <v>3500</v>
      </c>
      <c r="I16" s="46">
        <v>40200</v>
      </c>
      <c r="J16" s="36">
        <v>4.9500000000000002E-2</v>
      </c>
      <c r="K16" s="46">
        <v>1989.9</v>
      </c>
      <c r="L16" s="36">
        <v>2.1000000000000001E-2</v>
      </c>
      <c r="M16" s="46">
        <v>10365</v>
      </c>
      <c r="N16" s="28"/>
    </row>
    <row r="17" spans="6:14" x14ac:dyDescent="0.2">
      <c r="F17" s="30">
        <v>2006</v>
      </c>
      <c r="G17" s="34">
        <v>42100</v>
      </c>
      <c r="H17" s="34">
        <v>3500</v>
      </c>
      <c r="I17" s="46">
        <v>38600</v>
      </c>
      <c r="J17" s="36">
        <v>4.9500000000000002E-2</v>
      </c>
      <c r="K17" s="46">
        <v>1910.7</v>
      </c>
      <c r="L17" s="36">
        <v>2.3E-2</v>
      </c>
      <c r="M17" s="46">
        <v>10134.959999999999</v>
      </c>
      <c r="N17" s="28"/>
    </row>
    <row r="18" spans="6:14" x14ac:dyDescent="0.2">
      <c r="F18" s="30">
        <v>2005</v>
      </c>
      <c r="G18" s="34">
        <v>41100</v>
      </c>
      <c r="H18" s="34">
        <v>3500</v>
      </c>
      <c r="I18" s="46">
        <v>37600</v>
      </c>
      <c r="J18" s="36">
        <v>4.9500000000000002E-2</v>
      </c>
      <c r="K18" s="46">
        <v>1861.2</v>
      </c>
      <c r="L18" s="36">
        <v>1.7000000000000001E-2</v>
      </c>
      <c r="M18" s="46">
        <v>9945</v>
      </c>
      <c r="N18" s="28"/>
    </row>
    <row r="19" spans="6:14" x14ac:dyDescent="0.2">
      <c r="F19" s="30">
        <v>2004</v>
      </c>
      <c r="G19" s="34">
        <v>40500</v>
      </c>
      <c r="H19" s="34">
        <v>3500</v>
      </c>
      <c r="I19" s="46">
        <v>37000</v>
      </c>
      <c r="J19" s="36">
        <v>4.9500000000000002E-2</v>
      </c>
      <c r="K19" s="46">
        <v>1831.5</v>
      </c>
      <c r="L19" s="36">
        <v>3.2000000000000001E-2</v>
      </c>
      <c r="M19" s="46">
        <v>9770.0400000000009</v>
      </c>
      <c r="N19" s="28"/>
    </row>
    <row r="20" spans="6:14" x14ac:dyDescent="0.2">
      <c r="F20" s="30">
        <v>2003</v>
      </c>
      <c r="G20" s="34">
        <v>39900</v>
      </c>
      <c r="H20" s="34">
        <v>3500</v>
      </c>
      <c r="I20" s="46">
        <v>36400</v>
      </c>
      <c r="J20" s="36">
        <v>4.9500000000000002E-2</v>
      </c>
      <c r="K20" s="46">
        <v>1801.8</v>
      </c>
      <c r="L20" s="36">
        <v>1.6E-2</v>
      </c>
      <c r="M20" s="46">
        <v>9615</v>
      </c>
      <c r="N20" s="28"/>
    </row>
    <row r="21" spans="6:14" x14ac:dyDescent="0.2">
      <c r="F21" s="30">
        <v>2002</v>
      </c>
      <c r="G21" s="34">
        <v>39100</v>
      </c>
      <c r="H21" s="34">
        <v>3500</v>
      </c>
      <c r="I21" s="46">
        <v>35600</v>
      </c>
      <c r="J21" s="36">
        <v>4.7E-2</v>
      </c>
      <c r="K21" s="46">
        <v>1673.2</v>
      </c>
      <c r="L21" s="36">
        <v>0.03</v>
      </c>
      <c r="M21" s="46">
        <v>9465</v>
      </c>
      <c r="N21" s="28"/>
    </row>
    <row r="22" spans="6:14" x14ac:dyDescent="0.2">
      <c r="F22" s="30">
        <v>2001</v>
      </c>
      <c r="G22" s="34">
        <v>38300</v>
      </c>
      <c r="H22" s="34">
        <v>3500</v>
      </c>
      <c r="I22" s="46">
        <v>34800</v>
      </c>
      <c r="J22" s="36">
        <v>4.2999999999999997E-2</v>
      </c>
      <c r="K22" s="46">
        <v>1496.4</v>
      </c>
      <c r="L22" s="36">
        <v>2.5000000000000001E-2</v>
      </c>
      <c r="M22" s="46">
        <v>9300</v>
      </c>
      <c r="N22" s="28"/>
    </row>
    <row r="23" spans="6:14" x14ac:dyDescent="0.2">
      <c r="F23" s="30">
        <v>2000</v>
      </c>
      <c r="G23" s="34">
        <v>37600</v>
      </c>
      <c r="H23" s="34">
        <v>3500</v>
      </c>
      <c r="I23" s="46">
        <v>34100</v>
      </c>
      <c r="J23" s="36">
        <v>3.9E-2</v>
      </c>
      <c r="K23" s="46">
        <v>1329.9</v>
      </c>
      <c r="L23" s="36">
        <v>1.6E-2</v>
      </c>
      <c r="M23" s="46">
        <v>9155.0400000000009</v>
      </c>
      <c r="N23" s="28"/>
    </row>
    <row r="24" spans="6:14" x14ac:dyDescent="0.2">
      <c r="F24" s="30">
        <v>1999</v>
      </c>
      <c r="G24" s="34">
        <v>37400</v>
      </c>
      <c r="H24" s="34">
        <v>3500</v>
      </c>
      <c r="I24" s="46">
        <v>33900</v>
      </c>
      <c r="J24" s="36">
        <v>3.5000000000000003E-2</v>
      </c>
      <c r="K24" s="46">
        <v>1186.5</v>
      </c>
      <c r="L24" s="36">
        <v>9.0000000000000011E-3</v>
      </c>
      <c r="M24" s="46">
        <v>9020.0400000000009</v>
      </c>
      <c r="N24" s="28"/>
    </row>
    <row r="25" spans="6:14" x14ac:dyDescent="0.2">
      <c r="F25" s="43">
        <v>1998</v>
      </c>
      <c r="G25" s="34">
        <v>36900</v>
      </c>
      <c r="H25" s="34">
        <v>3500</v>
      </c>
      <c r="I25" s="46">
        <v>33400</v>
      </c>
      <c r="J25" s="36">
        <v>3.2000000000000001E-2</v>
      </c>
      <c r="K25" s="46">
        <v>1068.8</v>
      </c>
      <c r="L25" s="36">
        <v>1.9E-2</v>
      </c>
      <c r="M25" s="46">
        <v>8937.48</v>
      </c>
      <c r="N25" s="28"/>
    </row>
    <row r="26" spans="6:14" x14ac:dyDescent="0.2">
      <c r="F26" s="30">
        <v>1997</v>
      </c>
      <c r="G26" s="34">
        <v>35800</v>
      </c>
      <c r="H26" s="34">
        <v>3500</v>
      </c>
      <c r="I26" s="46">
        <v>32300</v>
      </c>
      <c r="J26" s="36">
        <v>0.03</v>
      </c>
      <c r="K26" s="46">
        <v>969</v>
      </c>
      <c r="L26" s="36">
        <v>1.4999999999999999E-2</v>
      </c>
      <c r="M26" s="46">
        <v>8841.7199999999993</v>
      </c>
      <c r="N26" s="28"/>
    </row>
    <row r="27" spans="6:14" x14ac:dyDescent="0.2">
      <c r="F27" s="30">
        <v>1996</v>
      </c>
      <c r="G27" s="34">
        <v>35400</v>
      </c>
      <c r="H27" s="34">
        <v>3500</v>
      </c>
      <c r="I27" s="46">
        <v>31900</v>
      </c>
      <c r="J27" s="36">
        <v>2.7999999999999997E-2</v>
      </c>
      <c r="K27" s="46">
        <v>893.2</v>
      </c>
      <c r="L27" s="36">
        <v>2.3E-2</v>
      </c>
      <c r="M27" s="46">
        <v>8724.9599999999991</v>
      </c>
      <c r="N27" s="28"/>
    </row>
    <row r="28" spans="6:14" x14ac:dyDescent="0.2">
      <c r="F28" s="30">
        <v>1995</v>
      </c>
      <c r="G28" s="34">
        <v>34900</v>
      </c>
      <c r="H28" s="34">
        <v>3400</v>
      </c>
      <c r="I28" s="46">
        <v>31500</v>
      </c>
      <c r="J28" s="36">
        <v>2.7000000000000003E-2</v>
      </c>
      <c r="K28" s="46">
        <v>850.5</v>
      </c>
      <c r="L28" s="36">
        <v>0</v>
      </c>
      <c r="M28" s="46">
        <v>8558.2800000000007</v>
      </c>
      <c r="N28" s="28"/>
    </row>
    <row r="29" spans="6:14" x14ac:dyDescent="0.2">
      <c r="F29" s="30">
        <v>1994</v>
      </c>
      <c r="G29" s="34">
        <v>34400</v>
      </c>
      <c r="H29" s="34">
        <v>3400</v>
      </c>
      <c r="I29" s="46">
        <v>31000</v>
      </c>
      <c r="J29" s="36">
        <v>2.6000000000000002E-2</v>
      </c>
      <c r="K29" s="46">
        <v>806</v>
      </c>
      <c r="L29" s="36">
        <v>1.9E-2</v>
      </c>
      <c r="M29" s="46">
        <v>8333.2800000000007</v>
      </c>
      <c r="N29" s="28"/>
    </row>
    <row r="30" spans="6:14" x14ac:dyDescent="0.2">
      <c r="F30" s="30">
        <v>1993</v>
      </c>
      <c r="G30" s="34">
        <v>33400</v>
      </c>
      <c r="H30" s="34">
        <v>3300</v>
      </c>
      <c r="I30" s="46">
        <v>30100</v>
      </c>
      <c r="J30" s="36">
        <v>2.5000000000000001E-2</v>
      </c>
      <c r="K30" s="46">
        <v>752.5</v>
      </c>
      <c r="L30" s="36">
        <v>1.8000000000000002E-2</v>
      </c>
      <c r="M30" s="46">
        <v>8008.32</v>
      </c>
      <c r="N30" s="28"/>
    </row>
    <row r="31" spans="6:14" x14ac:dyDescent="0.2">
      <c r="F31" s="30">
        <v>1992</v>
      </c>
      <c r="G31" s="34">
        <v>32200</v>
      </c>
      <c r="H31" s="34">
        <v>3200</v>
      </c>
      <c r="I31" s="46">
        <v>29000</v>
      </c>
      <c r="J31" s="36">
        <v>2.4E-2</v>
      </c>
      <c r="K31" s="46">
        <v>696</v>
      </c>
      <c r="L31" s="36">
        <v>5.7999999999999996E-2</v>
      </c>
      <c r="M31" s="46">
        <v>7633.32</v>
      </c>
      <c r="N31" s="28"/>
    </row>
    <row r="32" spans="6:14" x14ac:dyDescent="0.2">
      <c r="F32" s="30">
        <v>1991</v>
      </c>
      <c r="G32" s="34">
        <v>30500</v>
      </c>
      <c r="H32" s="34">
        <v>3000</v>
      </c>
      <c r="I32" s="46">
        <v>27500</v>
      </c>
      <c r="J32" s="36">
        <v>2.3E-2</v>
      </c>
      <c r="K32" s="46">
        <v>632.5</v>
      </c>
      <c r="L32" s="36">
        <v>4.8000000000000001E-2</v>
      </c>
      <c r="M32" s="46">
        <v>7258.32</v>
      </c>
      <c r="N32" s="28"/>
    </row>
    <row r="33" spans="6:14" x14ac:dyDescent="0.2">
      <c r="F33" s="30">
        <v>1990</v>
      </c>
      <c r="G33" s="34">
        <v>28900</v>
      </c>
      <c r="H33" s="34">
        <v>2800</v>
      </c>
      <c r="I33" s="46">
        <v>26100</v>
      </c>
      <c r="J33" s="36">
        <v>2.2000000000000002E-2</v>
      </c>
      <c r="K33" s="46">
        <v>574.20000000000005</v>
      </c>
      <c r="L33" s="36">
        <v>4.8000000000000001E-2</v>
      </c>
      <c r="M33" s="46">
        <v>6924.96</v>
      </c>
      <c r="N33" s="28"/>
    </row>
    <row r="34" spans="6:14" x14ac:dyDescent="0.2">
      <c r="F34" s="30">
        <v>1989</v>
      </c>
      <c r="G34" s="34">
        <v>27700</v>
      </c>
      <c r="H34" s="34">
        <v>2700</v>
      </c>
      <c r="I34" s="46">
        <v>25000</v>
      </c>
      <c r="J34" s="36">
        <v>2.1000000000000001E-2</v>
      </c>
      <c r="K34" s="46">
        <v>525</v>
      </c>
      <c r="L34" s="36">
        <v>4.0999999999999995E-2</v>
      </c>
      <c r="M34" s="46">
        <v>6675</v>
      </c>
      <c r="N34" s="28"/>
    </row>
    <row r="35" spans="6:14" x14ac:dyDescent="0.2">
      <c r="F35" s="30">
        <v>1988</v>
      </c>
      <c r="G35" s="34">
        <v>26500</v>
      </c>
      <c r="H35" s="34">
        <v>2600</v>
      </c>
      <c r="I35" s="46">
        <v>23900</v>
      </c>
      <c r="J35" s="36">
        <v>0.02</v>
      </c>
      <c r="K35" s="46">
        <v>478</v>
      </c>
      <c r="L35" s="36">
        <v>4.4000000000000004E-2</v>
      </c>
      <c r="M35" s="46">
        <v>6516.72</v>
      </c>
      <c r="N35" s="28"/>
    </row>
    <row r="36" spans="6:14" x14ac:dyDescent="0.2">
      <c r="F36" s="30">
        <v>1987</v>
      </c>
      <c r="G36" s="34">
        <v>25900</v>
      </c>
      <c r="H36" s="34">
        <v>2500</v>
      </c>
      <c r="I36" s="46">
        <v>23400</v>
      </c>
      <c r="J36" s="36">
        <v>1.9E-2</v>
      </c>
      <c r="K36" s="46">
        <v>444.6</v>
      </c>
      <c r="L36" s="36">
        <v>4.0999999999999995E-2</v>
      </c>
      <c r="M36" s="46">
        <v>6258.24</v>
      </c>
      <c r="N36" s="28"/>
    </row>
    <row r="37" spans="6:14" x14ac:dyDescent="0.2">
      <c r="F37" s="30">
        <v>1986</v>
      </c>
      <c r="G37" s="34">
        <v>25800</v>
      </c>
      <c r="H37" s="34">
        <v>2500</v>
      </c>
      <c r="I37" s="46">
        <v>23300</v>
      </c>
      <c r="J37" s="36">
        <v>1.8000000000000002E-2</v>
      </c>
      <c r="K37" s="46">
        <v>419.4</v>
      </c>
      <c r="L37" s="36">
        <v>0.04</v>
      </c>
      <c r="M37" s="46">
        <v>5833.32</v>
      </c>
      <c r="N37" s="28"/>
    </row>
    <row r="38" spans="6:14" x14ac:dyDescent="0.2">
      <c r="F38" s="30">
        <v>1985</v>
      </c>
      <c r="G38" s="34">
        <v>23400</v>
      </c>
      <c r="H38" s="34">
        <v>2300</v>
      </c>
      <c r="I38" s="46">
        <v>21100</v>
      </c>
      <c r="J38" s="36">
        <v>1.8000000000000002E-2</v>
      </c>
      <c r="K38" s="46">
        <v>379.8</v>
      </c>
      <c r="L38" s="36">
        <v>4.4000000000000004E-2</v>
      </c>
      <c r="M38" s="46">
        <v>5225.04</v>
      </c>
      <c r="N38" s="28"/>
    </row>
    <row r="39" spans="6:14" x14ac:dyDescent="0.2">
      <c r="F39" s="30">
        <v>1984</v>
      </c>
      <c r="G39" s="34">
        <v>20800</v>
      </c>
      <c r="H39" s="34">
        <v>2000</v>
      </c>
      <c r="I39" s="46">
        <v>18800</v>
      </c>
      <c r="J39" s="36">
        <v>1.8000000000000002E-2</v>
      </c>
      <c r="K39" s="46">
        <v>338.4</v>
      </c>
      <c r="L39" s="36">
        <v>6.7000000000000004E-2</v>
      </c>
      <c r="M39" s="46">
        <v>4650</v>
      </c>
      <c r="N39" s="28"/>
    </row>
    <row r="40" spans="6:14" x14ac:dyDescent="0.2">
      <c r="F40" s="30">
        <v>1983</v>
      </c>
      <c r="G40" s="34">
        <v>18500</v>
      </c>
      <c r="H40" s="34">
        <v>1800</v>
      </c>
      <c r="I40" s="46">
        <v>16700</v>
      </c>
      <c r="J40" s="36">
        <v>1.8000000000000002E-2</v>
      </c>
      <c r="K40" s="46">
        <v>300.60000000000002</v>
      </c>
      <c r="L40" s="36">
        <v>0.11199999999999999</v>
      </c>
      <c r="M40" s="46">
        <v>4141.8</v>
      </c>
      <c r="N40" s="28"/>
    </row>
    <row r="41" spans="6:14" x14ac:dyDescent="0.2">
      <c r="F41" s="30">
        <v>1982</v>
      </c>
      <c r="G41" s="34">
        <v>16500</v>
      </c>
      <c r="H41" s="34">
        <v>1600</v>
      </c>
      <c r="I41" s="46">
        <v>14900</v>
      </c>
      <c r="J41" s="36">
        <v>1.8000000000000002E-2</v>
      </c>
      <c r="K41" s="46">
        <v>268.2</v>
      </c>
      <c r="L41" s="36">
        <v>0.12300000000000001</v>
      </c>
      <c r="M41" s="46">
        <v>3691.8</v>
      </c>
      <c r="N41" s="28"/>
    </row>
    <row r="42" spans="6:14" x14ac:dyDescent="0.2">
      <c r="F42" s="30">
        <v>1981</v>
      </c>
      <c r="G42" s="34">
        <v>14700</v>
      </c>
      <c r="H42" s="34">
        <v>1400</v>
      </c>
      <c r="I42" s="46">
        <v>13300</v>
      </c>
      <c r="J42" s="36">
        <v>1.8000000000000002E-2</v>
      </c>
      <c r="K42" s="46">
        <v>239.4</v>
      </c>
      <c r="L42" s="36">
        <v>9.9000000000000005E-2</v>
      </c>
      <c r="M42" s="46">
        <v>3291.72</v>
      </c>
      <c r="N42" s="28"/>
    </row>
    <row r="43" spans="6:14" x14ac:dyDescent="0.2">
      <c r="F43" s="30">
        <v>1980</v>
      </c>
      <c r="G43" s="34">
        <v>13100</v>
      </c>
      <c r="H43" s="34">
        <v>1300</v>
      </c>
      <c r="I43" s="46">
        <v>11800</v>
      </c>
      <c r="J43" s="36">
        <v>1.8000000000000002E-2</v>
      </c>
      <c r="K43" s="46">
        <v>212.4</v>
      </c>
      <c r="L43" s="36">
        <v>0.09</v>
      </c>
      <c r="M43" s="46">
        <v>2933.28</v>
      </c>
      <c r="N43" s="28"/>
    </row>
    <row r="44" spans="6:14" x14ac:dyDescent="0.2">
      <c r="F44" s="30">
        <v>1979</v>
      </c>
      <c r="G44" s="34">
        <v>11700</v>
      </c>
      <c r="H44" s="34">
        <v>1100</v>
      </c>
      <c r="I44" s="46">
        <v>10600</v>
      </c>
      <c r="J44" s="36">
        <v>1.8000000000000002E-2</v>
      </c>
      <c r="K44" s="46">
        <v>190.8</v>
      </c>
      <c r="L44" s="36">
        <v>0.09</v>
      </c>
      <c r="M44" s="46">
        <v>2616.7199999999998</v>
      </c>
      <c r="N44" s="28"/>
    </row>
    <row r="45" spans="6:14" x14ac:dyDescent="0.2">
      <c r="F45" s="30">
        <v>1978</v>
      </c>
      <c r="G45" s="34">
        <v>10400</v>
      </c>
      <c r="H45" s="34">
        <v>1000</v>
      </c>
      <c r="I45" s="46">
        <v>9400</v>
      </c>
      <c r="J45" s="36">
        <v>1.8000000000000002E-2</v>
      </c>
      <c r="K45" s="46">
        <v>169.2</v>
      </c>
      <c r="L45" s="36">
        <v>7.4999999999999997E-2</v>
      </c>
      <c r="M45" s="46">
        <v>2333.2800000000002</v>
      </c>
      <c r="N45" s="28"/>
    </row>
    <row r="46" spans="6:14" x14ac:dyDescent="0.2">
      <c r="F46" s="30">
        <v>1977</v>
      </c>
      <c r="G46" s="34">
        <v>9300</v>
      </c>
      <c r="H46" s="34">
        <v>900</v>
      </c>
      <c r="I46" s="46">
        <v>8400</v>
      </c>
      <c r="J46" s="36">
        <v>1.8000000000000002E-2</v>
      </c>
      <c r="K46" s="46">
        <v>151.19999999999999</v>
      </c>
      <c r="L46" s="36">
        <v>8.199999999999999E-2</v>
      </c>
      <c r="M46" s="46">
        <v>2083.3200000000002</v>
      </c>
      <c r="N46" s="28"/>
    </row>
    <row r="47" spans="6:14" x14ac:dyDescent="0.2">
      <c r="F47" s="30">
        <v>1976</v>
      </c>
      <c r="G47" s="34">
        <v>8300</v>
      </c>
      <c r="H47" s="34">
        <v>800</v>
      </c>
      <c r="I47" s="46">
        <v>7500</v>
      </c>
      <c r="J47" s="36">
        <v>1.8000000000000002E-2</v>
      </c>
      <c r="K47" s="46">
        <v>135</v>
      </c>
      <c r="L47" s="36">
        <v>0.11199999999999999</v>
      </c>
      <c r="M47" s="46">
        <v>1858.32</v>
      </c>
      <c r="N47" s="28"/>
    </row>
    <row r="48" spans="6:14" x14ac:dyDescent="0.2">
      <c r="F48" s="30">
        <v>1975</v>
      </c>
      <c r="G48" s="34">
        <v>7400</v>
      </c>
      <c r="H48" s="34">
        <v>700</v>
      </c>
      <c r="I48" s="46">
        <v>6700</v>
      </c>
      <c r="J48" s="36">
        <v>1.8000000000000002E-2</v>
      </c>
      <c r="K48" s="46">
        <v>120.6</v>
      </c>
      <c r="L48" s="36">
        <v>0.10400000000000001</v>
      </c>
      <c r="M48" s="46">
        <v>1644.48</v>
      </c>
      <c r="N48" s="28"/>
    </row>
    <row r="49" spans="6:14" x14ac:dyDescent="0.2">
      <c r="F49" s="30">
        <v>1974</v>
      </c>
      <c r="G49" s="34">
        <v>6600</v>
      </c>
      <c r="H49" s="34">
        <v>700</v>
      </c>
      <c r="I49" s="46">
        <v>5900</v>
      </c>
      <c r="J49" s="36">
        <v>1.8000000000000002E-2</v>
      </c>
      <c r="K49" s="46">
        <v>106.2</v>
      </c>
      <c r="L49" s="36">
        <v>8.199999999999999E-2</v>
      </c>
      <c r="M49" s="46">
        <v>1337.52</v>
      </c>
      <c r="N49" s="28"/>
    </row>
    <row r="50" spans="6:14" x14ac:dyDescent="0.2">
      <c r="F50" s="30">
        <v>1973</v>
      </c>
      <c r="G50" s="34">
        <v>5900</v>
      </c>
      <c r="H50" s="34">
        <v>700</v>
      </c>
      <c r="I50" s="46">
        <v>5200</v>
      </c>
      <c r="J50" s="36">
        <v>1.8000000000000002E-2</v>
      </c>
      <c r="K50" s="46">
        <v>93.6</v>
      </c>
      <c r="L50" s="36">
        <v>0.03</v>
      </c>
      <c r="M50" s="46">
        <v>1108.32</v>
      </c>
      <c r="N50" s="28"/>
    </row>
    <row r="51" spans="6:14" x14ac:dyDescent="0.2">
      <c r="F51" s="30">
        <v>1972</v>
      </c>
      <c r="G51" s="34">
        <v>5500</v>
      </c>
      <c r="H51" s="34">
        <v>600</v>
      </c>
      <c r="I51" s="46">
        <v>4900</v>
      </c>
      <c r="J51" s="36">
        <v>1.8000000000000002E-2</v>
      </c>
      <c r="K51" s="46">
        <v>88.2</v>
      </c>
      <c r="L51" s="36">
        <v>0.02</v>
      </c>
      <c r="M51" s="46">
        <v>933.72</v>
      </c>
      <c r="N51" s="28"/>
    </row>
    <row r="52" spans="6:14" x14ac:dyDescent="0.2">
      <c r="F52" s="30">
        <v>1971</v>
      </c>
      <c r="G52" s="34">
        <v>5400</v>
      </c>
      <c r="H52" s="34">
        <v>600</v>
      </c>
      <c r="I52" s="46">
        <v>4800</v>
      </c>
      <c r="J52" s="36">
        <v>1.8000000000000002E-2</v>
      </c>
      <c r="K52" s="46">
        <v>86.4</v>
      </c>
      <c r="L52" s="36">
        <v>0.02</v>
      </c>
      <c r="M52" s="46">
        <v>783.96</v>
      </c>
      <c r="N52" s="28"/>
    </row>
    <row r="53" spans="6:14" x14ac:dyDescent="0.2">
      <c r="F53" s="30">
        <v>1970</v>
      </c>
      <c r="G53" s="34">
        <v>5300</v>
      </c>
      <c r="H53" s="34">
        <v>600</v>
      </c>
      <c r="I53" s="46">
        <v>4700</v>
      </c>
      <c r="J53" s="36">
        <v>1.8000000000000002E-2</v>
      </c>
      <c r="K53" s="46">
        <v>84.6</v>
      </c>
      <c r="L53" s="36">
        <v>0.02</v>
      </c>
      <c r="M53" s="46">
        <v>639.12</v>
      </c>
      <c r="N53" s="28"/>
    </row>
    <row r="54" spans="6:14" x14ac:dyDescent="0.2">
      <c r="F54" s="30">
        <v>1969</v>
      </c>
      <c r="G54" s="34">
        <v>5200</v>
      </c>
      <c r="H54" s="34">
        <v>600</v>
      </c>
      <c r="I54" s="46">
        <v>4600</v>
      </c>
      <c r="J54" s="36">
        <v>1.8000000000000002E-2</v>
      </c>
      <c r="K54" s="46">
        <v>82.8</v>
      </c>
      <c r="L54" s="36">
        <v>0.02</v>
      </c>
      <c r="M54" s="46">
        <v>499.44</v>
      </c>
      <c r="N54" s="28"/>
    </row>
    <row r="55" spans="6:14" x14ac:dyDescent="0.2">
      <c r="F55" s="30">
        <v>1968</v>
      </c>
      <c r="G55" s="34">
        <v>5100</v>
      </c>
      <c r="H55" s="34">
        <v>600</v>
      </c>
      <c r="I55" s="46">
        <v>4400</v>
      </c>
      <c r="J55" s="36">
        <v>1.8000000000000002E-2</v>
      </c>
      <c r="K55" s="46">
        <v>81</v>
      </c>
      <c r="L55" s="36">
        <v>0.02</v>
      </c>
      <c r="M55" s="46">
        <v>366.96</v>
      </c>
      <c r="N55" s="28"/>
    </row>
    <row r="56" spans="6:14" x14ac:dyDescent="0.2">
      <c r="F56" s="30">
        <v>1967</v>
      </c>
      <c r="G56" s="34">
        <v>5000</v>
      </c>
      <c r="H56" s="34">
        <v>600</v>
      </c>
      <c r="I56" s="46">
        <v>4400</v>
      </c>
      <c r="J56" s="36">
        <v>1.8000000000000002E-2</v>
      </c>
      <c r="K56" s="46">
        <v>79.2</v>
      </c>
      <c r="L56" s="35" t="s">
        <v>25</v>
      </c>
      <c r="N56" s="28"/>
    </row>
    <row r="57" spans="6:14" x14ac:dyDescent="0.2">
      <c r="F57" s="30">
        <v>1966</v>
      </c>
      <c r="G57" s="34">
        <v>5000</v>
      </c>
      <c r="H57" s="34">
        <v>600</v>
      </c>
      <c r="I57" s="46">
        <v>4400</v>
      </c>
      <c r="J57" s="36">
        <v>1.8000000000000002E-2</v>
      </c>
      <c r="K57" s="46">
        <v>79.2</v>
      </c>
      <c r="L57" s="35" t="s">
        <v>25</v>
      </c>
      <c r="N57" s="28"/>
    </row>
    <row r="58" spans="6:14" x14ac:dyDescent="0.2">
      <c r="J58" s="41" t="s">
        <v>28</v>
      </c>
      <c r="K58" s="40" t="s">
        <v>27</v>
      </c>
      <c r="L58" s="40"/>
      <c r="M58" s="40"/>
    </row>
  </sheetData>
  <dataConsolidate/>
  <mergeCells count="3">
    <mergeCell ref="B2:C2"/>
    <mergeCell ref="F1:M1"/>
    <mergeCell ref="K58:M58"/>
  </mergeCells>
  <hyperlinks>
    <hyperlink ref="K58" r:id="rId1" xr:uid="{7FBBFFF4-207E-4E4C-846B-0721B791CA0A}"/>
  </hyperlinks>
  <pageMargins left="0.7" right="0.7" top="0.75" bottom="0.75" header="0.3" footer="0.3"/>
  <pageSetup orientation="portrait"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QUESTION 1</vt:lpstr>
      <vt:lpstr>QUESTION 2</vt:lpstr>
      <vt:lpstr>QUESTION 3</vt:lpstr>
      <vt:lpstr>QUESTION 6</vt:lpstr>
      <vt:lpstr>Montants utiles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</dc:creator>
  <cp:lastModifiedBy>Microsoft Office User</cp:lastModifiedBy>
  <dcterms:created xsi:type="dcterms:W3CDTF">2020-02-19T22:08:10Z</dcterms:created>
  <dcterms:modified xsi:type="dcterms:W3CDTF">2020-03-17T19:31:29Z</dcterms:modified>
</cp:coreProperties>
</file>