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mc:AlternateContent xmlns:mc="http://schemas.openxmlformats.org/markup-compatibility/2006">
    <mc:Choice Requires="x15">
      <x15ac:absPath xmlns:x15ac="http://schemas.microsoft.com/office/spreadsheetml/2010/11/ac" url="/Users/olivierbourret/Desktop/Université/Hiver 2020/CBT-1000/"/>
    </mc:Choice>
  </mc:AlternateContent>
  <xr:revisionPtr revIDLastSave="0" documentId="8_{1C8E891B-8D71-4E4C-BB59-1519E7DA3ABF}" xr6:coauthVersionLast="45" xr6:coauthVersionMax="45" xr10:uidLastSave="{00000000-0000-0000-0000-000000000000}"/>
  <bookViews>
    <workbookView xWindow="0" yWindow="0" windowWidth="28800" windowHeight="18000" activeTab="1" xr2:uid="{00000000-000D-0000-FFFF-FFFF00000000}"/>
  </bookViews>
  <sheets>
    <sheet name="Identification" sheetId="9" r:id="rId1"/>
    <sheet name="Question 2" sheetId="3" r:id="rId2"/>
    <sheet name="Question 3" sheetId="6" r:id="rId3"/>
    <sheet name="Question 4"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 i="3" l="1"/>
  <c r="E40" i="3"/>
  <c r="E39" i="3"/>
  <c r="E62" i="3" s="1"/>
  <c r="F62" i="3"/>
  <c r="G30" i="6"/>
  <c r="G28" i="6"/>
  <c r="G24" i="6"/>
  <c r="H25" i="8"/>
  <c r="F25" i="8"/>
  <c r="E25" i="8"/>
  <c r="C25" i="8"/>
  <c r="E24" i="8"/>
  <c r="H23" i="8"/>
  <c r="G23" i="8"/>
  <c r="I23" i="8"/>
  <c r="I24" i="8" s="1"/>
  <c r="K22" i="8"/>
  <c r="I22" i="8"/>
  <c r="H22" i="8"/>
  <c r="G22" i="8"/>
  <c r="I21" i="8"/>
  <c r="K21" i="8"/>
  <c r="E21" i="8"/>
  <c r="H16" i="8"/>
  <c r="E14" i="8"/>
  <c r="E8" i="8"/>
  <c r="G14" i="6"/>
  <c r="G16" i="6" s="1"/>
  <c r="I25" i="8" l="1"/>
  <c r="K23" i="8"/>
  <c r="K24" i="8" s="1"/>
  <c r="K25" i="8" s="1"/>
  <c r="F60" i="3" l="1"/>
  <c r="F55" i="3"/>
  <c r="F54" i="3"/>
  <c r="F56" i="3"/>
  <c r="E49" i="3"/>
  <c r="F50" i="3"/>
  <c r="L8" i="3" l="1"/>
  <c r="M17" i="3"/>
  <c r="N17" i="3"/>
  <c r="N18" i="3" s="1"/>
  <c r="N16" i="3"/>
  <c r="L16" i="3"/>
  <c r="L17" i="3"/>
  <c r="F45" i="3"/>
  <c r="E38" i="3"/>
  <c r="E27" i="3"/>
  <c r="L7" i="3" s="1"/>
  <c r="F28" i="3"/>
  <c r="F29" i="3"/>
  <c r="F24" i="3" l="1"/>
  <c r="F18" i="3"/>
  <c r="F19" i="3"/>
  <c r="E17" i="3" l="1"/>
  <c r="I7" i="3"/>
  <c r="E11" i="3" s="1"/>
  <c r="E7" i="3"/>
  <c r="E6" i="3"/>
  <c r="F8" i="3" s="1"/>
  <c r="M6" i="3" s="1"/>
  <c r="N6" i="3" s="1"/>
  <c r="N7" i="3" s="1"/>
  <c r="E33" i="3" l="1"/>
  <c r="F35" i="3" s="1"/>
  <c r="N8" i="3"/>
  <c r="E13" i="3"/>
  <c r="E12" i="3"/>
  <c r="C21" i="9"/>
  <c r="E2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tc={402328C7-9D87-DC4F-AB5D-D4C532BC0523}</author>
    <author>tc={E5544015-0904-6F46-AEC0-0F8232C37840}</author>
  </authors>
  <commentList>
    <comment ref="F34" authorId="0" shapeId="0" xr:uid="{402328C7-9D87-DC4F-AB5D-D4C532BC0523}">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calculer l'encaisse, j'avais fait 0,98 x le montant aux fournisseurs et 0,02 x le montant aux fournisseurs, mais de décimales affichées, le calcul donne 3578,85557 pour l'encaisse et 73,03787 pour les stocks. Arrondi ces nombres donnent 3578,86$ et 73,04$ pour un total de 3651,90$ qui diffère de 0,01$ au montant fournisseurs. J'ai alors décidé de prendre ma bonne vieille calculatrice pour calculer le fournisseur au montant de 3651,89$ juste et non des poussières. Cela me donne ainsi 3578,85$ pour l'encaisse et 73,04 pour les stocks qui me permettent de balancer à 2 décimales près.
</t>
      </text>
    </comment>
    <comment ref="E48" authorId="1" shapeId="0" xr:uid="{E5544015-0904-6F46-AEC0-0F8232C3784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Même principe que pour la cellule F34 au niveau de l’arrondi. En faisant 0,98*2921,63 on aura donc un total arrondi au centième de 2863,20$</t>
      </text>
    </comment>
  </commentList>
</comments>
</file>

<file path=xl/sharedStrings.xml><?xml version="1.0" encoding="utf-8"?>
<sst xmlns="http://schemas.openxmlformats.org/spreadsheetml/2006/main" count="163" uniqueCount="112">
  <si>
    <t>DATE</t>
  </si>
  <si>
    <t>Registre d'inventaire permanent—PEPS</t>
  </si>
  <si>
    <t>ACHATS</t>
  </si>
  <si>
    <t>COÛT DES MARCHANDISES VENDUES</t>
  </si>
  <si>
    <t>UNITÉS EN STOCK</t>
  </si>
  <si>
    <t>QUANTITÉ</t>
  </si>
  <si>
    <t>COÛT UNITAIRE</t>
  </si>
  <si>
    <t>COÛT TOTAL</t>
  </si>
  <si>
    <t>Début</t>
  </si>
  <si>
    <t>Fin</t>
  </si>
  <si>
    <t>Registre d'inventaire permanent—Moyenne mobile</t>
  </si>
  <si>
    <t>JOURNAL GÉNÉRAL</t>
  </si>
  <si>
    <t>Intitulé des comptes et explications</t>
  </si>
  <si>
    <t>Folio</t>
  </si>
  <si>
    <t xml:space="preserve">DÉBIT </t>
  </si>
  <si>
    <t>CRÉDIT</t>
  </si>
  <si>
    <t>points</t>
  </si>
  <si>
    <t>/</t>
  </si>
  <si>
    <t>TOTAL (points)</t>
  </si>
  <si>
    <t>Question 4</t>
  </si>
  <si>
    <t>Question 3</t>
  </si>
  <si>
    <t>Question 2</t>
  </si>
  <si>
    <t>RÉSULTAT OBTENU</t>
  </si>
  <si>
    <t>DOSSIER (NI)</t>
  </si>
  <si>
    <t>PRÉNOM</t>
  </si>
  <si>
    <t>NOM</t>
  </si>
  <si>
    <t>IDENTIFICATION DE L'ÉTUDIANT(E)</t>
  </si>
  <si>
    <t>SECTION</t>
  </si>
  <si>
    <t>ENSEIGNANT(E)</t>
  </si>
  <si>
    <t>IDENTIFICATION DE LA SECTION</t>
  </si>
  <si>
    <t>COMPTABILITÉ GÉNÉRALE</t>
  </si>
  <si>
    <t>CTB-1000</t>
  </si>
  <si>
    <t>EXAMEN FINAL - HIVER 2020</t>
  </si>
  <si>
    <t>RÉSERVÉ AU CORRECTEUR</t>
  </si>
  <si>
    <t>Question 2 - Inventaire (18 points)</t>
  </si>
  <si>
    <t>Question 3 - Rapprochement bancaire (8 points)</t>
  </si>
  <si>
    <t>Veuillez répondre à l'intérieur de l'encadré:</t>
  </si>
  <si>
    <t>Question 4 - Évaluation des stocks (10 points)</t>
  </si>
  <si>
    <t>Bourret</t>
  </si>
  <si>
    <t>Olivier</t>
  </si>
  <si>
    <t>Romain Oberson</t>
  </si>
  <si>
    <t>E (13611)</t>
  </si>
  <si>
    <t>TPS à recouvrer</t>
  </si>
  <si>
    <t>TVQ à recouvrer</t>
  </si>
  <si>
    <t xml:space="preserve">                    Fournisseurs</t>
  </si>
  <si>
    <t>TPS</t>
  </si>
  <si>
    <t>TVQ</t>
  </si>
  <si>
    <t>**Achat à crédit de produits de soins pour le visage</t>
  </si>
  <si>
    <t>Total</t>
  </si>
  <si>
    <t xml:space="preserve">                    Encaisse</t>
  </si>
  <si>
    <t>**Paiement des frais de transport de la commande du 4 mars</t>
  </si>
  <si>
    <t>Clients</t>
  </si>
  <si>
    <t xml:space="preserve">                    TPS à payer</t>
  </si>
  <si>
    <t xml:space="preserve">                    TVQ à payer</t>
  </si>
  <si>
    <t xml:space="preserve">                    Chiffre d'affaires</t>
  </si>
  <si>
    <t>Taxes à la consommation</t>
  </si>
  <si>
    <t>** Vente à crédit au Centre de beauté Lina</t>
  </si>
  <si>
    <t>Coût des marchandises vendues</t>
  </si>
  <si>
    <t>**Ajustement de l'inventaire après une vente</t>
  </si>
  <si>
    <t>Fournisseurs</t>
  </si>
  <si>
    <t xml:space="preserve">                    TPS à recouvrer</t>
  </si>
  <si>
    <t xml:space="preserve">                    TVQ à recouvrer</t>
  </si>
  <si>
    <t>Stocks</t>
  </si>
  <si>
    <t xml:space="preserve">                    Stocks</t>
  </si>
  <si>
    <t>**Note de crédit reçue pour retour de marchandises achetées le 4 mars</t>
  </si>
  <si>
    <t>Débit</t>
  </si>
  <si>
    <t>Crédit</t>
  </si>
  <si>
    <t>Date</t>
  </si>
  <si>
    <t>Solde</t>
  </si>
  <si>
    <t>Chffre d'affaire</t>
  </si>
  <si>
    <t>TPS à payer</t>
  </si>
  <si>
    <t>TVQ à payer</t>
  </si>
  <si>
    <t xml:space="preserve">                    Clients</t>
  </si>
  <si>
    <t>**Émission d'une note de crédit au Centre de Beauté Lina pour retour de marchandises</t>
  </si>
  <si>
    <t xml:space="preserve">                    Coût des marchandises vendues</t>
  </si>
  <si>
    <t>**Ajustement de l'inventaire après le retour de marchandises du Centre de beauté Lina</t>
  </si>
  <si>
    <t>**Paiement de l'achat du 4 mars avec escompte de 2%</t>
  </si>
  <si>
    <t>Encaisse</t>
  </si>
  <si>
    <t>Escompte sur ventes</t>
  </si>
  <si>
    <t>**Encaissement du paiement du client Centre de beauté Lina</t>
  </si>
  <si>
    <t>**Encaissement des ventes au comptant</t>
  </si>
  <si>
    <t>**Ajustement de l'inventaire après des ventes au comptant</t>
  </si>
  <si>
    <t>Créations Plus</t>
  </si>
  <si>
    <t>Rapprochement bancaire</t>
  </si>
  <si>
    <t>Au 31 mars 2020</t>
  </si>
  <si>
    <t>Banque</t>
  </si>
  <si>
    <t>Solde bancaire, 31 mars 2020</t>
  </si>
  <si>
    <t>Ajouter:</t>
  </si>
  <si>
    <t>Dépôts en transit</t>
  </si>
  <si>
    <t>Moins:</t>
  </si>
  <si>
    <t>Chèques en circulations:</t>
  </si>
  <si>
    <t>No 630</t>
  </si>
  <si>
    <t>No 635</t>
  </si>
  <si>
    <t>No 637</t>
  </si>
  <si>
    <t>No 640</t>
  </si>
  <si>
    <t>Solde bancaire ajusté</t>
  </si>
  <si>
    <t>Livres comptables</t>
  </si>
  <si>
    <t>Solde comptable, 31 mars 2020</t>
  </si>
  <si>
    <t>Encaissement bancaire d'un effet à recevoir,</t>
  </si>
  <si>
    <t>le montant inclus 55,53$ d'intérêts</t>
  </si>
  <si>
    <t xml:space="preserve">Correction d'erreur comptable: </t>
  </si>
  <si>
    <t>Montant du chèque No 618 surévalué</t>
  </si>
  <si>
    <t>Chèque sans provisions</t>
  </si>
  <si>
    <t>Solde comptable ajusté</t>
  </si>
  <si>
    <t xml:space="preserve">J'ai supposé que lorsqu'il faisait un achat, le montant indiquait le coût unitaire, puisqu'avec le stock du début on pouvait déduire que le coût unitaire était semblable. </t>
  </si>
  <si>
    <t>Frais de gestion:</t>
  </si>
  <si>
    <t>Frais bancaires du mois</t>
  </si>
  <si>
    <t>Les frais administratifs pour provision insuffisante sera apporté au compte client dans les journaux</t>
  </si>
  <si>
    <t>provision insuffisante</t>
  </si>
  <si>
    <t>Frais administratifs pour</t>
  </si>
  <si>
    <t>Vérification</t>
  </si>
  <si>
    <t>Il y a des cellules avec des commentaires en lien sur l'arrondi. Les commentaire sont accessibles où les cellules ont le coin droit supérieur en couleur. Pour voir le commentaire, placez votre curseur dessus.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</si>
</sst>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0\ &quot;$&quot;_);[Red]\(#,##0\ &quot;$&quot;\)"/>
    <numFmt numFmtId="8" formatCode="#,##0.00\ &quot;$&quot;_);[Red]\(#,##0.00\ &quot;$&quot;\)"/>
    <numFmt numFmtId="43" formatCode="_ * #,##0.00_)_ ;_ * \(#,##0.00\)_ ;_ * &quot;-&quot;??_)_ ;_ @_ "/>
    <numFmt numFmtId="164" formatCode="[$-F800]dddd\,\ mmmm\ dd\,\ yyyy"/>
    <numFmt numFmtId="169"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b/>
      <sz val="11"/>
      <color theme="1"/>
      <name val="Calibri"/>
      <family val="2"/>
    </font>
    <font>
      <sz val="11"/>
      <color rgb="FF000000"/>
      <name val="Calibri"/>
      <family val="2"/>
    </font>
    <font>
      <b/>
      <i/>
      <sz val="14"/>
      <color theme="1"/>
      <name val="Arial"/>
      <family val="2"/>
    </font>
    <font>
      <b/>
      <sz val="14"/>
      <name val="Arial"/>
      <family val="2"/>
    </font>
    <font>
      <b/>
      <sz val="18"/>
      <color rgb="FF000000"/>
      <name val="Arial"/>
      <family val="2"/>
    </font>
    <font>
      <sz val="10"/>
      <color rgb="FF000000"/>
      <name val="Arial"/>
      <family val="2"/>
    </font>
    <font>
      <sz val="12"/>
      <name val="Arial"/>
      <family val="2"/>
    </font>
    <font>
      <sz val="12"/>
      <color theme="1"/>
      <name val="Calibri"/>
      <family val="2"/>
    </font>
    <font>
      <b/>
      <sz val="12"/>
      <color theme="1"/>
      <name val="Calibri"/>
      <family val="2"/>
    </font>
    <font>
      <sz val="11"/>
      <color rgb="FFFF0000"/>
      <name val="Calibri"/>
      <family val="2"/>
      <scheme val="minor"/>
    </font>
    <font>
      <sz val="10"/>
      <color rgb="FF000000"/>
      <name val="Tahoma"/>
      <family val="2"/>
    </font>
    <font>
      <sz val="11"/>
      <color theme="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9">
    <border>
      <left/>
      <right/>
      <top/>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double">
        <color indexed="64"/>
      </right>
      <top/>
      <bottom style="medium">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style="double">
        <color indexed="64"/>
      </right>
      <top/>
      <bottom/>
      <diagonal/>
    </border>
    <border>
      <left/>
      <right style="double">
        <color indexed="64"/>
      </right>
      <top/>
      <bottom style="medium">
        <color indexed="64"/>
      </bottom>
      <diagonal/>
    </border>
    <border>
      <left style="double">
        <color indexed="64"/>
      </left>
      <right style="double">
        <color indexed="64"/>
      </right>
      <top style="medium">
        <color indexed="64"/>
      </top>
      <bottom/>
      <diagonal/>
    </border>
    <border>
      <left style="double">
        <color indexed="64"/>
      </left>
      <right style="medium">
        <color indexed="64"/>
      </right>
      <top style="medium">
        <color indexed="64"/>
      </top>
      <bottom/>
      <diagonal/>
    </border>
    <border>
      <left style="medium">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medium">
        <color indexed="64"/>
      </left>
      <right style="double">
        <color indexed="64"/>
      </right>
      <top/>
      <bottom style="medium">
        <color indexed="64"/>
      </bottom>
      <diagonal/>
    </border>
    <border>
      <left/>
      <right style="medium">
        <color indexed="64"/>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style="thin">
        <color indexed="64"/>
      </bottom>
      <diagonal/>
    </border>
    <border>
      <left style="thin">
        <color indexed="64"/>
      </left>
      <right style="thin">
        <color indexed="64"/>
      </right>
      <top style="hair">
        <color indexed="64"/>
      </top>
      <bottom style="thin">
        <color indexed="64"/>
      </bottom>
      <diagonal/>
    </border>
    <border>
      <left/>
      <right style="medium">
        <color indexed="64"/>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4" fontId="0" fillId="0" borderId="0" xfId="0" applyNumberFormat="1"/>
    <xf numFmtId="0" fontId="3" fillId="0" borderId="0" xfId="0" applyFont="1" applyFill="1" applyBorder="1"/>
    <xf numFmtId="0" fontId="4" fillId="0" borderId="0" xfId="0" applyFont="1" applyFill="1" applyBorder="1"/>
    <xf numFmtId="2" fontId="3" fillId="0" borderId="0" xfId="0" applyNumberFormat="1" applyFont="1" applyFill="1" applyBorder="1"/>
    <xf numFmtId="43" fontId="6" fillId="0" borderId="0" xfId="1" applyFont="1" applyFill="1" applyBorder="1"/>
    <xf numFmtId="0" fontId="2" fillId="0" borderId="0" xfId="0" applyFont="1"/>
    <xf numFmtId="0" fontId="5" fillId="0" borderId="0" xfId="0" applyFont="1" applyFill="1" applyBorder="1"/>
    <xf numFmtId="0" fontId="0" fillId="0" borderId="0" xfId="0" quotePrefix="1"/>
    <xf numFmtId="0" fontId="10" fillId="2" borderId="9" xfId="0" applyFont="1" applyFill="1" applyBorder="1" applyAlignment="1">
      <alignment horizontal="right"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right" vertical="center" wrapText="1"/>
    </xf>
    <xf numFmtId="0" fontId="10" fillId="2" borderId="3" xfId="0" applyFont="1" applyFill="1" applyBorder="1" applyAlignment="1">
      <alignment horizontal="right" vertical="center" wrapText="1"/>
    </xf>
    <xf numFmtId="0" fontId="10" fillId="2" borderId="13" xfId="0" applyFont="1" applyFill="1" applyBorder="1" applyAlignment="1">
      <alignment horizontal="right" vertical="center" wrapText="1"/>
    </xf>
    <xf numFmtId="0" fontId="10" fillId="2" borderId="2" xfId="0" applyFont="1" applyFill="1" applyBorder="1" applyAlignment="1">
      <alignment horizontal="right" vertical="center" wrapText="1"/>
    </xf>
    <xf numFmtId="0" fontId="10" fillId="2" borderId="10" xfId="0" applyFont="1" applyFill="1" applyBorder="1" applyAlignment="1">
      <alignment vertical="center" wrapText="1"/>
    </xf>
    <xf numFmtId="0" fontId="10" fillId="2" borderId="11" xfId="0" applyFont="1" applyFill="1" applyBorder="1" applyAlignment="1">
      <alignment horizontal="right" vertical="center" wrapText="1"/>
    </xf>
    <xf numFmtId="0" fontId="10" fillId="2" borderId="19" xfId="0" applyFont="1" applyFill="1" applyBorder="1" applyAlignment="1">
      <alignment horizontal="right" vertical="center" wrapText="1"/>
    </xf>
    <xf numFmtId="0" fontId="10" fillId="2" borderId="9" xfId="0" applyFont="1" applyFill="1" applyBorder="1" applyAlignment="1">
      <alignment vertical="center" wrapText="1"/>
    </xf>
    <xf numFmtId="2" fontId="10" fillId="2" borderId="13" xfId="0" applyNumberFormat="1" applyFont="1" applyFill="1" applyBorder="1" applyAlignment="1">
      <alignment horizontal="right" vertical="center" wrapText="1"/>
    </xf>
    <xf numFmtId="16" fontId="10" fillId="2" borderId="9" xfId="0" applyNumberFormat="1" applyFont="1" applyFill="1" applyBorder="1" applyAlignment="1">
      <alignment vertical="center" wrapText="1"/>
    </xf>
    <xf numFmtId="2" fontId="10" fillId="2" borderId="2" xfId="0" applyNumberFormat="1" applyFont="1" applyFill="1" applyBorder="1" applyAlignment="1">
      <alignment horizontal="right" vertical="center" wrapText="1"/>
    </xf>
    <xf numFmtId="2" fontId="10" fillId="2" borderId="11" xfId="0" applyNumberFormat="1" applyFont="1" applyFill="1" applyBorder="1" applyAlignment="1">
      <alignment horizontal="right" vertical="center" wrapText="1"/>
    </xf>
    <xf numFmtId="0" fontId="10" fillId="2" borderId="14" xfId="0" applyFont="1" applyFill="1" applyBorder="1" applyAlignment="1">
      <alignment horizontal="right" vertical="center" wrapText="1"/>
    </xf>
    <xf numFmtId="0" fontId="10" fillId="2" borderId="15" xfId="0" applyFont="1" applyFill="1" applyBorder="1" applyAlignment="1">
      <alignment horizontal="right" vertical="center" wrapText="1"/>
    </xf>
    <xf numFmtId="0" fontId="10" fillId="2" borderId="17" xfId="0" applyFont="1" applyFill="1" applyBorder="1" applyAlignment="1">
      <alignment horizontal="right" vertical="center" wrapText="1"/>
    </xf>
    <xf numFmtId="0" fontId="10" fillId="2" borderId="16" xfId="0" applyFont="1" applyFill="1" applyBorder="1" applyAlignment="1">
      <alignment vertical="center" wrapText="1"/>
    </xf>
    <xf numFmtId="0" fontId="10" fillId="2" borderId="18" xfId="0" applyFont="1" applyFill="1" applyBorder="1" applyAlignment="1">
      <alignment vertical="center" wrapText="1"/>
    </xf>
    <xf numFmtId="0" fontId="10" fillId="2" borderId="16" xfId="0" applyFont="1" applyFill="1" applyBorder="1" applyAlignment="1">
      <alignment horizontal="right" vertical="center" wrapText="1"/>
    </xf>
    <xf numFmtId="0" fontId="10" fillId="2" borderId="18" xfId="0" applyFont="1" applyFill="1" applyBorder="1" applyAlignment="1">
      <alignment horizontal="right" vertical="center" wrapText="1"/>
    </xf>
    <xf numFmtId="2" fontId="10" fillId="2" borderId="19" xfId="0" applyNumberFormat="1" applyFont="1" applyFill="1" applyBorder="1" applyAlignment="1">
      <alignment horizontal="right" vertical="center" wrapText="1"/>
    </xf>
    <xf numFmtId="0" fontId="10" fillId="0" borderId="9" xfId="0" applyFont="1" applyFill="1" applyBorder="1" applyAlignment="1">
      <alignment vertical="center" wrapText="1"/>
    </xf>
    <xf numFmtId="0" fontId="10" fillId="0" borderId="13" xfId="0" applyFont="1" applyFill="1" applyBorder="1" applyAlignment="1">
      <alignment horizontal="right" vertical="center" wrapText="1"/>
    </xf>
    <xf numFmtId="0" fontId="10" fillId="0" borderId="2" xfId="0" applyFont="1" applyFill="1" applyBorder="1" applyAlignment="1">
      <alignment horizontal="right" vertical="center" wrapText="1"/>
    </xf>
    <xf numFmtId="0" fontId="0" fillId="0" borderId="0" xfId="0" applyFill="1"/>
    <xf numFmtId="2" fontId="0" fillId="0" borderId="0" xfId="0" applyNumberFormat="1"/>
    <xf numFmtId="1" fontId="0" fillId="0" borderId="0" xfId="0" applyNumberFormat="1"/>
    <xf numFmtId="0" fontId="0" fillId="0" borderId="21" xfId="0" applyBorder="1" applyAlignment="1">
      <alignment horizontal="center"/>
    </xf>
    <xf numFmtId="0" fontId="0" fillId="0" borderId="22" xfId="0" applyBorder="1"/>
    <xf numFmtId="0" fontId="0" fillId="0" borderId="23" xfId="0" applyBorder="1"/>
    <xf numFmtId="0" fontId="0" fillId="3" borderId="0" xfId="0" applyFill="1" applyBorder="1"/>
    <xf numFmtId="0" fontId="0" fillId="3" borderId="27" xfId="0" applyFill="1" applyBorder="1"/>
    <xf numFmtId="0" fontId="0" fillId="3" borderId="3" xfId="0" applyFill="1" applyBorder="1"/>
    <xf numFmtId="0" fontId="8" fillId="3" borderId="27" xfId="0" applyFont="1" applyFill="1" applyBorder="1"/>
    <xf numFmtId="8" fontId="0" fillId="3" borderId="0" xfId="0" applyNumberFormat="1" applyFill="1" applyBorder="1"/>
    <xf numFmtId="6" fontId="0" fillId="3" borderId="0" xfId="0" applyNumberFormat="1" applyFill="1" applyBorder="1"/>
    <xf numFmtId="0" fontId="7" fillId="3" borderId="27" xfId="0" applyFont="1" applyFill="1" applyBorder="1"/>
    <xf numFmtId="8" fontId="7" fillId="3" borderId="0" xfId="0" applyNumberFormat="1" applyFont="1" applyFill="1" applyBorder="1"/>
    <xf numFmtId="0" fontId="0" fillId="3" borderId="28" xfId="0" quotePrefix="1" applyFill="1" applyBorder="1"/>
    <xf numFmtId="0" fontId="0" fillId="3" borderId="29" xfId="0" applyFill="1" applyBorder="1"/>
    <xf numFmtId="0" fontId="0" fillId="3" borderId="2" xfId="0" applyFill="1" applyBorder="1"/>
    <xf numFmtId="0" fontId="0" fillId="3" borderId="0" xfId="0" applyFill="1"/>
    <xf numFmtId="0" fontId="12" fillId="3" borderId="0" xfId="0" applyFont="1" applyFill="1"/>
    <xf numFmtId="0" fontId="12" fillId="3" borderId="0" xfId="0" applyFont="1" applyFill="1" applyAlignment="1">
      <alignment horizontal="left"/>
    </xf>
    <xf numFmtId="0" fontId="13" fillId="3" borderId="30" xfId="0" applyFont="1" applyFill="1" applyBorder="1" applyAlignment="1">
      <alignment horizontal="left"/>
    </xf>
    <xf numFmtId="0" fontId="13" fillId="3" borderId="31" xfId="0" applyFont="1" applyFill="1" applyBorder="1" applyAlignment="1">
      <alignment horizontal="left"/>
    </xf>
    <xf numFmtId="0" fontId="13" fillId="3" borderId="32" xfId="0" applyFont="1" applyFill="1" applyBorder="1" applyAlignment="1">
      <alignment horizontal="right"/>
    </xf>
    <xf numFmtId="0" fontId="13" fillId="3" borderId="21" xfId="0" applyFont="1" applyFill="1" applyBorder="1"/>
    <xf numFmtId="0" fontId="12" fillId="3" borderId="21" xfId="0" applyFont="1" applyFill="1" applyBorder="1" applyAlignment="1"/>
    <xf numFmtId="164" fontId="12" fillId="3" borderId="21" xfId="0" applyNumberFormat="1" applyFont="1" applyFill="1" applyBorder="1" applyAlignment="1"/>
    <xf numFmtId="164" fontId="13" fillId="3" borderId="0" xfId="0" applyNumberFormat="1" applyFont="1" applyFill="1" applyAlignment="1">
      <alignment horizontal="center"/>
    </xf>
    <xf numFmtId="0" fontId="12" fillId="3" borderId="21" xfId="0" applyFont="1" applyFill="1" applyBorder="1"/>
    <xf numFmtId="0" fontId="12" fillId="3" borderId="32" xfId="0" applyFont="1" applyFill="1" applyBorder="1" applyAlignment="1"/>
    <xf numFmtId="0" fontId="12" fillId="3" borderId="31" xfId="0" applyFont="1" applyFill="1" applyBorder="1" applyAlignment="1"/>
    <xf numFmtId="0" fontId="12" fillId="3" borderId="30" xfId="0" applyFont="1" applyFill="1" applyBorder="1" applyAlignment="1"/>
    <xf numFmtId="0" fontId="13" fillId="3" borderId="32" xfId="0" applyFont="1" applyFill="1" applyBorder="1" applyAlignment="1">
      <alignment horizontal="center"/>
    </xf>
    <xf numFmtId="0" fontId="13" fillId="3" borderId="31" xfId="0" applyFont="1" applyFill="1" applyBorder="1" applyAlignment="1">
      <alignment horizontal="center"/>
    </xf>
    <xf numFmtId="0" fontId="13" fillId="3" borderId="30" xfId="0" applyFont="1" applyFill="1" applyBorder="1" applyAlignment="1">
      <alignment horizontal="center"/>
    </xf>
    <xf numFmtId="0" fontId="13" fillId="3" borderId="34" xfId="0" applyFont="1" applyFill="1" applyBorder="1" applyAlignment="1">
      <alignment horizontal="center"/>
    </xf>
    <xf numFmtId="0" fontId="13" fillId="3" borderId="20" xfId="0" applyFont="1" applyFill="1" applyBorder="1" applyAlignment="1">
      <alignment horizontal="center"/>
    </xf>
    <xf numFmtId="0" fontId="13" fillId="3" borderId="33" xfId="0" applyFont="1" applyFill="1" applyBorder="1" applyAlignment="1">
      <alignment horizontal="center"/>
    </xf>
    <xf numFmtId="0" fontId="13" fillId="3" borderId="0" xfId="0" applyFont="1" applyFill="1" applyAlignment="1">
      <alignment horizontal="center"/>
    </xf>
    <xf numFmtId="164" fontId="13" fillId="3" borderId="0" xfId="0" applyNumberFormat="1" applyFont="1" applyFill="1" applyAlignment="1">
      <alignment horizontal="center"/>
    </xf>
    <xf numFmtId="164" fontId="13" fillId="3" borderId="21" xfId="0" applyNumberFormat="1" applyFont="1" applyFill="1" applyBorder="1" applyAlignment="1">
      <alignment horizontal="center"/>
    </xf>
    <xf numFmtId="164" fontId="12" fillId="3" borderId="32" xfId="0" applyNumberFormat="1" applyFont="1" applyFill="1" applyBorder="1" applyAlignment="1">
      <alignment horizontal="center"/>
    </xf>
    <xf numFmtId="164" fontId="12" fillId="3" borderId="31" xfId="0" applyNumberFormat="1" applyFont="1" applyFill="1" applyBorder="1" applyAlignment="1">
      <alignment horizontal="center"/>
    </xf>
    <xf numFmtId="164" fontId="12" fillId="3" borderId="30" xfId="0" applyNumberFormat="1" applyFont="1" applyFill="1" applyBorder="1" applyAlignment="1">
      <alignment horizontal="center"/>
    </xf>
    <xf numFmtId="0" fontId="13" fillId="3" borderId="21" xfId="0" applyFont="1" applyFill="1" applyBorder="1" applyAlignment="1">
      <alignment horizontal="center"/>
    </xf>
    <xf numFmtId="0" fontId="11" fillId="0" borderId="20" xfId="0" applyFont="1" applyBorder="1" applyAlignment="1">
      <alignment horizontal="center"/>
    </xf>
    <xf numFmtId="0" fontId="2" fillId="0" borderId="0" xfId="0" applyFont="1" applyAlignment="1">
      <alignment horizontal="left"/>
    </xf>
    <xf numFmtId="0" fontId="10" fillId="2" borderId="7"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8" xfId="0" applyFont="1" applyFill="1" applyBorder="1" applyAlignment="1">
      <alignment horizontal="center" vertical="center" wrapText="1"/>
    </xf>
    <xf numFmtId="16" fontId="10" fillId="2" borderId="14" xfId="0" applyNumberFormat="1" applyFont="1" applyFill="1" applyBorder="1" applyAlignment="1">
      <alignment vertical="center" wrapText="1"/>
    </xf>
    <xf numFmtId="0" fontId="10" fillId="2" borderId="9" xfId="0" applyFont="1" applyFill="1" applyBorder="1" applyAlignment="1">
      <alignment vertical="center" wrapText="1"/>
    </xf>
    <xf numFmtId="0" fontId="10" fillId="2" borderId="14" xfId="0" applyFont="1" applyFill="1" applyBorder="1" applyAlignment="1">
      <alignment horizontal="right" vertical="center" wrapText="1"/>
    </xf>
    <xf numFmtId="0" fontId="10" fillId="2" borderId="9" xfId="0" applyFont="1" applyFill="1" applyBorder="1" applyAlignment="1">
      <alignment horizontal="right"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2" fontId="10" fillId="2" borderId="14" xfId="0" applyNumberFormat="1" applyFont="1" applyFill="1" applyBorder="1" applyAlignment="1">
      <alignment horizontal="right" vertical="center" wrapText="1"/>
    </xf>
    <xf numFmtId="2" fontId="10" fillId="2" borderId="9" xfId="0" applyNumberFormat="1" applyFont="1" applyFill="1" applyBorder="1" applyAlignment="1">
      <alignment horizontal="right" vertical="center" wrapText="1"/>
    </xf>
    <xf numFmtId="0" fontId="10" fillId="2" borderId="7"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2" borderId="8" xfId="0" applyFont="1" applyFill="1" applyBorder="1" applyAlignment="1">
      <alignment horizontal="left" vertical="center" wrapText="1"/>
    </xf>
    <xf numFmtId="3" fontId="12" fillId="3" borderId="32" xfId="0" applyNumberFormat="1" applyFont="1" applyFill="1" applyBorder="1" applyAlignment="1"/>
    <xf numFmtId="16" fontId="0" fillId="0" borderId="22" xfId="0" applyNumberFormat="1" applyBorder="1"/>
    <xf numFmtId="2" fontId="0" fillId="0" borderId="22" xfId="0" applyNumberFormat="1" applyBorder="1"/>
    <xf numFmtId="2" fontId="0" fillId="0" borderId="23" xfId="0" applyNumberFormat="1" applyBorder="1"/>
    <xf numFmtId="16" fontId="0" fillId="0" borderId="23" xfId="0" applyNumberFormat="1" applyBorder="1"/>
    <xf numFmtId="0" fontId="0" fillId="0" borderId="21" xfId="0" applyFont="1" applyFill="1" applyBorder="1" applyAlignment="1">
      <alignment horizontal="center"/>
    </xf>
    <xf numFmtId="0" fontId="0" fillId="0" borderId="21" xfId="0" applyBorder="1"/>
    <xf numFmtId="169" fontId="0" fillId="0" borderId="21" xfId="2" applyNumberFormat="1" applyFont="1" applyBorder="1"/>
    <xf numFmtId="0" fontId="3" fillId="0" borderId="21" xfId="0" applyFont="1" applyFill="1" applyBorder="1"/>
    <xf numFmtId="169" fontId="0" fillId="0" borderId="21" xfId="0" applyNumberFormat="1" applyBorder="1"/>
    <xf numFmtId="169" fontId="0" fillId="0" borderId="0" xfId="0" applyNumberFormat="1" applyBorder="1"/>
    <xf numFmtId="0" fontId="0" fillId="0" borderId="0" xfId="0" applyFont="1" applyFill="1" applyBorder="1" applyAlignment="1">
      <alignment horizontal="center"/>
    </xf>
    <xf numFmtId="169" fontId="0" fillId="0" borderId="0" xfId="2" applyNumberFormat="1" applyFont="1" applyBorder="1"/>
    <xf numFmtId="0" fontId="14" fillId="0" borderId="0" xfId="0" applyFont="1"/>
    <xf numFmtId="0" fontId="0" fillId="0" borderId="35" xfId="0" applyFill="1" applyBorder="1"/>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3" borderId="20" xfId="0" applyFill="1" applyBorder="1"/>
    <xf numFmtId="0" fontId="0" fillId="3" borderId="36" xfId="0" applyFill="1" applyBorder="1"/>
    <xf numFmtId="0" fontId="0" fillId="3" borderId="19" xfId="0" applyFill="1" applyBorder="1"/>
    <xf numFmtId="2" fontId="0" fillId="3" borderId="3" xfId="0" applyNumberFormat="1" applyFill="1" applyBorder="1"/>
    <xf numFmtId="2" fontId="0" fillId="3" borderId="36" xfId="0" applyNumberFormat="1" applyFill="1" applyBorder="1"/>
    <xf numFmtId="16" fontId="3" fillId="0" borderId="21" xfId="0" applyNumberFormat="1" applyFont="1" applyFill="1" applyBorder="1"/>
    <xf numFmtId="2" fontId="0" fillId="0" borderId="21" xfId="0" applyNumberFormat="1" applyBorder="1"/>
    <xf numFmtId="0" fontId="0" fillId="0" borderId="32" xfId="0" applyBorder="1" applyAlignment="1">
      <alignment horizontal="center"/>
    </xf>
    <xf numFmtId="0" fontId="0" fillId="0" borderId="31" xfId="0" applyBorder="1" applyAlignment="1">
      <alignment horizontal="center"/>
    </xf>
    <xf numFmtId="0" fontId="0" fillId="0" borderId="30" xfId="0" applyBorder="1" applyAlignment="1">
      <alignment horizontal="center"/>
    </xf>
    <xf numFmtId="0" fontId="0" fillId="0" borderId="37" xfId="0" applyBorder="1"/>
    <xf numFmtId="2" fontId="0" fillId="0" borderId="37" xfId="0" applyNumberFormat="1" applyBorder="1"/>
    <xf numFmtId="2" fontId="16" fillId="0" borderId="37" xfId="0" applyNumberFormat="1" applyFont="1" applyBorder="1"/>
    <xf numFmtId="2" fontId="14" fillId="0" borderId="0" xfId="0" applyNumberFormat="1" applyFont="1"/>
    <xf numFmtId="0" fontId="17" fillId="0" borderId="0" xfId="0" applyFont="1"/>
    <xf numFmtId="0" fontId="0" fillId="3" borderId="38" xfId="0" applyFill="1" applyBorder="1"/>
  </cellXfs>
  <cellStyles count="3">
    <cellStyle name="Milliers" xfId="1" builtinId="3"/>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ourret Olivier" id="{3B3A66EE-AE4C-684E-9F49-B042DE49E767}" userId="Bourret Olivier" providerId="Non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0-04-25T13:09:39.81" personId="{3B3A66EE-AE4C-684E-9F49-B042DE49E767}" id="{402328C7-9D87-DC4F-AB5D-D4C532BC0523}">
    <text xml:space="preserve">Pour calculer l'encaisse, j'avais fait 0,98 x le montant aux fournisseurs et 0,02 x le montant aux fournisseurs, mais de décimales affichées, le calcul donne 3578,85557 pour l'encaisse et 73,03787 pour les stocks. Arrondi ces nombres donnent 3578,86$ et 73,04$ pour un total de 3651,90$ qui diffère de 0,01$ au montant fournisseurs. J'ai alors décidé de prendre ma bonne vieille calculatrice pour calculer le fournisseur au montant de 3651,89$ juste et non des poussières. Cela me donne ainsi 3578,85$ pour l'encaisse et 73,04 pour les stocks qui me permettent de balancer à 2 décimales près.
</text>
  </threadedComment>
  <threadedComment ref="E48" dT="2020-04-25T13:37:54.99" personId="{3B3A66EE-AE4C-684E-9F49-B042DE49E767}" id="{E5544015-0904-6F46-AEC0-0F8232C37840}">
    <text>Même principe que pour la cellule F34 au niveau de l’arrondi. En faisant 0,98*2921,63 on aura donc un total arrondi au centième de 2863,20$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F0A5-8334-40B2-96C5-61BAC39F3E90}">
  <dimension ref="B1:F24"/>
  <sheetViews>
    <sheetView workbookViewId="0">
      <selection activeCell="C9" sqref="C9:F9"/>
    </sheetView>
  </sheetViews>
  <sheetFormatPr baseColWidth="10" defaultRowHeight="15" x14ac:dyDescent="0.2"/>
  <cols>
    <col min="2" max="2" width="26.1640625" customWidth="1"/>
    <col min="4" max="4" width="2" customWidth="1"/>
    <col min="5" max="5" width="3.83203125" customWidth="1"/>
    <col min="6" max="6" width="39.1640625" customWidth="1"/>
  </cols>
  <sheetData>
    <row r="1" spans="2:6" ht="16" x14ac:dyDescent="0.2">
      <c r="B1" s="53"/>
      <c r="C1" s="53"/>
      <c r="D1" s="54"/>
      <c r="E1" s="53"/>
      <c r="F1" s="53"/>
    </row>
    <row r="2" spans="2:6" ht="16" x14ac:dyDescent="0.2">
      <c r="B2" s="72" t="s">
        <v>32</v>
      </c>
      <c r="C2" s="72"/>
      <c r="D2" s="72"/>
      <c r="E2" s="72"/>
      <c r="F2" s="53"/>
    </row>
    <row r="3" spans="2:6" ht="16" x14ac:dyDescent="0.2">
      <c r="B3" s="72" t="s">
        <v>31</v>
      </c>
      <c r="C3" s="72"/>
      <c r="D3" s="72"/>
      <c r="E3" s="72"/>
      <c r="F3" s="53"/>
    </row>
    <row r="4" spans="2:6" ht="16" x14ac:dyDescent="0.2">
      <c r="B4" s="72" t="s">
        <v>30</v>
      </c>
      <c r="C4" s="72"/>
      <c r="D4" s="72"/>
      <c r="E4" s="72"/>
      <c r="F4" s="53"/>
    </row>
    <row r="5" spans="2:6" ht="16" x14ac:dyDescent="0.2">
      <c r="B5" s="73">
        <v>43946</v>
      </c>
      <c r="C5" s="73"/>
      <c r="D5" s="73"/>
      <c r="E5" s="73"/>
      <c r="F5" s="53"/>
    </row>
    <row r="6" spans="2:6" ht="16" x14ac:dyDescent="0.2">
      <c r="B6" s="61"/>
      <c r="C6" s="61"/>
      <c r="D6" s="61"/>
      <c r="E6" s="61"/>
      <c r="F6" s="53"/>
    </row>
    <row r="7" spans="2:6" ht="16" x14ac:dyDescent="0.2">
      <c r="B7" s="74" t="s">
        <v>29</v>
      </c>
      <c r="C7" s="74"/>
      <c r="D7" s="74"/>
      <c r="E7" s="74"/>
      <c r="F7" s="74"/>
    </row>
    <row r="8" spans="2:6" ht="16" x14ac:dyDescent="0.2">
      <c r="B8" s="60" t="s">
        <v>28</v>
      </c>
      <c r="C8" s="75" t="s">
        <v>40</v>
      </c>
      <c r="D8" s="76"/>
      <c r="E8" s="76"/>
      <c r="F8" s="77"/>
    </row>
    <row r="9" spans="2:6" ht="16" x14ac:dyDescent="0.2">
      <c r="B9" s="60" t="s">
        <v>27</v>
      </c>
      <c r="C9" s="75" t="s">
        <v>41</v>
      </c>
      <c r="D9" s="76"/>
      <c r="E9" s="76"/>
      <c r="F9" s="77"/>
    </row>
    <row r="10" spans="2:6" ht="16" x14ac:dyDescent="0.2">
      <c r="B10" s="53"/>
      <c r="C10" s="53"/>
      <c r="D10" s="54"/>
      <c r="E10" s="53"/>
      <c r="F10" s="53"/>
    </row>
    <row r="11" spans="2:6" ht="16" x14ac:dyDescent="0.2">
      <c r="B11" s="78" t="s">
        <v>26</v>
      </c>
      <c r="C11" s="78"/>
      <c r="D11" s="78"/>
      <c r="E11" s="78"/>
      <c r="F11" s="78"/>
    </row>
    <row r="12" spans="2:6" ht="16" x14ac:dyDescent="0.2">
      <c r="B12" s="59" t="s">
        <v>25</v>
      </c>
      <c r="C12" s="63" t="s">
        <v>38</v>
      </c>
      <c r="D12" s="64"/>
      <c r="E12" s="64"/>
      <c r="F12" s="65"/>
    </row>
    <row r="13" spans="2:6" ht="16" x14ac:dyDescent="0.2">
      <c r="B13" s="59" t="s">
        <v>24</v>
      </c>
      <c r="C13" s="63" t="s">
        <v>39</v>
      </c>
      <c r="D13" s="64"/>
      <c r="E13" s="64"/>
      <c r="F13" s="65"/>
    </row>
    <row r="14" spans="2:6" ht="16" x14ac:dyDescent="0.2">
      <c r="B14" s="59" t="s">
        <v>23</v>
      </c>
      <c r="C14" s="96">
        <v>111005475</v>
      </c>
      <c r="D14" s="64"/>
      <c r="E14" s="64"/>
      <c r="F14" s="65"/>
    </row>
    <row r="15" spans="2:6" ht="16" x14ac:dyDescent="0.2">
      <c r="B15" s="53"/>
      <c r="C15" s="53"/>
      <c r="D15" s="54"/>
      <c r="E15" s="53"/>
      <c r="F15" s="53"/>
    </row>
    <row r="16" spans="2:6" ht="16" x14ac:dyDescent="0.2">
      <c r="B16" s="66" t="s">
        <v>33</v>
      </c>
      <c r="C16" s="67"/>
      <c r="D16" s="67"/>
      <c r="E16" s="67"/>
      <c r="F16" s="68"/>
    </row>
    <row r="17" spans="2:6" ht="16" x14ac:dyDescent="0.2">
      <c r="B17" s="62"/>
      <c r="C17" s="69" t="s">
        <v>22</v>
      </c>
      <c r="D17" s="70"/>
      <c r="E17" s="70"/>
      <c r="F17" s="71"/>
    </row>
    <row r="18" spans="2:6" ht="16" x14ac:dyDescent="0.2">
      <c r="B18" s="58" t="s">
        <v>21</v>
      </c>
      <c r="C18" s="57"/>
      <c r="D18" s="56" t="s">
        <v>17</v>
      </c>
      <c r="E18" s="56">
        <v>18</v>
      </c>
      <c r="F18" s="55" t="s">
        <v>16</v>
      </c>
    </row>
    <row r="19" spans="2:6" ht="16" x14ac:dyDescent="0.2">
      <c r="B19" s="58" t="s">
        <v>20</v>
      </c>
      <c r="C19" s="57"/>
      <c r="D19" s="56" t="s">
        <v>17</v>
      </c>
      <c r="E19" s="56">
        <v>8</v>
      </c>
      <c r="F19" s="55" t="s">
        <v>16</v>
      </c>
    </row>
    <row r="20" spans="2:6" ht="16" x14ac:dyDescent="0.2">
      <c r="B20" s="58" t="s">
        <v>19</v>
      </c>
      <c r="C20" s="57"/>
      <c r="D20" s="56" t="s">
        <v>17</v>
      </c>
      <c r="E20" s="56">
        <v>10</v>
      </c>
      <c r="F20" s="55" t="s">
        <v>16</v>
      </c>
    </row>
    <row r="21" spans="2:6" ht="16" x14ac:dyDescent="0.2">
      <c r="B21" s="58" t="s">
        <v>18</v>
      </c>
      <c r="C21" s="57">
        <f>SUM(C18:C20)</f>
        <v>0</v>
      </c>
      <c r="D21" s="56" t="s">
        <v>17</v>
      </c>
      <c r="E21" s="56">
        <f>SUM(E18:E20)</f>
        <v>36</v>
      </c>
      <c r="F21" s="55" t="s">
        <v>16</v>
      </c>
    </row>
    <row r="22" spans="2:6" ht="16" x14ac:dyDescent="0.2">
      <c r="B22" s="53"/>
      <c r="C22" s="53"/>
      <c r="D22" s="54"/>
      <c r="E22" s="53"/>
      <c r="F22" s="53"/>
    </row>
    <row r="23" spans="2:6" x14ac:dyDescent="0.2">
      <c r="B23" s="52"/>
      <c r="C23" s="52"/>
      <c r="D23" s="52"/>
      <c r="E23" s="52"/>
      <c r="F23" s="52"/>
    </row>
    <row r="24" spans="2:6" x14ac:dyDescent="0.2">
      <c r="B24" s="52"/>
      <c r="C24" s="52"/>
      <c r="D24" s="52"/>
      <c r="E24" s="52"/>
      <c r="F24" s="52"/>
    </row>
  </sheetData>
  <mergeCells count="13">
    <mergeCell ref="C13:F13"/>
    <mergeCell ref="C14:F14"/>
    <mergeCell ref="B16:F16"/>
    <mergeCell ref="C17:F17"/>
    <mergeCell ref="B2:E2"/>
    <mergeCell ref="B3:E3"/>
    <mergeCell ref="B4:E4"/>
    <mergeCell ref="B5:E5"/>
    <mergeCell ref="B7:F7"/>
    <mergeCell ref="C8:F8"/>
    <mergeCell ref="C9:F9"/>
    <mergeCell ref="B11:F11"/>
    <mergeCell ref="C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2"/>
  <sheetViews>
    <sheetView tabSelected="1" workbookViewId="0">
      <selection activeCell="M26" sqref="M26"/>
    </sheetView>
  </sheetViews>
  <sheetFormatPr baseColWidth="10" defaultRowHeight="15" x14ac:dyDescent="0.2"/>
  <cols>
    <col min="1" max="1" width="5.6640625" customWidth="1"/>
    <col min="2" max="2" width="37.1640625" customWidth="1"/>
    <col min="3" max="3" width="67.33203125" customWidth="1"/>
    <col min="5" max="5" width="13.33203125" customWidth="1"/>
    <col min="6" max="6" width="12.6640625" bestFit="1" customWidth="1"/>
  </cols>
  <sheetData>
    <row r="1" spans="1:14" x14ac:dyDescent="0.2">
      <c r="A1" s="80" t="s">
        <v>34</v>
      </c>
      <c r="B1" s="80"/>
      <c r="C1" s="6"/>
    </row>
    <row r="2" spans="1:14" x14ac:dyDescent="0.2">
      <c r="B2" s="131" t="s">
        <v>111</v>
      </c>
    </row>
    <row r="3" spans="1:14" ht="16" x14ac:dyDescent="0.2">
      <c r="B3" s="79" t="s">
        <v>11</v>
      </c>
      <c r="C3" s="79"/>
      <c r="D3" s="79"/>
      <c r="E3" s="79"/>
      <c r="F3" s="79"/>
      <c r="G3" s="2"/>
      <c r="H3" s="2"/>
      <c r="I3" s="2"/>
      <c r="J3" s="2"/>
      <c r="K3" s="3"/>
    </row>
    <row r="4" spans="1:14" x14ac:dyDescent="0.2">
      <c r="B4" s="38" t="s">
        <v>0</v>
      </c>
      <c r="C4" s="38" t="s">
        <v>12</v>
      </c>
      <c r="D4" s="38" t="s">
        <v>13</v>
      </c>
      <c r="E4" s="38" t="s">
        <v>14</v>
      </c>
      <c r="F4" s="38" t="s">
        <v>15</v>
      </c>
      <c r="G4" s="2"/>
      <c r="H4" s="101" t="s">
        <v>55</v>
      </c>
      <c r="I4" s="101"/>
      <c r="J4" s="107"/>
      <c r="K4" s="124" t="s">
        <v>59</v>
      </c>
      <c r="L4" s="125"/>
      <c r="M4" s="125"/>
      <c r="N4" s="126"/>
    </row>
    <row r="5" spans="1:14" x14ac:dyDescent="0.2">
      <c r="B5" s="97">
        <v>43894</v>
      </c>
      <c r="C5" s="39" t="s">
        <v>62</v>
      </c>
      <c r="D5" s="39"/>
      <c r="E5" s="98">
        <v>3950</v>
      </c>
      <c r="F5" s="98"/>
      <c r="H5" s="102" t="s">
        <v>45</v>
      </c>
      <c r="I5" s="103">
        <v>0.05</v>
      </c>
      <c r="J5" s="108"/>
      <c r="K5" s="102" t="s">
        <v>67</v>
      </c>
      <c r="L5" s="102" t="s">
        <v>65</v>
      </c>
      <c r="M5" s="102" t="s">
        <v>66</v>
      </c>
      <c r="N5" s="102" t="s">
        <v>68</v>
      </c>
    </row>
    <row r="6" spans="1:14" x14ac:dyDescent="0.2">
      <c r="B6" s="40"/>
      <c r="C6" s="40" t="s">
        <v>42</v>
      </c>
      <c r="D6" s="40"/>
      <c r="E6" s="99">
        <f>I5*E5</f>
        <v>197.5</v>
      </c>
      <c r="F6" s="99"/>
      <c r="H6" s="104" t="s">
        <v>46</v>
      </c>
      <c r="I6" s="103">
        <v>9.9750000000000005E-2</v>
      </c>
      <c r="J6" s="108"/>
      <c r="K6" s="122">
        <v>43894</v>
      </c>
      <c r="L6" s="102"/>
      <c r="M6" s="123">
        <f>F8</f>
        <v>4541.5124999999998</v>
      </c>
      <c r="N6" s="123">
        <f>M6</f>
        <v>4541.5124999999998</v>
      </c>
    </row>
    <row r="7" spans="1:14" x14ac:dyDescent="0.2">
      <c r="B7" s="40"/>
      <c r="C7" s="40" t="s">
        <v>43</v>
      </c>
      <c r="D7" s="40"/>
      <c r="E7" s="99">
        <f>I6*E5</f>
        <v>394.01250000000005</v>
      </c>
      <c r="F7" s="99"/>
      <c r="H7" s="104" t="s">
        <v>48</v>
      </c>
      <c r="I7" s="105">
        <f>SUM(I5:I6)</f>
        <v>0.14974999999999999</v>
      </c>
      <c r="J7" s="106"/>
      <c r="K7" s="122">
        <v>43898</v>
      </c>
      <c r="L7" s="123">
        <f>E27</f>
        <v>889.61906250000004</v>
      </c>
      <c r="M7" s="102"/>
      <c r="N7" s="123">
        <f>N6+M7-L7</f>
        <v>3651.8934374999999</v>
      </c>
    </row>
    <row r="8" spans="1:14" x14ac:dyDescent="0.2">
      <c r="B8" s="40"/>
      <c r="C8" s="40" t="s">
        <v>44</v>
      </c>
      <c r="D8" s="40"/>
      <c r="E8" s="99"/>
      <c r="F8" s="99">
        <f>SUM(E5:E7)</f>
        <v>4541.5124999999998</v>
      </c>
      <c r="G8" s="1"/>
      <c r="H8" s="2"/>
      <c r="K8" s="122">
        <v>43900</v>
      </c>
      <c r="L8" s="123">
        <f>E33</f>
        <v>3651.8934374999999</v>
      </c>
      <c r="M8" s="102"/>
      <c r="N8" s="123">
        <f>N7+M8-L8</f>
        <v>0</v>
      </c>
    </row>
    <row r="9" spans="1:14" x14ac:dyDescent="0.2">
      <c r="B9" s="40"/>
      <c r="C9" s="40" t="s">
        <v>47</v>
      </c>
      <c r="D9" s="40"/>
      <c r="E9" s="99"/>
      <c r="F9" s="99"/>
      <c r="H9" s="2"/>
      <c r="K9" s="2"/>
    </row>
    <row r="10" spans="1:14" x14ac:dyDescent="0.2">
      <c r="B10" s="40"/>
      <c r="C10" s="40"/>
      <c r="D10" s="40"/>
      <c r="E10" s="99"/>
      <c r="F10" s="99"/>
      <c r="H10" s="2"/>
      <c r="K10" s="2"/>
    </row>
    <row r="11" spans="1:14" x14ac:dyDescent="0.2">
      <c r="B11" s="100">
        <v>43895</v>
      </c>
      <c r="C11" s="40" t="s">
        <v>62</v>
      </c>
      <c r="D11" s="40"/>
      <c r="E11" s="99">
        <f>F14/(1+I7)</f>
        <v>113.06805827353772</v>
      </c>
      <c r="F11" s="99"/>
      <c r="H11" s="2"/>
      <c r="K11" s="2"/>
    </row>
    <row r="12" spans="1:14" x14ac:dyDescent="0.2">
      <c r="B12" s="40"/>
      <c r="C12" s="40" t="s">
        <v>42</v>
      </c>
      <c r="D12" s="40"/>
      <c r="E12" s="99">
        <f>E11*I5</f>
        <v>5.653402913676886</v>
      </c>
      <c r="F12" s="99"/>
      <c r="H12" s="2"/>
      <c r="K12" s="2"/>
    </row>
    <row r="13" spans="1:14" x14ac:dyDescent="0.2">
      <c r="B13" s="40"/>
      <c r="C13" s="40" t="s">
        <v>43</v>
      </c>
      <c r="D13" s="40"/>
      <c r="E13" s="99">
        <f>E11*I6</f>
        <v>11.278538812785389</v>
      </c>
      <c r="F13" s="99"/>
      <c r="G13" s="37"/>
      <c r="H13" s="2"/>
      <c r="K13" s="2"/>
    </row>
    <row r="14" spans="1:14" x14ac:dyDescent="0.2">
      <c r="B14" s="40"/>
      <c r="C14" s="40" t="s">
        <v>49</v>
      </c>
      <c r="D14" s="40"/>
      <c r="E14" s="99"/>
      <c r="F14" s="99">
        <v>130</v>
      </c>
      <c r="H14" s="2"/>
      <c r="K14" s="124" t="s">
        <v>51</v>
      </c>
      <c r="L14" s="125"/>
      <c r="M14" s="125"/>
      <c r="N14" s="126"/>
    </row>
    <row r="15" spans="1:14" x14ac:dyDescent="0.2">
      <c r="B15" s="40"/>
      <c r="C15" s="40" t="s">
        <v>50</v>
      </c>
      <c r="D15" s="40"/>
      <c r="E15" s="99"/>
      <c r="F15" s="99"/>
      <c r="H15" s="2"/>
      <c r="K15" s="102" t="s">
        <v>67</v>
      </c>
      <c r="L15" s="102" t="s">
        <v>65</v>
      </c>
      <c r="M15" s="102" t="s">
        <v>66</v>
      </c>
      <c r="N15" s="102" t="s">
        <v>68</v>
      </c>
    </row>
    <row r="16" spans="1:14" x14ac:dyDescent="0.2">
      <c r="B16" s="40"/>
      <c r="C16" s="40"/>
      <c r="D16" s="40"/>
      <c r="E16" s="99"/>
      <c r="F16" s="99"/>
      <c r="H16" s="2"/>
      <c r="K16" s="122">
        <v>43897</v>
      </c>
      <c r="L16" s="123">
        <f>E17</f>
        <v>3184.02567</v>
      </c>
      <c r="M16" s="123"/>
      <c r="N16" s="123">
        <f>L16</f>
        <v>3184.02567</v>
      </c>
    </row>
    <row r="17" spans="2:14" x14ac:dyDescent="0.2">
      <c r="B17" s="100">
        <v>43897</v>
      </c>
      <c r="C17" s="40" t="s">
        <v>51</v>
      </c>
      <c r="D17" s="40"/>
      <c r="E17" s="99">
        <f>SUM(F18:F20)</f>
        <v>3184.02567</v>
      </c>
      <c r="F17" s="99"/>
      <c r="G17" s="36"/>
      <c r="H17" s="4"/>
      <c r="K17" s="122">
        <v>43902</v>
      </c>
      <c r="L17" s="123">
        <f>E37</f>
        <v>0</v>
      </c>
      <c r="M17" s="123">
        <f>F41</f>
        <v>262.39999999999998</v>
      </c>
      <c r="N17" s="123">
        <f>N16+L17-M17</f>
        <v>2921.6256699999999</v>
      </c>
    </row>
    <row r="18" spans="2:14" x14ac:dyDescent="0.2">
      <c r="B18" s="40"/>
      <c r="C18" s="40" t="s">
        <v>52</v>
      </c>
      <c r="D18" s="40"/>
      <c r="E18" s="99"/>
      <c r="F18" s="99">
        <f>I5*F20</f>
        <v>138.46600000000001</v>
      </c>
      <c r="G18" s="36"/>
      <c r="H18" s="4"/>
      <c r="K18" s="122">
        <v>43905</v>
      </c>
      <c r="L18" s="123"/>
      <c r="M18" s="123">
        <f>F50</f>
        <v>2921.6256699999999</v>
      </c>
      <c r="N18" s="123">
        <f>N17+L18-M18</f>
        <v>0</v>
      </c>
    </row>
    <row r="19" spans="2:14" x14ac:dyDescent="0.2">
      <c r="B19" s="40"/>
      <c r="C19" s="40" t="s">
        <v>53</v>
      </c>
      <c r="D19" s="40"/>
      <c r="E19" s="99"/>
      <c r="F19" s="99">
        <f>I6*F20</f>
        <v>276.23967000000005</v>
      </c>
      <c r="H19" s="2"/>
      <c r="K19" s="2"/>
    </row>
    <row r="20" spans="2:14" x14ac:dyDescent="0.2">
      <c r="B20" s="40"/>
      <c r="C20" s="40" t="s">
        <v>54</v>
      </c>
      <c r="D20" s="40"/>
      <c r="E20" s="99"/>
      <c r="F20" s="99">
        <v>2769.32</v>
      </c>
      <c r="H20" s="2"/>
      <c r="K20" s="2"/>
    </row>
    <row r="21" spans="2:14" x14ac:dyDescent="0.2">
      <c r="B21" s="40"/>
      <c r="C21" s="40" t="s">
        <v>56</v>
      </c>
      <c r="D21" s="40"/>
      <c r="E21" s="99"/>
      <c r="F21" s="99"/>
      <c r="H21" s="7"/>
      <c r="K21" s="2"/>
    </row>
    <row r="22" spans="2:14" x14ac:dyDescent="0.2">
      <c r="B22" s="40"/>
      <c r="C22" s="40"/>
      <c r="D22" s="40"/>
      <c r="E22" s="99"/>
      <c r="F22" s="99"/>
      <c r="H22" s="4"/>
      <c r="K22" s="2"/>
    </row>
    <row r="23" spans="2:14" x14ac:dyDescent="0.2">
      <c r="B23" s="100">
        <v>43897</v>
      </c>
      <c r="C23" s="40" t="s">
        <v>57</v>
      </c>
      <c r="D23" s="40"/>
      <c r="E23" s="99">
        <v>2051</v>
      </c>
      <c r="F23" s="99"/>
      <c r="H23" s="4"/>
      <c r="K23" s="2"/>
    </row>
    <row r="24" spans="2:14" x14ac:dyDescent="0.2">
      <c r="B24" s="40"/>
      <c r="C24" s="40" t="s">
        <v>63</v>
      </c>
      <c r="D24" s="40"/>
      <c r="E24" s="99"/>
      <c r="F24" s="99">
        <f>E23</f>
        <v>2051</v>
      </c>
      <c r="H24" s="2"/>
      <c r="K24" s="2"/>
    </row>
    <row r="25" spans="2:14" x14ac:dyDescent="0.2">
      <c r="B25" s="40"/>
      <c r="C25" s="40" t="s">
        <v>58</v>
      </c>
      <c r="D25" s="40"/>
      <c r="E25" s="99"/>
      <c r="F25" s="99"/>
      <c r="H25" s="2"/>
      <c r="K25" s="2"/>
    </row>
    <row r="26" spans="2:14" x14ac:dyDescent="0.2">
      <c r="B26" s="40"/>
      <c r="C26" s="40"/>
      <c r="D26" s="40"/>
      <c r="E26" s="99"/>
      <c r="F26" s="99"/>
      <c r="H26" s="2"/>
      <c r="K26" s="2"/>
    </row>
    <row r="27" spans="2:14" x14ac:dyDescent="0.2">
      <c r="B27" s="100">
        <v>43898</v>
      </c>
      <c r="C27" s="40" t="s">
        <v>59</v>
      </c>
      <c r="D27" s="40"/>
      <c r="E27" s="99">
        <f>SUM(F28:F30)</f>
        <v>889.61906250000004</v>
      </c>
      <c r="F27" s="99"/>
      <c r="H27" s="5"/>
      <c r="K27" s="2"/>
    </row>
    <row r="28" spans="2:14" x14ac:dyDescent="0.2">
      <c r="B28" s="40"/>
      <c r="C28" s="40" t="s">
        <v>60</v>
      </c>
      <c r="D28" s="40"/>
      <c r="E28" s="99"/>
      <c r="F28" s="99">
        <f>F30*I5</f>
        <v>38.6875</v>
      </c>
      <c r="H28" s="5"/>
      <c r="K28" s="2"/>
    </row>
    <row r="29" spans="2:14" x14ac:dyDescent="0.2">
      <c r="B29" s="40"/>
      <c r="C29" s="40" t="s">
        <v>61</v>
      </c>
      <c r="D29" s="40"/>
      <c r="E29" s="99"/>
      <c r="F29" s="99">
        <f>I6*F30</f>
        <v>77.181562499999998</v>
      </c>
    </row>
    <row r="30" spans="2:14" x14ac:dyDescent="0.2">
      <c r="B30" s="40"/>
      <c r="C30" s="40" t="s">
        <v>63</v>
      </c>
      <c r="D30" s="40"/>
      <c r="E30" s="99"/>
      <c r="F30" s="99">
        <v>773.75</v>
      </c>
      <c r="G30" s="36"/>
    </row>
    <row r="31" spans="2:14" x14ac:dyDescent="0.2">
      <c r="B31" s="40"/>
      <c r="C31" s="40" t="s">
        <v>64</v>
      </c>
      <c r="D31" s="40"/>
      <c r="E31" s="99"/>
      <c r="F31" s="99"/>
      <c r="G31" s="1"/>
    </row>
    <row r="32" spans="2:14" x14ac:dyDescent="0.2">
      <c r="B32" s="40"/>
      <c r="C32" s="40"/>
      <c r="D32" s="40"/>
      <c r="E32" s="99"/>
      <c r="F32" s="99"/>
    </row>
    <row r="33" spans="2:8" x14ac:dyDescent="0.2">
      <c r="B33" s="100">
        <v>43900</v>
      </c>
      <c r="C33" s="40" t="s">
        <v>59</v>
      </c>
      <c r="D33" s="40"/>
      <c r="E33" s="99">
        <f>N7</f>
        <v>3651.8934374999999</v>
      </c>
      <c r="F33" s="99"/>
      <c r="G33" s="109"/>
      <c r="H33" s="6"/>
    </row>
    <row r="34" spans="2:8" x14ac:dyDescent="0.2">
      <c r="B34" s="40"/>
      <c r="C34" s="40" t="s">
        <v>49</v>
      </c>
      <c r="D34" s="40"/>
      <c r="E34" s="99"/>
      <c r="F34" s="99">
        <v>3578.85</v>
      </c>
      <c r="H34" s="6"/>
    </row>
    <row r="35" spans="2:8" x14ac:dyDescent="0.2">
      <c r="B35" s="40"/>
      <c r="C35" s="40" t="s">
        <v>63</v>
      </c>
      <c r="D35" s="40"/>
      <c r="E35" s="99"/>
      <c r="F35" s="99">
        <f>0.02*E33</f>
        <v>73.037868750000001</v>
      </c>
      <c r="H35" s="6"/>
    </row>
    <row r="36" spans="2:8" x14ac:dyDescent="0.2">
      <c r="B36" s="40"/>
      <c r="C36" s="40" t="s">
        <v>76</v>
      </c>
      <c r="D36" s="40"/>
      <c r="E36" s="99"/>
      <c r="F36" s="99"/>
      <c r="H36" s="6"/>
    </row>
    <row r="37" spans="2:8" x14ac:dyDescent="0.2">
      <c r="B37" s="40"/>
      <c r="C37" s="40"/>
      <c r="D37" s="40"/>
      <c r="E37" s="99"/>
      <c r="F37" s="99"/>
      <c r="H37" s="6"/>
    </row>
    <row r="38" spans="2:8" x14ac:dyDescent="0.2">
      <c r="B38" s="100">
        <v>43902</v>
      </c>
      <c r="C38" s="40" t="s">
        <v>69</v>
      </c>
      <c r="D38" s="40"/>
      <c r="E38" s="99">
        <f>F41/(1+I7)</f>
        <v>228.2235268536638</v>
      </c>
      <c r="F38" s="99"/>
    </row>
    <row r="39" spans="2:8" x14ac:dyDescent="0.2">
      <c r="B39" s="40"/>
      <c r="C39" s="40" t="s">
        <v>70</v>
      </c>
      <c r="D39" s="40"/>
      <c r="E39" s="99">
        <f>E38*I5</f>
        <v>11.411176342683191</v>
      </c>
      <c r="F39" s="99"/>
    </row>
    <row r="40" spans="2:8" x14ac:dyDescent="0.2">
      <c r="B40" s="40"/>
      <c r="C40" s="40" t="s">
        <v>71</v>
      </c>
      <c r="D40" s="40"/>
      <c r="E40" s="99">
        <f>E38*I6</f>
        <v>22.765296803652966</v>
      </c>
      <c r="F40" s="99"/>
    </row>
    <row r="41" spans="2:8" x14ac:dyDescent="0.2">
      <c r="B41" s="40"/>
      <c r="C41" s="40" t="s">
        <v>72</v>
      </c>
      <c r="D41" s="40"/>
      <c r="E41" s="99"/>
      <c r="F41" s="99">
        <v>262.39999999999998</v>
      </c>
    </row>
    <row r="42" spans="2:8" x14ac:dyDescent="0.2">
      <c r="B42" s="40"/>
      <c r="C42" s="40" t="s">
        <v>73</v>
      </c>
      <c r="D42" s="40"/>
      <c r="E42" s="99"/>
      <c r="F42" s="99"/>
    </row>
    <row r="43" spans="2:8" x14ac:dyDescent="0.2">
      <c r="B43" s="40"/>
      <c r="C43" s="40"/>
      <c r="D43" s="40"/>
      <c r="E43" s="99"/>
      <c r="F43" s="99"/>
    </row>
    <row r="44" spans="2:8" x14ac:dyDescent="0.2">
      <c r="B44" s="100">
        <v>43902</v>
      </c>
      <c r="C44" s="40" t="s">
        <v>62</v>
      </c>
      <c r="D44" s="40"/>
      <c r="E44" s="99">
        <v>194.37</v>
      </c>
      <c r="F44" s="99"/>
    </row>
    <row r="45" spans="2:8" x14ac:dyDescent="0.2">
      <c r="B45" s="40"/>
      <c r="C45" s="40" t="s">
        <v>74</v>
      </c>
      <c r="D45" s="40"/>
      <c r="E45" s="99"/>
      <c r="F45" s="99">
        <f>E44</f>
        <v>194.37</v>
      </c>
      <c r="G45" s="1"/>
    </row>
    <row r="46" spans="2:8" x14ac:dyDescent="0.2">
      <c r="B46" s="40"/>
      <c r="C46" s="40" t="s">
        <v>75</v>
      </c>
      <c r="D46" s="40"/>
      <c r="E46" s="99"/>
      <c r="F46" s="99"/>
    </row>
    <row r="47" spans="2:8" x14ac:dyDescent="0.2">
      <c r="B47" s="40"/>
      <c r="C47" s="40"/>
      <c r="D47" s="40"/>
      <c r="E47" s="99"/>
      <c r="F47" s="99"/>
    </row>
    <row r="48" spans="2:8" x14ac:dyDescent="0.2">
      <c r="B48" s="100">
        <v>43905</v>
      </c>
      <c r="C48" s="40" t="s">
        <v>77</v>
      </c>
      <c r="D48" s="40"/>
      <c r="E48" s="99">
        <v>2863.2</v>
      </c>
      <c r="F48" s="99"/>
    </row>
    <row r="49" spans="2:7" x14ac:dyDescent="0.2">
      <c r="B49" s="40"/>
      <c r="C49" s="110" t="s">
        <v>78</v>
      </c>
      <c r="D49" s="40"/>
      <c r="E49" s="99">
        <f>0.02*F50</f>
        <v>58.432513399999998</v>
      </c>
      <c r="F49" s="99"/>
    </row>
    <row r="50" spans="2:7" x14ac:dyDescent="0.2">
      <c r="B50" s="40"/>
      <c r="C50" s="40" t="s">
        <v>72</v>
      </c>
      <c r="D50" s="40"/>
      <c r="E50" s="99"/>
      <c r="F50" s="99">
        <f>N17</f>
        <v>2921.6256699999999</v>
      </c>
      <c r="G50" s="1"/>
    </row>
    <row r="51" spans="2:7" x14ac:dyDescent="0.2">
      <c r="B51" s="40"/>
      <c r="C51" s="40" t="s">
        <v>79</v>
      </c>
      <c r="D51" s="40"/>
      <c r="E51" s="99"/>
      <c r="F51" s="99"/>
    </row>
    <row r="52" spans="2:7" x14ac:dyDescent="0.2">
      <c r="B52" s="40"/>
      <c r="C52" s="40"/>
      <c r="D52" s="40"/>
      <c r="E52" s="99"/>
      <c r="F52" s="99"/>
    </row>
    <row r="53" spans="2:7" x14ac:dyDescent="0.2">
      <c r="B53" s="100">
        <v>43906</v>
      </c>
      <c r="C53" s="40" t="s">
        <v>77</v>
      </c>
      <c r="D53" s="40"/>
      <c r="E53" s="99">
        <v>9083.0300000000007</v>
      </c>
      <c r="F53" s="99"/>
      <c r="G53" s="1"/>
    </row>
    <row r="54" spans="2:7" x14ac:dyDescent="0.2">
      <c r="B54" s="40"/>
      <c r="C54" s="40" t="s">
        <v>52</v>
      </c>
      <c r="D54" s="40"/>
      <c r="E54" s="99"/>
      <c r="F54" s="99">
        <f>F56*I5</f>
        <v>395.0002174385736</v>
      </c>
    </row>
    <row r="55" spans="2:7" x14ac:dyDescent="0.2">
      <c r="B55" s="40"/>
      <c r="C55" s="40" t="s">
        <v>53</v>
      </c>
      <c r="D55" s="40"/>
      <c r="E55" s="99"/>
      <c r="F55" s="99">
        <f>F56*I6</f>
        <v>788.02543378995438</v>
      </c>
    </row>
    <row r="56" spans="2:7" x14ac:dyDescent="0.2">
      <c r="B56" s="40"/>
      <c r="C56" s="40" t="s">
        <v>54</v>
      </c>
      <c r="D56" s="40"/>
      <c r="E56" s="99"/>
      <c r="F56" s="99">
        <f>E53/(1+I7)</f>
        <v>7900.004348771472</v>
      </c>
    </row>
    <row r="57" spans="2:7" x14ac:dyDescent="0.2">
      <c r="B57" s="40"/>
      <c r="C57" s="110" t="s">
        <v>80</v>
      </c>
      <c r="D57" s="40"/>
      <c r="E57" s="99"/>
      <c r="F57" s="99"/>
    </row>
    <row r="58" spans="2:7" x14ac:dyDescent="0.2">
      <c r="B58" s="40"/>
      <c r="C58" s="40"/>
      <c r="D58" s="40"/>
      <c r="E58" s="99"/>
      <c r="F58" s="99"/>
    </row>
    <row r="59" spans="2:7" x14ac:dyDescent="0.2">
      <c r="B59" s="100">
        <v>43906</v>
      </c>
      <c r="C59" s="40" t="s">
        <v>57</v>
      </c>
      <c r="D59" s="40"/>
      <c r="E59" s="99">
        <v>5851.85</v>
      </c>
      <c r="F59" s="99"/>
    </row>
    <row r="60" spans="2:7" x14ac:dyDescent="0.2">
      <c r="B60" s="40"/>
      <c r="C60" s="40" t="s">
        <v>74</v>
      </c>
      <c r="D60" s="40"/>
      <c r="E60" s="99"/>
      <c r="F60" s="99">
        <f>E59</f>
        <v>5851.85</v>
      </c>
    </row>
    <row r="61" spans="2:7" x14ac:dyDescent="0.2">
      <c r="B61" s="127"/>
      <c r="C61" s="127" t="s">
        <v>81</v>
      </c>
      <c r="D61" s="127"/>
      <c r="E61" s="128"/>
      <c r="F61" s="129">
        <v>5.0000000000000001E-3</v>
      </c>
    </row>
    <row r="62" spans="2:7" x14ac:dyDescent="0.2">
      <c r="C62" s="109"/>
      <c r="D62" s="109" t="s">
        <v>110</v>
      </c>
      <c r="E62" s="130">
        <f>SUM(E5:E61)</f>
        <v>32761.333183399998</v>
      </c>
      <c r="F62" s="130">
        <f>SUM(F5:F61)</f>
        <v>32761.325771250002</v>
      </c>
    </row>
  </sheetData>
  <mergeCells count="5">
    <mergeCell ref="K14:N14"/>
    <mergeCell ref="K4:N4"/>
    <mergeCell ref="B3:F3"/>
    <mergeCell ref="A1:B1"/>
    <mergeCell ref="H4:I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topLeftCell="A3" workbookViewId="0">
      <selection activeCell="J37" sqref="J37"/>
    </sheetView>
  </sheetViews>
  <sheetFormatPr baseColWidth="10" defaultRowHeight="15" x14ac:dyDescent="0.2"/>
  <cols>
    <col min="1" max="1" width="5.6640625" customWidth="1"/>
    <col min="2" max="2" width="49.6640625" customWidth="1"/>
    <col min="4" max="4" width="20.5" customWidth="1"/>
    <col min="5" max="5" width="27.83203125" customWidth="1"/>
  </cols>
  <sheetData>
    <row r="1" spans="1:7" x14ac:dyDescent="0.2">
      <c r="A1" s="80" t="s">
        <v>35</v>
      </c>
      <c r="B1" s="80"/>
      <c r="C1" s="6"/>
    </row>
    <row r="2" spans="1:7" x14ac:dyDescent="0.2">
      <c r="A2" s="80" t="s">
        <v>36</v>
      </c>
      <c r="B2" s="80"/>
    </row>
    <row r="3" spans="1:7" ht="16" thickBot="1" x14ac:dyDescent="0.25"/>
    <row r="4" spans="1:7" x14ac:dyDescent="0.2">
      <c r="C4" s="111" t="s">
        <v>82</v>
      </c>
      <c r="D4" s="112"/>
      <c r="E4" s="112"/>
      <c r="F4" s="112"/>
      <c r="G4" s="113"/>
    </row>
    <row r="5" spans="1:7" x14ac:dyDescent="0.2">
      <c r="C5" s="114" t="s">
        <v>83</v>
      </c>
      <c r="D5" s="115"/>
      <c r="E5" s="115"/>
      <c r="F5" s="115"/>
      <c r="G5" s="116"/>
    </row>
    <row r="6" spans="1:7" x14ac:dyDescent="0.2">
      <c r="C6" s="114" t="s">
        <v>84</v>
      </c>
      <c r="D6" s="115"/>
      <c r="E6" s="115"/>
      <c r="F6" s="115"/>
      <c r="G6" s="116"/>
    </row>
    <row r="7" spans="1:7" x14ac:dyDescent="0.2">
      <c r="C7" s="42"/>
      <c r="D7" s="41"/>
      <c r="E7" s="41"/>
      <c r="F7" s="41"/>
      <c r="G7" s="43"/>
    </row>
    <row r="8" spans="1:7" ht="18" x14ac:dyDescent="0.2">
      <c r="C8" s="44" t="s">
        <v>85</v>
      </c>
      <c r="D8" s="41"/>
      <c r="E8" s="45"/>
      <c r="F8" s="41"/>
      <c r="G8" s="43"/>
    </row>
    <row r="9" spans="1:7" x14ac:dyDescent="0.2">
      <c r="C9" s="42"/>
      <c r="D9" s="41" t="s">
        <v>86</v>
      </c>
      <c r="E9" s="41"/>
      <c r="F9" s="41"/>
      <c r="G9" s="43">
        <v>17867.330000000002</v>
      </c>
    </row>
    <row r="10" spans="1:7" x14ac:dyDescent="0.2">
      <c r="C10" s="42" t="s">
        <v>87</v>
      </c>
      <c r="D10" s="41" t="s">
        <v>88</v>
      </c>
      <c r="E10" s="45"/>
      <c r="F10" s="41"/>
      <c r="G10" s="43">
        <v>2543.1799999999998</v>
      </c>
    </row>
    <row r="11" spans="1:7" x14ac:dyDescent="0.2">
      <c r="C11" s="42" t="s">
        <v>89</v>
      </c>
      <c r="D11" s="41" t="s">
        <v>90</v>
      </c>
      <c r="E11" s="41" t="s">
        <v>91</v>
      </c>
      <c r="F11" s="41">
        <v>528.59</v>
      </c>
      <c r="G11" s="43"/>
    </row>
    <row r="12" spans="1:7" x14ac:dyDescent="0.2">
      <c r="C12" s="42"/>
      <c r="E12" s="41" t="s">
        <v>92</v>
      </c>
      <c r="F12" s="41">
        <v>129.36000000000001</v>
      </c>
      <c r="G12" s="43"/>
    </row>
    <row r="13" spans="1:7" x14ac:dyDescent="0.2">
      <c r="C13" s="42"/>
      <c r="D13" s="41"/>
      <c r="E13" s="41" t="s">
        <v>93</v>
      </c>
      <c r="F13" s="41">
        <v>834.23</v>
      </c>
      <c r="G13" s="43"/>
    </row>
    <row r="14" spans="1:7" x14ac:dyDescent="0.2">
      <c r="C14" s="42"/>
      <c r="D14" s="41"/>
      <c r="E14" s="41" t="s">
        <v>94</v>
      </c>
      <c r="F14" s="117">
        <v>621.14</v>
      </c>
      <c r="G14" s="118">
        <f>-1*SUM(F11:F14)</f>
        <v>-2113.3200000000002</v>
      </c>
    </row>
    <row r="15" spans="1:7" x14ac:dyDescent="0.2">
      <c r="C15" s="42"/>
      <c r="E15" s="45"/>
      <c r="F15" s="41"/>
      <c r="G15" s="43"/>
    </row>
    <row r="16" spans="1:7" ht="16" thickBot="1" x14ac:dyDescent="0.25">
      <c r="C16" s="42"/>
      <c r="D16" s="41" t="s">
        <v>95</v>
      </c>
      <c r="E16" s="46"/>
      <c r="F16" s="41"/>
      <c r="G16" s="119">
        <f>SUM(G9:G15)</f>
        <v>18297.190000000002</v>
      </c>
    </row>
    <row r="17" spans="3:8" ht="19" thickTop="1" x14ac:dyDescent="0.2">
      <c r="C17" s="47"/>
      <c r="D17" s="41"/>
      <c r="E17" s="48"/>
      <c r="F17" s="41"/>
      <c r="G17" s="43"/>
    </row>
    <row r="18" spans="3:8" x14ac:dyDescent="0.2">
      <c r="C18" s="42"/>
      <c r="D18" s="41"/>
      <c r="E18" s="41"/>
      <c r="F18" s="41"/>
      <c r="G18" s="43"/>
    </row>
    <row r="19" spans="3:8" ht="18" x14ac:dyDescent="0.2">
      <c r="C19" s="44" t="s">
        <v>96</v>
      </c>
      <c r="D19" s="41"/>
      <c r="E19" s="45"/>
      <c r="F19" s="41"/>
      <c r="G19" s="43"/>
    </row>
    <row r="20" spans="3:8" x14ac:dyDescent="0.2">
      <c r="C20" s="42"/>
      <c r="D20" s="41" t="s">
        <v>97</v>
      </c>
      <c r="E20" s="41"/>
      <c r="F20" s="41"/>
      <c r="G20" s="43">
        <v>15031.14</v>
      </c>
    </row>
    <row r="21" spans="3:8" x14ac:dyDescent="0.2">
      <c r="C21" s="42" t="s">
        <v>87</v>
      </c>
      <c r="D21" s="41" t="s">
        <v>98</v>
      </c>
      <c r="E21" s="46"/>
      <c r="F21" s="41"/>
      <c r="G21" s="120"/>
    </row>
    <row r="22" spans="3:8" x14ac:dyDescent="0.2">
      <c r="C22" s="42"/>
      <c r="D22" s="41" t="s">
        <v>99</v>
      </c>
      <c r="E22" s="45"/>
      <c r="F22" s="41">
        <v>3690</v>
      </c>
      <c r="G22" s="120"/>
    </row>
    <row r="23" spans="3:8" x14ac:dyDescent="0.2">
      <c r="C23" s="42"/>
      <c r="D23" s="41" t="s">
        <v>100</v>
      </c>
      <c r="E23" s="46"/>
      <c r="F23" s="41"/>
      <c r="G23" s="43"/>
    </row>
    <row r="24" spans="3:8" x14ac:dyDescent="0.2">
      <c r="C24" s="42"/>
      <c r="D24" s="41" t="s">
        <v>101</v>
      </c>
      <c r="E24" s="41"/>
      <c r="F24" s="117">
        <v>54</v>
      </c>
      <c r="G24" s="121">
        <f>SUM(F22:F24)</f>
        <v>3744</v>
      </c>
    </row>
    <row r="25" spans="3:8" x14ac:dyDescent="0.2">
      <c r="C25" s="42" t="s">
        <v>89</v>
      </c>
      <c r="D25" s="41" t="s">
        <v>105</v>
      </c>
      <c r="E25" s="46" t="s">
        <v>106</v>
      </c>
      <c r="F25" s="41">
        <v>9.9499999999999993</v>
      </c>
      <c r="G25" s="43"/>
    </row>
    <row r="26" spans="3:8" x14ac:dyDescent="0.2">
      <c r="C26" s="42"/>
      <c r="D26" s="41"/>
      <c r="E26" s="46" t="s">
        <v>109</v>
      </c>
      <c r="F26" s="41"/>
      <c r="G26" s="43"/>
      <c r="H26" s="109" t="s">
        <v>107</v>
      </c>
    </row>
    <row r="27" spans="3:8" x14ac:dyDescent="0.2">
      <c r="C27" s="42"/>
      <c r="E27" s="45" t="s">
        <v>108</v>
      </c>
      <c r="F27" s="41">
        <v>45</v>
      </c>
      <c r="G27" s="43"/>
    </row>
    <row r="28" spans="3:8" ht="18" x14ac:dyDescent="0.2">
      <c r="C28" s="47"/>
      <c r="D28" s="41" t="s">
        <v>102</v>
      </c>
      <c r="E28" s="48"/>
      <c r="F28" s="117">
        <v>423</v>
      </c>
      <c r="G28" s="121">
        <f>-1*SUM(F25:F28)</f>
        <v>-477.95</v>
      </c>
    </row>
    <row r="29" spans="3:8" x14ac:dyDescent="0.2">
      <c r="C29" s="42"/>
      <c r="D29" s="41"/>
      <c r="E29" s="41"/>
      <c r="F29" s="41"/>
      <c r="G29" s="132"/>
    </row>
    <row r="30" spans="3:8" ht="16" thickBot="1" x14ac:dyDescent="0.25">
      <c r="C30" s="42"/>
      <c r="D30" s="41" t="s">
        <v>103</v>
      </c>
      <c r="E30" s="41"/>
      <c r="F30" s="41"/>
      <c r="G30" s="119">
        <f>SUM(G20:G28)</f>
        <v>18297.189999999999</v>
      </c>
    </row>
    <row r="31" spans="3:8" ht="16" thickTop="1" x14ac:dyDescent="0.2">
      <c r="C31" s="42"/>
      <c r="D31" s="41"/>
      <c r="E31" s="41"/>
      <c r="F31" s="41"/>
      <c r="G31" s="43"/>
    </row>
    <row r="32" spans="3:8" ht="16" thickBot="1" x14ac:dyDescent="0.25">
      <c r="C32" s="49"/>
      <c r="D32" s="50"/>
      <c r="E32" s="50"/>
      <c r="F32" s="50"/>
      <c r="G32" s="51"/>
    </row>
  </sheetData>
  <mergeCells count="5">
    <mergeCell ref="A1:B1"/>
    <mergeCell ref="A2:B2"/>
    <mergeCell ref="C4:G4"/>
    <mergeCell ref="C5:G5"/>
    <mergeCell ref="C6:G6"/>
  </mergeCells>
  <pageMargins left="0.7" right="0.7" top="0.75" bottom="0.75" header="0.3" footer="0.3"/>
  <ignoredErrors>
    <ignoredError sqref="G28 G2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activeCell="B28" sqref="B28"/>
    </sheetView>
  </sheetViews>
  <sheetFormatPr baseColWidth="10" defaultRowHeight="15" x14ac:dyDescent="0.2"/>
  <cols>
    <col min="1" max="1" width="5.6640625" customWidth="1"/>
    <col min="2" max="2" width="39.5" bestFit="1" customWidth="1"/>
  </cols>
  <sheetData>
    <row r="1" spans="1:15" x14ac:dyDescent="0.2">
      <c r="A1" s="80" t="s">
        <v>37</v>
      </c>
      <c r="B1" s="80"/>
      <c r="C1" s="6"/>
    </row>
    <row r="2" spans="1:15" ht="16" thickBot="1" x14ac:dyDescent="0.25"/>
    <row r="3" spans="1:15" ht="24.75" customHeight="1" thickTop="1" thickBot="1" x14ac:dyDescent="0.25">
      <c r="B3" s="88" t="s">
        <v>1</v>
      </c>
      <c r="C3" s="89"/>
      <c r="D3" s="89"/>
      <c r="E3" s="89"/>
      <c r="F3" s="89"/>
      <c r="G3" s="89"/>
      <c r="H3" s="89"/>
      <c r="I3" s="89"/>
      <c r="J3" s="89"/>
      <c r="K3" s="90"/>
    </row>
    <row r="4" spans="1:15" ht="16" thickBot="1" x14ac:dyDescent="0.25">
      <c r="B4" s="93"/>
      <c r="C4" s="94"/>
      <c r="D4" s="94"/>
      <c r="E4" s="94"/>
      <c r="F4" s="94"/>
      <c r="G4" s="94"/>
      <c r="H4" s="94"/>
      <c r="I4" s="94"/>
      <c r="J4" s="94"/>
      <c r="K4" s="95"/>
    </row>
    <row r="5" spans="1:15" ht="24" customHeight="1" thickBot="1" x14ac:dyDescent="0.25">
      <c r="B5" s="9"/>
      <c r="C5" s="81" t="s">
        <v>2</v>
      </c>
      <c r="D5" s="82"/>
      <c r="E5" s="83"/>
      <c r="F5" s="81" t="s">
        <v>3</v>
      </c>
      <c r="G5" s="82"/>
      <c r="H5" s="83"/>
      <c r="I5" s="81" t="s">
        <v>4</v>
      </c>
      <c r="J5" s="82"/>
      <c r="K5" s="83"/>
    </row>
    <row r="6" spans="1:15" ht="29" thickBot="1" x14ac:dyDescent="0.25">
      <c r="B6" s="10" t="s">
        <v>0</v>
      </c>
      <c r="C6" s="11" t="s">
        <v>5</v>
      </c>
      <c r="D6" s="11" t="s">
        <v>6</v>
      </c>
      <c r="E6" s="11" t="s">
        <v>7</v>
      </c>
      <c r="F6" s="11" t="s">
        <v>5</v>
      </c>
      <c r="G6" s="11" t="s">
        <v>6</v>
      </c>
      <c r="H6" s="11" t="s">
        <v>7</v>
      </c>
      <c r="I6" s="11" t="s">
        <v>5</v>
      </c>
      <c r="J6" s="11" t="s">
        <v>6</v>
      </c>
      <c r="K6" s="11" t="s">
        <v>7</v>
      </c>
    </row>
    <row r="7" spans="1:15" ht="17" thickTop="1" thickBot="1" x14ac:dyDescent="0.25">
      <c r="B7" s="32" t="s">
        <v>8</v>
      </c>
      <c r="C7" s="33"/>
      <c r="D7" s="33"/>
      <c r="E7" s="33"/>
      <c r="F7" s="33"/>
      <c r="G7" s="33"/>
      <c r="H7" s="33"/>
      <c r="I7" s="33">
        <v>6</v>
      </c>
      <c r="J7" s="34">
        <v>1400</v>
      </c>
      <c r="K7" s="33">
        <v>8400</v>
      </c>
      <c r="L7" s="35"/>
      <c r="M7" s="35"/>
      <c r="N7" s="35"/>
      <c r="O7" s="35"/>
    </row>
    <row r="8" spans="1:15" x14ac:dyDescent="0.2">
      <c r="B8" s="84">
        <v>43932</v>
      </c>
      <c r="C8" s="86">
        <v>6</v>
      </c>
      <c r="D8" s="91">
        <v>1500</v>
      </c>
      <c r="E8" s="86">
        <f>C8*D8</f>
        <v>9000</v>
      </c>
      <c r="F8" s="12"/>
      <c r="G8" s="12"/>
      <c r="H8" s="12"/>
      <c r="I8" s="12">
        <v>6</v>
      </c>
      <c r="J8" s="13">
        <v>1400</v>
      </c>
      <c r="K8" s="12">
        <v>8400</v>
      </c>
    </row>
    <row r="9" spans="1:15" ht="16" thickBot="1" x14ac:dyDescent="0.25">
      <c r="B9" s="85"/>
      <c r="C9" s="87"/>
      <c r="D9" s="92"/>
      <c r="E9" s="87"/>
      <c r="F9" s="14"/>
      <c r="G9" s="14"/>
      <c r="H9" s="14"/>
      <c r="I9" s="14">
        <v>6</v>
      </c>
      <c r="J9" s="15">
        <v>1500</v>
      </c>
      <c r="K9" s="14">
        <v>9000</v>
      </c>
    </row>
    <row r="10" spans="1:15" x14ac:dyDescent="0.2">
      <c r="B10" s="84">
        <v>43943</v>
      </c>
      <c r="C10" s="86"/>
      <c r="D10" s="86"/>
      <c r="E10" s="86"/>
      <c r="F10" s="12">
        <v>3</v>
      </c>
      <c r="G10" s="12">
        <v>1400</v>
      </c>
      <c r="H10" s="12">
        <v>4200</v>
      </c>
      <c r="I10" s="24">
        <v>3</v>
      </c>
      <c r="J10" s="25">
        <v>1400</v>
      </c>
      <c r="K10" s="27">
        <v>4200</v>
      </c>
    </row>
    <row r="11" spans="1:15" ht="16" thickBot="1" x14ac:dyDescent="0.25">
      <c r="B11" s="85"/>
      <c r="C11" s="87"/>
      <c r="D11" s="87"/>
      <c r="E11" s="87"/>
      <c r="F11" s="14"/>
      <c r="G11" s="14"/>
      <c r="H11" s="14"/>
      <c r="I11" s="9">
        <v>6</v>
      </c>
      <c r="J11" s="26">
        <v>1500</v>
      </c>
      <c r="K11" s="28">
        <v>9000</v>
      </c>
    </row>
    <row r="12" spans="1:15" x14ac:dyDescent="0.2">
      <c r="B12" s="84">
        <v>43949</v>
      </c>
      <c r="C12" s="86"/>
      <c r="D12" s="86"/>
      <c r="E12" s="86"/>
      <c r="F12" s="24">
        <v>3</v>
      </c>
      <c r="G12" s="24">
        <v>1400</v>
      </c>
      <c r="H12" s="24">
        <v>4200</v>
      </c>
      <c r="I12" s="12"/>
      <c r="J12" s="13"/>
      <c r="K12" s="12"/>
    </row>
    <row r="13" spans="1:15" ht="16" thickBot="1" x14ac:dyDescent="0.25">
      <c r="B13" s="85"/>
      <c r="C13" s="87"/>
      <c r="D13" s="87"/>
      <c r="E13" s="87"/>
      <c r="F13" s="9">
        <v>1</v>
      </c>
      <c r="G13" s="9">
        <v>1500</v>
      </c>
      <c r="H13" s="9">
        <v>1500</v>
      </c>
      <c r="I13" s="14">
        <v>5</v>
      </c>
      <c r="J13" s="15">
        <v>1500</v>
      </c>
      <c r="K13" s="14">
        <v>7500</v>
      </c>
      <c r="L13" s="6"/>
    </row>
    <row r="14" spans="1:15" x14ac:dyDescent="0.2">
      <c r="B14" s="84">
        <v>43951</v>
      </c>
      <c r="C14" s="86">
        <v>8</v>
      </c>
      <c r="D14" s="86">
        <v>1520</v>
      </c>
      <c r="E14" s="86">
        <f>C14*D14</f>
        <v>12160</v>
      </c>
      <c r="F14" s="12"/>
      <c r="G14" s="12"/>
      <c r="H14" s="12"/>
      <c r="I14" s="24">
        <v>5</v>
      </c>
      <c r="J14" s="25">
        <v>1500</v>
      </c>
      <c r="K14" s="29">
        <v>7500</v>
      </c>
      <c r="L14" s="6"/>
    </row>
    <row r="15" spans="1:15" ht="16" thickBot="1" x14ac:dyDescent="0.25">
      <c r="B15" s="85"/>
      <c r="C15" s="87"/>
      <c r="D15" s="87"/>
      <c r="E15" s="87"/>
      <c r="F15" s="14"/>
      <c r="G15" s="14"/>
      <c r="H15" s="14"/>
      <c r="I15" s="9">
        <v>8</v>
      </c>
      <c r="J15" s="26">
        <v>1520</v>
      </c>
      <c r="K15" s="30">
        <v>12160</v>
      </c>
      <c r="L15" s="6"/>
    </row>
    <row r="16" spans="1:15" ht="16" thickBot="1" x14ac:dyDescent="0.25">
      <c r="B16" s="16" t="s">
        <v>9</v>
      </c>
      <c r="C16" s="17">
        <v>14</v>
      </c>
      <c r="D16" s="17"/>
      <c r="E16" s="17">
        <v>21160</v>
      </c>
      <c r="F16" s="17">
        <v>7</v>
      </c>
      <c r="G16" s="17"/>
      <c r="H16" s="17">
        <f>SUM(H10:H13)</f>
        <v>9900</v>
      </c>
      <c r="I16" s="17">
        <v>13</v>
      </c>
      <c r="J16" s="18"/>
      <c r="K16" s="17">
        <v>19660</v>
      </c>
    </row>
    <row r="17" spans="2:13" ht="25" thickTop="1" thickBot="1" x14ac:dyDescent="0.25">
      <c r="B17" s="88" t="s">
        <v>10</v>
      </c>
      <c r="C17" s="89"/>
      <c r="D17" s="89"/>
      <c r="E17" s="89"/>
      <c r="F17" s="89"/>
      <c r="G17" s="89"/>
      <c r="H17" s="89"/>
      <c r="I17" s="89"/>
      <c r="J17" s="89"/>
      <c r="K17" s="90"/>
    </row>
    <row r="18" spans="2:13" ht="24" customHeight="1" thickBot="1" x14ac:dyDescent="0.25">
      <c r="B18" s="9"/>
      <c r="C18" s="81" t="s">
        <v>2</v>
      </c>
      <c r="D18" s="82"/>
      <c r="E18" s="83"/>
      <c r="F18" s="81" t="s">
        <v>3</v>
      </c>
      <c r="G18" s="82"/>
      <c r="H18" s="83"/>
      <c r="I18" s="81" t="s">
        <v>4</v>
      </c>
      <c r="J18" s="82"/>
      <c r="K18" s="83"/>
    </row>
    <row r="19" spans="2:13" ht="29" thickBot="1" x14ac:dyDescent="0.25">
      <c r="B19" s="10" t="s">
        <v>0</v>
      </c>
      <c r="C19" s="11" t="s">
        <v>5</v>
      </c>
      <c r="D19" s="11" t="s">
        <v>6</v>
      </c>
      <c r="E19" s="11" t="s">
        <v>7</v>
      </c>
      <c r="F19" s="11" t="s">
        <v>5</v>
      </c>
      <c r="G19" s="11" t="s">
        <v>6</v>
      </c>
      <c r="H19" s="11" t="s">
        <v>7</v>
      </c>
      <c r="I19" s="11" t="s">
        <v>5</v>
      </c>
      <c r="J19" s="11" t="s">
        <v>6</v>
      </c>
      <c r="K19" s="11" t="s">
        <v>7</v>
      </c>
    </row>
    <row r="20" spans="2:13" ht="17" thickTop="1" thickBot="1" x14ac:dyDescent="0.25">
      <c r="B20" s="19" t="s">
        <v>8</v>
      </c>
      <c r="C20" s="14"/>
      <c r="D20" s="14"/>
      <c r="E20" s="14"/>
      <c r="F20" s="14"/>
      <c r="G20" s="14"/>
      <c r="H20" s="14"/>
      <c r="I20" s="14">
        <v>6</v>
      </c>
      <c r="J20" s="15">
        <v>1400</v>
      </c>
      <c r="K20" s="20">
        <v>8400</v>
      </c>
    </row>
    <row r="21" spans="2:13" ht="16" thickBot="1" x14ac:dyDescent="0.25">
      <c r="B21" s="21">
        <v>43932</v>
      </c>
      <c r="C21" s="14">
        <v>6</v>
      </c>
      <c r="D21" s="14">
        <v>1500</v>
      </c>
      <c r="E21" s="14">
        <f>D21*C21</f>
        <v>9000</v>
      </c>
      <c r="F21" s="14"/>
      <c r="G21" s="14"/>
      <c r="H21" s="14"/>
      <c r="I21" s="14">
        <f>I20+C21-F21</f>
        <v>12</v>
      </c>
      <c r="J21" s="22">
        <v>1450</v>
      </c>
      <c r="K21" s="20">
        <f>K20+E21-H21</f>
        <v>17400</v>
      </c>
      <c r="M21" s="8"/>
    </row>
    <row r="22" spans="2:13" ht="16" thickBot="1" x14ac:dyDescent="0.25">
      <c r="B22" s="21">
        <v>43943</v>
      </c>
      <c r="C22" s="14"/>
      <c r="D22" s="14"/>
      <c r="E22" s="14"/>
      <c r="F22" s="14">
        <v>3</v>
      </c>
      <c r="G22" s="20">
        <f>J21</f>
        <v>1450</v>
      </c>
      <c r="H22" s="20">
        <f>F22*G22</f>
        <v>4350</v>
      </c>
      <c r="I22" s="14">
        <f>I21+C22-F22</f>
        <v>9</v>
      </c>
      <c r="J22" s="22">
        <v>1450</v>
      </c>
      <c r="K22" s="20">
        <f t="shared" ref="K22:K25" si="0">K21+E22-H22</f>
        <v>13050</v>
      </c>
    </row>
    <row r="23" spans="2:13" ht="16" thickBot="1" x14ac:dyDescent="0.25">
      <c r="B23" s="21">
        <v>43949</v>
      </c>
      <c r="C23" s="14"/>
      <c r="D23" s="14"/>
      <c r="E23" s="14"/>
      <c r="F23" s="14">
        <v>4</v>
      </c>
      <c r="G23" s="20">
        <f>J22</f>
        <v>1450</v>
      </c>
      <c r="H23" s="20">
        <f>F23*G23</f>
        <v>5800</v>
      </c>
      <c r="I23" s="14">
        <f t="shared" ref="I23:I25" si="1">I22+C23-F23</f>
        <v>5</v>
      </c>
      <c r="J23" s="22">
        <v>1450</v>
      </c>
      <c r="K23" s="20">
        <f t="shared" si="0"/>
        <v>7250</v>
      </c>
      <c r="M23" s="8"/>
    </row>
    <row r="24" spans="2:13" ht="16" thickBot="1" x14ac:dyDescent="0.25">
      <c r="B24" s="21">
        <v>43951</v>
      </c>
      <c r="C24" s="14">
        <v>8</v>
      </c>
      <c r="D24" s="14">
        <v>1520</v>
      </c>
      <c r="E24" s="14">
        <f>C24*D24</f>
        <v>12160</v>
      </c>
      <c r="F24" s="14"/>
      <c r="G24" s="20"/>
      <c r="H24" s="20"/>
      <c r="I24" s="14">
        <f t="shared" si="1"/>
        <v>13</v>
      </c>
      <c r="J24" s="22">
        <v>1493.08</v>
      </c>
      <c r="K24" s="20">
        <f t="shared" si="0"/>
        <v>19410</v>
      </c>
    </row>
    <row r="25" spans="2:13" ht="16" thickBot="1" x14ac:dyDescent="0.25">
      <c r="B25" s="16" t="s">
        <v>9</v>
      </c>
      <c r="C25" s="17">
        <f>SUM(C21:C24)</f>
        <v>14</v>
      </c>
      <c r="D25" s="17"/>
      <c r="E25" s="17">
        <f>SUM(E21:E24)</f>
        <v>21160</v>
      </c>
      <c r="F25" s="17">
        <f>SUM(F21:F24)</f>
        <v>7</v>
      </c>
      <c r="G25" s="17"/>
      <c r="H25" s="23">
        <f>SUM(H21:H24)</f>
        <v>10150</v>
      </c>
      <c r="I25" s="14">
        <f t="shared" si="1"/>
        <v>20</v>
      </c>
      <c r="J25" s="31"/>
      <c r="K25" s="20">
        <f t="shared" si="0"/>
        <v>30420</v>
      </c>
    </row>
    <row r="26" spans="2:13" ht="16" thickTop="1" x14ac:dyDescent="0.2"/>
    <row r="27" spans="2:13" x14ac:dyDescent="0.2">
      <c r="B27" s="109" t="s">
        <v>104</v>
      </c>
    </row>
  </sheetData>
  <mergeCells count="26">
    <mergeCell ref="B3:K3"/>
    <mergeCell ref="B4:K4"/>
    <mergeCell ref="C5:E5"/>
    <mergeCell ref="F5:H5"/>
    <mergeCell ref="I5:K5"/>
    <mergeCell ref="E10:E11"/>
    <mergeCell ref="B8:B9"/>
    <mergeCell ref="C8:C9"/>
    <mergeCell ref="D8:D9"/>
    <mergeCell ref="E8:E9"/>
    <mergeCell ref="A1:B1"/>
    <mergeCell ref="C18:E18"/>
    <mergeCell ref="F18:H18"/>
    <mergeCell ref="I18:K18"/>
    <mergeCell ref="B14:B15"/>
    <mergeCell ref="C14:C15"/>
    <mergeCell ref="D14:D15"/>
    <mergeCell ref="E14:E15"/>
    <mergeCell ref="B12:B13"/>
    <mergeCell ref="C12:C13"/>
    <mergeCell ref="D12:D13"/>
    <mergeCell ref="E12:E13"/>
    <mergeCell ref="B17:K17"/>
    <mergeCell ref="B10:B11"/>
    <mergeCell ref="C10:C11"/>
    <mergeCell ref="D10: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Identification</vt:lpstr>
      <vt:lpstr>Question 2</vt:lpstr>
      <vt:lpstr>Question 3</vt:lpstr>
      <vt:lpstr>Question 4</vt:lpstr>
    </vt:vector>
  </TitlesOfParts>
  <Company>FSA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rtty</dc:creator>
  <cp:lastModifiedBy>Bourret Olivier</cp:lastModifiedBy>
  <dcterms:created xsi:type="dcterms:W3CDTF">2019-10-24T13:26:53Z</dcterms:created>
  <dcterms:modified xsi:type="dcterms:W3CDTF">2020-04-25T15:21:31Z</dcterms:modified>
</cp:coreProperties>
</file>