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620"/>
  </bookViews>
  <sheets>
    <sheet name="Лист1" sheetId="2" r:id="rId1"/>
    <sheet name="expdata" sheetId="1" r:id="rId2"/>
  </sheets>
  <definedNames>
    <definedName name="_xlnm._FilterDatabase" localSheetId="1" hidden="1">expdata!$A$1:$C$301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Z63" i="2" l="1"/>
  <c r="Z64" i="2"/>
  <c r="Z65" i="2"/>
  <c r="Z66" i="2"/>
  <c r="Z67" i="2"/>
  <c r="Z68" i="2"/>
  <c r="Z69" i="2"/>
  <c r="Z70" i="2"/>
  <c r="Z71" i="2" l="1"/>
  <c r="Z72" i="2"/>
  <c r="Z73" i="2"/>
  <c r="Z74" i="2"/>
  <c r="Z75" i="2"/>
  <c r="Z76" i="2"/>
  <c r="Z77" i="2"/>
  <c r="Z78" i="2"/>
  <c r="Z79" i="2"/>
  <c r="Z80" i="2"/>
  <c r="Z81" i="2"/>
  <c r="Z82" i="2"/>
  <c r="Z83" i="2"/>
  <c r="Z84" i="2" l="1"/>
  <c r="Z85" i="2"/>
  <c r="Z86" i="2"/>
  <c r="Z87" i="2"/>
  <c r="Z88" i="2" l="1"/>
  <c r="D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Y86" i="2" l="1"/>
  <c r="Y85" i="2"/>
  <c r="X85" i="2"/>
  <c r="X84" i="2"/>
  <c r="Y84" i="2"/>
  <c r="W83" i="2"/>
  <c r="X83" i="2"/>
  <c r="Y83" i="2"/>
  <c r="V82" i="2"/>
  <c r="W82" i="2"/>
  <c r="X82" i="2"/>
  <c r="Y82" i="2"/>
  <c r="U81" i="2"/>
  <c r="V81" i="2"/>
  <c r="W81" i="2"/>
  <c r="X81" i="2"/>
  <c r="Y81" i="2"/>
  <c r="W84" i="2"/>
  <c r="V83" i="2"/>
  <c r="U82" i="2"/>
  <c r="T81" i="2"/>
  <c r="T80" i="2"/>
  <c r="U80" i="2"/>
  <c r="V80" i="2"/>
  <c r="W80" i="2"/>
  <c r="X80" i="2"/>
  <c r="Y80" i="2"/>
  <c r="S79" i="2"/>
  <c r="T79" i="2"/>
  <c r="U79" i="2"/>
  <c r="V79" i="2"/>
  <c r="W79" i="2"/>
  <c r="X79" i="2"/>
  <c r="Y79" i="2"/>
  <c r="R78" i="2"/>
  <c r="S78" i="2"/>
  <c r="T78" i="2"/>
  <c r="U78" i="2"/>
  <c r="V78" i="2"/>
  <c r="W78" i="2"/>
  <c r="X78" i="2"/>
  <c r="Y78" i="2"/>
  <c r="Q77" i="2"/>
  <c r="R77" i="2"/>
  <c r="S77" i="2"/>
  <c r="T77" i="2"/>
  <c r="U77" i="2"/>
  <c r="V77" i="2"/>
  <c r="W77" i="2"/>
  <c r="X77" i="2"/>
  <c r="Y77" i="2"/>
  <c r="P76" i="2"/>
  <c r="Q76" i="2"/>
  <c r="R76" i="2"/>
  <c r="S76" i="2"/>
  <c r="T76" i="2"/>
  <c r="U76" i="2"/>
  <c r="V76" i="2"/>
  <c r="W76" i="2"/>
  <c r="X76" i="2"/>
  <c r="Y76" i="2"/>
  <c r="O75" i="2"/>
  <c r="P75" i="2"/>
  <c r="Q75" i="2"/>
  <c r="R75" i="2"/>
  <c r="S75" i="2"/>
  <c r="T75" i="2"/>
  <c r="U75" i="2"/>
  <c r="V75" i="2"/>
  <c r="W75" i="2"/>
  <c r="X75" i="2"/>
  <c r="Y75" i="2"/>
  <c r="S80" i="2"/>
  <c r="R79" i="2"/>
  <c r="Q78" i="2"/>
  <c r="P77" i="2"/>
  <c r="O76" i="2"/>
  <c r="N75" i="2"/>
  <c r="N71" i="2"/>
  <c r="O71" i="2"/>
  <c r="P71" i="2"/>
  <c r="Q71" i="2"/>
  <c r="R71" i="2"/>
  <c r="S71" i="2"/>
  <c r="T71" i="2"/>
  <c r="U71" i="2"/>
  <c r="V71" i="2"/>
  <c r="W71" i="2"/>
  <c r="X71" i="2"/>
  <c r="Y71" i="2"/>
  <c r="N72" i="2"/>
  <c r="O72" i="2"/>
  <c r="P72" i="2"/>
  <c r="Q72" i="2"/>
  <c r="R72" i="2"/>
  <c r="S72" i="2"/>
  <c r="T72" i="2"/>
  <c r="U72" i="2"/>
  <c r="V72" i="2"/>
  <c r="W72" i="2"/>
  <c r="X72" i="2"/>
  <c r="Y72" i="2"/>
  <c r="N73" i="2"/>
  <c r="O73" i="2"/>
  <c r="P73" i="2"/>
  <c r="Q73" i="2"/>
  <c r="R73" i="2"/>
  <c r="S73" i="2"/>
  <c r="T73" i="2"/>
  <c r="U73" i="2"/>
  <c r="V73" i="2"/>
  <c r="W73" i="2"/>
  <c r="X73" i="2"/>
  <c r="Y73" i="2"/>
  <c r="N74" i="2"/>
  <c r="O74" i="2"/>
  <c r="P74" i="2"/>
  <c r="Q74" i="2"/>
  <c r="R74" i="2"/>
  <c r="S74" i="2"/>
  <c r="T74" i="2"/>
  <c r="U74" i="2"/>
  <c r="V74" i="2"/>
  <c r="W74" i="2"/>
  <c r="X74" i="2"/>
  <c r="Y74" i="2"/>
  <c r="M73" i="2"/>
  <c r="L72" i="2"/>
  <c r="M72" i="2"/>
  <c r="K71" i="2"/>
  <c r="L71" i="2"/>
  <c r="M71" i="2"/>
  <c r="M74" i="2"/>
  <c r="L73" i="2"/>
  <c r="K72" i="2"/>
  <c r="J71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I70" i="2"/>
  <c r="H69" i="2"/>
  <c r="G68" i="2"/>
  <c r="F67" i="2"/>
  <c r="E66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D65" i="2"/>
  <c r="D64" i="2" l="1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B63" i="2"/>
  <c r="C64" i="2"/>
</calcChain>
</file>

<file path=xl/sharedStrings.xml><?xml version="1.0" encoding="utf-8"?>
<sst xmlns="http://schemas.openxmlformats.org/spreadsheetml/2006/main" count="16" uniqueCount="9">
  <si>
    <t>oa_price</t>
  </si>
  <si>
    <t>mmyy</t>
  </si>
  <si>
    <t>cog</t>
  </si>
  <si>
    <t>Названия строк</t>
  </si>
  <si>
    <t>Общий итог</t>
  </si>
  <si>
    <t>Названия столбцов</t>
  </si>
  <si>
    <t>Сумма по полю oa_price</t>
  </si>
  <si>
    <t>без когорты 1601</t>
  </si>
  <si>
    <t>Прогноз на 1801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</si>
</sst>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  <xf numFmtId="3" fontId="0" fillId="33" borderId="0" xfId="0" applyNumberFormat="1" applyFill="1"/>
    <xf numFmtId="9" fontId="0" fillId="33" borderId="0" xfId="1" applyFont="1" applyFill="1" applyAlignment="1">
      <alignment horizontal="right"/>
    </xf>
  </cellXfs>
  <cellStyles count="43">
    <cellStyle name="20% - Акцент1" xfId="20" builtinId="30" customBuiltin="1"/>
    <cellStyle name="20% - Акцент2" xfId="24" builtinId="34" customBuiltin="1"/>
    <cellStyle name="20% - Акцент3" xfId="28" builtinId="38" customBuiltin="1"/>
    <cellStyle name="20% - Акцент4" xfId="32" builtinId="42" customBuiltin="1"/>
    <cellStyle name="20% - Акцент5" xfId="36" builtinId="46" customBuiltin="1"/>
    <cellStyle name="20% - Акцент6" xfId="40" builtinId="50" customBuiltin="1"/>
    <cellStyle name="40% - Акцент1" xfId="21" builtinId="31" customBuiltin="1"/>
    <cellStyle name="40% - Акцент2" xfId="25" builtinId="35" customBuiltin="1"/>
    <cellStyle name="40% - Акцент3" xfId="29" builtinId="39" customBuiltin="1"/>
    <cellStyle name="40% - Акцент4" xfId="33" builtinId="43" customBuiltin="1"/>
    <cellStyle name="40% - Акцент5" xfId="37" builtinId="47" customBuiltin="1"/>
    <cellStyle name="40% - Акцент6" xfId="41" builtinId="51" customBuiltin="1"/>
    <cellStyle name="60% - Акцент1" xfId="22" builtinId="32" customBuiltin="1"/>
    <cellStyle name="60% - Акцент2" xfId="26" builtinId="36" customBuiltin="1"/>
    <cellStyle name="60% - Акцент3" xfId="30" builtinId="40" customBuiltin="1"/>
    <cellStyle name="60% - Акцент4" xfId="34" builtinId="44" customBuiltin="1"/>
    <cellStyle name="60% - Акцент5" xfId="38" builtinId="48" customBuiltin="1"/>
    <cellStyle name="60% -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weet Home" refreshedDate="43887.022259375" createdVersion="6" refreshedVersion="6" minRefreshableVersion="3" recordCount="300">
  <cacheSource type="worksheet">
    <worksheetSource ref="A1:C301" sheet="expdata"/>
  </cacheSource>
  <cacheFields count="3">
    <cacheField name="cog" numFmtId="0">
      <sharedItems containsSemiMixedTypes="0" containsString="0" containsNumber="1" containsInteger="1" minValue="1601" maxValue="1712" count="24"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701"/>
        <n v="1702"/>
        <n v="1703"/>
        <n v="1704"/>
        <n v="1705"/>
        <n v="1706"/>
        <n v="1707"/>
        <n v="1708"/>
        <n v="1709"/>
        <n v="1710"/>
        <n v="1711"/>
        <n v="1712"/>
      </sharedItems>
    </cacheField>
    <cacheField name="mmyy" numFmtId="0">
      <sharedItems containsSemiMixedTypes="0" containsString="0" containsNumber="1" containsInteger="1" minValue="1601" maxValue="1712" count="24"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701"/>
        <n v="1702"/>
        <n v="1703"/>
        <n v="1704"/>
        <n v="1705"/>
        <n v="1706"/>
        <n v="1707"/>
        <n v="1708"/>
        <n v="1709"/>
        <n v="1710"/>
        <n v="1711"/>
        <n v="1712"/>
      </sharedItems>
    </cacheField>
    <cacheField name="oa_price" numFmtId="3">
      <sharedItems containsSemiMixedTypes="0" containsString="0" containsNumber="1" containsInteger="1" minValue="2443488" maxValue="2419149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n v="96826410"/>
  </r>
  <r>
    <x v="1"/>
    <x v="1"/>
    <n v="69977513"/>
  </r>
  <r>
    <x v="0"/>
    <x v="1"/>
    <n v="25472525"/>
  </r>
  <r>
    <x v="2"/>
    <x v="2"/>
    <n v="79968179"/>
  </r>
  <r>
    <x v="1"/>
    <x v="2"/>
    <n v="9699448"/>
  </r>
  <r>
    <x v="0"/>
    <x v="2"/>
    <n v="25622453"/>
  </r>
  <r>
    <x v="2"/>
    <x v="3"/>
    <n v="11748361"/>
  </r>
  <r>
    <x v="1"/>
    <x v="3"/>
    <n v="9645663"/>
  </r>
  <r>
    <x v="0"/>
    <x v="3"/>
    <n v="26672951"/>
  </r>
  <r>
    <x v="3"/>
    <x v="3"/>
    <n v="91278695"/>
  </r>
  <r>
    <x v="4"/>
    <x v="4"/>
    <n v="65357211"/>
  </r>
  <r>
    <x v="0"/>
    <x v="4"/>
    <n v="19854328"/>
  </r>
  <r>
    <x v="1"/>
    <x v="4"/>
    <n v="7063118"/>
  </r>
  <r>
    <x v="3"/>
    <x v="4"/>
    <n v="8774918"/>
  </r>
  <r>
    <x v="2"/>
    <x v="4"/>
    <n v="7557527"/>
  </r>
  <r>
    <x v="0"/>
    <x v="5"/>
    <n v="18965683"/>
  </r>
  <r>
    <x v="2"/>
    <x v="5"/>
    <n v="7258073"/>
  </r>
  <r>
    <x v="5"/>
    <x v="5"/>
    <n v="69442541"/>
  </r>
  <r>
    <x v="4"/>
    <x v="5"/>
    <n v="7396655"/>
  </r>
  <r>
    <x v="1"/>
    <x v="5"/>
    <n v="6252668"/>
  </r>
  <r>
    <x v="3"/>
    <x v="5"/>
    <n v="7381284"/>
  </r>
  <r>
    <x v="6"/>
    <x v="6"/>
    <n v="67351910"/>
  </r>
  <r>
    <x v="0"/>
    <x v="6"/>
    <n v="16133935"/>
  </r>
  <r>
    <x v="2"/>
    <x v="6"/>
    <n v="5870141"/>
  </r>
  <r>
    <x v="5"/>
    <x v="6"/>
    <n v="6968498"/>
  </r>
  <r>
    <x v="1"/>
    <x v="6"/>
    <n v="4940276"/>
  </r>
  <r>
    <x v="4"/>
    <x v="6"/>
    <n v="5917485"/>
  </r>
  <r>
    <x v="3"/>
    <x v="6"/>
    <n v="6029803"/>
  </r>
  <r>
    <x v="7"/>
    <x v="7"/>
    <n v="80580800"/>
  </r>
  <r>
    <x v="0"/>
    <x v="7"/>
    <n v="18985027"/>
  </r>
  <r>
    <x v="4"/>
    <x v="7"/>
    <n v="5605832"/>
  </r>
  <r>
    <x v="2"/>
    <x v="7"/>
    <n v="7356205"/>
  </r>
  <r>
    <x v="1"/>
    <x v="7"/>
    <n v="6241355"/>
  </r>
  <r>
    <x v="6"/>
    <x v="7"/>
    <n v="7146431"/>
  </r>
  <r>
    <x v="3"/>
    <x v="7"/>
    <n v="6637301"/>
  </r>
  <r>
    <x v="5"/>
    <x v="7"/>
    <n v="7032358"/>
  </r>
  <r>
    <x v="8"/>
    <x v="8"/>
    <n v="88577770"/>
  </r>
  <r>
    <x v="2"/>
    <x v="8"/>
    <n v="7288662"/>
  </r>
  <r>
    <x v="7"/>
    <x v="8"/>
    <n v="7574027"/>
  </r>
  <r>
    <x v="1"/>
    <x v="8"/>
    <n v="6556562"/>
  </r>
  <r>
    <x v="0"/>
    <x v="8"/>
    <n v="18743675"/>
  </r>
  <r>
    <x v="5"/>
    <x v="8"/>
    <n v="6322333"/>
  </r>
  <r>
    <x v="4"/>
    <x v="8"/>
    <n v="5401261"/>
  </r>
  <r>
    <x v="3"/>
    <x v="8"/>
    <n v="6626860"/>
  </r>
  <r>
    <x v="6"/>
    <x v="8"/>
    <n v="5851125"/>
  </r>
  <r>
    <x v="5"/>
    <x v="9"/>
    <n v="7310370"/>
  </r>
  <r>
    <x v="9"/>
    <x v="9"/>
    <n v="126310858"/>
  </r>
  <r>
    <x v="3"/>
    <x v="9"/>
    <n v="8419061"/>
  </r>
  <r>
    <x v="2"/>
    <x v="9"/>
    <n v="8737277"/>
  </r>
  <r>
    <x v="8"/>
    <x v="9"/>
    <n v="9717640"/>
  </r>
  <r>
    <x v="4"/>
    <x v="9"/>
    <n v="6237302"/>
  </r>
  <r>
    <x v="7"/>
    <x v="9"/>
    <n v="7387327"/>
  </r>
  <r>
    <x v="0"/>
    <x v="9"/>
    <n v="23096682"/>
  </r>
  <r>
    <x v="1"/>
    <x v="9"/>
    <n v="7798624"/>
  </r>
  <r>
    <x v="6"/>
    <x v="9"/>
    <n v="6652216"/>
  </r>
  <r>
    <x v="9"/>
    <x v="10"/>
    <n v="14449116"/>
  </r>
  <r>
    <x v="10"/>
    <x v="10"/>
    <n v="159263607"/>
  </r>
  <r>
    <x v="2"/>
    <x v="10"/>
    <n v="9226424"/>
  </r>
  <r>
    <x v="7"/>
    <x v="10"/>
    <n v="7142068"/>
  </r>
  <r>
    <x v="3"/>
    <x v="10"/>
    <n v="8631467"/>
  </r>
  <r>
    <x v="6"/>
    <x v="10"/>
    <n v="5834014"/>
  </r>
  <r>
    <x v="8"/>
    <x v="10"/>
    <n v="8210564"/>
  </r>
  <r>
    <x v="0"/>
    <x v="10"/>
    <n v="21837567"/>
  </r>
  <r>
    <x v="5"/>
    <x v="10"/>
    <n v="7384087"/>
  </r>
  <r>
    <x v="4"/>
    <x v="10"/>
    <n v="6271044"/>
  </r>
  <r>
    <x v="1"/>
    <x v="10"/>
    <n v="8449616"/>
  </r>
  <r>
    <x v="6"/>
    <x v="11"/>
    <n v="5449120"/>
  </r>
  <r>
    <x v="10"/>
    <x v="11"/>
    <n v="12492038"/>
  </r>
  <r>
    <x v="11"/>
    <x v="11"/>
    <n v="163004215"/>
  </r>
  <r>
    <x v="1"/>
    <x v="11"/>
    <n v="7313835"/>
  </r>
  <r>
    <x v="9"/>
    <x v="11"/>
    <n v="11778124"/>
  </r>
  <r>
    <x v="7"/>
    <x v="11"/>
    <n v="6212801"/>
  </r>
  <r>
    <x v="4"/>
    <x v="11"/>
    <n v="5573383"/>
  </r>
  <r>
    <x v="8"/>
    <x v="11"/>
    <n v="7176687"/>
  </r>
  <r>
    <x v="5"/>
    <x v="11"/>
    <n v="6113443"/>
  </r>
  <r>
    <x v="2"/>
    <x v="11"/>
    <n v="7343250"/>
  </r>
  <r>
    <x v="0"/>
    <x v="11"/>
    <n v="19582351"/>
  </r>
  <r>
    <x v="3"/>
    <x v="11"/>
    <n v="6972118"/>
  </r>
  <r>
    <x v="12"/>
    <x v="12"/>
    <n v="100692380"/>
  </r>
  <r>
    <x v="0"/>
    <x v="12"/>
    <n v="13437774"/>
  </r>
  <r>
    <x v="2"/>
    <x v="12"/>
    <n v="5853879"/>
  </r>
  <r>
    <x v="11"/>
    <x v="12"/>
    <n v="9309153"/>
  </r>
  <r>
    <x v="9"/>
    <x v="12"/>
    <n v="7999815"/>
  </r>
  <r>
    <x v="8"/>
    <x v="12"/>
    <n v="5042786"/>
  </r>
  <r>
    <x v="1"/>
    <x v="12"/>
    <n v="4881330"/>
  </r>
  <r>
    <x v="7"/>
    <x v="12"/>
    <n v="4396682"/>
  </r>
  <r>
    <x v="4"/>
    <x v="12"/>
    <n v="3877824"/>
  </r>
  <r>
    <x v="3"/>
    <x v="12"/>
    <n v="5359326"/>
  </r>
  <r>
    <x v="5"/>
    <x v="12"/>
    <n v="4287995"/>
  </r>
  <r>
    <x v="10"/>
    <x v="12"/>
    <n v="7914493"/>
  </r>
  <r>
    <x v="6"/>
    <x v="12"/>
    <n v="4167462"/>
  </r>
  <r>
    <x v="13"/>
    <x v="13"/>
    <n v="93120606"/>
  </r>
  <r>
    <x v="2"/>
    <x v="13"/>
    <n v="4704845"/>
  </r>
  <r>
    <x v="7"/>
    <x v="13"/>
    <n v="3977529"/>
  </r>
  <r>
    <x v="11"/>
    <x v="13"/>
    <n v="6169241"/>
  </r>
  <r>
    <x v="0"/>
    <x v="13"/>
    <n v="11120028"/>
  </r>
  <r>
    <x v="1"/>
    <x v="13"/>
    <n v="4435576"/>
  </r>
  <r>
    <x v="9"/>
    <x v="13"/>
    <n v="6297744"/>
  </r>
  <r>
    <x v="3"/>
    <x v="13"/>
    <n v="4245889"/>
  </r>
  <r>
    <x v="6"/>
    <x v="13"/>
    <n v="3581950"/>
  </r>
  <r>
    <x v="8"/>
    <x v="13"/>
    <n v="4381272"/>
  </r>
  <r>
    <x v="10"/>
    <x v="13"/>
    <n v="5850901"/>
  </r>
  <r>
    <x v="5"/>
    <x v="13"/>
    <n v="3710889"/>
  </r>
  <r>
    <x v="12"/>
    <x v="13"/>
    <n v="6941077"/>
  </r>
  <r>
    <x v="4"/>
    <x v="13"/>
    <n v="3109026"/>
  </r>
  <r>
    <x v="14"/>
    <x v="14"/>
    <n v="117953382"/>
  </r>
  <r>
    <x v="13"/>
    <x v="14"/>
    <n v="9150800"/>
  </r>
  <r>
    <x v="10"/>
    <x v="14"/>
    <n v="7444715"/>
  </r>
  <r>
    <x v="0"/>
    <x v="14"/>
    <n v="14562043"/>
  </r>
  <r>
    <x v="9"/>
    <x v="14"/>
    <n v="8536299"/>
  </r>
  <r>
    <x v="2"/>
    <x v="14"/>
    <n v="6150983"/>
  </r>
  <r>
    <x v="1"/>
    <x v="14"/>
    <n v="5413612"/>
  </r>
  <r>
    <x v="12"/>
    <x v="14"/>
    <n v="7174753"/>
  </r>
  <r>
    <x v="5"/>
    <x v="14"/>
    <n v="4988732"/>
  </r>
  <r>
    <x v="6"/>
    <x v="14"/>
    <n v="4653596"/>
  </r>
  <r>
    <x v="3"/>
    <x v="14"/>
    <n v="5713327"/>
  </r>
  <r>
    <x v="11"/>
    <x v="14"/>
    <n v="7965980"/>
  </r>
  <r>
    <x v="7"/>
    <x v="14"/>
    <n v="5322183"/>
  </r>
  <r>
    <x v="8"/>
    <x v="14"/>
    <n v="5799872"/>
  </r>
  <r>
    <x v="4"/>
    <x v="14"/>
    <n v="3995722"/>
  </r>
  <r>
    <x v="15"/>
    <x v="15"/>
    <n v="107182640"/>
  </r>
  <r>
    <x v="0"/>
    <x v="15"/>
    <n v="12744116"/>
  </r>
  <r>
    <x v="6"/>
    <x v="15"/>
    <n v="4081989"/>
  </r>
  <r>
    <x v="12"/>
    <x v="15"/>
    <n v="5917115"/>
  </r>
  <r>
    <x v="10"/>
    <x v="15"/>
    <n v="6830556"/>
  </r>
  <r>
    <x v="7"/>
    <x v="15"/>
    <n v="4269738"/>
  </r>
  <r>
    <x v="2"/>
    <x v="15"/>
    <n v="5679779"/>
  </r>
  <r>
    <x v="14"/>
    <x v="15"/>
    <n v="8523905"/>
  </r>
  <r>
    <x v="1"/>
    <x v="15"/>
    <n v="4515401"/>
  </r>
  <r>
    <x v="5"/>
    <x v="15"/>
    <n v="4344357"/>
  </r>
  <r>
    <x v="9"/>
    <x v="15"/>
    <n v="7341269"/>
  </r>
  <r>
    <x v="13"/>
    <x v="15"/>
    <n v="6322710"/>
  </r>
  <r>
    <x v="8"/>
    <x v="15"/>
    <n v="4695332"/>
  </r>
  <r>
    <x v="11"/>
    <x v="15"/>
    <n v="6399362"/>
  </r>
  <r>
    <x v="3"/>
    <x v="15"/>
    <n v="5288533"/>
  </r>
  <r>
    <x v="4"/>
    <x v="15"/>
    <n v="3559997"/>
  </r>
  <r>
    <x v="16"/>
    <x v="16"/>
    <n v="123151274"/>
  </r>
  <r>
    <x v="12"/>
    <x v="16"/>
    <n v="5746339"/>
  </r>
  <r>
    <x v="0"/>
    <x v="16"/>
    <n v="11720419"/>
  </r>
  <r>
    <x v="2"/>
    <x v="16"/>
    <n v="5130797"/>
  </r>
  <r>
    <x v="7"/>
    <x v="16"/>
    <n v="4072372"/>
  </r>
  <r>
    <x v="11"/>
    <x v="16"/>
    <n v="6499120"/>
  </r>
  <r>
    <x v="8"/>
    <x v="16"/>
    <n v="4534457"/>
  </r>
  <r>
    <x v="3"/>
    <x v="16"/>
    <n v="4968746"/>
  </r>
  <r>
    <x v="15"/>
    <x v="16"/>
    <n v="8447773"/>
  </r>
  <r>
    <x v="13"/>
    <x v="16"/>
    <n v="5749246"/>
  </r>
  <r>
    <x v="1"/>
    <x v="16"/>
    <n v="4337258"/>
  </r>
  <r>
    <x v="10"/>
    <x v="16"/>
    <n v="5757509"/>
  </r>
  <r>
    <x v="6"/>
    <x v="16"/>
    <n v="4189582"/>
  </r>
  <r>
    <x v="9"/>
    <x v="16"/>
    <n v="7219323"/>
  </r>
  <r>
    <x v="4"/>
    <x v="16"/>
    <n v="3622516"/>
  </r>
  <r>
    <x v="14"/>
    <x v="16"/>
    <n v="7584262"/>
  </r>
  <r>
    <x v="5"/>
    <x v="16"/>
    <n v="4383418"/>
  </r>
  <r>
    <x v="5"/>
    <x v="17"/>
    <n v="3422491"/>
  </r>
  <r>
    <x v="7"/>
    <x v="17"/>
    <n v="3359797"/>
  </r>
  <r>
    <x v="10"/>
    <x v="17"/>
    <n v="4976007"/>
  </r>
  <r>
    <x v="17"/>
    <x v="17"/>
    <n v="104995632"/>
  </r>
  <r>
    <x v="8"/>
    <x v="17"/>
    <n v="3562252"/>
  </r>
  <r>
    <x v="16"/>
    <x v="17"/>
    <n v="8429835"/>
  </r>
  <r>
    <x v="12"/>
    <x v="17"/>
    <n v="4370095"/>
  </r>
  <r>
    <x v="1"/>
    <x v="17"/>
    <n v="3749209"/>
  </r>
  <r>
    <x v="0"/>
    <x v="17"/>
    <n v="9759804"/>
  </r>
  <r>
    <x v="13"/>
    <x v="17"/>
    <n v="4631989"/>
  </r>
  <r>
    <x v="15"/>
    <x v="17"/>
    <n v="5355996"/>
  </r>
  <r>
    <x v="4"/>
    <x v="17"/>
    <n v="2914222"/>
  </r>
  <r>
    <x v="3"/>
    <x v="17"/>
    <n v="3617541"/>
  </r>
  <r>
    <x v="11"/>
    <x v="17"/>
    <n v="5194018"/>
  </r>
  <r>
    <x v="6"/>
    <x v="17"/>
    <n v="3229415"/>
  </r>
  <r>
    <x v="9"/>
    <x v="17"/>
    <n v="4711215"/>
  </r>
  <r>
    <x v="14"/>
    <x v="17"/>
    <n v="5050867"/>
  </r>
  <r>
    <x v="2"/>
    <x v="17"/>
    <n v="3659390"/>
  </r>
  <r>
    <x v="14"/>
    <x v="18"/>
    <n v="4658038"/>
  </r>
  <r>
    <x v="18"/>
    <x v="18"/>
    <n v="109014348"/>
  </r>
  <r>
    <x v="9"/>
    <x v="18"/>
    <n v="4086516"/>
  </r>
  <r>
    <x v="15"/>
    <x v="18"/>
    <n v="4916194"/>
  </r>
  <r>
    <x v="4"/>
    <x v="18"/>
    <n v="2443488"/>
  </r>
  <r>
    <x v="13"/>
    <x v="18"/>
    <n v="4075312"/>
  </r>
  <r>
    <x v="0"/>
    <x v="18"/>
    <n v="8359579"/>
  </r>
  <r>
    <x v="17"/>
    <x v="18"/>
    <n v="8867517"/>
  </r>
  <r>
    <x v="16"/>
    <x v="18"/>
    <n v="6311926"/>
  </r>
  <r>
    <x v="8"/>
    <x v="18"/>
    <n v="3024750"/>
  </r>
  <r>
    <x v="11"/>
    <x v="18"/>
    <n v="4449870"/>
  </r>
  <r>
    <x v="1"/>
    <x v="18"/>
    <n v="2877736"/>
  </r>
  <r>
    <x v="2"/>
    <x v="18"/>
    <n v="3282016"/>
  </r>
  <r>
    <x v="6"/>
    <x v="18"/>
    <n v="3074453"/>
  </r>
  <r>
    <x v="5"/>
    <x v="18"/>
    <n v="3070530"/>
  </r>
  <r>
    <x v="7"/>
    <x v="18"/>
    <n v="2709496"/>
  </r>
  <r>
    <x v="10"/>
    <x v="18"/>
    <n v="4454219"/>
  </r>
  <r>
    <x v="12"/>
    <x v="18"/>
    <n v="4026508"/>
  </r>
  <r>
    <x v="3"/>
    <x v="18"/>
    <n v="3558709"/>
  </r>
  <r>
    <x v="0"/>
    <x v="19"/>
    <n v="10031528"/>
  </r>
  <r>
    <x v="19"/>
    <x v="19"/>
    <n v="120667899"/>
  </r>
  <r>
    <x v="6"/>
    <x v="19"/>
    <n v="2842290"/>
  </r>
  <r>
    <x v="16"/>
    <x v="19"/>
    <n v="5501567"/>
  </r>
  <r>
    <x v="14"/>
    <x v="19"/>
    <n v="4519838"/>
  </r>
  <r>
    <x v="2"/>
    <x v="19"/>
    <n v="3660139"/>
  </r>
  <r>
    <x v="9"/>
    <x v="19"/>
    <n v="4555951"/>
  </r>
  <r>
    <x v="18"/>
    <x v="19"/>
    <n v="8092023"/>
  </r>
  <r>
    <x v="4"/>
    <x v="19"/>
    <n v="2508108"/>
  </r>
  <r>
    <x v="15"/>
    <x v="19"/>
    <n v="4189113"/>
  </r>
  <r>
    <x v="5"/>
    <x v="19"/>
    <n v="2792744"/>
  </r>
  <r>
    <x v="17"/>
    <x v="19"/>
    <n v="6989942"/>
  </r>
  <r>
    <x v="3"/>
    <x v="19"/>
    <n v="3508056"/>
  </r>
  <r>
    <x v="13"/>
    <x v="19"/>
    <n v="3850038"/>
  </r>
  <r>
    <x v="12"/>
    <x v="19"/>
    <n v="3919188"/>
  </r>
  <r>
    <x v="7"/>
    <x v="19"/>
    <n v="2921144"/>
  </r>
  <r>
    <x v="10"/>
    <x v="19"/>
    <n v="4525239"/>
  </r>
  <r>
    <x v="1"/>
    <x v="19"/>
    <n v="3133389"/>
  </r>
  <r>
    <x v="8"/>
    <x v="19"/>
    <n v="3181932"/>
  </r>
  <r>
    <x v="11"/>
    <x v="19"/>
    <n v="4504332"/>
  </r>
  <r>
    <x v="20"/>
    <x v="20"/>
    <n v="121701899"/>
  </r>
  <r>
    <x v="16"/>
    <x v="20"/>
    <n v="5029709"/>
  </r>
  <r>
    <x v="9"/>
    <x v="20"/>
    <n v="4862844"/>
  </r>
  <r>
    <x v="10"/>
    <x v="20"/>
    <n v="4782578"/>
  </r>
  <r>
    <x v="6"/>
    <x v="20"/>
    <n v="2877963"/>
  </r>
  <r>
    <x v="5"/>
    <x v="20"/>
    <n v="2571229"/>
  </r>
  <r>
    <x v="18"/>
    <x v="20"/>
    <n v="4889974"/>
  </r>
  <r>
    <x v="11"/>
    <x v="20"/>
    <n v="4563196"/>
  </r>
  <r>
    <x v="15"/>
    <x v="20"/>
    <n v="4197857"/>
  </r>
  <r>
    <x v="13"/>
    <x v="20"/>
    <n v="4237166"/>
  </r>
  <r>
    <x v="19"/>
    <x v="20"/>
    <n v="7974985"/>
  </r>
  <r>
    <x v="1"/>
    <x v="20"/>
    <n v="3242132"/>
  </r>
  <r>
    <x v="0"/>
    <x v="20"/>
    <n v="8940291"/>
  </r>
  <r>
    <x v="4"/>
    <x v="20"/>
    <n v="2732118"/>
  </r>
  <r>
    <x v="12"/>
    <x v="20"/>
    <n v="4091734"/>
  </r>
  <r>
    <x v="17"/>
    <x v="20"/>
    <n v="6005347"/>
  </r>
  <r>
    <x v="2"/>
    <x v="20"/>
    <n v="4243462"/>
  </r>
  <r>
    <x v="8"/>
    <x v="20"/>
    <n v="3413146"/>
  </r>
  <r>
    <x v="14"/>
    <x v="20"/>
    <n v="4604052"/>
  </r>
  <r>
    <x v="7"/>
    <x v="20"/>
    <n v="3344557"/>
  </r>
  <r>
    <x v="3"/>
    <x v="20"/>
    <n v="3764789"/>
  </r>
  <r>
    <x v="4"/>
    <x v="21"/>
    <n v="3401032"/>
  </r>
  <r>
    <x v="17"/>
    <x v="21"/>
    <n v="5939050"/>
  </r>
  <r>
    <x v="21"/>
    <x v="21"/>
    <n v="164044286"/>
  </r>
  <r>
    <x v="0"/>
    <x v="21"/>
    <n v="10955374"/>
  </r>
  <r>
    <x v="2"/>
    <x v="21"/>
    <n v="5403774"/>
  </r>
  <r>
    <x v="19"/>
    <x v="21"/>
    <n v="7104310"/>
  </r>
  <r>
    <x v="10"/>
    <x v="21"/>
    <n v="5794390"/>
  </r>
  <r>
    <x v="16"/>
    <x v="21"/>
    <n v="5980075"/>
  </r>
  <r>
    <x v="20"/>
    <x v="21"/>
    <n v="10279074"/>
  </r>
  <r>
    <x v="14"/>
    <x v="21"/>
    <n v="5358458"/>
  </r>
  <r>
    <x v="8"/>
    <x v="21"/>
    <n v="4003716"/>
  </r>
  <r>
    <x v="12"/>
    <x v="21"/>
    <n v="4625116"/>
  </r>
  <r>
    <x v="15"/>
    <x v="21"/>
    <n v="5004466"/>
  </r>
  <r>
    <x v="3"/>
    <x v="21"/>
    <n v="4889572"/>
  </r>
  <r>
    <x v="1"/>
    <x v="21"/>
    <n v="4661276"/>
  </r>
  <r>
    <x v="11"/>
    <x v="21"/>
    <n v="5507225"/>
  </r>
  <r>
    <x v="18"/>
    <x v="21"/>
    <n v="5647112"/>
  </r>
  <r>
    <x v="7"/>
    <x v="21"/>
    <n v="3769611"/>
  </r>
  <r>
    <x v="5"/>
    <x v="21"/>
    <n v="3209142"/>
  </r>
  <r>
    <x v="13"/>
    <x v="21"/>
    <n v="5157229"/>
  </r>
  <r>
    <x v="9"/>
    <x v="21"/>
    <n v="6179503"/>
  </r>
  <r>
    <x v="6"/>
    <x v="21"/>
    <n v="3348128"/>
  </r>
  <r>
    <x v="7"/>
    <x v="22"/>
    <n v="3830444"/>
  </r>
  <r>
    <x v="19"/>
    <x v="22"/>
    <n v="6309009"/>
  </r>
  <r>
    <x v="21"/>
    <x v="22"/>
    <n v="16294257"/>
  </r>
  <r>
    <x v="11"/>
    <x v="22"/>
    <n v="6556308"/>
  </r>
  <r>
    <x v="22"/>
    <x v="22"/>
    <n v="194247705"/>
  </r>
  <r>
    <x v="10"/>
    <x v="22"/>
    <n v="7243781"/>
  </r>
  <r>
    <x v="18"/>
    <x v="22"/>
    <n v="5470299"/>
  </r>
  <r>
    <x v="3"/>
    <x v="22"/>
    <n v="5416777"/>
  </r>
  <r>
    <x v="0"/>
    <x v="22"/>
    <n v="11608258"/>
  </r>
  <r>
    <x v="9"/>
    <x v="22"/>
    <n v="5740248"/>
  </r>
  <r>
    <x v="2"/>
    <x v="22"/>
    <n v="5159468"/>
  </r>
  <r>
    <x v="13"/>
    <x v="22"/>
    <n v="4350149"/>
  </r>
  <r>
    <x v="8"/>
    <x v="22"/>
    <n v="4484675"/>
  </r>
  <r>
    <x v="16"/>
    <x v="22"/>
    <n v="5765981"/>
  </r>
  <r>
    <x v="17"/>
    <x v="22"/>
    <n v="5618693"/>
  </r>
  <r>
    <x v="6"/>
    <x v="22"/>
    <n v="2974221"/>
  </r>
  <r>
    <x v="12"/>
    <x v="22"/>
    <n v="5116421"/>
  </r>
  <r>
    <x v="1"/>
    <x v="22"/>
    <n v="4962880"/>
  </r>
  <r>
    <x v="5"/>
    <x v="22"/>
    <n v="3417057"/>
  </r>
  <r>
    <x v="14"/>
    <x v="22"/>
    <n v="5716946"/>
  </r>
  <r>
    <x v="20"/>
    <x v="22"/>
    <n v="7753076"/>
  </r>
  <r>
    <x v="4"/>
    <x v="22"/>
    <n v="3365942"/>
  </r>
  <r>
    <x v="15"/>
    <x v="22"/>
    <n v="5350405"/>
  </r>
  <r>
    <x v="7"/>
    <x v="23"/>
    <n v="3554699"/>
  </r>
  <r>
    <x v="23"/>
    <x v="23"/>
    <n v="241914968"/>
  </r>
  <r>
    <x v="19"/>
    <x v="23"/>
    <n v="5999613"/>
  </r>
  <r>
    <x v="3"/>
    <x v="23"/>
    <n v="4974773"/>
  </r>
  <r>
    <x v="17"/>
    <x v="23"/>
    <n v="5142093"/>
  </r>
  <r>
    <x v="0"/>
    <x v="23"/>
    <n v="10774290"/>
  </r>
  <r>
    <x v="21"/>
    <x v="23"/>
    <n v="11888482"/>
  </r>
  <r>
    <x v="20"/>
    <x v="23"/>
    <n v="6456569"/>
  </r>
  <r>
    <x v="13"/>
    <x v="23"/>
    <n v="4270683"/>
  </r>
  <r>
    <x v="1"/>
    <x v="23"/>
    <n v="4548202"/>
  </r>
  <r>
    <x v="6"/>
    <x v="23"/>
    <n v="2909035"/>
  </r>
  <r>
    <x v="22"/>
    <x v="23"/>
    <n v="13069546"/>
  </r>
  <r>
    <x v="18"/>
    <x v="23"/>
    <n v="5068147"/>
  </r>
  <r>
    <x v="16"/>
    <x v="23"/>
    <n v="4762041"/>
  </r>
  <r>
    <x v="8"/>
    <x v="23"/>
    <n v="3943059"/>
  </r>
  <r>
    <x v="9"/>
    <x v="23"/>
    <n v="5570786"/>
  </r>
  <r>
    <x v="11"/>
    <x v="23"/>
    <n v="6244384"/>
  </r>
  <r>
    <x v="15"/>
    <x v="23"/>
    <n v="4185050"/>
  </r>
  <r>
    <x v="2"/>
    <x v="23"/>
    <n v="5186267"/>
  </r>
  <r>
    <x v="12"/>
    <x v="23"/>
    <n v="4702779"/>
  </r>
  <r>
    <x v="10"/>
    <x v="23"/>
    <n v="6242675"/>
  </r>
  <r>
    <x v="14"/>
    <x v="23"/>
    <n v="4783097"/>
  </r>
  <r>
    <x v="4"/>
    <x v="23"/>
    <n v="3347139"/>
  </r>
  <r>
    <x v="5"/>
    <x v="23"/>
    <n v="28864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Z29" firstHeaderRow="1" firstDataRow="2" firstDataCol="1"/>
  <pivotFields count="3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numFmtId="3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Сумма по полю oa_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1"/>
  <sheetViews>
    <sheetView tabSelected="1" topLeftCell="L63" workbookViewId="0">
      <selection activeCell="Y88" sqref="Y88"/>
    </sheetView>
  </sheetViews>
  <sheetFormatPr defaultRowHeight="15" x14ac:dyDescent="0.25"/>
  <cols>
    <col min="1" max="1" width="23.85546875" bestFit="1" customWidth="1"/>
    <col min="2" max="2" width="21" bestFit="1" customWidth="1"/>
    <col min="3" max="3" width="9.85546875" bestFit="1" customWidth="1"/>
    <col min="4" max="25" width="10.85546875" bestFit="1" customWidth="1"/>
    <col min="26" max="26" width="13.7109375" bestFit="1" customWidth="1"/>
  </cols>
  <sheetData>
    <row r="3" spans="1:26" x14ac:dyDescent="0.25">
      <c r="A3" s="2" t="s">
        <v>6</v>
      </c>
      <c r="B3" s="2" t="s">
        <v>5</v>
      </c>
    </row>
    <row r="4" spans="1:26" x14ac:dyDescent="0.25">
      <c r="A4" s="2" t="s">
        <v>3</v>
      </c>
      <c r="B4">
        <v>1601</v>
      </c>
      <c r="C4">
        <v>1602</v>
      </c>
      <c r="D4">
        <v>1603</v>
      </c>
      <c r="E4">
        <v>1604</v>
      </c>
      <c r="F4">
        <v>1605</v>
      </c>
      <c r="G4">
        <v>1606</v>
      </c>
      <c r="H4">
        <v>1607</v>
      </c>
      <c r="I4">
        <v>1608</v>
      </c>
      <c r="J4">
        <v>1609</v>
      </c>
      <c r="K4">
        <v>1610</v>
      </c>
      <c r="L4">
        <v>1611</v>
      </c>
      <c r="M4">
        <v>1612</v>
      </c>
      <c r="N4">
        <v>1701</v>
      </c>
      <c r="O4">
        <v>1702</v>
      </c>
      <c r="P4">
        <v>1703</v>
      </c>
      <c r="Q4">
        <v>1704</v>
      </c>
      <c r="R4">
        <v>1705</v>
      </c>
      <c r="S4">
        <v>1706</v>
      </c>
      <c r="T4">
        <v>1707</v>
      </c>
      <c r="U4">
        <v>1708</v>
      </c>
      <c r="V4">
        <v>1709</v>
      </c>
      <c r="W4">
        <v>1710</v>
      </c>
      <c r="X4">
        <v>1711</v>
      </c>
      <c r="Y4">
        <v>1712</v>
      </c>
      <c r="Z4" t="s">
        <v>4</v>
      </c>
    </row>
    <row r="5" spans="1:26" x14ac:dyDescent="0.25">
      <c r="A5" s="3">
        <v>1601</v>
      </c>
      <c r="B5" s="4">
        <v>96826410</v>
      </c>
      <c r="C5" s="4">
        <v>25472525</v>
      </c>
      <c r="D5" s="4">
        <v>25622453</v>
      </c>
      <c r="E5" s="4">
        <v>26672951</v>
      </c>
      <c r="F5" s="4">
        <v>19854328</v>
      </c>
      <c r="G5" s="4">
        <v>18965683</v>
      </c>
      <c r="H5" s="4">
        <v>16133935</v>
      </c>
      <c r="I5" s="4">
        <v>18985027</v>
      </c>
      <c r="J5" s="4">
        <v>18743675</v>
      </c>
      <c r="K5" s="4">
        <v>23096682</v>
      </c>
      <c r="L5" s="4">
        <v>21837567</v>
      </c>
      <c r="M5" s="4">
        <v>19582351</v>
      </c>
      <c r="N5" s="4">
        <v>13437774</v>
      </c>
      <c r="O5" s="4">
        <v>11120028</v>
      </c>
      <c r="P5" s="4">
        <v>14562043</v>
      </c>
      <c r="Q5" s="4">
        <v>12744116</v>
      </c>
      <c r="R5" s="4">
        <v>11720419</v>
      </c>
      <c r="S5" s="4">
        <v>9759804</v>
      </c>
      <c r="T5" s="4">
        <v>8359579</v>
      </c>
      <c r="U5" s="4">
        <v>10031528</v>
      </c>
      <c r="V5" s="4">
        <v>8940291</v>
      </c>
      <c r="W5" s="4">
        <v>10955374</v>
      </c>
      <c r="X5" s="4">
        <v>11608258</v>
      </c>
      <c r="Y5" s="4">
        <v>10774290</v>
      </c>
      <c r="Z5" s="4">
        <v>465807091</v>
      </c>
    </row>
    <row r="6" spans="1:26" x14ac:dyDescent="0.25">
      <c r="A6" s="3">
        <v>1602</v>
      </c>
      <c r="B6" s="4"/>
      <c r="C6" s="4">
        <v>69977513</v>
      </c>
      <c r="D6" s="4">
        <v>9699448</v>
      </c>
      <c r="E6" s="4">
        <v>9645663</v>
      </c>
      <c r="F6" s="4">
        <v>7063118</v>
      </c>
      <c r="G6" s="4">
        <v>6252668</v>
      </c>
      <c r="H6" s="4">
        <v>4940276</v>
      </c>
      <c r="I6" s="4">
        <v>6241355</v>
      </c>
      <c r="J6" s="4">
        <v>6556562</v>
      </c>
      <c r="K6" s="4">
        <v>7798624</v>
      </c>
      <c r="L6" s="4">
        <v>8449616</v>
      </c>
      <c r="M6" s="4">
        <v>7313835</v>
      </c>
      <c r="N6" s="4">
        <v>4881330</v>
      </c>
      <c r="O6" s="4">
        <v>4435576</v>
      </c>
      <c r="P6" s="4">
        <v>5413612</v>
      </c>
      <c r="Q6" s="4">
        <v>4515401</v>
      </c>
      <c r="R6" s="4">
        <v>4337258</v>
      </c>
      <c r="S6" s="4">
        <v>3749209</v>
      </c>
      <c r="T6" s="4">
        <v>2877736</v>
      </c>
      <c r="U6" s="4">
        <v>3133389</v>
      </c>
      <c r="V6" s="4">
        <v>3242132</v>
      </c>
      <c r="W6" s="4">
        <v>4661276</v>
      </c>
      <c r="X6" s="4">
        <v>4962880</v>
      </c>
      <c r="Y6" s="4">
        <v>4548202</v>
      </c>
      <c r="Z6" s="4">
        <v>194696679</v>
      </c>
    </row>
    <row r="7" spans="1:26" x14ac:dyDescent="0.25">
      <c r="A7" s="3">
        <v>1603</v>
      </c>
      <c r="B7" s="4"/>
      <c r="C7" s="4"/>
      <c r="D7" s="4">
        <v>79968179</v>
      </c>
      <c r="E7" s="4">
        <v>11748361</v>
      </c>
      <c r="F7" s="4">
        <v>7557527</v>
      </c>
      <c r="G7" s="4">
        <v>7258073</v>
      </c>
      <c r="H7" s="4">
        <v>5870141</v>
      </c>
      <c r="I7" s="4">
        <v>7356205</v>
      </c>
      <c r="J7" s="4">
        <v>7288662</v>
      </c>
      <c r="K7" s="4">
        <v>8737277</v>
      </c>
      <c r="L7" s="4">
        <v>9226424</v>
      </c>
      <c r="M7" s="4">
        <v>7343250</v>
      </c>
      <c r="N7" s="4">
        <v>5853879</v>
      </c>
      <c r="O7" s="4">
        <v>4704845</v>
      </c>
      <c r="P7" s="4">
        <v>6150983</v>
      </c>
      <c r="Q7" s="4">
        <v>5679779</v>
      </c>
      <c r="R7" s="4">
        <v>5130797</v>
      </c>
      <c r="S7" s="4">
        <v>3659390</v>
      </c>
      <c r="T7" s="4">
        <v>3282016</v>
      </c>
      <c r="U7" s="4">
        <v>3660139</v>
      </c>
      <c r="V7" s="4">
        <v>4243462</v>
      </c>
      <c r="W7" s="4">
        <v>5403774</v>
      </c>
      <c r="X7" s="4">
        <v>5159468</v>
      </c>
      <c r="Y7" s="4">
        <v>5186267</v>
      </c>
      <c r="Z7" s="4">
        <v>210468898</v>
      </c>
    </row>
    <row r="8" spans="1:26" x14ac:dyDescent="0.25">
      <c r="A8" s="3">
        <v>1604</v>
      </c>
      <c r="B8" s="4"/>
      <c r="C8" s="4"/>
      <c r="D8" s="4"/>
      <c r="E8" s="4">
        <v>91278695</v>
      </c>
      <c r="F8" s="4">
        <v>8774918</v>
      </c>
      <c r="G8" s="4">
        <v>7381284</v>
      </c>
      <c r="H8" s="4">
        <v>6029803</v>
      </c>
      <c r="I8" s="4">
        <v>6637301</v>
      </c>
      <c r="J8" s="4">
        <v>6626860</v>
      </c>
      <c r="K8" s="4">
        <v>8419061</v>
      </c>
      <c r="L8" s="4">
        <v>8631467</v>
      </c>
      <c r="M8" s="4">
        <v>6972118</v>
      </c>
      <c r="N8" s="4">
        <v>5359326</v>
      </c>
      <c r="O8" s="4">
        <v>4245889</v>
      </c>
      <c r="P8" s="4">
        <v>5713327</v>
      </c>
      <c r="Q8" s="4">
        <v>5288533</v>
      </c>
      <c r="R8" s="4">
        <v>4968746</v>
      </c>
      <c r="S8" s="4">
        <v>3617541</v>
      </c>
      <c r="T8" s="4">
        <v>3558709</v>
      </c>
      <c r="U8" s="4">
        <v>3508056</v>
      </c>
      <c r="V8" s="4">
        <v>3764789</v>
      </c>
      <c r="W8" s="4">
        <v>4889572</v>
      </c>
      <c r="X8" s="4">
        <v>5416777</v>
      </c>
      <c r="Y8" s="4">
        <v>4974773</v>
      </c>
      <c r="Z8" s="4">
        <v>206057545</v>
      </c>
    </row>
    <row r="9" spans="1:26" x14ac:dyDescent="0.25">
      <c r="A9" s="3">
        <v>1605</v>
      </c>
      <c r="B9" s="4"/>
      <c r="C9" s="4"/>
      <c r="D9" s="4"/>
      <c r="E9" s="4"/>
      <c r="F9" s="4">
        <v>65357211</v>
      </c>
      <c r="G9" s="4">
        <v>7396655</v>
      </c>
      <c r="H9" s="4">
        <v>5917485</v>
      </c>
      <c r="I9" s="4">
        <v>5605832</v>
      </c>
      <c r="J9" s="4">
        <v>5401261</v>
      </c>
      <c r="K9" s="4">
        <v>6237302</v>
      </c>
      <c r="L9" s="4">
        <v>6271044</v>
      </c>
      <c r="M9" s="4">
        <v>5573383</v>
      </c>
      <c r="N9" s="4">
        <v>3877824</v>
      </c>
      <c r="O9" s="4">
        <v>3109026</v>
      </c>
      <c r="P9" s="4">
        <v>3995722</v>
      </c>
      <c r="Q9" s="4">
        <v>3559997</v>
      </c>
      <c r="R9" s="4">
        <v>3622516</v>
      </c>
      <c r="S9" s="4">
        <v>2914222</v>
      </c>
      <c r="T9" s="4">
        <v>2443488</v>
      </c>
      <c r="U9" s="4">
        <v>2508108</v>
      </c>
      <c r="V9" s="4">
        <v>2732118</v>
      </c>
      <c r="W9" s="4">
        <v>3401032</v>
      </c>
      <c r="X9" s="4">
        <v>3365942</v>
      </c>
      <c r="Y9" s="4">
        <v>3347139</v>
      </c>
      <c r="Z9" s="4">
        <v>146637307</v>
      </c>
    </row>
    <row r="10" spans="1:26" x14ac:dyDescent="0.25">
      <c r="A10" s="3">
        <v>1606</v>
      </c>
      <c r="B10" s="4"/>
      <c r="C10" s="4"/>
      <c r="D10" s="4"/>
      <c r="E10" s="4"/>
      <c r="F10" s="4"/>
      <c r="G10" s="4">
        <v>69442541</v>
      </c>
      <c r="H10" s="4">
        <v>6968498</v>
      </c>
      <c r="I10" s="4">
        <v>7032358</v>
      </c>
      <c r="J10" s="4">
        <v>6322333</v>
      </c>
      <c r="K10" s="4">
        <v>7310370</v>
      </c>
      <c r="L10" s="4">
        <v>7384087</v>
      </c>
      <c r="M10" s="4">
        <v>6113443</v>
      </c>
      <c r="N10" s="4">
        <v>4287995</v>
      </c>
      <c r="O10" s="4">
        <v>3710889</v>
      </c>
      <c r="P10" s="4">
        <v>4988732</v>
      </c>
      <c r="Q10" s="4">
        <v>4344357</v>
      </c>
      <c r="R10" s="4">
        <v>4383418</v>
      </c>
      <c r="S10" s="4">
        <v>3422491</v>
      </c>
      <c r="T10" s="4">
        <v>3070530</v>
      </c>
      <c r="U10" s="4">
        <v>2792744</v>
      </c>
      <c r="V10" s="4">
        <v>2571229</v>
      </c>
      <c r="W10" s="4">
        <v>3209142</v>
      </c>
      <c r="X10" s="4">
        <v>3417057</v>
      </c>
      <c r="Y10" s="4">
        <v>2886461</v>
      </c>
      <c r="Z10" s="4">
        <v>153658675</v>
      </c>
    </row>
    <row r="11" spans="1:26" x14ac:dyDescent="0.25">
      <c r="A11" s="3">
        <v>1607</v>
      </c>
      <c r="B11" s="4"/>
      <c r="C11" s="4"/>
      <c r="D11" s="4"/>
      <c r="E11" s="4"/>
      <c r="F11" s="4"/>
      <c r="G11" s="4"/>
      <c r="H11" s="4">
        <v>67351910</v>
      </c>
      <c r="I11" s="4">
        <v>7146431</v>
      </c>
      <c r="J11" s="4">
        <v>5851125</v>
      </c>
      <c r="K11" s="4">
        <v>6652216</v>
      </c>
      <c r="L11" s="4">
        <v>5834014</v>
      </c>
      <c r="M11" s="4">
        <v>5449120</v>
      </c>
      <c r="N11" s="4">
        <v>4167462</v>
      </c>
      <c r="O11" s="4">
        <v>3581950</v>
      </c>
      <c r="P11" s="4">
        <v>4653596</v>
      </c>
      <c r="Q11" s="4">
        <v>4081989</v>
      </c>
      <c r="R11" s="4">
        <v>4189582</v>
      </c>
      <c r="S11" s="4">
        <v>3229415</v>
      </c>
      <c r="T11" s="4">
        <v>3074453</v>
      </c>
      <c r="U11" s="4">
        <v>2842290</v>
      </c>
      <c r="V11" s="4">
        <v>2877963</v>
      </c>
      <c r="W11" s="4">
        <v>3348128</v>
      </c>
      <c r="X11" s="4">
        <v>2974221</v>
      </c>
      <c r="Y11" s="4">
        <v>2909035</v>
      </c>
      <c r="Z11" s="4">
        <v>140214900</v>
      </c>
    </row>
    <row r="12" spans="1:26" x14ac:dyDescent="0.25">
      <c r="A12" s="3">
        <v>1608</v>
      </c>
      <c r="B12" s="4"/>
      <c r="C12" s="4"/>
      <c r="D12" s="4"/>
      <c r="E12" s="4"/>
      <c r="F12" s="4"/>
      <c r="G12" s="4"/>
      <c r="H12" s="4"/>
      <c r="I12" s="4">
        <v>80580800</v>
      </c>
      <c r="J12" s="4">
        <v>7574027</v>
      </c>
      <c r="K12" s="4">
        <v>7387327</v>
      </c>
      <c r="L12" s="4">
        <v>7142068</v>
      </c>
      <c r="M12" s="4">
        <v>6212801</v>
      </c>
      <c r="N12" s="4">
        <v>4396682</v>
      </c>
      <c r="O12" s="4">
        <v>3977529</v>
      </c>
      <c r="P12" s="4">
        <v>5322183</v>
      </c>
      <c r="Q12" s="4">
        <v>4269738</v>
      </c>
      <c r="R12" s="4">
        <v>4072372</v>
      </c>
      <c r="S12" s="4">
        <v>3359797</v>
      </c>
      <c r="T12" s="4">
        <v>2709496</v>
      </c>
      <c r="U12" s="4">
        <v>2921144</v>
      </c>
      <c r="V12" s="4">
        <v>3344557</v>
      </c>
      <c r="W12" s="4">
        <v>3769611</v>
      </c>
      <c r="X12" s="4">
        <v>3830444</v>
      </c>
      <c r="Y12" s="4">
        <v>3554699</v>
      </c>
      <c r="Z12" s="4">
        <v>154425275</v>
      </c>
    </row>
    <row r="13" spans="1:26" x14ac:dyDescent="0.25">
      <c r="A13" s="3">
        <v>1609</v>
      </c>
      <c r="B13" s="4"/>
      <c r="C13" s="4"/>
      <c r="D13" s="4"/>
      <c r="E13" s="4"/>
      <c r="F13" s="4"/>
      <c r="G13" s="4"/>
      <c r="H13" s="4"/>
      <c r="I13" s="4"/>
      <c r="J13" s="4">
        <v>88577770</v>
      </c>
      <c r="K13" s="4">
        <v>9717640</v>
      </c>
      <c r="L13" s="4">
        <v>8210564</v>
      </c>
      <c r="M13" s="4">
        <v>7176687</v>
      </c>
      <c r="N13" s="4">
        <v>5042786</v>
      </c>
      <c r="O13" s="4">
        <v>4381272</v>
      </c>
      <c r="P13" s="4">
        <v>5799872</v>
      </c>
      <c r="Q13" s="4">
        <v>4695332</v>
      </c>
      <c r="R13" s="4">
        <v>4534457</v>
      </c>
      <c r="S13" s="4">
        <v>3562252</v>
      </c>
      <c r="T13" s="4">
        <v>3024750</v>
      </c>
      <c r="U13" s="4">
        <v>3181932</v>
      </c>
      <c r="V13" s="4">
        <v>3413146</v>
      </c>
      <c r="W13" s="4">
        <v>4003716</v>
      </c>
      <c r="X13" s="4">
        <v>4484675</v>
      </c>
      <c r="Y13" s="4">
        <v>3943059</v>
      </c>
      <c r="Z13" s="4">
        <v>163749910</v>
      </c>
    </row>
    <row r="14" spans="1:26" x14ac:dyDescent="0.25">
      <c r="A14" s="3">
        <v>1610</v>
      </c>
      <c r="B14" s="4"/>
      <c r="C14" s="4"/>
      <c r="D14" s="4"/>
      <c r="E14" s="4"/>
      <c r="F14" s="4"/>
      <c r="G14" s="4"/>
      <c r="H14" s="4"/>
      <c r="I14" s="4"/>
      <c r="J14" s="4"/>
      <c r="K14" s="4">
        <v>126310858</v>
      </c>
      <c r="L14" s="4">
        <v>14449116</v>
      </c>
      <c r="M14" s="4">
        <v>11778124</v>
      </c>
      <c r="N14" s="4">
        <v>7999815</v>
      </c>
      <c r="O14" s="4">
        <v>6297744</v>
      </c>
      <c r="P14" s="4">
        <v>8536299</v>
      </c>
      <c r="Q14" s="4">
        <v>7341269</v>
      </c>
      <c r="R14" s="4">
        <v>7219323</v>
      </c>
      <c r="S14" s="4">
        <v>4711215</v>
      </c>
      <c r="T14" s="4">
        <v>4086516</v>
      </c>
      <c r="U14" s="4">
        <v>4555951</v>
      </c>
      <c r="V14" s="4">
        <v>4862844</v>
      </c>
      <c r="W14" s="4">
        <v>6179503</v>
      </c>
      <c r="X14" s="4">
        <v>5740248</v>
      </c>
      <c r="Y14" s="4">
        <v>5570786</v>
      </c>
      <c r="Z14" s="4">
        <v>225639611</v>
      </c>
    </row>
    <row r="15" spans="1:26" x14ac:dyDescent="0.25">
      <c r="A15" s="3">
        <v>1611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>
        <v>159263607</v>
      </c>
      <c r="M15" s="4">
        <v>12492038</v>
      </c>
      <c r="N15" s="4">
        <v>7914493</v>
      </c>
      <c r="O15" s="4">
        <v>5850901</v>
      </c>
      <c r="P15" s="4">
        <v>7444715</v>
      </c>
      <c r="Q15" s="4">
        <v>6830556</v>
      </c>
      <c r="R15" s="4">
        <v>5757509</v>
      </c>
      <c r="S15" s="4">
        <v>4976007</v>
      </c>
      <c r="T15" s="4">
        <v>4454219</v>
      </c>
      <c r="U15" s="4">
        <v>4525239</v>
      </c>
      <c r="V15" s="4">
        <v>4782578</v>
      </c>
      <c r="W15" s="4">
        <v>5794390</v>
      </c>
      <c r="X15" s="4">
        <v>7243781</v>
      </c>
      <c r="Y15" s="4">
        <v>6242675</v>
      </c>
      <c r="Z15" s="4">
        <v>243572708</v>
      </c>
    </row>
    <row r="16" spans="1:26" x14ac:dyDescent="0.25">
      <c r="A16" s="3">
        <v>1612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>
        <v>163004215</v>
      </c>
      <c r="N16" s="4">
        <v>9309153</v>
      </c>
      <c r="O16" s="4">
        <v>6169241</v>
      </c>
      <c r="P16" s="4">
        <v>7965980</v>
      </c>
      <c r="Q16" s="4">
        <v>6399362</v>
      </c>
      <c r="R16" s="4">
        <v>6499120</v>
      </c>
      <c r="S16" s="4">
        <v>5194018</v>
      </c>
      <c r="T16" s="4">
        <v>4449870</v>
      </c>
      <c r="U16" s="4">
        <v>4504332</v>
      </c>
      <c r="V16" s="4">
        <v>4563196</v>
      </c>
      <c r="W16" s="4">
        <v>5507225</v>
      </c>
      <c r="X16" s="4">
        <v>6556308</v>
      </c>
      <c r="Y16" s="4">
        <v>6244384</v>
      </c>
      <c r="Z16" s="4">
        <v>236366404</v>
      </c>
    </row>
    <row r="17" spans="1:26" x14ac:dyDescent="0.25">
      <c r="A17" s="3">
        <v>1701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>
        <v>100692380</v>
      </c>
      <c r="O17" s="4">
        <v>6941077</v>
      </c>
      <c r="P17" s="4">
        <v>7174753</v>
      </c>
      <c r="Q17" s="4">
        <v>5917115</v>
      </c>
      <c r="R17" s="4">
        <v>5746339</v>
      </c>
      <c r="S17" s="4">
        <v>4370095</v>
      </c>
      <c r="T17" s="4">
        <v>4026508</v>
      </c>
      <c r="U17" s="4">
        <v>3919188</v>
      </c>
      <c r="V17" s="4">
        <v>4091734</v>
      </c>
      <c r="W17" s="4">
        <v>4625116</v>
      </c>
      <c r="X17" s="4">
        <v>5116421</v>
      </c>
      <c r="Y17" s="4">
        <v>4702779</v>
      </c>
      <c r="Z17" s="4">
        <v>157323505</v>
      </c>
    </row>
    <row r="18" spans="1:26" x14ac:dyDescent="0.25">
      <c r="A18" s="3">
        <v>1702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v>93120606</v>
      </c>
      <c r="P18" s="4">
        <v>9150800</v>
      </c>
      <c r="Q18" s="4">
        <v>6322710</v>
      </c>
      <c r="R18" s="4">
        <v>5749246</v>
      </c>
      <c r="S18" s="4">
        <v>4631989</v>
      </c>
      <c r="T18" s="4">
        <v>4075312</v>
      </c>
      <c r="U18" s="4">
        <v>3850038</v>
      </c>
      <c r="V18" s="4">
        <v>4237166</v>
      </c>
      <c r="W18" s="4">
        <v>5157229</v>
      </c>
      <c r="X18" s="4">
        <v>4350149</v>
      </c>
      <c r="Y18" s="4">
        <v>4270683</v>
      </c>
      <c r="Z18" s="4">
        <v>144915928</v>
      </c>
    </row>
    <row r="19" spans="1:26" x14ac:dyDescent="0.25">
      <c r="A19" s="3">
        <v>1703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v>117953382</v>
      </c>
      <c r="Q19" s="4">
        <v>8523905</v>
      </c>
      <c r="R19" s="4">
        <v>7584262</v>
      </c>
      <c r="S19" s="4">
        <v>5050867</v>
      </c>
      <c r="T19" s="4">
        <v>4658038</v>
      </c>
      <c r="U19" s="4">
        <v>4519838</v>
      </c>
      <c r="V19" s="4">
        <v>4604052</v>
      </c>
      <c r="W19" s="4">
        <v>5358458</v>
      </c>
      <c r="X19" s="4">
        <v>5716946</v>
      </c>
      <c r="Y19" s="4">
        <v>4783097</v>
      </c>
      <c r="Z19" s="4">
        <v>168752845</v>
      </c>
    </row>
    <row r="20" spans="1:26" x14ac:dyDescent="0.25">
      <c r="A20" s="3">
        <v>1704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v>107182640</v>
      </c>
      <c r="R20" s="4">
        <v>8447773</v>
      </c>
      <c r="S20" s="4">
        <v>5355996</v>
      </c>
      <c r="T20" s="4">
        <v>4916194</v>
      </c>
      <c r="U20" s="4">
        <v>4189113</v>
      </c>
      <c r="V20" s="4">
        <v>4197857</v>
      </c>
      <c r="W20" s="4">
        <v>5004466</v>
      </c>
      <c r="X20" s="4">
        <v>5350405</v>
      </c>
      <c r="Y20" s="4">
        <v>4185050</v>
      </c>
      <c r="Z20" s="4">
        <v>148829494</v>
      </c>
    </row>
    <row r="21" spans="1:26" x14ac:dyDescent="0.25">
      <c r="A21" s="3">
        <v>1705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123151274</v>
      </c>
      <c r="S21" s="4">
        <v>8429835</v>
      </c>
      <c r="T21" s="4">
        <v>6311926</v>
      </c>
      <c r="U21" s="4">
        <v>5501567</v>
      </c>
      <c r="V21" s="4">
        <v>5029709</v>
      </c>
      <c r="W21" s="4">
        <v>5980075</v>
      </c>
      <c r="X21" s="4">
        <v>5765981</v>
      </c>
      <c r="Y21" s="4">
        <v>4762041</v>
      </c>
      <c r="Z21" s="4">
        <v>164932408</v>
      </c>
    </row>
    <row r="22" spans="1:26" x14ac:dyDescent="0.25">
      <c r="A22" s="3">
        <v>1706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>
        <v>104995632</v>
      </c>
      <c r="T22" s="4">
        <v>8867517</v>
      </c>
      <c r="U22" s="4">
        <v>6989942</v>
      </c>
      <c r="V22" s="4">
        <v>6005347</v>
      </c>
      <c r="W22" s="4">
        <v>5939050</v>
      </c>
      <c r="X22" s="4">
        <v>5618693</v>
      </c>
      <c r="Y22" s="4">
        <v>5142093</v>
      </c>
      <c r="Z22" s="4">
        <v>143558274</v>
      </c>
    </row>
    <row r="23" spans="1:26" x14ac:dyDescent="0.25">
      <c r="A23" s="3">
        <v>1707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v>109014348</v>
      </c>
      <c r="U23" s="4">
        <v>8092023</v>
      </c>
      <c r="V23" s="4">
        <v>4889974</v>
      </c>
      <c r="W23" s="4">
        <v>5647112</v>
      </c>
      <c r="X23" s="4">
        <v>5470299</v>
      </c>
      <c r="Y23" s="4">
        <v>5068147</v>
      </c>
      <c r="Z23" s="4">
        <v>138181903</v>
      </c>
    </row>
    <row r="24" spans="1:26" x14ac:dyDescent="0.25">
      <c r="A24" s="3">
        <v>1708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>
        <v>120667899</v>
      </c>
      <c r="V24" s="4">
        <v>7974985</v>
      </c>
      <c r="W24" s="4">
        <v>7104310</v>
      </c>
      <c r="X24" s="4">
        <v>6309009</v>
      </c>
      <c r="Y24" s="4">
        <v>5999613</v>
      </c>
      <c r="Z24" s="4">
        <v>148055816</v>
      </c>
    </row>
    <row r="25" spans="1:26" x14ac:dyDescent="0.25">
      <c r="A25" s="3">
        <v>1709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>
        <v>121701899</v>
      </c>
      <c r="W25" s="4">
        <v>10279074</v>
      </c>
      <c r="X25" s="4">
        <v>7753076</v>
      </c>
      <c r="Y25" s="4">
        <v>6456569</v>
      </c>
      <c r="Z25" s="4">
        <v>146190618</v>
      </c>
    </row>
    <row r="26" spans="1:26" x14ac:dyDescent="0.25">
      <c r="A26" s="3">
        <v>1710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164044286</v>
      </c>
      <c r="X26" s="4">
        <v>16294257</v>
      </c>
      <c r="Y26" s="4">
        <v>11888482</v>
      </c>
      <c r="Z26" s="4">
        <v>192227025</v>
      </c>
    </row>
    <row r="27" spans="1:26" x14ac:dyDescent="0.25">
      <c r="A27" s="3">
        <v>1711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v>194247705</v>
      </c>
      <c r="Y27" s="4">
        <v>13069546</v>
      </c>
      <c r="Z27" s="4">
        <v>207317251</v>
      </c>
    </row>
    <row r="28" spans="1:26" x14ac:dyDescent="0.25">
      <c r="A28" s="3">
        <v>1712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v>241914968</v>
      </c>
      <c r="Z28" s="4">
        <v>241914968</v>
      </c>
    </row>
    <row r="29" spans="1:26" x14ac:dyDescent="0.25">
      <c r="A29" s="3" t="s">
        <v>4</v>
      </c>
      <c r="B29" s="4">
        <v>96826410</v>
      </c>
      <c r="C29" s="4">
        <v>95450038</v>
      </c>
      <c r="D29" s="4">
        <v>115290080</v>
      </c>
      <c r="E29" s="4">
        <v>139345670</v>
      </c>
      <c r="F29" s="4">
        <v>108607102</v>
      </c>
      <c r="G29" s="4">
        <v>116696904</v>
      </c>
      <c r="H29" s="4">
        <v>113212048</v>
      </c>
      <c r="I29" s="4">
        <v>139585309</v>
      </c>
      <c r="J29" s="4">
        <v>152942275</v>
      </c>
      <c r="K29" s="4">
        <v>211667357</v>
      </c>
      <c r="L29" s="4">
        <v>256699574</v>
      </c>
      <c r="M29" s="4">
        <v>259011365</v>
      </c>
      <c r="N29" s="4">
        <v>177220899</v>
      </c>
      <c r="O29" s="4">
        <v>161646573</v>
      </c>
      <c r="P29" s="4">
        <v>214825999</v>
      </c>
      <c r="Q29" s="4">
        <v>197696799</v>
      </c>
      <c r="R29" s="4">
        <v>217114411</v>
      </c>
      <c r="S29" s="4">
        <v>184989775</v>
      </c>
      <c r="T29" s="4">
        <v>187261205</v>
      </c>
      <c r="U29" s="4">
        <v>205894460</v>
      </c>
      <c r="V29" s="4">
        <v>212071028</v>
      </c>
      <c r="W29" s="4">
        <v>280261919</v>
      </c>
      <c r="X29" s="4">
        <v>326753000</v>
      </c>
      <c r="Y29" s="4">
        <v>372424838</v>
      </c>
      <c r="Z29" s="4">
        <v>4543495038</v>
      </c>
    </row>
    <row r="33" spans="1:26" x14ac:dyDescent="0.25">
      <c r="A33" t="s">
        <v>6</v>
      </c>
      <c r="B33" t="s">
        <v>5</v>
      </c>
    </row>
    <row r="34" spans="1:26" x14ac:dyDescent="0.25">
      <c r="A34" t="s">
        <v>3</v>
      </c>
      <c r="B34">
        <v>1601</v>
      </c>
      <c r="C34">
        <v>1602</v>
      </c>
      <c r="D34">
        <v>1603</v>
      </c>
      <c r="E34">
        <v>1604</v>
      </c>
      <c r="F34">
        <v>1605</v>
      </c>
      <c r="G34">
        <v>1606</v>
      </c>
      <c r="H34">
        <v>1607</v>
      </c>
      <c r="I34">
        <v>1608</v>
      </c>
      <c r="J34">
        <v>1609</v>
      </c>
      <c r="K34">
        <v>1610</v>
      </c>
      <c r="L34">
        <v>1611</v>
      </c>
      <c r="M34">
        <v>1612</v>
      </c>
      <c r="N34">
        <v>1701</v>
      </c>
      <c r="O34">
        <v>1702</v>
      </c>
      <c r="P34">
        <v>1703</v>
      </c>
      <c r="Q34">
        <v>1704</v>
      </c>
      <c r="R34">
        <v>1705</v>
      </c>
      <c r="S34">
        <v>1706</v>
      </c>
      <c r="T34">
        <v>1707</v>
      </c>
      <c r="U34">
        <v>1708</v>
      </c>
      <c r="V34">
        <v>1709</v>
      </c>
      <c r="W34">
        <v>1710</v>
      </c>
      <c r="X34">
        <v>1711</v>
      </c>
      <c r="Y34">
        <v>1712</v>
      </c>
      <c r="Z34" t="s">
        <v>4</v>
      </c>
    </row>
    <row r="35" spans="1:26" x14ac:dyDescent="0.25">
      <c r="A35">
        <v>1601</v>
      </c>
      <c r="B35" s="1">
        <v>96826410</v>
      </c>
      <c r="C35" s="1">
        <v>25472525</v>
      </c>
      <c r="D35" s="1">
        <v>25622453</v>
      </c>
      <c r="E35" s="1">
        <v>26672951</v>
      </c>
      <c r="F35" s="1">
        <v>19854328</v>
      </c>
      <c r="G35" s="1">
        <v>18965683</v>
      </c>
      <c r="H35" s="1">
        <v>16133935</v>
      </c>
      <c r="I35" s="1">
        <v>18985027</v>
      </c>
      <c r="J35" s="1">
        <v>18743675</v>
      </c>
      <c r="K35" s="1">
        <v>23096682</v>
      </c>
      <c r="L35" s="1">
        <v>21837567</v>
      </c>
      <c r="M35" s="1">
        <v>19582351</v>
      </c>
      <c r="N35" s="1">
        <v>13437774</v>
      </c>
      <c r="O35" s="1">
        <v>11120028</v>
      </c>
      <c r="P35" s="1">
        <v>14562043</v>
      </c>
      <c r="Q35" s="1">
        <v>12744116</v>
      </c>
      <c r="R35" s="1">
        <v>11720419</v>
      </c>
      <c r="S35" s="1">
        <v>9759804</v>
      </c>
      <c r="T35" s="1">
        <v>8359579</v>
      </c>
      <c r="U35" s="1">
        <v>10031528</v>
      </c>
      <c r="V35" s="1">
        <v>8940291</v>
      </c>
      <c r="W35" s="1">
        <v>10955374</v>
      </c>
      <c r="X35" s="1">
        <v>11608258</v>
      </c>
      <c r="Y35" s="1">
        <v>10774290</v>
      </c>
      <c r="Z35" s="1">
        <v>465807091</v>
      </c>
    </row>
    <row r="36" spans="1:26" x14ac:dyDescent="0.25">
      <c r="A36">
        <v>1602</v>
      </c>
      <c r="B36" s="1"/>
      <c r="C36" s="1">
        <v>69977513</v>
      </c>
      <c r="D36" s="1">
        <v>9699448</v>
      </c>
      <c r="E36" s="1">
        <v>9645663</v>
      </c>
      <c r="F36" s="1">
        <v>7063118</v>
      </c>
      <c r="G36" s="1">
        <v>6252668</v>
      </c>
      <c r="H36" s="1">
        <v>4940276</v>
      </c>
      <c r="I36" s="1">
        <v>6241355</v>
      </c>
      <c r="J36" s="1">
        <v>6556562</v>
      </c>
      <c r="K36" s="1">
        <v>7798624</v>
      </c>
      <c r="L36" s="1">
        <v>8449616</v>
      </c>
      <c r="M36" s="1">
        <v>7313835</v>
      </c>
      <c r="N36" s="1">
        <v>4881330</v>
      </c>
      <c r="O36" s="1">
        <v>4435576</v>
      </c>
      <c r="P36" s="1">
        <v>5413612</v>
      </c>
      <c r="Q36" s="1">
        <v>4515401</v>
      </c>
      <c r="R36" s="1">
        <v>4337258</v>
      </c>
      <c r="S36" s="1">
        <v>3749209</v>
      </c>
      <c r="T36" s="1">
        <v>2877736</v>
      </c>
      <c r="U36" s="1">
        <v>3133389</v>
      </c>
      <c r="V36" s="1">
        <v>3242132</v>
      </c>
      <c r="W36" s="1">
        <v>4661276</v>
      </c>
      <c r="X36" s="1">
        <v>4962880</v>
      </c>
      <c r="Y36" s="1">
        <v>4548202</v>
      </c>
      <c r="Z36" s="1">
        <v>194696679</v>
      </c>
    </row>
    <row r="37" spans="1:26" x14ac:dyDescent="0.25">
      <c r="A37">
        <v>1603</v>
      </c>
      <c r="B37" s="1"/>
      <c r="C37" s="1"/>
      <c r="D37" s="1">
        <v>79968179</v>
      </c>
      <c r="E37" s="1">
        <v>11748361</v>
      </c>
      <c r="F37" s="1">
        <v>7557527</v>
      </c>
      <c r="G37" s="1">
        <v>7258073</v>
      </c>
      <c r="H37" s="1">
        <v>5870141</v>
      </c>
      <c r="I37" s="1">
        <v>7356205</v>
      </c>
      <c r="J37" s="1">
        <v>7288662</v>
      </c>
      <c r="K37" s="1">
        <v>8737277</v>
      </c>
      <c r="L37" s="1">
        <v>9226424</v>
      </c>
      <c r="M37" s="1">
        <v>7343250</v>
      </c>
      <c r="N37" s="1">
        <v>5853879</v>
      </c>
      <c r="O37" s="1">
        <v>4704845</v>
      </c>
      <c r="P37" s="1">
        <v>6150983</v>
      </c>
      <c r="Q37" s="1">
        <v>5679779</v>
      </c>
      <c r="R37" s="1">
        <v>5130797</v>
      </c>
      <c r="S37" s="1">
        <v>3659390</v>
      </c>
      <c r="T37" s="1">
        <v>3282016</v>
      </c>
      <c r="U37" s="1">
        <v>3660139</v>
      </c>
      <c r="V37" s="1">
        <v>4243462</v>
      </c>
      <c r="W37" s="1">
        <v>5403774</v>
      </c>
      <c r="X37" s="1">
        <v>5159468</v>
      </c>
      <c r="Y37" s="1">
        <v>5186267</v>
      </c>
      <c r="Z37" s="1">
        <v>210468898</v>
      </c>
    </row>
    <row r="38" spans="1:26" x14ac:dyDescent="0.25">
      <c r="A38">
        <v>1604</v>
      </c>
      <c r="B38" s="1"/>
      <c r="C38" s="1"/>
      <c r="D38" s="1"/>
      <c r="E38" s="1">
        <v>91278695</v>
      </c>
      <c r="F38" s="1">
        <v>8774918</v>
      </c>
      <c r="G38" s="1">
        <v>7381284</v>
      </c>
      <c r="H38" s="1">
        <v>6029803</v>
      </c>
      <c r="I38" s="1">
        <v>6637301</v>
      </c>
      <c r="J38" s="1">
        <v>6626860</v>
      </c>
      <c r="K38" s="1">
        <v>8419061</v>
      </c>
      <c r="L38" s="1">
        <v>8631467</v>
      </c>
      <c r="M38" s="1">
        <v>6972118</v>
      </c>
      <c r="N38" s="1">
        <v>5359326</v>
      </c>
      <c r="O38" s="1">
        <v>4245889</v>
      </c>
      <c r="P38" s="1">
        <v>5713327</v>
      </c>
      <c r="Q38" s="1">
        <v>5288533</v>
      </c>
      <c r="R38" s="1">
        <v>4968746</v>
      </c>
      <c r="S38" s="1">
        <v>3617541</v>
      </c>
      <c r="T38" s="1">
        <v>3558709</v>
      </c>
      <c r="U38" s="1">
        <v>3508056</v>
      </c>
      <c r="V38" s="1">
        <v>3764789</v>
      </c>
      <c r="W38" s="1">
        <v>4889572</v>
      </c>
      <c r="X38" s="1">
        <v>5416777</v>
      </c>
      <c r="Y38" s="1">
        <v>4974773</v>
      </c>
      <c r="Z38" s="1">
        <v>206057545</v>
      </c>
    </row>
    <row r="39" spans="1:26" x14ac:dyDescent="0.25">
      <c r="A39">
        <v>1605</v>
      </c>
      <c r="B39" s="1"/>
      <c r="C39" s="1"/>
      <c r="D39" s="1"/>
      <c r="E39" s="1"/>
      <c r="F39" s="1">
        <v>65357211</v>
      </c>
      <c r="G39" s="1">
        <v>7396655</v>
      </c>
      <c r="H39" s="1">
        <v>5917485</v>
      </c>
      <c r="I39" s="1">
        <v>5605832</v>
      </c>
      <c r="J39" s="1">
        <v>5401261</v>
      </c>
      <c r="K39" s="1">
        <v>6237302</v>
      </c>
      <c r="L39" s="1">
        <v>6271044</v>
      </c>
      <c r="M39" s="1">
        <v>5573383</v>
      </c>
      <c r="N39" s="1">
        <v>3877824</v>
      </c>
      <c r="O39" s="1">
        <v>3109026</v>
      </c>
      <c r="P39" s="1">
        <v>3995722</v>
      </c>
      <c r="Q39" s="1">
        <v>3559997</v>
      </c>
      <c r="R39" s="1">
        <v>3622516</v>
      </c>
      <c r="S39" s="1">
        <v>2914222</v>
      </c>
      <c r="T39" s="1">
        <v>2443488</v>
      </c>
      <c r="U39" s="1">
        <v>2508108</v>
      </c>
      <c r="V39" s="1">
        <v>2732118</v>
      </c>
      <c r="W39" s="1">
        <v>3401032</v>
      </c>
      <c r="X39" s="1">
        <v>3365942</v>
      </c>
      <c r="Y39" s="1">
        <v>3347139</v>
      </c>
      <c r="Z39" s="1">
        <v>146637307</v>
      </c>
    </row>
    <row r="40" spans="1:26" x14ac:dyDescent="0.25">
      <c r="A40">
        <v>1606</v>
      </c>
      <c r="B40" s="1"/>
      <c r="C40" s="1"/>
      <c r="D40" s="1"/>
      <c r="E40" s="1"/>
      <c r="F40" s="1"/>
      <c r="G40" s="1">
        <v>69442541</v>
      </c>
      <c r="H40" s="1">
        <v>6968498</v>
      </c>
      <c r="I40" s="1">
        <v>7032358</v>
      </c>
      <c r="J40" s="1">
        <v>6322333</v>
      </c>
      <c r="K40" s="1">
        <v>7310370</v>
      </c>
      <c r="L40" s="1">
        <v>7384087</v>
      </c>
      <c r="M40" s="1">
        <v>6113443</v>
      </c>
      <c r="N40" s="1">
        <v>4287995</v>
      </c>
      <c r="O40" s="1">
        <v>3710889</v>
      </c>
      <c r="P40" s="1">
        <v>4988732</v>
      </c>
      <c r="Q40" s="1">
        <v>4344357</v>
      </c>
      <c r="R40" s="1">
        <v>4383418</v>
      </c>
      <c r="S40" s="1">
        <v>3422491</v>
      </c>
      <c r="T40" s="1">
        <v>3070530</v>
      </c>
      <c r="U40" s="1">
        <v>2792744</v>
      </c>
      <c r="V40" s="1">
        <v>2571229</v>
      </c>
      <c r="W40" s="1">
        <v>3209142</v>
      </c>
      <c r="X40" s="1">
        <v>3417057</v>
      </c>
      <c r="Y40" s="1">
        <v>2886461</v>
      </c>
      <c r="Z40" s="1">
        <v>153658675</v>
      </c>
    </row>
    <row r="41" spans="1:26" x14ac:dyDescent="0.25">
      <c r="A41">
        <v>1607</v>
      </c>
      <c r="B41" s="1"/>
      <c r="C41" s="1"/>
      <c r="D41" s="1"/>
      <c r="E41" s="1"/>
      <c r="F41" s="1"/>
      <c r="G41" s="1"/>
      <c r="H41" s="1">
        <v>67351910</v>
      </c>
      <c r="I41" s="1">
        <v>7146431</v>
      </c>
      <c r="J41" s="1">
        <v>5851125</v>
      </c>
      <c r="K41" s="1">
        <v>6652216</v>
      </c>
      <c r="L41" s="1">
        <v>5834014</v>
      </c>
      <c r="M41" s="1">
        <v>5449120</v>
      </c>
      <c r="N41" s="1">
        <v>4167462</v>
      </c>
      <c r="O41" s="1">
        <v>3581950</v>
      </c>
      <c r="P41" s="1">
        <v>4653596</v>
      </c>
      <c r="Q41" s="1">
        <v>4081989</v>
      </c>
      <c r="R41" s="1">
        <v>4189582</v>
      </c>
      <c r="S41" s="1">
        <v>3229415</v>
      </c>
      <c r="T41" s="1">
        <v>3074453</v>
      </c>
      <c r="U41" s="1">
        <v>2842290</v>
      </c>
      <c r="V41" s="1">
        <v>2877963</v>
      </c>
      <c r="W41" s="1">
        <v>3348128</v>
      </c>
      <c r="X41" s="1">
        <v>2974221</v>
      </c>
      <c r="Y41" s="1">
        <v>2909035</v>
      </c>
      <c r="Z41" s="1">
        <v>140214900</v>
      </c>
    </row>
    <row r="42" spans="1:26" x14ac:dyDescent="0.25">
      <c r="A42">
        <v>1608</v>
      </c>
      <c r="B42" s="1"/>
      <c r="C42" s="1"/>
      <c r="D42" s="1"/>
      <c r="E42" s="1"/>
      <c r="F42" s="1"/>
      <c r="G42" s="1"/>
      <c r="H42" s="1"/>
      <c r="I42" s="1">
        <v>80580800</v>
      </c>
      <c r="J42" s="1">
        <v>7574027</v>
      </c>
      <c r="K42" s="1">
        <v>7387327</v>
      </c>
      <c r="L42" s="1">
        <v>7142068</v>
      </c>
      <c r="M42" s="1">
        <v>6212801</v>
      </c>
      <c r="N42" s="1">
        <v>4396682</v>
      </c>
      <c r="O42" s="1">
        <v>3977529</v>
      </c>
      <c r="P42" s="1">
        <v>5322183</v>
      </c>
      <c r="Q42" s="1">
        <v>4269738</v>
      </c>
      <c r="R42" s="1">
        <v>4072372</v>
      </c>
      <c r="S42" s="1">
        <v>3359797</v>
      </c>
      <c r="T42" s="1">
        <v>2709496</v>
      </c>
      <c r="U42" s="1">
        <v>2921144</v>
      </c>
      <c r="V42" s="1">
        <v>3344557</v>
      </c>
      <c r="W42" s="1">
        <v>3769611</v>
      </c>
      <c r="X42" s="1">
        <v>3830444</v>
      </c>
      <c r="Y42" s="1">
        <v>3554699</v>
      </c>
      <c r="Z42" s="1">
        <v>154425275</v>
      </c>
    </row>
    <row r="43" spans="1:26" x14ac:dyDescent="0.25">
      <c r="A43">
        <v>1609</v>
      </c>
      <c r="B43" s="1"/>
      <c r="C43" s="1"/>
      <c r="D43" s="1"/>
      <c r="E43" s="1"/>
      <c r="F43" s="1"/>
      <c r="G43" s="1"/>
      <c r="H43" s="1"/>
      <c r="I43" s="1"/>
      <c r="J43" s="1">
        <v>88577770</v>
      </c>
      <c r="K43" s="1">
        <v>9717640</v>
      </c>
      <c r="L43" s="1">
        <v>8210564</v>
      </c>
      <c r="M43" s="1">
        <v>7176687</v>
      </c>
      <c r="N43" s="1">
        <v>5042786</v>
      </c>
      <c r="O43" s="1">
        <v>4381272</v>
      </c>
      <c r="P43" s="1">
        <v>5799872</v>
      </c>
      <c r="Q43" s="1">
        <v>4695332</v>
      </c>
      <c r="R43" s="1">
        <v>4534457</v>
      </c>
      <c r="S43" s="1">
        <v>3562252</v>
      </c>
      <c r="T43" s="1">
        <v>3024750</v>
      </c>
      <c r="U43" s="1">
        <v>3181932</v>
      </c>
      <c r="V43" s="1">
        <v>3413146</v>
      </c>
      <c r="W43" s="1">
        <v>4003716</v>
      </c>
      <c r="X43" s="1">
        <v>4484675</v>
      </c>
      <c r="Y43" s="1">
        <v>3943059</v>
      </c>
      <c r="Z43" s="1">
        <v>163749910</v>
      </c>
    </row>
    <row r="44" spans="1:26" x14ac:dyDescent="0.25">
      <c r="A44">
        <v>1610</v>
      </c>
      <c r="B44" s="1"/>
      <c r="C44" s="1"/>
      <c r="D44" s="1"/>
      <c r="E44" s="1"/>
      <c r="F44" s="1"/>
      <c r="G44" s="1"/>
      <c r="H44" s="1"/>
      <c r="I44" s="1"/>
      <c r="J44" s="1"/>
      <c r="K44" s="1">
        <v>126310858</v>
      </c>
      <c r="L44" s="1">
        <v>14449116</v>
      </c>
      <c r="M44" s="1">
        <v>11778124</v>
      </c>
      <c r="N44" s="1">
        <v>7999815</v>
      </c>
      <c r="O44" s="1">
        <v>6297744</v>
      </c>
      <c r="P44" s="1">
        <v>8536299</v>
      </c>
      <c r="Q44" s="1">
        <v>7341269</v>
      </c>
      <c r="R44" s="1">
        <v>7219323</v>
      </c>
      <c r="S44" s="1">
        <v>4711215</v>
      </c>
      <c r="T44" s="1">
        <v>4086516</v>
      </c>
      <c r="U44" s="1">
        <v>4555951</v>
      </c>
      <c r="V44" s="1">
        <v>4862844</v>
      </c>
      <c r="W44" s="1">
        <v>6179503</v>
      </c>
      <c r="X44" s="1">
        <v>5740248</v>
      </c>
      <c r="Y44" s="1">
        <v>5570786</v>
      </c>
      <c r="Z44" s="1">
        <v>225639611</v>
      </c>
    </row>
    <row r="45" spans="1:26" x14ac:dyDescent="0.25">
      <c r="A45">
        <v>1611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>
        <v>159263607</v>
      </c>
      <c r="M45" s="1">
        <v>12492038</v>
      </c>
      <c r="N45" s="1">
        <v>7914493</v>
      </c>
      <c r="O45" s="1">
        <v>5850901</v>
      </c>
      <c r="P45" s="1">
        <v>7444715</v>
      </c>
      <c r="Q45" s="1">
        <v>6830556</v>
      </c>
      <c r="R45" s="1">
        <v>5757509</v>
      </c>
      <c r="S45" s="1">
        <v>4976007</v>
      </c>
      <c r="T45" s="1">
        <v>4454219</v>
      </c>
      <c r="U45" s="1">
        <v>4525239</v>
      </c>
      <c r="V45" s="1">
        <v>4782578</v>
      </c>
      <c r="W45" s="1">
        <v>5794390</v>
      </c>
      <c r="X45" s="1">
        <v>7243781</v>
      </c>
      <c r="Y45" s="1">
        <v>6242675</v>
      </c>
      <c r="Z45" s="1">
        <v>243572708</v>
      </c>
    </row>
    <row r="46" spans="1:26" x14ac:dyDescent="0.25">
      <c r="A46">
        <v>1612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>
        <v>163004215</v>
      </c>
      <c r="N46" s="1">
        <v>9309153</v>
      </c>
      <c r="O46" s="1">
        <v>6169241</v>
      </c>
      <c r="P46" s="1">
        <v>7965980</v>
      </c>
      <c r="Q46" s="1">
        <v>6399362</v>
      </c>
      <c r="R46" s="1">
        <v>6499120</v>
      </c>
      <c r="S46" s="1">
        <v>5194018</v>
      </c>
      <c r="T46" s="1">
        <v>4449870</v>
      </c>
      <c r="U46" s="1">
        <v>4504332</v>
      </c>
      <c r="V46" s="1">
        <v>4563196</v>
      </c>
      <c r="W46" s="1">
        <v>5507225</v>
      </c>
      <c r="X46" s="1">
        <v>6556308</v>
      </c>
      <c r="Y46" s="1">
        <v>6244384</v>
      </c>
      <c r="Z46" s="1">
        <v>236366404</v>
      </c>
    </row>
    <row r="47" spans="1:26" x14ac:dyDescent="0.25">
      <c r="A47">
        <v>1701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>
        <v>100692380</v>
      </c>
      <c r="O47" s="1">
        <v>6941077</v>
      </c>
      <c r="P47" s="1">
        <v>7174753</v>
      </c>
      <c r="Q47" s="1">
        <v>5917115</v>
      </c>
      <c r="R47" s="1">
        <v>5746339</v>
      </c>
      <c r="S47" s="1">
        <v>4370095</v>
      </c>
      <c r="T47" s="1">
        <v>4026508</v>
      </c>
      <c r="U47" s="1">
        <v>3919188</v>
      </c>
      <c r="V47" s="1">
        <v>4091734</v>
      </c>
      <c r="W47" s="1">
        <v>4625116</v>
      </c>
      <c r="X47" s="1">
        <v>5116421</v>
      </c>
      <c r="Y47" s="1">
        <v>4702779</v>
      </c>
      <c r="Z47" s="1">
        <v>157323505</v>
      </c>
    </row>
    <row r="48" spans="1:26" x14ac:dyDescent="0.25">
      <c r="A48">
        <v>1702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93120606</v>
      </c>
      <c r="P48" s="1">
        <v>9150800</v>
      </c>
      <c r="Q48" s="1">
        <v>6322710</v>
      </c>
      <c r="R48" s="1">
        <v>5749246</v>
      </c>
      <c r="S48" s="1">
        <v>4631989</v>
      </c>
      <c r="T48" s="1">
        <v>4075312</v>
      </c>
      <c r="U48" s="1">
        <v>3850038</v>
      </c>
      <c r="V48" s="1">
        <v>4237166</v>
      </c>
      <c r="W48" s="1">
        <v>5157229</v>
      </c>
      <c r="X48" s="1">
        <v>4350149</v>
      </c>
      <c r="Y48" s="1">
        <v>4270683</v>
      </c>
      <c r="Z48" s="1">
        <v>144915928</v>
      </c>
    </row>
    <row r="49" spans="1:26" x14ac:dyDescent="0.25">
      <c r="A49">
        <v>1703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>
        <v>117953382</v>
      </c>
      <c r="Q49" s="1">
        <v>8523905</v>
      </c>
      <c r="R49" s="1">
        <v>7584262</v>
      </c>
      <c r="S49" s="1">
        <v>5050867</v>
      </c>
      <c r="T49" s="1">
        <v>4658038</v>
      </c>
      <c r="U49" s="1">
        <v>4519838</v>
      </c>
      <c r="V49" s="1">
        <v>4604052</v>
      </c>
      <c r="W49" s="1">
        <v>5358458</v>
      </c>
      <c r="X49" s="1">
        <v>5716946</v>
      </c>
      <c r="Y49" s="1">
        <v>4783097</v>
      </c>
      <c r="Z49" s="1">
        <v>168752845</v>
      </c>
    </row>
    <row r="50" spans="1:26" x14ac:dyDescent="0.25">
      <c r="A50">
        <v>1704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>
        <v>107182640</v>
      </c>
      <c r="R50" s="1">
        <v>8447773</v>
      </c>
      <c r="S50" s="1">
        <v>5355996</v>
      </c>
      <c r="T50" s="1">
        <v>4916194</v>
      </c>
      <c r="U50" s="1">
        <v>4189113</v>
      </c>
      <c r="V50" s="1">
        <v>4197857</v>
      </c>
      <c r="W50" s="1">
        <v>5004466</v>
      </c>
      <c r="X50" s="1">
        <v>5350405</v>
      </c>
      <c r="Y50" s="1">
        <v>4185050</v>
      </c>
      <c r="Z50" s="1">
        <v>148829494</v>
      </c>
    </row>
    <row r="51" spans="1:26" x14ac:dyDescent="0.25">
      <c r="A51">
        <v>1705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>
        <v>123151274</v>
      </c>
      <c r="S51" s="1">
        <v>8429835</v>
      </c>
      <c r="T51" s="1">
        <v>6311926</v>
      </c>
      <c r="U51" s="1">
        <v>5501567</v>
      </c>
      <c r="V51" s="1">
        <v>5029709</v>
      </c>
      <c r="W51" s="1">
        <v>5980075</v>
      </c>
      <c r="X51" s="1">
        <v>5765981</v>
      </c>
      <c r="Y51" s="1">
        <v>4762041</v>
      </c>
      <c r="Z51" s="1">
        <v>164932408</v>
      </c>
    </row>
    <row r="52" spans="1:26" x14ac:dyDescent="0.25">
      <c r="A52">
        <v>1706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104995632</v>
      </c>
      <c r="T52" s="1">
        <v>8867517</v>
      </c>
      <c r="U52" s="1">
        <v>6989942</v>
      </c>
      <c r="V52" s="1">
        <v>6005347</v>
      </c>
      <c r="W52" s="1">
        <v>5939050</v>
      </c>
      <c r="X52" s="1">
        <v>5618693</v>
      </c>
      <c r="Y52" s="1">
        <v>5142093</v>
      </c>
      <c r="Z52" s="1">
        <v>143558274</v>
      </c>
    </row>
    <row r="53" spans="1:26" x14ac:dyDescent="0.25">
      <c r="A53">
        <v>1707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>
        <v>109014348</v>
      </c>
      <c r="U53" s="1">
        <v>8092023</v>
      </c>
      <c r="V53" s="1">
        <v>4889974</v>
      </c>
      <c r="W53" s="1">
        <v>5647112</v>
      </c>
      <c r="X53" s="1">
        <v>5470299</v>
      </c>
      <c r="Y53" s="1">
        <v>5068147</v>
      </c>
      <c r="Z53" s="1">
        <v>138181903</v>
      </c>
    </row>
    <row r="54" spans="1:26" x14ac:dyDescent="0.25">
      <c r="A54">
        <v>1708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>
        <v>120667899</v>
      </c>
      <c r="V54" s="1">
        <v>7974985</v>
      </c>
      <c r="W54" s="1">
        <v>7104310</v>
      </c>
      <c r="X54" s="1">
        <v>6309009</v>
      </c>
      <c r="Y54" s="1">
        <v>5999613</v>
      </c>
      <c r="Z54" s="1">
        <v>148055816</v>
      </c>
    </row>
    <row r="55" spans="1:26" x14ac:dyDescent="0.25">
      <c r="A55">
        <v>1709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>
        <v>121701899</v>
      </c>
      <c r="W55" s="1">
        <v>10279074</v>
      </c>
      <c r="X55" s="1">
        <v>7753076</v>
      </c>
      <c r="Y55" s="1">
        <v>6456569</v>
      </c>
      <c r="Z55" s="1">
        <v>146190618</v>
      </c>
    </row>
    <row r="56" spans="1:26" x14ac:dyDescent="0.25">
      <c r="A56">
        <v>1710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>
        <v>164044286</v>
      </c>
      <c r="X56" s="1">
        <v>16294257</v>
      </c>
      <c r="Y56" s="1">
        <v>11888482</v>
      </c>
      <c r="Z56" s="1">
        <v>192227025</v>
      </c>
    </row>
    <row r="57" spans="1:26" x14ac:dyDescent="0.25">
      <c r="A57">
        <v>1711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>
        <v>194247705</v>
      </c>
      <c r="Y57" s="1">
        <v>13069546</v>
      </c>
      <c r="Z57" s="1">
        <v>207317251</v>
      </c>
    </row>
    <row r="58" spans="1:26" x14ac:dyDescent="0.25">
      <c r="A58">
        <v>1712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>
        <v>241914968</v>
      </c>
      <c r="Z58" s="1">
        <v>241914968</v>
      </c>
    </row>
    <row r="59" spans="1:26" x14ac:dyDescent="0.25">
      <c r="A59" t="s">
        <v>4</v>
      </c>
      <c r="B59" s="1">
        <v>96826410</v>
      </c>
      <c r="C59" s="1">
        <v>95450038</v>
      </c>
      <c r="D59" s="1">
        <v>115290080</v>
      </c>
      <c r="E59" s="1">
        <v>139345670</v>
      </c>
      <c r="F59" s="1">
        <v>108607102</v>
      </c>
      <c r="G59" s="1">
        <v>116696904</v>
      </c>
      <c r="H59" s="1">
        <v>113212048</v>
      </c>
      <c r="I59" s="1">
        <v>139585309</v>
      </c>
      <c r="J59" s="1">
        <v>152942275</v>
      </c>
      <c r="K59" s="1">
        <v>211667357</v>
      </c>
      <c r="L59" s="1">
        <v>256699574</v>
      </c>
      <c r="M59" s="1">
        <v>259011365</v>
      </c>
      <c r="N59" s="1">
        <v>177220899</v>
      </c>
      <c r="O59" s="1">
        <v>161646573</v>
      </c>
      <c r="P59" s="1">
        <v>214825999</v>
      </c>
      <c r="Q59" s="1">
        <v>197696799</v>
      </c>
      <c r="R59" s="1">
        <v>217114411</v>
      </c>
      <c r="S59" s="1">
        <v>184989775</v>
      </c>
      <c r="T59" s="1">
        <v>187261205</v>
      </c>
      <c r="U59" s="1">
        <v>205894460</v>
      </c>
      <c r="V59" s="1">
        <v>212071028</v>
      </c>
      <c r="W59" s="1">
        <v>280261919</v>
      </c>
      <c r="X59" s="1">
        <v>326753000</v>
      </c>
      <c r="Y59" s="1">
        <v>372424838</v>
      </c>
      <c r="Z59" s="1">
        <v>4543495038</v>
      </c>
    </row>
    <row r="62" spans="1:26" x14ac:dyDescent="0.25">
      <c r="A62" t="s">
        <v>3</v>
      </c>
      <c r="B62">
        <v>1601</v>
      </c>
      <c r="C62">
        <v>1602</v>
      </c>
      <c r="D62">
        <v>1603</v>
      </c>
      <c r="E62">
        <v>1604</v>
      </c>
      <c r="F62">
        <v>1605</v>
      </c>
      <c r="G62">
        <v>1606</v>
      </c>
      <c r="H62">
        <v>1607</v>
      </c>
      <c r="I62">
        <v>1608</v>
      </c>
      <c r="J62">
        <v>1609</v>
      </c>
      <c r="K62">
        <v>1610</v>
      </c>
      <c r="L62">
        <v>1611</v>
      </c>
      <c r="M62">
        <v>1612</v>
      </c>
      <c r="N62">
        <v>1701</v>
      </c>
      <c r="O62">
        <v>1702</v>
      </c>
      <c r="P62">
        <v>1703</v>
      </c>
      <c r="Q62">
        <v>1704</v>
      </c>
      <c r="R62">
        <v>1705</v>
      </c>
      <c r="S62">
        <v>1706</v>
      </c>
      <c r="T62">
        <v>1707</v>
      </c>
      <c r="U62">
        <v>1708</v>
      </c>
      <c r="V62">
        <v>1709</v>
      </c>
      <c r="W62">
        <v>1710</v>
      </c>
      <c r="X62">
        <v>1711</v>
      </c>
      <c r="Y62">
        <v>1712</v>
      </c>
    </row>
    <row r="63" spans="1:26" x14ac:dyDescent="0.25">
      <c r="A63">
        <v>1601</v>
      </c>
      <c r="B63" s="5">
        <f>B35/$B$35</f>
        <v>1</v>
      </c>
      <c r="C63" s="5">
        <f t="shared" ref="C63:Y63" si="0">C35/$B$35</f>
        <v>0.26307414475038371</v>
      </c>
      <c r="D63" s="5">
        <f t="shared" si="0"/>
        <v>0.26462256526912442</v>
      </c>
      <c r="E63" s="5">
        <f t="shared" si="0"/>
        <v>0.27547185731661433</v>
      </c>
      <c r="F63" s="5">
        <f t="shared" si="0"/>
        <v>0.20505075010010182</v>
      </c>
      <c r="G63" s="5">
        <f t="shared" si="0"/>
        <v>0.19587303711869519</v>
      </c>
      <c r="H63" s="5">
        <f t="shared" si="0"/>
        <v>0.16662742117568957</v>
      </c>
      <c r="I63" s="5">
        <f t="shared" si="0"/>
        <v>0.19607281732329021</v>
      </c>
      <c r="J63" s="5">
        <f t="shared" si="0"/>
        <v>0.19358019160268361</v>
      </c>
      <c r="K63" s="5">
        <f t="shared" si="0"/>
        <v>0.23853700658735566</v>
      </c>
      <c r="L63" s="5">
        <f t="shared" si="0"/>
        <v>0.22553316806850526</v>
      </c>
      <c r="M63" s="5">
        <f t="shared" si="0"/>
        <v>0.20224183670550214</v>
      </c>
      <c r="N63" s="5">
        <f t="shared" si="0"/>
        <v>0.1387821153340292</v>
      </c>
      <c r="O63" s="5">
        <f t="shared" si="0"/>
        <v>0.11484498908923713</v>
      </c>
      <c r="P63" s="5">
        <f t="shared" si="0"/>
        <v>0.15039329662227485</v>
      </c>
      <c r="Q63" s="5">
        <f t="shared" si="0"/>
        <v>0.13161818144450466</v>
      </c>
      <c r="R63" s="5">
        <f t="shared" si="0"/>
        <v>0.12104568371377189</v>
      </c>
      <c r="S63" s="5">
        <f t="shared" si="0"/>
        <v>0.10079692100533315</v>
      </c>
      <c r="T63" s="5">
        <f t="shared" si="0"/>
        <v>8.6335732162330509E-2</v>
      </c>
      <c r="U63" s="5">
        <f t="shared" si="0"/>
        <v>0.10360322147645462</v>
      </c>
      <c r="V63" s="5">
        <f t="shared" si="0"/>
        <v>9.2333186782407817E-2</v>
      </c>
      <c r="W63" s="5">
        <f t="shared" si="0"/>
        <v>0.11314448196519937</v>
      </c>
      <c r="X63" s="5">
        <f t="shared" si="0"/>
        <v>0.11988731173653965</v>
      </c>
      <c r="Y63" s="5">
        <f t="shared" si="0"/>
        <v>0.11127428973148958</v>
      </c>
      <c r="Z63" s="1">
        <f>B35*MEDIAN(W63:Y63)</f>
        <v>10955374</v>
      </c>
    </row>
    <row r="64" spans="1:26" x14ac:dyDescent="0.25">
      <c r="A64">
        <v>1602</v>
      </c>
      <c r="B64" s="5"/>
      <c r="C64" s="5">
        <f>C36/$C$36</f>
        <v>1</v>
      </c>
      <c r="D64" s="5">
        <f t="shared" ref="D64:Y64" si="1">D36/$C$36</f>
        <v>0.13860806970947939</v>
      </c>
      <c r="E64" s="5">
        <f t="shared" si="1"/>
        <v>0.13783946565806077</v>
      </c>
      <c r="F64" s="5">
        <f t="shared" si="1"/>
        <v>0.10093411007618976</v>
      </c>
      <c r="G64" s="5">
        <f t="shared" si="1"/>
        <v>8.9352532434240697E-2</v>
      </c>
      <c r="H64" s="5">
        <f t="shared" si="1"/>
        <v>7.0598050548038194E-2</v>
      </c>
      <c r="I64" s="5">
        <f t="shared" si="1"/>
        <v>8.9190866214408054E-2</v>
      </c>
      <c r="J64" s="5">
        <f t="shared" si="1"/>
        <v>9.3695270364924227E-2</v>
      </c>
      <c r="K64" s="5">
        <f t="shared" si="1"/>
        <v>0.1114447151044079</v>
      </c>
      <c r="L64" s="5">
        <f t="shared" si="1"/>
        <v>0.12074758930058004</v>
      </c>
      <c r="M64" s="5">
        <f t="shared" si="1"/>
        <v>0.10451693246086068</v>
      </c>
      <c r="N64" s="5">
        <f t="shared" si="1"/>
        <v>6.9755694232803048E-2</v>
      </c>
      <c r="O64" s="5">
        <f t="shared" si="1"/>
        <v>6.3385733642748923E-2</v>
      </c>
      <c r="P64" s="5">
        <f t="shared" si="1"/>
        <v>7.7362166329060594E-2</v>
      </c>
      <c r="Q64" s="5">
        <f t="shared" si="1"/>
        <v>6.4526457234912016E-2</v>
      </c>
      <c r="R64" s="5">
        <f t="shared" si="1"/>
        <v>6.1980739441254505E-2</v>
      </c>
      <c r="S64" s="5">
        <f t="shared" si="1"/>
        <v>5.3577339909179109E-2</v>
      </c>
      <c r="T64" s="5">
        <f t="shared" si="1"/>
        <v>4.1123724988625987E-2</v>
      </c>
      <c r="U64" s="5">
        <f t="shared" si="1"/>
        <v>4.4777084318501005E-2</v>
      </c>
      <c r="V64" s="5">
        <f t="shared" si="1"/>
        <v>4.6331054949037699E-2</v>
      </c>
      <c r="W64" s="5">
        <f t="shared" si="1"/>
        <v>6.661105546863319E-2</v>
      </c>
      <c r="X64" s="5">
        <f t="shared" si="1"/>
        <v>7.0921068600994716E-2</v>
      </c>
      <c r="Y64" s="5">
        <f t="shared" si="1"/>
        <v>6.4995193527383574E-2</v>
      </c>
      <c r="Z64" s="1">
        <f>C89*C36</f>
        <v>6577392.7890372267</v>
      </c>
    </row>
    <row r="65" spans="1:26" x14ac:dyDescent="0.25">
      <c r="A65">
        <v>1603</v>
      </c>
      <c r="B65" s="5"/>
      <c r="C65" s="5"/>
      <c r="D65" s="5">
        <f>D37/$D$37</f>
        <v>1</v>
      </c>
      <c r="E65" s="5">
        <f t="shared" ref="E65:Y65" si="2">E37/$D$37</f>
        <v>0.14691294896186144</v>
      </c>
      <c r="F65" s="5">
        <f t="shared" si="2"/>
        <v>9.4506678712791503E-2</v>
      </c>
      <c r="G65" s="5">
        <f t="shared" si="2"/>
        <v>9.0762014225683446E-2</v>
      </c>
      <c r="H65" s="5">
        <f t="shared" si="2"/>
        <v>7.3405960638418435E-2</v>
      </c>
      <c r="I65" s="5">
        <f t="shared" si="2"/>
        <v>9.1989152335205729E-2</v>
      </c>
      <c r="J65" s="5">
        <f t="shared" si="2"/>
        <v>9.1144528875666903E-2</v>
      </c>
      <c r="K65" s="5">
        <f t="shared" si="2"/>
        <v>0.10925942180076402</v>
      </c>
      <c r="L65" s="5">
        <f t="shared" si="2"/>
        <v>0.11537619232269876</v>
      </c>
      <c r="M65" s="5">
        <f t="shared" si="2"/>
        <v>9.1827150396909751E-2</v>
      </c>
      <c r="N65" s="5">
        <f t="shared" si="2"/>
        <v>7.3202604751072292E-2</v>
      </c>
      <c r="O65" s="5">
        <f t="shared" si="2"/>
        <v>5.883396444478247E-2</v>
      </c>
      <c r="P65" s="5">
        <f t="shared" si="2"/>
        <v>7.6917882549257494E-2</v>
      </c>
      <c r="Q65" s="5">
        <f t="shared" si="2"/>
        <v>7.1025488775979251E-2</v>
      </c>
      <c r="R65" s="5">
        <f t="shared" si="2"/>
        <v>6.4160483134172649E-2</v>
      </c>
      <c r="S65" s="5">
        <f t="shared" si="2"/>
        <v>4.5760576841445896E-2</v>
      </c>
      <c r="T65" s="5">
        <f t="shared" si="2"/>
        <v>4.1041524779500106E-2</v>
      </c>
      <c r="U65" s="5">
        <f t="shared" si="2"/>
        <v>4.576994306697918E-2</v>
      </c>
      <c r="V65" s="5">
        <f t="shared" si="2"/>
        <v>5.3064382021253728E-2</v>
      </c>
      <c r="W65" s="5">
        <f t="shared" si="2"/>
        <v>6.7574053424425226E-2</v>
      </c>
      <c r="X65" s="5">
        <f t="shared" si="2"/>
        <v>6.4519013244005469E-2</v>
      </c>
      <c r="Y65" s="5">
        <f t="shared" si="2"/>
        <v>6.4854134042492073E-2</v>
      </c>
      <c r="Z65" s="1">
        <f>D90*D37</f>
        <v>7135321.9115196755</v>
      </c>
    </row>
    <row r="66" spans="1:26" x14ac:dyDescent="0.25">
      <c r="A66">
        <v>1604</v>
      </c>
      <c r="E66" s="5">
        <f>E38/$E$38</f>
        <v>1</v>
      </c>
      <c r="F66" s="5">
        <f t="shared" ref="F66:Y66" si="3">F38/$E$38</f>
        <v>9.6133254315259431E-2</v>
      </c>
      <c r="G66" s="5">
        <f t="shared" si="3"/>
        <v>8.0865354177116572E-2</v>
      </c>
      <c r="H66" s="5">
        <f t="shared" si="3"/>
        <v>6.605925950190239E-2</v>
      </c>
      <c r="I66" s="5">
        <f t="shared" si="3"/>
        <v>7.2714678929184956E-2</v>
      </c>
      <c r="J66" s="5">
        <f t="shared" si="3"/>
        <v>7.2600292981839842E-2</v>
      </c>
      <c r="K66" s="5">
        <f t="shared" si="3"/>
        <v>9.2234677544414931E-2</v>
      </c>
      <c r="L66" s="5">
        <f t="shared" si="3"/>
        <v>9.4561682767265676E-2</v>
      </c>
      <c r="M66" s="5">
        <f t="shared" si="3"/>
        <v>7.6382752842818355E-2</v>
      </c>
      <c r="N66" s="5">
        <f t="shared" si="3"/>
        <v>5.871387622270454E-2</v>
      </c>
      <c r="O66" s="5">
        <f t="shared" si="3"/>
        <v>4.6515662828001653E-2</v>
      </c>
      <c r="P66" s="5">
        <f t="shared" si="3"/>
        <v>6.2592119661658174E-2</v>
      </c>
      <c r="Q66" s="5">
        <f t="shared" si="3"/>
        <v>5.7938306414218564E-2</v>
      </c>
      <c r="R66" s="5">
        <f t="shared" si="3"/>
        <v>5.4434893049248784E-2</v>
      </c>
      <c r="S66" s="5">
        <f t="shared" si="3"/>
        <v>3.9631822080716646E-2</v>
      </c>
      <c r="T66" s="5">
        <f t="shared" si="3"/>
        <v>3.8987290517245018E-2</v>
      </c>
      <c r="U66" s="5">
        <f t="shared" si="3"/>
        <v>3.84323636528765E-2</v>
      </c>
      <c r="V66" s="5">
        <f t="shared" si="3"/>
        <v>4.1244991506506526E-2</v>
      </c>
      <c r="W66" s="5">
        <f t="shared" si="3"/>
        <v>5.3567505538943121E-2</v>
      </c>
      <c r="X66" s="5">
        <f t="shared" si="3"/>
        <v>5.9343278297306942E-2</v>
      </c>
      <c r="Y66" s="5">
        <f t="shared" si="3"/>
        <v>5.4500921600599134E-2</v>
      </c>
      <c r="Z66" s="1">
        <f>E90*E38</f>
        <v>6503988.5916623985</v>
      </c>
    </row>
    <row r="67" spans="1:26" x14ac:dyDescent="0.25">
      <c r="A67">
        <v>1605</v>
      </c>
      <c r="F67" s="5">
        <f>F39/$F$39</f>
        <v>1</v>
      </c>
      <c r="G67" s="5">
        <f t="shared" ref="G67:Y67" si="4">G39/$F$39</f>
        <v>0.11317274539147638</v>
      </c>
      <c r="H67" s="5">
        <f t="shared" si="4"/>
        <v>9.0540659698590875E-2</v>
      </c>
      <c r="I67" s="5">
        <f t="shared" si="4"/>
        <v>8.5772203468106989E-2</v>
      </c>
      <c r="J67" s="5">
        <f t="shared" si="4"/>
        <v>8.2642158644131866E-2</v>
      </c>
      <c r="K67" s="5">
        <f t="shared" si="4"/>
        <v>9.5434029460039232E-2</v>
      </c>
      <c r="L67" s="5">
        <f t="shared" si="4"/>
        <v>9.5950299960015126E-2</v>
      </c>
      <c r="M67" s="5">
        <f t="shared" si="4"/>
        <v>8.5275716554061645E-2</v>
      </c>
      <c r="N67" s="5">
        <f t="shared" si="4"/>
        <v>5.933276436780633E-2</v>
      </c>
      <c r="O67" s="5">
        <f t="shared" si="4"/>
        <v>4.756974712400136E-2</v>
      </c>
      <c r="P67" s="5">
        <f t="shared" si="4"/>
        <v>6.1136666312153372E-2</v>
      </c>
      <c r="Q67" s="5">
        <f t="shared" si="4"/>
        <v>5.4469842662043827E-2</v>
      </c>
      <c r="R67" s="5">
        <f t="shared" si="4"/>
        <v>5.5426416528085935E-2</v>
      </c>
      <c r="S67" s="5">
        <f t="shared" si="4"/>
        <v>4.4589142581374835E-2</v>
      </c>
      <c r="T67" s="5">
        <f t="shared" si="4"/>
        <v>3.738666265915172E-2</v>
      </c>
      <c r="U67" s="5">
        <f t="shared" si="4"/>
        <v>3.8375382939764675E-2</v>
      </c>
      <c r="V67" s="5">
        <f t="shared" si="4"/>
        <v>4.1802854776039941E-2</v>
      </c>
      <c r="W67" s="5">
        <f t="shared" si="4"/>
        <v>5.2037593831842061E-2</v>
      </c>
      <c r="X67" s="5">
        <f t="shared" si="4"/>
        <v>5.1500698216758359E-2</v>
      </c>
      <c r="Y67" s="5">
        <f t="shared" si="4"/>
        <v>5.1213002341853296E-2</v>
      </c>
      <c r="Z67" s="1">
        <f>F90*F39</f>
        <v>3937904.6645106641</v>
      </c>
    </row>
    <row r="68" spans="1:26" x14ac:dyDescent="0.25">
      <c r="A68">
        <v>1606</v>
      </c>
      <c r="G68" s="5">
        <f>G40/$G$40</f>
        <v>1</v>
      </c>
      <c r="H68" s="5">
        <f t="shared" ref="H68:Y68" si="5">H40/$G$40</f>
        <v>0.10034912172928695</v>
      </c>
      <c r="I68" s="5">
        <f t="shared" si="5"/>
        <v>0.10126873093540745</v>
      </c>
      <c r="J68" s="5">
        <f t="shared" si="5"/>
        <v>9.1044090682107962E-2</v>
      </c>
      <c r="K68" s="5">
        <f t="shared" si="5"/>
        <v>0.10527221346926231</v>
      </c>
      <c r="L68" s="5">
        <f t="shared" si="5"/>
        <v>0.10633376736602999</v>
      </c>
      <c r="M68" s="5">
        <f t="shared" si="5"/>
        <v>8.8035992231332669E-2</v>
      </c>
      <c r="N68" s="5">
        <f t="shared" si="5"/>
        <v>6.1748820510470662E-2</v>
      </c>
      <c r="O68" s="5">
        <f t="shared" si="5"/>
        <v>5.3438266321504564E-2</v>
      </c>
      <c r="P68" s="5">
        <f t="shared" si="5"/>
        <v>7.1839709897712406E-2</v>
      </c>
      <c r="Q68" s="5">
        <f t="shared" si="5"/>
        <v>6.2560455557062633E-2</v>
      </c>
      <c r="R68" s="5">
        <f t="shared" si="5"/>
        <v>6.312294937479318E-2</v>
      </c>
      <c r="S68" s="5">
        <f t="shared" si="5"/>
        <v>4.9285221288201418E-2</v>
      </c>
      <c r="T68" s="5">
        <f t="shared" si="5"/>
        <v>4.4216843966006371E-2</v>
      </c>
      <c r="U68" s="5">
        <f t="shared" si="5"/>
        <v>4.021661592135576E-2</v>
      </c>
      <c r="V68" s="5">
        <f t="shared" si="5"/>
        <v>3.7026712487378592E-2</v>
      </c>
      <c r="W68" s="5">
        <f t="shared" si="5"/>
        <v>4.6212911477418434E-2</v>
      </c>
      <c r="X68" s="5">
        <f t="shared" si="5"/>
        <v>4.9206969543352394E-2</v>
      </c>
      <c r="Y68" s="5">
        <f t="shared" si="5"/>
        <v>4.1566177712304621E-2</v>
      </c>
      <c r="Z68" s="1">
        <f>G90*G40</f>
        <v>3927998.8630960379</v>
      </c>
    </row>
    <row r="69" spans="1:26" x14ac:dyDescent="0.25">
      <c r="A69">
        <v>1607</v>
      </c>
      <c r="H69" s="5">
        <f>H41/$H$41</f>
        <v>1</v>
      </c>
      <c r="I69" s="5">
        <f t="shared" ref="I69:Y69" si="6">I41/$H$41</f>
        <v>0.10610584020557101</v>
      </c>
      <c r="J69" s="5">
        <f t="shared" si="6"/>
        <v>8.6873928296910957E-2</v>
      </c>
      <c r="K69" s="5">
        <f t="shared" si="6"/>
        <v>9.8768037907165512E-2</v>
      </c>
      <c r="L69" s="5">
        <f t="shared" si="6"/>
        <v>8.6619874625678772E-2</v>
      </c>
      <c r="M69" s="5">
        <f t="shared" si="6"/>
        <v>8.0905203727704239E-2</v>
      </c>
      <c r="N69" s="5">
        <f t="shared" si="6"/>
        <v>6.1875928982563375E-2</v>
      </c>
      <c r="O69" s="5">
        <f t="shared" si="6"/>
        <v>5.3182604621012236E-2</v>
      </c>
      <c r="P69" s="5">
        <f t="shared" si="6"/>
        <v>6.9093749531379284E-2</v>
      </c>
      <c r="Q69" s="5">
        <f t="shared" si="6"/>
        <v>6.0606878112291096E-2</v>
      </c>
      <c r="R69" s="5">
        <f t="shared" si="6"/>
        <v>6.2204353224726665E-2</v>
      </c>
      <c r="S69" s="5">
        <f t="shared" si="6"/>
        <v>4.7948380380007039E-2</v>
      </c>
      <c r="T69" s="5">
        <f t="shared" si="6"/>
        <v>4.5647599303419904E-2</v>
      </c>
      <c r="U69" s="5">
        <f t="shared" si="6"/>
        <v>4.2200584957427338E-2</v>
      </c>
      <c r="V69" s="5">
        <f t="shared" si="6"/>
        <v>4.273023586116563E-2</v>
      </c>
      <c r="W69" s="5">
        <f t="shared" si="6"/>
        <v>4.9710958456857419E-2</v>
      </c>
      <c r="X69" s="5">
        <f t="shared" si="6"/>
        <v>4.4159415820575837E-2</v>
      </c>
      <c r="Y69" s="5">
        <f t="shared" si="6"/>
        <v>4.3191573928638399E-2</v>
      </c>
      <c r="Z69" s="1">
        <f>H90*H41</f>
        <v>3467815.846343182</v>
      </c>
    </row>
    <row r="70" spans="1:26" x14ac:dyDescent="0.25">
      <c r="A70">
        <v>1608</v>
      </c>
      <c r="I70" s="5">
        <f>I42/$I$42</f>
        <v>1</v>
      </c>
      <c r="J70" s="5">
        <f t="shared" ref="J70:Y70" si="7">J42/$I$42</f>
        <v>9.3992948692492501E-2</v>
      </c>
      <c r="K70" s="5">
        <f t="shared" si="7"/>
        <v>9.1676019597720551E-2</v>
      </c>
      <c r="L70" s="5">
        <f t="shared" si="7"/>
        <v>8.863237892897563E-2</v>
      </c>
      <c r="M70" s="5">
        <f t="shared" si="7"/>
        <v>7.7100264579155336E-2</v>
      </c>
      <c r="N70" s="5">
        <f t="shared" si="7"/>
        <v>5.4562401961757642E-2</v>
      </c>
      <c r="O70" s="5">
        <f t="shared" si="7"/>
        <v>4.9360753430097493E-2</v>
      </c>
      <c r="P70" s="5">
        <f t="shared" si="7"/>
        <v>6.6047780612751419E-2</v>
      </c>
      <c r="Q70" s="5">
        <f t="shared" si="7"/>
        <v>5.2987039096161863E-2</v>
      </c>
      <c r="R70" s="5">
        <f t="shared" si="7"/>
        <v>5.0537745964299191E-2</v>
      </c>
      <c r="S70" s="5">
        <f t="shared" si="7"/>
        <v>4.16947585529059E-2</v>
      </c>
      <c r="T70" s="5">
        <f t="shared" si="7"/>
        <v>3.3624585509203185E-2</v>
      </c>
      <c r="U70" s="5">
        <f t="shared" si="7"/>
        <v>3.6251116891368666E-2</v>
      </c>
      <c r="V70" s="5">
        <f t="shared" si="7"/>
        <v>4.1505631614478886E-2</v>
      </c>
      <c r="W70" s="5">
        <f t="shared" si="7"/>
        <v>4.678051099021107E-2</v>
      </c>
      <c r="X70" s="5">
        <f t="shared" si="7"/>
        <v>4.7535442686098925E-2</v>
      </c>
      <c r="Y70" s="5">
        <f t="shared" si="7"/>
        <v>4.4113473681075391E-2</v>
      </c>
      <c r="Z70" s="1">
        <f>I90*I42</f>
        <v>3977529</v>
      </c>
    </row>
    <row r="71" spans="1:26" x14ac:dyDescent="0.25">
      <c r="A71">
        <v>1609</v>
      </c>
      <c r="J71" s="5">
        <f>J43/$J$43</f>
        <v>1</v>
      </c>
      <c r="K71" s="5">
        <f t="shared" ref="K71:M71" si="8">K43/$J$43</f>
        <v>0.10970743562408491</v>
      </c>
      <c r="L71" s="5">
        <f t="shared" si="8"/>
        <v>9.2693279589224242E-2</v>
      </c>
      <c r="M71" s="5">
        <f t="shared" si="8"/>
        <v>8.1021310425855156E-2</v>
      </c>
      <c r="N71" s="5">
        <f t="shared" ref="N71:Y71" si="9">N43/$J$43</f>
        <v>5.6930604597519217E-2</v>
      </c>
      <c r="O71" s="5">
        <f t="shared" si="9"/>
        <v>4.9462432842913066E-2</v>
      </c>
      <c r="P71" s="5">
        <f t="shared" si="9"/>
        <v>6.5477737811642803E-2</v>
      </c>
      <c r="Q71" s="5">
        <f t="shared" si="9"/>
        <v>5.300801770015208E-2</v>
      </c>
      <c r="R71" s="5">
        <f t="shared" si="9"/>
        <v>5.1191817089095829E-2</v>
      </c>
      <c r="S71" s="5">
        <f t="shared" si="9"/>
        <v>4.0216094850886404E-2</v>
      </c>
      <c r="T71" s="5">
        <f t="shared" si="9"/>
        <v>3.4147958342143861E-2</v>
      </c>
      <c r="U71" s="5">
        <f t="shared" si="9"/>
        <v>3.5922466776935114E-2</v>
      </c>
      <c r="V71" s="5">
        <f t="shared" si="9"/>
        <v>3.8532760533483743E-2</v>
      </c>
      <c r="W71" s="5">
        <f t="shared" si="9"/>
        <v>4.520000898645337E-2</v>
      </c>
      <c r="X71" s="5">
        <f t="shared" si="9"/>
        <v>5.0629802488818584E-2</v>
      </c>
      <c r="Y71" s="5">
        <f t="shared" si="9"/>
        <v>4.4515220918295864E-2</v>
      </c>
      <c r="Z71" s="1">
        <f>J90*J43</f>
        <v>4703064.2600604799</v>
      </c>
    </row>
    <row r="72" spans="1:26" x14ac:dyDescent="0.25">
      <c r="A72">
        <v>1610</v>
      </c>
      <c r="K72" s="5">
        <f>K44/$K$44</f>
        <v>1</v>
      </c>
      <c r="L72" s="5">
        <f t="shared" ref="L72:M72" si="10">L44/$K$44</f>
        <v>0.11439330100979918</v>
      </c>
      <c r="M72" s="5">
        <f t="shared" si="10"/>
        <v>9.3247122112019853E-2</v>
      </c>
      <c r="N72" s="5">
        <f t="shared" ref="N72:Y72" si="11">N44/$K$44</f>
        <v>6.3334341375465911E-2</v>
      </c>
      <c r="O72" s="5">
        <f t="shared" si="11"/>
        <v>4.985908654028777E-2</v>
      </c>
      <c r="P72" s="5">
        <f t="shared" si="11"/>
        <v>6.7581672194800546E-2</v>
      </c>
      <c r="Q72" s="5">
        <f t="shared" si="11"/>
        <v>5.812064866189097E-2</v>
      </c>
      <c r="R72" s="5">
        <f t="shared" si="11"/>
        <v>5.7155205136837882E-2</v>
      </c>
      <c r="S72" s="5">
        <f t="shared" si="11"/>
        <v>3.7298574917446925E-2</v>
      </c>
      <c r="T72" s="5">
        <f t="shared" si="11"/>
        <v>3.2352848082149832E-2</v>
      </c>
      <c r="U72" s="5">
        <f t="shared" si="11"/>
        <v>3.6069353594288783E-2</v>
      </c>
      <c r="V72" s="5">
        <f t="shared" si="11"/>
        <v>3.849901803374655E-2</v>
      </c>
      <c r="W72" s="5">
        <f t="shared" si="11"/>
        <v>4.8922975410395836E-2</v>
      </c>
      <c r="X72" s="5">
        <f t="shared" si="11"/>
        <v>4.5445404226452171E-2</v>
      </c>
      <c r="Y72" s="5">
        <f t="shared" si="11"/>
        <v>4.4103777681567168E-2</v>
      </c>
      <c r="Z72" s="1">
        <f>K90*K44</f>
        <v>6692838.3711157497</v>
      </c>
    </row>
    <row r="73" spans="1:26" x14ac:dyDescent="0.25">
      <c r="A73">
        <v>1611</v>
      </c>
      <c r="L73" s="5">
        <f>L45/$L$45</f>
        <v>1</v>
      </c>
      <c r="M73" s="5">
        <f>M45/$L$45</f>
        <v>7.8436236848509908E-2</v>
      </c>
      <c r="N73" s="5">
        <f t="shared" ref="N73:Y73" si="12">N45/$L$45</f>
        <v>4.9694297078176811E-2</v>
      </c>
      <c r="O73" s="5">
        <f t="shared" si="12"/>
        <v>3.673721266403316E-2</v>
      </c>
      <c r="P73" s="5">
        <f t="shared" si="12"/>
        <v>4.6744608766772437E-2</v>
      </c>
      <c r="Q73" s="5">
        <f t="shared" si="12"/>
        <v>4.2888366831978129E-2</v>
      </c>
      <c r="R73" s="5">
        <f t="shared" si="12"/>
        <v>3.6150813788865151E-2</v>
      </c>
      <c r="S73" s="5">
        <f t="shared" si="12"/>
        <v>3.1243842166653931E-2</v>
      </c>
      <c r="T73" s="5">
        <f t="shared" si="12"/>
        <v>2.7967588351807203E-2</v>
      </c>
      <c r="U73" s="5">
        <f t="shared" si="12"/>
        <v>2.8413515712977667E-2</v>
      </c>
      <c r="V73" s="5">
        <f t="shared" si="12"/>
        <v>3.0029321136749089E-2</v>
      </c>
      <c r="W73" s="5">
        <f t="shared" si="12"/>
        <v>3.6382385839095054E-2</v>
      </c>
      <c r="X73" s="5">
        <f t="shared" si="12"/>
        <v>4.5482964604713495E-2</v>
      </c>
      <c r="Y73" s="5">
        <f t="shared" si="12"/>
        <v>3.919712178815591E-2</v>
      </c>
      <c r="Z73" s="1">
        <f>L90*L45</f>
        <v>7508081.4655059334</v>
      </c>
    </row>
    <row r="74" spans="1:26" x14ac:dyDescent="0.25">
      <c r="A74">
        <v>1612</v>
      </c>
      <c r="M74" s="5">
        <f>M46/$M$46</f>
        <v>1</v>
      </c>
      <c r="N74" s="5">
        <f t="shared" ref="N74:Y74" si="13">N46/$M$46</f>
        <v>5.7109891299436645E-2</v>
      </c>
      <c r="O74" s="5">
        <f t="shared" si="13"/>
        <v>3.7847125609604633E-2</v>
      </c>
      <c r="P74" s="5">
        <f t="shared" si="13"/>
        <v>4.8869779226261109E-2</v>
      </c>
      <c r="Q74" s="5">
        <f t="shared" si="13"/>
        <v>3.9258874379414055E-2</v>
      </c>
      <c r="R74" s="5">
        <f t="shared" si="13"/>
        <v>3.9870870823800475E-2</v>
      </c>
      <c r="S74" s="5">
        <f t="shared" si="13"/>
        <v>3.1864317128241129E-2</v>
      </c>
      <c r="T74" s="5">
        <f t="shared" si="13"/>
        <v>2.7299110026081229E-2</v>
      </c>
      <c r="U74" s="5">
        <f t="shared" si="13"/>
        <v>2.7633224085647109E-2</v>
      </c>
      <c r="V74" s="5">
        <f t="shared" si="13"/>
        <v>2.7994343581851548E-2</v>
      </c>
      <c r="W74" s="5">
        <f t="shared" si="13"/>
        <v>3.3785782778684589E-2</v>
      </c>
      <c r="X74" s="5">
        <f t="shared" si="13"/>
        <v>4.0221708377295641E-2</v>
      </c>
      <c r="Y74" s="5">
        <f t="shared" si="13"/>
        <v>3.8308113688961969E-2</v>
      </c>
      <c r="Z74" s="1">
        <f>M90*M46</f>
        <v>7582249.1044830894</v>
      </c>
    </row>
    <row r="75" spans="1:26" x14ac:dyDescent="0.25">
      <c r="A75">
        <v>1701</v>
      </c>
      <c r="N75" s="5">
        <f>N47/$N$47</f>
        <v>1</v>
      </c>
      <c r="O75" s="5">
        <f t="shared" ref="O75:Y75" si="14">O47/$N$47</f>
        <v>6.8933488313614191E-2</v>
      </c>
      <c r="P75" s="5">
        <f t="shared" si="14"/>
        <v>7.1254180306394591E-2</v>
      </c>
      <c r="Q75" s="5">
        <f t="shared" si="14"/>
        <v>5.8764277892726341E-2</v>
      </c>
      <c r="R75" s="5">
        <f t="shared" si="14"/>
        <v>5.7068260776038861E-2</v>
      </c>
      <c r="S75" s="5">
        <f t="shared" si="14"/>
        <v>4.3400453937030785E-2</v>
      </c>
      <c r="T75" s="5">
        <f t="shared" si="14"/>
        <v>3.9988209634135172E-2</v>
      </c>
      <c r="U75" s="5">
        <f t="shared" si="14"/>
        <v>3.8922389161920694E-2</v>
      </c>
      <c r="V75" s="5">
        <f t="shared" si="14"/>
        <v>4.0635984570033999E-2</v>
      </c>
      <c r="W75" s="5">
        <f t="shared" si="14"/>
        <v>4.5933128206920922E-2</v>
      </c>
      <c r="X75" s="5">
        <f t="shared" si="14"/>
        <v>5.081239513853978E-2</v>
      </c>
      <c r="Y75" s="5">
        <f t="shared" si="14"/>
        <v>4.670441795099093E-2</v>
      </c>
      <c r="Z75" s="1">
        <f>N90*N47</f>
        <v>4765407.7688041059</v>
      </c>
    </row>
    <row r="76" spans="1:26" x14ac:dyDescent="0.25">
      <c r="A76">
        <v>1702</v>
      </c>
      <c r="O76" s="5">
        <f>O48/$O$48</f>
        <v>1</v>
      </c>
      <c r="P76" s="5">
        <f t="shared" ref="P76:Y76" si="15">P48/$O$48</f>
        <v>9.8268260840141008E-2</v>
      </c>
      <c r="Q76" s="5">
        <f t="shared" si="15"/>
        <v>6.789807617875683E-2</v>
      </c>
      <c r="R76" s="5">
        <f t="shared" si="15"/>
        <v>6.1739782921945333E-2</v>
      </c>
      <c r="S76" s="5">
        <f t="shared" si="15"/>
        <v>4.9741826207617246E-2</v>
      </c>
      <c r="T76" s="5">
        <f t="shared" si="15"/>
        <v>4.3763804543969567E-2</v>
      </c>
      <c r="U76" s="5">
        <f t="shared" si="15"/>
        <v>4.1344640733974605E-2</v>
      </c>
      <c r="V76" s="5">
        <f t="shared" si="15"/>
        <v>4.5501916085039222E-2</v>
      </c>
      <c r="W76" s="5">
        <f t="shared" si="15"/>
        <v>5.53822534187546E-2</v>
      </c>
      <c r="X76" s="5">
        <f t="shared" si="15"/>
        <v>4.6715213601595335E-2</v>
      </c>
      <c r="Y76" s="5">
        <f t="shared" si="15"/>
        <v>4.5861847161948237E-2</v>
      </c>
      <c r="Z76" s="1">
        <f>O90*O48</f>
        <v>4555737.117539159</v>
      </c>
    </row>
    <row r="77" spans="1:26" x14ac:dyDescent="0.25">
      <c r="A77">
        <v>1703</v>
      </c>
      <c r="P77" s="5">
        <f>P49/$P$49</f>
        <v>1</v>
      </c>
      <c r="Q77" s="5">
        <f t="shared" ref="Q77:Y77" si="16">Q49/$P$49</f>
        <v>7.2265032638063734E-2</v>
      </c>
      <c r="R77" s="5">
        <f t="shared" si="16"/>
        <v>6.4298809168523888E-2</v>
      </c>
      <c r="S77" s="5">
        <f t="shared" si="16"/>
        <v>4.2820874775765225E-2</v>
      </c>
      <c r="T77" s="5">
        <f t="shared" si="16"/>
        <v>3.9490499729800031E-2</v>
      </c>
      <c r="U77" s="5">
        <f t="shared" si="16"/>
        <v>3.8318850408206186E-2</v>
      </c>
      <c r="V77" s="5">
        <f t="shared" si="16"/>
        <v>3.903281043692329E-2</v>
      </c>
      <c r="W77" s="5">
        <f t="shared" si="16"/>
        <v>4.5428608397171687E-2</v>
      </c>
      <c r="X77" s="5">
        <f t="shared" si="16"/>
        <v>4.8467842999194377E-2</v>
      </c>
      <c r="Y77" s="5">
        <f t="shared" si="16"/>
        <v>4.0550740630734945E-2</v>
      </c>
      <c r="Z77" s="1">
        <f>P90*P49</f>
        <v>5295467.0471679699</v>
      </c>
    </row>
    <row r="78" spans="1:26" x14ac:dyDescent="0.25">
      <c r="A78">
        <v>1704</v>
      </c>
      <c r="Q78" s="5">
        <f>Q50/$Q$50</f>
        <v>1</v>
      </c>
      <c r="R78" s="5">
        <f t="shared" ref="R78:Y78" si="17">R50/$Q$50</f>
        <v>7.8816616198294803E-2</v>
      </c>
      <c r="S78" s="5">
        <f t="shared" si="17"/>
        <v>4.9970741530531437E-2</v>
      </c>
      <c r="T78" s="5">
        <f t="shared" si="17"/>
        <v>4.5867446444685447E-2</v>
      </c>
      <c r="U78" s="5">
        <f t="shared" si="17"/>
        <v>3.9083875896320522E-2</v>
      </c>
      <c r="V78" s="5">
        <f t="shared" si="17"/>
        <v>3.9165456271649961E-2</v>
      </c>
      <c r="W78" s="5">
        <f t="shared" si="17"/>
        <v>4.6691012649063321E-2</v>
      </c>
      <c r="X78" s="5">
        <f t="shared" si="17"/>
        <v>4.9918578232445103E-2</v>
      </c>
      <c r="Y78" s="5">
        <f t="shared" si="17"/>
        <v>3.9045968638204843E-2</v>
      </c>
      <c r="Z78" s="1">
        <f>Q90*Q50</f>
        <v>4727159.3258834481</v>
      </c>
    </row>
    <row r="79" spans="1:26" x14ac:dyDescent="0.25">
      <c r="A79">
        <v>1705</v>
      </c>
      <c r="R79" s="5">
        <f>R51/$R$51</f>
        <v>1</v>
      </c>
      <c r="S79" s="5">
        <f t="shared" ref="S79:Y79" si="18">S51/$R$51</f>
        <v>6.8451058005295176E-2</v>
      </c>
      <c r="T79" s="5">
        <f t="shared" si="18"/>
        <v>5.1253436484952647E-2</v>
      </c>
      <c r="U79" s="5">
        <f t="shared" si="18"/>
        <v>4.467324471202791E-2</v>
      </c>
      <c r="V79" s="5">
        <f t="shared" si="18"/>
        <v>4.0841713095067129E-2</v>
      </c>
      <c r="W79" s="5">
        <f t="shared" si="18"/>
        <v>4.8558774958349191E-2</v>
      </c>
      <c r="X79" s="5">
        <f t="shared" si="18"/>
        <v>4.6820311416347994E-2</v>
      </c>
      <c r="Y79" s="5">
        <f t="shared" si="18"/>
        <v>3.8668223602786274E-2</v>
      </c>
      <c r="Z79" s="1">
        <f>R90*R51</f>
        <v>5558789.7527392721</v>
      </c>
    </row>
    <row r="80" spans="1:26" x14ac:dyDescent="0.25">
      <c r="A80">
        <v>1706</v>
      </c>
      <c r="S80" s="5">
        <f>S52/$S$52</f>
        <v>1</v>
      </c>
      <c r="T80" s="5">
        <f t="shared" ref="T80:Y80" si="19">T52/$S$52</f>
        <v>8.4456056229081991E-2</v>
      </c>
      <c r="U80" s="5">
        <f t="shared" si="19"/>
        <v>6.6573645654135399E-2</v>
      </c>
      <c r="V80" s="5">
        <f t="shared" si="19"/>
        <v>5.7196160312649957E-2</v>
      </c>
      <c r="W80" s="5">
        <f t="shared" si="19"/>
        <v>5.6564734045317235E-2</v>
      </c>
      <c r="X80" s="5">
        <f t="shared" si="19"/>
        <v>5.3513588070025618E-2</v>
      </c>
      <c r="Y80" s="5">
        <f t="shared" si="19"/>
        <v>4.8974351618741627E-2</v>
      </c>
      <c r="Z80" s="1">
        <f>S90*S52</f>
        <v>4631722.0488598775</v>
      </c>
    </row>
    <row r="81" spans="1:26" x14ac:dyDescent="0.25">
      <c r="A81">
        <v>1707</v>
      </c>
      <c r="T81" s="5">
        <f>T53/$T$53</f>
        <v>1</v>
      </c>
      <c r="U81" s="5">
        <f t="shared" ref="U81:Y81" si="20">U53/$T$53</f>
        <v>7.4228972134934013E-2</v>
      </c>
      <c r="V81" s="5">
        <f t="shared" si="20"/>
        <v>4.4856242226023309E-2</v>
      </c>
      <c r="W81" s="5">
        <f t="shared" si="20"/>
        <v>5.1801548177860035E-2</v>
      </c>
      <c r="X81" s="5">
        <f t="shared" si="20"/>
        <v>5.0179624061962927E-2</v>
      </c>
      <c r="Y81" s="5">
        <f t="shared" si="20"/>
        <v>4.6490641763963031E-2</v>
      </c>
      <c r="Z81" s="1">
        <f>T90*T53</f>
        <v>4849040.8861840842</v>
      </c>
    </row>
    <row r="82" spans="1:26" x14ac:dyDescent="0.25">
      <c r="A82">
        <v>1708</v>
      </c>
      <c r="U82" s="5">
        <f>U54/$U$54</f>
        <v>1</v>
      </c>
      <c r="V82" s="5">
        <f t="shared" ref="V82:Y82" si="21">V54/$U$54</f>
        <v>6.6090360950098251E-2</v>
      </c>
      <c r="W82" s="5">
        <f t="shared" si="21"/>
        <v>5.8874895965496173E-2</v>
      </c>
      <c r="X82" s="5">
        <f t="shared" si="21"/>
        <v>5.2284071010468162E-2</v>
      </c>
      <c r="Y82" s="5">
        <f t="shared" si="21"/>
        <v>4.9720041947527403E-2</v>
      </c>
      <c r="Z82" s="1">
        <f>U90*U54</f>
        <v>6214481.0508492775</v>
      </c>
    </row>
    <row r="83" spans="1:26" x14ac:dyDescent="0.25">
      <c r="A83">
        <v>1709</v>
      </c>
      <c r="V83" s="5">
        <f>V55/$V$55</f>
        <v>1</v>
      </c>
      <c r="W83" s="5">
        <f t="shared" ref="W83:Y83" si="22">W55/$V$55</f>
        <v>8.4461081416650693E-2</v>
      </c>
      <c r="X83" s="5">
        <f t="shared" si="22"/>
        <v>6.3705464448011617E-2</v>
      </c>
      <c r="Y83" s="5">
        <f t="shared" si="22"/>
        <v>5.3052327474364225E-2</v>
      </c>
      <c r="Z83" s="1">
        <f>V90*V55</f>
        <v>6727454.6500813672</v>
      </c>
    </row>
    <row r="84" spans="1:26" x14ac:dyDescent="0.25">
      <c r="A84">
        <v>1710</v>
      </c>
      <c r="W84" s="5">
        <f>W56/$W$56</f>
        <v>1</v>
      </c>
      <c r="X84" s="5">
        <f t="shared" ref="X84:Y84" si="23">X56/$W$56</f>
        <v>9.9328403306897267E-2</v>
      </c>
      <c r="Y84" s="5">
        <f t="shared" si="23"/>
        <v>7.2471174034065416E-2</v>
      </c>
      <c r="Z84" s="1">
        <f>W90*W56</f>
        <v>10583975.461037422</v>
      </c>
    </row>
    <row r="85" spans="1:26" x14ac:dyDescent="0.25">
      <c r="A85">
        <v>1711</v>
      </c>
      <c r="X85" s="5">
        <f>X57/$X$57</f>
        <v>1</v>
      </c>
      <c r="Y85" s="5">
        <f>Y57/$X$57</f>
        <v>6.7282885015295293E-2</v>
      </c>
      <c r="Z85" s="1">
        <f>X90*X57</f>
        <v>13187010.754703622</v>
      </c>
    </row>
    <row r="86" spans="1:26" x14ac:dyDescent="0.25">
      <c r="A86">
        <v>1712</v>
      </c>
      <c r="Y86" s="5">
        <f>Y58/$Y$58</f>
        <v>1</v>
      </c>
      <c r="Z86" s="1">
        <f>Y90*Y58</f>
        <v>15723310.162330804</v>
      </c>
    </row>
    <row r="87" spans="1:26" x14ac:dyDescent="0.25">
      <c r="Y87" s="5"/>
      <c r="Z87" s="1">
        <f>Y58*N47/M46</f>
        <v>149437815.98251212</v>
      </c>
    </row>
    <row r="88" spans="1:26" x14ac:dyDescent="0.25">
      <c r="Y88" s="8" t="s">
        <v>8</v>
      </c>
      <c r="Z88" s="7">
        <f>SUM(Z63:Z87)</f>
        <v>309226930.87602699</v>
      </c>
    </row>
    <row r="89" spans="1:26" x14ac:dyDescent="0.25">
      <c r="C89" s="6">
        <f>MEDIAN(C63,D64,E65,F66,G67,H68,I69,J70,K71,L72,M73,N74,O75,P76,Q77,R78,S79,T80,U81,V82,W83,X84,Y85)</f>
        <v>9.3992948692492501E-2</v>
      </c>
      <c r="D89" s="6">
        <f>MEDIAN(D63,E64,F65,G66,H67,I68,J69,K70,L71,M72,N73,O74,P75,Q76,R77,S78,T79,U80,V81,W82,X83,Y84)</f>
        <v>7.186267717023001E-2</v>
      </c>
      <c r="E89" s="6">
        <f>MEDIAN(E63,F64,G65,H66,I67,J68,K69,L70,M71,N72,O73,P74,Q75,R76,S77,T78,U79,V80,W81,X82,Y83)</f>
        <v>6.1739782921945333E-2</v>
      </c>
      <c r="F89" s="6">
        <f>MEDIAN(F63,G64,H65,I66,J67,K68,L69,M70,N71,O72,P73,Q74,R75,S76,T77,U78,V79,W80,X81,Y82)</f>
        <v>5.6747669321418226E-2</v>
      </c>
      <c r="G89" s="6">
        <f>MEDIAN(G63,H64,I65,J66,K67,L68,M69,N70,O71,P72,Q73,R74,S75,T76,U77,V78,W79,X80,Y81)</f>
        <v>5.3513588070025618E-2</v>
      </c>
      <c r="H89" s="6">
        <f>MEDIAN(H63,I64,J65,K66,L67,M68,N69,O70,P71,Q72,R73,S74,T75,U76,V77,W78,X79,Y80)</f>
        <v>5.3740701045994231E-2</v>
      </c>
      <c r="I89" s="6">
        <f>MEDIAN(I63,J64,K65,L66,M67,N68,O69,P70,Q71,R72,S73,T74,U75,V76,W77,X78,Y79)</f>
        <v>5.3182604621012236E-2</v>
      </c>
      <c r="J89" s="6">
        <f>MEDIAN(J63,K64,L65,M66,N67,O68,P69,Q70,R71,S72,T73,U74,V75,W76,X77,Y78)</f>
        <v>5.3212652708833214E-2</v>
      </c>
      <c r="K89" s="6">
        <f>MEDIAN(K63,L64,M65,N66,O67,P68,Q69,R70,S71,T72,U73,V74,W75,X76,Y77)</f>
        <v>4.756974712400136E-2</v>
      </c>
      <c r="L89" s="6">
        <f>MEDIAN(L63,M64,N65,O66,P67,Q68,R69,S70,T71,U72,V73,W74,X75,Y76)</f>
        <v>4.8664028983270713E-2</v>
      </c>
      <c r="M89" s="6">
        <f>MEDIAN(M63,N64,O65,P66,Q67,R68,S69,T70,U71,V72,W73,X74,Y75)</f>
        <v>4.7948380380007039E-2</v>
      </c>
      <c r="N89" s="6">
        <f>MEDIAN(N63,O64,P65,Q66,R67,S68,T69,U70,V71,W72,X73,Y74)</f>
        <v>4.910409834929863E-2</v>
      </c>
      <c r="O89" s="6">
        <f>MEDIAN(O63,P64,Q65,R66,S67,T68,U69,V70,W71,X72,Y73)</f>
        <v>4.520000898645337E-2</v>
      </c>
      <c r="P89" s="6">
        <f>MEDIAN(P63,Q64,R65,S66,T67,U68,V69,W70,X71,Y72)</f>
        <v>4.5442144335889119E-2</v>
      </c>
      <c r="Q89" s="6">
        <f>MEDIAN(Q63,R64,S65,T66,U67,V68,W69,X70,Y71)</f>
        <v>4.5760576841445896E-2</v>
      </c>
      <c r="R89" s="6">
        <f>MEDIAN(R63,S64,T65,U66,V67,W68,X69,Y70)</f>
        <v>4.4136444750825614E-2</v>
      </c>
      <c r="S89" s="6">
        <f>MEDIAN(S63,T64,U65,V66,W67,X68,Y69)</f>
        <v>4.576994306697918E-2</v>
      </c>
      <c r="T89" s="6">
        <f>MEDIAN(T63,U64,V65,W66,X67,Y68)</f>
        <v>5.2282540119006043E-2</v>
      </c>
      <c r="U89" s="6">
        <f>MEDIAN(U63,V64,W65,X66,Y67)</f>
        <v>5.9343278297306942E-2</v>
      </c>
      <c r="V89" s="6">
        <f>MEDIAN(V63,W64,X65,Y66)</f>
        <v>6.5565034356319329E-2</v>
      </c>
      <c r="W89" s="6">
        <f>MEDIAN(W63,X64,Y65)</f>
        <v>7.0921068600994716E-2</v>
      </c>
      <c r="X89" s="6">
        <f>MEDIAN(X63,Y64)</f>
        <v>9.244125263196161E-2</v>
      </c>
      <c r="Y89" s="6">
        <f>MEDIAN(Y63)</f>
        <v>0.11127428973148958</v>
      </c>
    </row>
    <row r="90" spans="1:26" x14ac:dyDescent="0.25">
      <c r="B90" t="s">
        <v>7</v>
      </c>
      <c r="C90" s="6"/>
      <c r="D90" s="6">
        <f>MEDIAN(D64,E65,F66,G67,H68,I69,J70,K71,L72,M73,N74,O75,P76,Q77,R78,S79,T80,U81,V82,W83,X84,Y85)</f>
        <v>8.922701505457159E-2</v>
      </c>
      <c r="E90" s="6">
        <f>MEDIAN(E64,F65,G66,H67,I68,J69,K70,L71,M72,N73,O74,P75,Q76,R77,S78,T79,U80,V81,W82,X83,Y84)</f>
        <v>7.1254180306394591E-2</v>
      </c>
      <c r="F90" s="6">
        <f>MEDIAN(F64,G65,H66,I67,J68,K69,L70,M71,N72,O73,P74,Q75,R76,S77,T78,U79,V80,W81,X82,Y83)</f>
        <v>6.0252030407335837E-2</v>
      </c>
      <c r="G90" s="6">
        <f>MEDIAN(G64,H65,I66,J67,K68,L69,M70,N71,O72,P73,Q74,R75,S76,T77,U78,V79,W80,X81,Y82)</f>
        <v>5.6564734045317235E-2</v>
      </c>
      <c r="H90" s="6">
        <f>MEDIAN(H64,I65,J66,K67,L68,M69,N70,O71,P72,Q73,R74,S75,T76,U77,V78,W79,X80,Y81)</f>
        <v>5.1488010456469342E-2</v>
      </c>
      <c r="I90" s="6">
        <f>MEDIAN(I64,J65,K66,L67,M68,N69,O70,P71,Q72,R73,S74,T75,U76,V77,W78,X79,Y80)</f>
        <v>4.9360753430097493E-2</v>
      </c>
      <c r="J90" s="6">
        <f>MEDIAN(J64,K65,L66,M67,N68,O69,P70,Q71,R72,S73,T74,U75,V76,W77,X78,Y79)</f>
        <v>5.3095311160582158E-2</v>
      </c>
      <c r="K90" s="6">
        <f>MEDIAN(K64,L65,M66,N67,O68,P69,Q70,R71,S72,T73,U74,V75,W76,X77,Y78)</f>
        <v>5.2987039096161863E-2</v>
      </c>
      <c r="L90" s="6">
        <f>MEDIAN(L64,M65,N66,O67,P68,Q69,R70,S71,T72,U73,V74,W75,X76,Y77)</f>
        <v>4.7142480362798347E-2</v>
      </c>
      <c r="M90" s="6">
        <f>MEDIAN(M64,N65,O66,P67,Q68,R69,S70,T71,U72,V73,W74,X75,Y76)</f>
        <v>4.6515662828001653E-2</v>
      </c>
      <c r="N90" s="6">
        <f>MEDIAN(N64,O65,P66,Q67,R68,S69,T70,U71,V72,W73,X74,Y75)</f>
        <v>4.7326399165498981E-2</v>
      </c>
      <c r="O90" s="6">
        <f>MEDIAN(O64,P65,Q66,R67,S68,T69,U70,V71,W72,X73,Y74)</f>
        <v>4.8922975410395836E-2</v>
      </c>
      <c r="P90" s="6">
        <f>MEDIAN(P64,Q65,R66,S67,T68,U69,V70,W71,X72,Y73)</f>
        <v>4.4894575783914106E-2</v>
      </c>
      <c r="Q90" s="6">
        <f>MEDIAN(Q64,R65,S66,T67,U68,V69,W70,X71,Y72)</f>
        <v>4.4103777681567168E-2</v>
      </c>
      <c r="R90" s="6">
        <f>MEDIAN(R64,S65,T66,U67,V68,W69,X70,Y71)</f>
        <v>4.513789887987088E-2</v>
      </c>
      <c r="S90" s="6">
        <f>MEDIAN(S64,T65,U66,V67,W68,X69,Y70)</f>
        <v>4.4113473681075391E-2</v>
      </c>
      <c r="T90" s="6">
        <f>MEDIAN(T64,U65,V66,W67,X68,Y69)</f>
        <v>4.4480758497808789E-2</v>
      </c>
      <c r="U90" s="6">
        <f>MEDIAN(U64,V65,W66,X67,Y68)</f>
        <v>5.1500698216758359E-2</v>
      </c>
      <c r="V90" s="6">
        <f>MEDIAN(V64,W65,X66,Y67)</f>
        <v>5.5278140319580116E-2</v>
      </c>
      <c r="W90" s="6">
        <f>MEDIAN(W64,X65,Y66)</f>
        <v>6.4519013244005469E-2</v>
      </c>
      <c r="X90" s="6">
        <f>MEDIAN(X64,Y65)</f>
        <v>6.7887601321743402E-2</v>
      </c>
      <c r="Y90" s="6">
        <f>MEDIAN(Y64)</f>
        <v>6.4995193527383574E-2</v>
      </c>
    </row>
    <row r="91" spans="1:26" x14ac:dyDescent="0.2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C80" sqref="C80:C92"/>
    </sheetView>
  </sheetViews>
  <sheetFormatPr defaultRowHeight="15" x14ac:dyDescent="0.25"/>
  <cols>
    <col min="2" max="2" width="33.85546875" bestFit="1" customWidth="1"/>
    <col min="3" max="3" width="10.85546875" bestFit="1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1601</v>
      </c>
      <c r="B2">
        <v>1601</v>
      </c>
      <c r="C2" s="1">
        <v>96826410</v>
      </c>
    </row>
    <row r="3" spans="1:3" x14ac:dyDescent="0.25">
      <c r="A3">
        <v>1602</v>
      </c>
      <c r="B3">
        <v>1602</v>
      </c>
      <c r="C3" s="1">
        <v>69977513</v>
      </c>
    </row>
    <row r="4" spans="1:3" x14ac:dyDescent="0.25">
      <c r="A4">
        <v>1601</v>
      </c>
      <c r="B4">
        <v>1602</v>
      </c>
      <c r="C4" s="1">
        <v>25472525</v>
      </c>
    </row>
    <row r="5" spans="1:3" x14ac:dyDescent="0.25">
      <c r="A5">
        <v>1603</v>
      </c>
      <c r="B5">
        <v>1603</v>
      </c>
      <c r="C5" s="1">
        <v>79968179</v>
      </c>
    </row>
    <row r="6" spans="1:3" x14ac:dyDescent="0.25">
      <c r="A6">
        <v>1602</v>
      </c>
      <c r="B6">
        <v>1603</v>
      </c>
      <c r="C6" s="1">
        <v>9699448</v>
      </c>
    </row>
    <row r="7" spans="1:3" x14ac:dyDescent="0.25">
      <c r="A7">
        <v>1601</v>
      </c>
      <c r="B7">
        <v>1603</v>
      </c>
      <c r="C7" s="1">
        <v>25622453</v>
      </c>
    </row>
    <row r="8" spans="1:3" x14ac:dyDescent="0.25">
      <c r="A8">
        <v>1603</v>
      </c>
      <c r="B8">
        <v>1604</v>
      </c>
      <c r="C8" s="1">
        <v>11748361</v>
      </c>
    </row>
    <row r="9" spans="1:3" x14ac:dyDescent="0.25">
      <c r="A9">
        <v>1602</v>
      </c>
      <c r="B9">
        <v>1604</v>
      </c>
      <c r="C9" s="1">
        <v>9645663</v>
      </c>
    </row>
    <row r="10" spans="1:3" x14ac:dyDescent="0.25">
      <c r="A10">
        <v>1601</v>
      </c>
      <c r="B10">
        <v>1604</v>
      </c>
      <c r="C10" s="1">
        <v>26672951</v>
      </c>
    </row>
    <row r="11" spans="1:3" x14ac:dyDescent="0.25">
      <c r="A11">
        <v>1604</v>
      </c>
      <c r="B11">
        <v>1604</v>
      </c>
      <c r="C11" s="1">
        <v>91278695</v>
      </c>
    </row>
    <row r="12" spans="1:3" x14ac:dyDescent="0.25">
      <c r="A12">
        <v>1605</v>
      </c>
      <c r="B12">
        <v>1605</v>
      </c>
      <c r="C12" s="1">
        <v>65357211</v>
      </c>
    </row>
    <row r="13" spans="1:3" x14ac:dyDescent="0.25">
      <c r="A13">
        <v>1601</v>
      </c>
      <c r="B13">
        <v>1605</v>
      </c>
      <c r="C13" s="1">
        <v>19854328</v>
      </c>
    </row>
    <row r="14" spans="1:3" x14ac:dyDescent="0.25">
      <c r="A14">
        <v>1602</v>
      </c>
      <c r="B14">
        <v>1605</v>
      </c>
      <c r="C14" s="1">
        <v>7063118</v>
      </c>
    </row>
    <row r="15" spans="1:3" x14ac:dyDescent="0.25">
      <c r="A15">
        <v>1604</v>
      </c>
      <c r="B15">
        <v>1605</v>
      </c>
      <c r="C15" s="1">
        <v>8774918</v>
      </c>
    </row>
    <row r="16" spans="1:3" x14ac:dyDescent="0.25">
      <c r="A16">
        <v>1603</v>
      </c>
      <c r="B16">
        <v>1605</v>
      </c>
      <c r="C16" s="1">
        <v>7557527</v>
      </c>
    </row>
    <row r="17" spans="1:3" x14ac:dyDescent="0.25">
      <c r="A17">
        <v>1601</v>
      </c>
      <c r="B17">
        <v>1606</v>
      </c>
      <c r="C17" s="1">
        <v>18965683</v>
      </c>
    </row>
    <row r="18" spans="1:3" x14ac:dyDescent="0.25">
      <c r="A18">
        <v>1603</v>
      </c>
      <c r="B18">
        <v>1606</v>
      </c>
      <c r="C18" s="1">
        <v>7258073</v>
      </c>
    </row>
    <row r="19" spans="1:3" x14ac:dyDescent="0.25">
      <c r="A19">
        <v>1606</v>
      </c>
      <c r="B19">
        <v>1606</v>
      </c>
      <c r="C19" s="1">
        <v>69442541</v>
      </c>
    </row>
    <row r="20" spans="1:3" x14ac:dyDescent="0.25">
      <c r="A20">
        <v>1605</v>
      </c>
      <c r="B20">
        <v>1606</v>
      </c>
      <c r="C20" s="1">
        <v>7396655</v>
      </c>
    </row>
    <row r="21" spans="1:3" x14ac:dyDescent="0.25">
      <c r="A21">
        <v>1602</v>
      </c>
      <c r="B21">
        <v>1606</v>
      </c>
      <c r="C21" s="1">
        <v>6252668</v>
      </c>
    </row>
    <row r="22" spans="1:3" x14ac:dyDescent="0.25">
      <c r="A22">
        <v>1604</v>
      </c>
      <c r="B22">
        <v>1606</v>
      </c>
      <c r="C22" s="1">
        <v>7381284</v>
      </c>
    </row>
    <row r="23" spans="1:3" x14ac:dyDescent="0.25">
      <c r="A23">
        <v>1607</v>
      </c>
      <c r="B23">
        <v>1607</v>
      </c>
      <c r="C23" s="1">
        <v>67351910</v>
      </c>
    </row>
    <row r="24" spans="1:3" x14ac:dyDescent="0.25">
      <c r="A24">
        <v>1601</v>
      </c>
      <c r="B24">
        <v>1607</v>
      </c>
      <c r="C24" s="1">
        <v>16133935</v>
      </c>
    </row>
    <row r="25" spans="1:3" x14ac:dyDescent="0.25">
      <c r="A25">
        <v>1603</v>
      </c>
      <c r="B25">
        <v>1607</v>
      </c>
      <c r="C25" s="1">
        <v>5870141</v>
      </c>
    </row>
    <row r="26" spans="1:3" x14ac:dyDescent="0.25">
      <c r="A26">
        <v>1606</v>
      </c>
      <c r="B26">
        <v>1607</v>
      </c>
      <c r="C26" s="1">
        <v>6968498</v>
      </c>
    </row>
    <row r="27" spans="1:3" x14ac:dyDescent="0.25">
      <c r="A27">
        <v>1602</v>
      </c>
      <c r="B27">
        <v>1607</v>
      </c>
      <c r="C27" s="1">
        <v>4940276</v>
      </c>
    </row>
    <row r="28" spans="1:3" x14ac:dyDescent="0.25">
      <c r="A28">
        <v>1605</v>
      </c>
      <c r="B28">
        <v>1607</v>
      </c>
      <c r="C28" s="1">
        <v>5917485</v>
      </c>
    </row>
    <row r="29" spans="1:3" x14ac:dyDescent="0.25">
      <c r="A29">
        <v>1604</v>
      </c>
      <c r="B29">
        <v>1607</v>
      </c>
      <c r="C29" s="1">
        <v>6029803</v>
      </c>
    </row>
    <row r="30" spans="1:3" x14ac:dyDescent="0.25">
      <c r="A30">
        <v>1608</v>
      </c>
      <c r="B30">
        <v>1608</v>
      </c>
      <c r="C30" s="1">
        <v>80580800</v>
      </c>
    </row>
    <row r="31" spans="1:3" x14ac:dyDescent="0.25">
      <c r="A31">
        <v>1601</v>
      </c>
      <c r="B31">
        <v>1608</v>
      </c>
      <c r="C31" s="1">
        <v>18985027</v>
      </c>
    </row>
    <row r="32" spans="1:3" x14ac:dyDescent="0.25">
      <c r="A32">
        <v>1605</v>
      </c>
      <c r="B32">
        <v>1608</v>
      </c>
      <c r="C32" s="1">
        <v>5605832</v>
      </c>
    </row>
    <row r="33" spans="1:3" x14ac:dyDescent="0.25">
      <c r="A33">
        <v>1603</v>
      </c>
      <c r="B33">
        <v>1608</v>
      </c>
      <c r="C33" s="1">
        <v>7356205</v>
      </c>
    </row>
    <row r="34" spans="1:3" x14ac:dyDescent="0.25">
      <c r="A34">
        <v>1602</v>
      </c>
      <c r="B34">
        <v>1608</v>
      </c>
      <c r="C34" s="1">
        <v>6241355</v>
      </c>
    </row>
    <row r="35" spans="1:3" x14ac:dyDescent="0.25">
      <c r="A35">
        <v>1607</v>
      </c>
      <c r="B35">
        <v>1608</v>
      </c>
      <c r="C35" s="1">
        <v>7146431</v>
      </c>
    </row>
    <row r="36" spans="1:3" x14ac:dyDescent="0.25">
      <c r="A36">
        <v>1604</v>
      </c>
      <c r="B36">
        <v>1608</v>
      </c>
      <c r="C36" s="1">
        <v>6637301</v>
      </c>
    </row>
    <row r="37" spans="1:3" x14ac:dyDescent="0.25">
      <c r="A37">
        <v>1606</v>
      </c>
      <c r="B37">
        <v>1608</v>
      </c>
      <c r="C37" s="1">
        <v>7032358</v>
      </c>
    </row>
    <row r="38" spans="1:3" x14ac:dyDescent="0.25">
      <c r="A38">
        <v>1609</v>
      </c>
      <c r="B38">
        <v>1609</v>
      </c>
      <c r="C38" s="1">
        <v>88577770</v>
      </c>
    </row>
    <row r="39" spans="1:3" x14ac:dyDescent="0.25">
      <c r="A39">
        <v>1603</v>
      </c>
      <c r="B39">
        <v>1609</v>
      </c>
      <c r="C39" s="1">
        <v>7288662</v>
      </c>
    </row>
    <row r="40" spans="1:3" x14ac:dyDescent="0.25">
      <c r="A40">
        <v>1608</v>
      </c>
      <c r="B40">
        <v>1609</v>
      </c>
      <c r="C40" s="1">
        <v>7574027</v>
      </c>
    </row>
    <row r="41" spans="1:3" x14ac:dyDescent="0.25">
      <c r="A41">
        <v>1602</v>
      </c>
      <c r="B41">
        <v>1609</v>
      </c>
      <c r="C41" s="1">
        <v>6556562</v>
      </c>
    </row>
    <row r="42" spans="1:3" x14ac:dyDescent="0.25">
      <c r="A42">
        <v>1601</v>
      </c>
      <c r="B42">
        <v>1609</v>
      </c>
      <c r="C42" s="1">
        <v>18743675</v>
      </c>
    </row>
    <row r="43" spans="1:3" x14ac:dyDescent="0.25">
      <c r="A43">
        <v>1606</v>
      </c>
      <c r="B43">
        <v>1609</v>
      </c>
      <c r="C43" s="1">
        <v>6322333</v>
      </c>
    </row>
    <row r="44" spans="1:3" x14ac:dyDescent="0.25">
      <c r="A44">
        <v>1605</v>
      </c>
      <c r="B44">
        <v>1609</v>
      </c>
      <c r="C44" s="1">
        <v>5401261</v>
      </c>
    </row>
    <row r="45" spans="1:3" x14ac:dyDescent="0.25">
      <c r="A45">
        <v>1604</v>
      </c>
      <c r="B45">
        <v>1609</v>
      </c>
      <c r="C45" s="1">
        <v>6626860</v>
      </c>
    </row>
    <row r="46" spans="1:3" x14ac:dyDescent="0.25">
      <c r="A46">
        <v>1607</v>
      </c>
      <c r="B46">
        <v>1609</v>
      </c>
      <c r="C46" s="1">
        <v>5851125</v>
      </c>
    </row>
    <row r="47" spans="1:3" x14ac:dyDescent="0.25">
      <c r="A47">
        <v>1606</v>
      </c>
      <c r="B47">
        <v>1610</v>
      </c>
      <c r="C47" s="1">
        <v>7310370</v>
      </c>
    </row>
    <row r="48" spans="1:3" x14ac:dyDescent="0.25">
      <c r="A48">
        <v>1610</v>
      </c>
      <c r="B48">
        <v>1610</v>
      </c>
      <c r="C48" s="1">
        <v>126310858</v>
      </c>
    </row>
    <row r="49" spans="1:3" x14ac:dyDescent="0.25">
      <c r="A49">
        <v>1604</v>
      </c>
      <c r="B49">
        <v>1610</v>
      </c>
      <c r="C49" s="1">
        <v>8419061</v>
      </c>
    </row>
    <row r="50" spans="1:3" x14ac:dyDescent="0.25">
      <c r="A50">
        <v>1603</v>
      </c>
      <c r="B50">
        <v>1610</v>
      </c>
      <c r="C50" s="1">
        <v>8737277</v>
      </c>
    </row>
    <row r="51" spans="1:3" x14ac:dyDescent="0.25">
      <c r="A51">
        <v>1609</v>
      </c>
      <c r="B51">
        <v>1610</v>
      </c>
      <c r="C51" s="1">
        <v>9717640</v>
      </c>
    </row>
    <row r="52" spans="1:3" x14ac:dyDescent="0.25">
      <c r="A52">
        <v>1605</v>
      </c>
      <c r="B52">
        <v>1610</v>
      </c>
      <c r="C52" s="1">
        <v>6237302</v>
      </c>
    </row>
    <row r="53" spans="1:3" x14ac:dyDescent="0.25">
      <c r="A53">
        <v>1608</v>
      </c>
      <c r="B53">
        <v>1610</v>
      </c>
      <c r="C53" s="1">
        <v>7387327</v>
      </c>
    </row>
    <row r="54" spans="1:3" x14ac:dyDescent="0.25">
      <c r="A54">
        <v>1601</v>
      </c>
      <c r="B54">
        <v>1610</v>
      </c>
      <c r="C54" s="1">
        <v>23096682</v>
      </c>
    </row>
    <row r="55" spans="1:3" x14ac:dyDescent="0.25">
      <c r="A55">
        <v>1602</v>
      </c>
      <c r="B55">
        <v>1610</v>
      </c>
      <c r="C55" s="1">
        <v>7798624</v>
      </c>
    </row>
    <row r="56" spans="1:3" x14ac:dyDescent="0.25">
      <c r="A56">
        <v>1607</v>
      </c>
      <c r="B56">
        <v>1610</v>
      </c>
      <c r="C56" s="1">
        <v>6652216</v>
      </c>
    </row>
    <row r="57" spans="1:3" x14ac:dyDescent="0.25">
      <c r="A57">
        <v>1610</v>
      </c>
      <c r="B57">
        <v>1611</v>
      </c>
      <c r="C57" s="1">
        <v>14449116</v>
      </c>
    </row>
    <row r="58" spans="1:3" x14ac:dyDescent="0.25">
      <c r="A58">
        <v>1611</v>
      </c>
      <c r="B58">
        <v>1611</v>
      </c>
      <c r="C58" s="1">
        <v>159263607</v>
      </c>
    </row>
    <row r="59" spans="1:3" x14ac:dyDescent="0.25">
      <c r="A59">
        <v>1603</v>
      </c>
      <c r="B59">
        <v>1611</v>
      </c>
      <c r="C59" s="1">
        <v>9226424</v>
      </c>
    </row>
    <row r="60" spans="1:3" x14ac:dyDescent="0.25">
      <c r="A60">
        <v>1608</v>
      </c>
      <c r="B60">
        <v>1611</v>
      </c>
      <c r="C60" s="1">
        <v>7142068</v>
      </c>
    </row>
    <row r="61" spans="1:3" x14ac:dyDescent="0.25">
      <c r="A61">
        <v>1604</v>
      </c>
      <c r="B61">
        <v>1611</v>
      </c>
      <c r="C61" s="1">
        <v>8631467</v>
      </c>
    </row>
    <row r="62" spans="1:3" x14ac:dyDescent="0.25">
      <c r="A62">
        <v>1607</v>
      </c>
      <c r="B62">
        <v>1611</v>
      </c>
      <c r="C62" s="1">
        <v>5834014</v>
      </c>
    </row>
    <row r="63" spans="1:3" x14ac:dyDescent="0.25">
      <c r="A63">
        <v>1609</v>
      </c>
      <c r="B63">
        <v>1611</v>
      </c>
      <c r="C63" s="1">
        <v>8210564</v>
      </c>
    </row>
    <row r="64" spans="1:3" x14ac:dyDescent="0.25">
      <c r="A64">
        <v>1601</v>
      </c>
      <c r="B64">
        <v>1611</v>
      </c>
      <c r="C64" s="1">
        <v>21837567</v>
      </c>
    </row>
    <row r="65" spans="1:3" x14ac:dyDescent="0.25">
      <c r="A65">
        <v>1606</v>
      </c>
      <c r="B65">
        <v>1611</v>
      </c>
      <c r="C65" s="1">
        <v>7384087</v>
      </c>
    </row>
    <row r="66" spans="1:3" x14ac:dyDescent="0.25">
      <c r="A66">
        <v>1605</v>
      </c>
      <c r="B66">
        <v>1611</v>
      </c>
      <c r="C66" s="1">
        <v>6271044</v>
      </c>
    </row>
    <row r="67" spans="1:3" x14ac:dyDescent="0.25">
      <c r="A67">
        <v>1602</v>
      </c>
      <c r="B67">
        <v>1611</v>
      </c>
      <c r="C67" s="1">
        <v>8449616</v>
      </c>
    </row>
    <row r="68" spans="1:3" x14ac:dyDescent="0.25">
      <c r="A68">
        <v>1607</v>
      </c>
      <c r="B68">
        <v>1612</v>
      </c>
      <c r="C68" s="1">
        <v>5449120</v>
      </c>
    </row>
    <row r="69" spans="1:3" x14ac:dyDescent="0.25">
      <c r="A69">
        <v>1611</v>
      </c>
      <c r="B69">
        <v>1612</v>
      </c>
      <c r="C69" s="1">
        <v>12492038</v>
      </c>
    </row>
    <row r="70" spans="1:3" x14ac:dyDescent="0.25">
      <c r="A70">
        <v>1612</v>
      </c>
      <c r="B70">
        <v>1612</v>
      </c>
      <c r="C70" s="1">
        <v>163004215</v>
      </c>
    </row>
    <row r="71" spans="1:3" x14ac:dyDescent="0.25">
      <c r="A71">
        <v>1602</v>
      </c>
      <c r="B71">
        <v>1612</v>
      </c>
      <c r="C71" s="1">
        <v>7313835</v>
      </c>
    </row>
    <row r="72" spans="1:3" x14ac:dyDescent="0.25">
      <c r="A72">
        <v>1610</v>
      </c>
      <c r="B72">
        <v>1612</v>
      </c>
      <c r="C72" s="1">
        <v>11778124</v>
      </c>
    </row>
    <row r="73" spans="1:3" x14ac:dyDescent="0.25">
      <c r="A73">
        <v>1608</v>
      </c>
      <c r="B73">
        <v>1612</v>
      </c>
      <c r="C73" s="1">
        <v>6212801</v>
      </c>
    </row>
    <row r="74" spans="1:3" x14ac:dyDescent="0.25">
      <c r="A74">
        <v>1605</v>
      </c>
      <c r="B74">
        <v>1612</v>
      </c>
      <c r="C74" s="1">
        <v>5573383</v>
      </c>
    </row>
    <row r="75" spans="1:3" x14ac:dyDescent="0.25">
      <c r="A75">
        <v>1609</v>
      </c>
      <c r="B75">
        <v>1612</v>
      </c>
      <c r="C75" s="1">
        <v>7176687</v>
      </c>
    </row>
    <row r="76" spans="1:3" x14ac:dyDescent="0.25">
      <c r="A76">
        <v>1606</v>
      </c>
      <c r="B76">
        <v>1612</v>
      </c>
      <c r="C76" s="1">
        <v>6113443</v>
      </c>
    </row>
    <row r="77" spans="1:3" x14ac:dyDescent="0.25">
      <c r="A77">
        <v>1603</v>
      </c>
      <c r="B77">
        <v>1612</v>
      </c>
      <c r="C77" s="1">
        <v>7343250</v>
      </c>
    </row>
    <row r="78" spans="1:3" x14ac:dyDescent="0.25">
      <c r="A78">
        <v>1601</v>
      </c>
      <c r="B78">
        <v>1612</v>
      </c>
      <c r="C78" s="1">
        <v>19582351</v>
      </c>
    </row>
    <row r="79" spans="1:3" x14ac:dyDescent="0.25">
      <c r="A79">
        <v>1604</v>
      </c>
      <c r="B79">
        <v>1612</v>
      </c>
      <c r="C79" s="1">
        <v>6972118</v>
      </c>
    </row>
    <row r="80" spans="1:3" x14ac:dyDescent="0.25">
      <c r="A80">
        <v>1701</v>
      </c>
      <c r="B80">
        <v>1701</v>
      </c>
      <c r="C80" s="1">
        <v>100692380</v>
      </c>
    </row>
    <row r="81" spans="1:3" x14ac:dyDescent="0.25">
      <c r="A81">
        <v>1601</v>
      </c>
      <c r="B81">
        <v>1701</v>
      </c>
      <c r="C81" s="1">
        <v>13437774</v>
      </c>
    </row>
    <row r="82" spans="1:3" x14ac:dyDescent="0.25">
      <c r="A82">
        <v>1603</v>
      </c>
      <c r="B82">
        <v>1701</v>
      </c>
      <c r="C82" s="1">
        <v>5853879</v>
      </c>
    </row>
    <row r="83" spans="1:3" x14ac:dyDescent="0.25">
      <c r="A83">
        <v>1612</v>
      </c>
      <c r="B83">
        <v>1701</v>
      </c>
      <c r="C83" s="1">
        <v>9309153</v>
      </c>
    </row>
    <row r="84" spans="1:3" x14ac:dyDescent="0.25">
      <c r="A84">
        <v>1610</v>
      </c>
      <c r="B84">
        <v>1701</v>
      </c>
      <c r="C84" s="1">
        <v>7999815</v>
      </c>
    </row>
    <row r="85" spans="1:3" x14ac:dyDescent="0.25">
      <c r="A85">
        <v>1609</v>
      </c>
      <c r="B85">
        <v>1701</v>
      </c>
      <c r="C85" s="1">
        <v>5042786</v>
      </c>
    </row>
    <row r="86" spans="1:3" x14ac:dyDescent="0.25">
      <c r="A86">
        <v>1602</v>
      </c>
      <c r="B86">
        <v>1701</v>
      </c>
      <c r="C86" s="1">
        <v>4881330</v>
      </c>
    </row>
    <row r="87" spans="1:3" x14ac:dyDescent="0.25">
      <c r="A87">
        <v>1608</v>
      </c>
      <c r="B87">
        <v>1701</v>
      </c>
      <c r="C87" s="1">
        <v>4396682</v>
      </c>
    </row>
    <row r="88" spans="1:3" x14ac:dyDescent="0.25">
      <c r="A88">
        <v>1605</v>
      </c>
      <c r="B88">
        <v>1701</v>
      </c>
      <c r="C88" s="1">
        <v>3877824</v>
      </c>
    </row>
    <row r="89" spans="1:3" x14ac:dyDescent="0.25">
      <c r="A89">
        <v>1604</v>
      </c>
      <c r="B89">
        <v>1701</v>
      </c>
      <c r="C89" s="1">
        <v>5359326</v>
      </c>
    </row>
    <row r="90" spans="1:3" x14ac:dyDescent="0.25">
      <c r="A90">
        <v>1606</v>
      </c>
      <c r="B90">
        <v>1701</v>
      </c>
      <c r="C90" s="1">
        <v>4287995</v>
      </c>
    </row>
    <row r="91" spans="1:3" x14ac:dyDescent="0.25">
      <c r="A91">
        <v>1611</v>
      </c>
      <c r="B91">
        <v>1701</v>
      </c>
      <c r="C91" s="1">
        <v>7914493</v>
      </c>
    </row>
    <row r="92" spans="1:3" x14ac:dyDescent="0.25">
      <c r="A92">
        <v>1607</v>
      </c>
      <c r="B92">
        <v>1701</v>
      </c>
      <c r="C92" s="1">
        <v>4167462</v>
      </c>
    </row>
    <row r="93" spans="1:3" x14ac:dyDescent="0.25">
      <c r="A93">
        <v>1702</v>
      </c>
      <c r="B93">
        <v>1702</v>
      </c>
      <c r="C93" s="1">
        <v>93120606</v>
      </c>
    </row>
    <row r="94" spans="1:3" x14ac:dyDescent="0.25">
      <c r="A94">
        <v>1603</v>
      </c>
      <c r="B94">
        <v>1702</v>
      </c>
      <c r="C94" s="1">
        <v>4704845</v>
      </c>
    </row>
    <row r="95" spans="1:3" x14ac:dyDescent="0.25">
      <c r="A95">
        <v>1608</v>
      </c>
      <c r="B95">
        <v>1702</v>
      </c>
      <c r="C95" s="1">
        <v>3977529</v>
      </c>
    </row>
    <row r="96" spans="1:3" x14ac:dyDescent="0.25">
      <c r="A96">
        <v>1612</v>
      </c>
      <c r="B96">
        <v>1702</v>
      </c>
      <c r="C96" s="1">
        <v>6169241</v>
      </c>
    </row>
    <row r="97" spans="1:3" x14ac:dyDescent="0.25">
      <c r="A97">
        <v>1601</v>
      </c>
      <c r="B97">
        <v>1702</v>
      </c>
      <c r="C97" s="1">
        <v>11120028</v>
      </c>
    </row>
    <row r="98" spans="1:3" x14ac:dyDescent="0.25">
      <c r="A98">
        <v>1602</v>
      </c>
      <c r="B98">
        <v>1702</v>
      </c>
      <c r="C98" s="1">
        <v>4435576</v>
      </c>
    </row>
    <row r="99" spans="1:3" x14ac:dyDescent="0.25">
      <c r="A99">
        <v>1610</v>
      </c>
      <c r="B99">
        <v>1702</v>
      </c>
      <c r="C99" s="1">
        <v>6297744</v>
      </c>
    </row>
    <row r="100" spans="1:3" x14ac:dyDescent="0.25">
      <c r="A100">
        <v>1604</v>
      </c>
      <c r="B100">
        <v>1702</v>
      </c>
      <c r="C100" s="1">
        <v>4245889</v>
      </c>
    </row>
    <row r="101" spans="1:3" x14ac:dyDescent="0.25">
      <c r="A101">
        <v>1607</v>
      </c>
      <c r="B101">
        <v>1702</v>
      </c>
      <c r="C101" s="1">
        <v>3581950</v>
      </c>
    </row>
    <row r="102" spans="1:3" x14ac:dyDescent="0.25">
      <c r="A102">
        <v>1609</v>
      </c>
      <c r="B102">
        <v>1702</v>
      </c>
      <c r="C102" s="1">
        <v>4381272</v>
      </c>
    </row>
    <row r="103" spans="1:3" x14ac:dyDescent="0.25">
      <c r="A103">
        <v>1611</v>
      </c>
      <c r="B103">
        <v>1702</v>
      </c>
      <c r="C103" s="1">
        <v>5850901</v>
      </c>
    </row>
    <row r="104" spans="1:3" x14ac:dyDescent="0.25">
      <c r="A104">
        <v>1606</v>
      </c>
      <c r="B104">
        <v>1702</v>
      </c>
      <c r="C104" s="1">
        <v>3710889</v>
      </c>
    </row>
    <row r="105" spans="1:3" x14ac:dyDescent="0.25">
      <c r="A105">
        <v>1701</v>
      </c>
      <c r="B105">
        <v>1702</v>
      </c>
      <c r="C105" s="1">
        <v>6941077</v>
      </c>
    </row>
    <row r="106" spans="1:3" x14ac:dyDescent="0.25">
      <c r="A106">
        <v>1605</v>
      </c>
      <c r="B106">
        <v>1702</v>
      </c>
      <c r="C106" s="1">
        <v>3109026</v>
      </c>
    </row>
    <row r="107" spans="1:3" x14ac:dyDescent="0.25">
      <c r="A107">
        <v>1703</v>
      </c>
      <c r="B107">
        <v>1703</v>
      </c>
      <c r="C107" s="1">
        <v>117953382</v>
      </c>
    </row>
    <row r="108" spans="1:3" x14ac:dyDescent="0.25">
      <c r="A108">
        <v>1702</v>
      </c>
      <c r="B108">
        <v>1703</v>
      </c>
      <c r="C108" s="1">
        <v>9150800</v>
      </c>
    </row>
    <row r="109" spans="1:3" x14ac:dyDescent="0.25">
      <c r="A109">
        <v>1611</v>
      </c>
      <c r="B109">
        <v>1703</v>
      </c>
      <c r="C109" s="1">
        <v>7444715</v>
      </c>
    </row>
    <row r="110" spans="1:3" x14ac:dyDescent="0.25">
      <c r="A110">
        <v>1601</v>
      </c>
      <c r="B110">
        <v>1703</v>
      </c>
      <c r="C110" s="1">
        <v>14562043</v>
      </c>
    </row>
    <row r="111" spans="1:3" x14ac:dyDescent="0.25">
      <c r="A111">
        <v>1610</v>
      </c>
      <c r="B111">
        <v>1703</v>
      </c>
      <c r="C111" s="1">
        <v>8536299</v>
      </c>
    </row>
    <row r="112" spans="1:3" x14ac:dyDescent="0.25">
      <c r="A112">
        <v>1603</v>
      </c>
      <c r="B112">
        <v>1703</v>
      </c>
      <c r="C112" s="1">
        <v>6150983</v>
      </c>
    </row>
    <row r="113" spans="1:3" x14ac:dyDescent="0.25">
      <c r="A113">
        <v>1602</v>
      </c>
      <c r="B113">
        <v>1703</v>
      </c>
      <c r="C113" s="1">
        <v>5413612</v>
      </c>
    </row>
    <row r="114" spans="1:3" x14ac:dyDescent="0.25">
      <c r="A114">
        <v>1701</v>
      </c>
      <c r="B114">
        <v>1703</v>
      </c>
      <c r="C114" s="1">
        <v>7174753</v>
      </c>
    </row>
    <row r="115" spans="1:3" x14ac:dyDescent="0.25">
      <c r="A115">
        <v>1606</v>
      </c>
      <c r="B115">
        <v>1703</v>
      </c>
      <c r="C115" s="1">
        <v>4988732</v>
      </c>
    </row>
    <row r="116" spans="1:3" x14ac:dyDescent="0.25">
      <c r="A116">
        <v>1607</v>
      </c>
      <c r="B116">
        <v>1703</v>
      </c>
      <c r="C116" s="1">
        <v>4653596</v>
      </c>
    </row>
    <row r="117" spans="1:3" x14ac:dyDescent="0.25">
      <c r="A117">
        <v>1604</v>
      </c>
      <c r="B117">
        <v>1703</v>
      </c>
      <c r="C117" s="1">
        <v>5713327</v>
      </c>
    </row>
    <row r="118" spans="1:3" x14ac:dyDescent="0.25">
      <c r="A118">
        <v>1612</v>
      </c>
      <c r="B118">
        <v>1703</v>
      </c>
      <c r="C118" s="1">
        <v>7965980</v>
      </c>
    </row>
    <row r="119" spans="1:3" x14ac:dyDescent="0.25">
      <c r="A119">
        <v>1608</v>
      </c>
      <c r="B119">
        <v>1703</v>
      </c>
      <c r="C119" s="1">
        <v>5322183</v>
      </c>
    </row>
    <row r="120" spans="1:3" x14ac:dyDescent="0.25">
      <c r="A120">
        <v>1609</v>
      </c>
      <c r="B120">
        <v>1703</v>
      </c>
      <c r="C120" s="1">
        <v>5799872</v>
      </c>
    </row>
    <row r="121" spans="1:3" x14ac:dyDescent="0.25">
      <c r="A121">
        <v>1605</v>
      </c>
      <c r="B121">
        <v>1703</v>
      </c>
      <c r="C121" s="1">
        <v>3995722</v>
      </c>
    </row>
    <row r="122" spans="1:3" x14ac:dyDescent="0.25">
      <c r="A122">
        <v>1704</v>
      </c>
      <c r="B122">
        <v>1704</v>
      </c>
      <c r="C122" s="1">
        <v>107182640</v>
      </c>
    </row>
    <row r="123" spans="1:3" x14ac:dyDescent="0.25">
      <c r="A123">
        <v>1601</v>
      </c>
      <c r="B123">
        <v>1704</v>
      </c>
      <c r="C123" s="1">
        <v>12744116</v>
      </c>
    </row>
    <row r="124" spans="1:3" x14ac:dyDescent="0.25">
      <c r="A124">
        <v>1607</v>
      </c>
      <c r="B124">
        <v>1704</v>
      </c>
      <c r="C124" s="1">
        <v>4081989</v>
      </c>
    </row>
    <row r="125" spans="1:3" x14ac:dyDescent="0.25">
      <c r="A125">
        <v>1701</v>
      </c>
      <c r="B125">
        <v>1704</v>
      </c>
      <c r="C125" s="1">
        <v>5917115</v>
      </c>
    </row>
    <row r="126" spans="1:3" x14ac:dyDescent="0.25">
      <c r="A126">
        <v>1611</v>
      </c>
      <c r="B126">
        <v>1704</v>
      </c>
      <c r="C126" s="1">
        <v>6830556</v>
      </c>
    </row>
    <row r="127" spans="1:3" x14ac:dyDescent="0.25">
      <c r="A127">
        <v>1608</v>
      </c>
      <c r="B127">
        <v>1704</v>
      </c>
      <c r="C127" s="1">
        <v>4269738</v>
      </c>
    </row>
    <row r="128" spans="1:3" x14ac:dyDescent="0.25">
      <c r="A128">
        <v>1603</v>
      </c>
      <c r="B128">
        <v>1704</v>
      </c>
      <c r="C128" s="1">
        <v>5679779</v>
      </c>
    </row>
    <row r="129" spans="1:3" x14ac:dyDescent="0.25">
      <c r="A129">
        <v>1703</v>
      </c>
      <c r="B129">
        <v>1704</v>
      </c>
      <c r="C129" s="1">
        <v>8523905</v>
      </c>
    </row>
    <row r="130" spans="1:3" x14ac:dyDescent="0.25">
      <c r="A130">
        <v>1602</v>
      </c>
      <c r="B130">
        <v>1704</v>
      </c>
      <c r="C130" s="1">
        <v>4515401</v>
      </c>
    </row>
    <row r="131" spans="1:3" x14ac:dyDescent="0.25">
      <c r="A131">
        <v>1606</v>
      </c>
      <c r="B131">
        <v>1704</v>
      </c>
      <c r="C131" s="1">
        <v>4344357</v>
      </c>
    </row>
    <row r="132" spans="1:3" x14ac:dyDescent="0.25">
      <c r="A132">
        <v>1610</v>
      </c>
      <c r="B132">
        <v>1704</v>
      </c>
      <c r="C132" s="1">
        <v>7341269</v>
      </c>
    </row>
    <row r="133" spans="1:3" x14ac:dyDescent="0.25">
      <c r="A133">
        <v>1702</v>
      </c>
      <c r="B133">
        <v>1704</v>
      </c>
      <c r="C133" s="1">
        <v>6322710</v>
      </c>
    </row>
    <row r="134" spans="1:3" x14ac:dyDescent="0.25">
      <c r="A134">
        <v>1609</v>
      </c>
      <c r="B134">
        <v>1704</v>
      </c>
      <c r="C134" s="1">
        <v>4695332</v>
      </c>
    </row>
    <row r="135" spans="1:3" x14ac:dyDescent="0.25">
      <c r="A135">
        <v>1612</v>
      </c>
      <c r="B135">
        <v>1704</v>
      </c>
      <c r="C135" s="1">
        <v>6399362</v>
      </c>
    </row>
    <row r="136" spans="1:3" x14ac:dyDescent="0.25">
      <c r="A136">
        <v>1604</v>
      </c>
      <c r="B136">
        <v>1704</v>
      </c>
      <c r="C136" s="1">
        <v>5288533</v>
      </c>
    </row>
    <row r="137" spans="1:3" x14ac:dyDescent="0.25">
      <c r="A137">
        <v>1605</v>
      </c>
      <c r="B137">
        <v>1704</v>
      </c>
      <c r="C137" s="1">
        <v>3559997</v>
      </c>
    </row>
    <row r="138" spans="1:3" x14ac:dyDescent="0.25">
      <c r="A138">
        <v>1705</v>
      </c>
      <c r="B138">
        <v>1705</v>
      </c>
      <c r="C138" s="1">
        <v>123151274</v>
      </c>
    </row>
    <row r="139" spans="1:3" x14ac:dyDescent="0.25">
      <c r="A139">
        <v>1701</v>
      </c>
      <c r="B139">
        <v>1705</v>
      </c>
      <c r="C139" s="1">
        <v>5746339</v>
      </c>
    </row>
    <row r="140" spans="1:3" x14ac:dyDescent="0.25">
      <c r="A140">
        <v>1601</v>
      </c>
      <c r="B140">
        <v>1705</v>
      </c>
      <c r="C140" s="1">
        <v>11720419</v>
      </c>
    </row>
    <row r="141" spans="1:3" x14ac:dyDescent="0.25">
      <c r="A141">
        <v>1603</v>
      </c>
      <c r="B141">
        <v>1705</v>
      </c>
      <c r="C141" s="1">
        <v>5130797</v>
      </c>
    </row>
    <row r="142" spans="1:3" x14ac:dyDescent="0.25">
      <c r="A142">
        <v>1608</v>
      </c>
      <c r="B142">
        <v>1705</v>
      </c>
      <c r="C142" s="1">
        <v>4072372</v>
      </c>
    </row>
    <row r="143" spans="1:3" x14ac:dyDescent="0.25">
      <c r="A143">
        <v>1612</v>
      </c>
      <c r="B143">
        <v>1705</v>
      </c>
      <c r="C143" s="1">
        <v>6499120</v>
      </c>
    </row>
    <row r="144" spans="1:3" x14ac:dyDescent="0.25">
      <c r="A144">
        <v>1609</v>
      </c>
      <c r="B144">
        <v>1705</v>
      </c>
      <c r="C144" s="1">
        <v>4534457</v>
      </c>
    </row>
    <row r="145" spans="1:3" x14ac:dyDescent="0.25">
      <c r="A145">
        <v>1604</v>
      </c>
      <c r="B145">
        <v>1705</v>
      </c>
      <c r="C145" s="1">
        <v>4968746</v>
      </c>
    </row>
    <row r="146" spans="1:3" x14ac:dyDescent="0.25">
      <c r="A146">
        <v>1704</v>
      </c>
      <c r="B146">
        <v>1705</v>
      </c>
      <c r="C146" s="1">
        <v>8447773</v>
      </c>
    </row>
    <row r="147" spans="1:3" x14ac:dyDescent="0.25">
      <c r="A147">
        <v>1702</v>
      </c>
      <c r="B147">
        <v>1705</v>
      </c>
      <c r="C147" s="1">
        <v>5749246</v>
      </c>
    </row>
    <row r="148" spans="1:3" x14ac:dyDescent="0.25">
      <c r="A148">
        <v>1602</v>
      </c>
      <c r="B148">
        <v>1705</v>
      </c>
      <c r="C148" s="1">
        <v>4337258</v>
      </c>
    </row>
    <row r="149" spans="1:3" x14ac:dyDescent="0.25">
      <c r="A149">
        <v>1611</v>
      </c>
      <c r="B149">
        <v>1705</v>
      </c>
      <c r="C149" s="1">
        <v>5757509</v>
      </c>
    </row>
    <row r="150" spans="1:3" x14ac:dyDescent="0.25">
      <c r="A150">
        <v>1607</v>
      </c>
      <c r="B150">
        <v>1705</v>
      </c>
      <c r="C150" s="1">
        <v>4189582</v>
      </c>
    </row>
    <row r="151" spans="1:3" x14ac:dyDescent="0.25">
      <c r="A151">
        <v>1610</v>
      </c>
      <c r="B151">
        <v>1705</v>
      </c>
      <c r="C151" s="1">
        <v>7219323</v>
      </c>
    </row>
    <row r="152" spans="1:3" x14ac:dyDescent="0.25">
      <c r="A152">
        <v>1605</v>
      </c>
      <c r="B152">
        <v>1705</v>
      </c>
      <c r="C152" s="1">
        <v>3622516</v>
      </c>
    </row>
    <row r="153" spans="1:3" x14ac:dyDescent="0.25">
      <c r="A153">
        <v>1703</v>
      </c>
      <c r="B153">
        <v>1705</v>
      </c>
      <c r="C153" s="1">
        <v>7584262</v>
      </c>
    </row>
    <row r="154" spans="1:3" x14ac:dyDescent="0.25">
      <c r="A154">
        <v>1606</v>
      </c>
      <c r="B154">
        <v>1705</v>
      </c>
      <c r="C154" s="1">
        <v>4383418</v>
      </c>
    </row>
    <row r="155" spans="1:3" x14ac:dyDescent="0.25">
      <c r="A155">
        <v>1606</v>
      </c>
      <c r="B155">
        <v>1706</v>
      </c>
      <c r="C155" s="1">
        <v>3422491</v>
      </c>
    </row>
    <row r="156" spans="1:3" x14ac:dyDescent="0.25">
      <c r="A156">
        <v>1608</v>
      </c>
      <c r="B156">
        <v>1706</v>
      </c>
      <c r="C156" s="1">
        <v>3359797</v>
      </c>
    </row>
    <row r="157" spans="1:3" x14ac:dyDescent="0.25">
      <c r="A157">
        <v>1611</v>
      </c>
      <c r="B157">
        <v>1706</v>
      </c>
      <c r="C157" s="1">
        <v>4976007</v>
      </c>
    </row>
    <row r="158" spans="1:3" x14ac:dyDescent="0.25">
      <c r="A158">
        <v>1706</v>
      </c>
      <c r="B158">
        <v>1706</v>
      </c>
      <c r="C158" s="1">
        <v>104995632</v>
      </c>
    </row>
    <row r="159" spans="1:3" x14ac:dyDescent="0.25">
      <c r="A159">
        <v>1609</v>
      </c>
      <c r="B159">
        <v>1706</v>
      </c>
      <c r="C159" s="1">
        <v>3562252</v>
      </c>
    </row>
    <row r="160" spans="1:3" x14ac:dyDescent="0.25">
      <c r="A160">
        <v>1705</v>
      </c>
      <c r="B160">
        <v>1706</v>
      </c>
      <c r="C160" s="1">
        <v>8429835</v>
      </c>
    </row>
    <row r="161" spans="1:3" x14ac:dyDescent="0.25">
      <c r="A161">
        <v>1701</v>
      </c>
      <c r="B161">
        <v>1706</v>
      </c>
      <c r="C161" s="1">
        <v>4370095</v>
      </c>
    </row>
    <row r="162" spans="1:3" x14ac:dyDescent="0.25">
      <c r="A162">
        <v>1602</v>
      </c>
      <c r="B162">
        <v>1706</v>
      </c>
      <c r="C162" s="1">
        <v>3749209</v>
      </c>
    </row>
    <row r="163" spans="1:3" x14ac:dyDescent="0.25">
      <c r="A163">
        <v>1601</v>
      </c>
      <c r="B163">
        <v>1706</v>
      </c>
      <c r="C163" s="1">
        <v>9759804</v>
      </c>
    </row>
    <row r="164" spans="1:3" x14ac:dyDescent="0.25">
      <c r="A164">
        <v>1702</v>
      </c>
      <c r="B164">
        <v>1706</v>
      </c>
      <c r="C164" s="1">
        <v>4631989</v>
      </c>
    </row>
    <row r="165" spans="1:3" x14ac:dyDescent="0.25">
      <c r="A165">
        <v>1704</v>
      </c>
      <c r="B165">
        <v>1706</v>
      </c>
      <c r="C165" s="1">
        <v>5355996</v>
      </c>
    </row>
    <row r="166" spans="1:3" x14ac:dyDescent="0.25">
      <c r="A166">
        <v>1605</v>
      </c>
      <c r="B166">
        <v>1706</v>
      </c>
      <c r="C166" s="1">
        <v>2914222</v>
      </c>
    </row>
    <row r="167" spans="1:3" x14ac:dyDescent="0.25">
      <c r="A167">
        <v>1604</v>
      </c>
      <c r="B167">
        <v>1706</v>
      </c>
      <c r="C167" s="1">
        <v>3617541</v>
      </c>
    </row>
    <row r="168" spans="1:3" x14ac:dyDescent="0.25">
      <c r="A168">
        <v>1612</v>
      </c>
      <c r="B168">
        <v>1706</v>
      </c>
      <c r="C168" s="1">
        <v>5194018</v>
      </c>
    </row>
    <row r="169" spans="1:3" x14ac:dyDescent="0.25">
      <c r="A169">
        <v>1607</v>
      </c>
      <c r="B169">
        <v>1706</v>
      </c>
      <c r="C169" s="1">
        <v>3229415</v>
      </c>
    </row>
    <row r="170" spans="1:3" x14ac:dyDescent="0.25">
      <c r="A170">
        <v>1610</v>
      </c>
      <c r="B170">
        <v>1706</v>
      </c>
      <c r="C170" s="1">
        <v>4711215</v>
      </c>
    </row>
    <row r="171" spans="1:3" x14ac:dyDescent="0.25">
      <c r="A171">
        <v>1703</v>
      </c>
      <c r="B171">
        <v>1706</v>
      </c>
      <c r="C171" s="1">
        <v>5050867</v>
      </c>
    </row>
    <row r="172" spans="1:3" x14ac:dyDescent="0.25">
      <c r="A172">
        <v>1603</v>
      </c>
      <c r="B172">
        <v>1706</v>
      </c>
      <c r="C172" s="1">
        <v>3659390</v>
      </c>
    </row>
    <row r="173" spans="1:3" x14ac:dyDescent="0.25">
      <c r="A173">
        <v>1703</v>
      </c>
      <c r="B173">
        <v>1707</v>
      </c>
      <c r="C173" s="1">
        <v>4658038</v>
      </c>
    </row>
    <row r="174" spans="1:3" x14ac:dyDescent="0.25">
      <c r="A174">
        <v>1707</v>
      </c>
      <c r="B174">
        <v>1707</v>
      </c>
      <c r="C174" s="1">
        <v>109014348</v>
      </c>
    </row>
    <row r="175" spans="1:3" x14ac:dyDescent="0.25">
      <c r="A175">
        <v>1610</v>
      </c>
      <c r="B175">
        <v>1707</v>
      </c>
      <c r="C175" s="1">
        <v>4086516</v>
      </c>
    </row>
    <row r="176" spans="1:3" x14ac:dyDescent="0.25">
      <c r="A176">
        <v>1704</v>
      </c>
      <c r="B176">
        <v>1707</v>
      </c>
      <c r="C176" s="1">
        <v>4916194</v>
      </c>
    </row>
    <row r="177" spans="1:3" x14ac:dyDescent="0.25">
      <c r="A177">
        <v>1605</v>
      </c>
      <c r="B177">
        <v>1707</v>
      </c>
      <c r="C177" s="1">
        <v>2443488</v>
      </c>
    </row>
    <row r="178" spans="1:3" x14ac:dyDescent="0.25">
      <c r="A178">
        <v>1702</v>
      </c>
      <c r="B178">
        <v>1707</v>
      </c>
      <c r="C178" s="1">
        <v>4075312</v>
      </c>
    </row>
    <row r="179" spans="1:3" x14ac:dyDescent="0.25">
      <c r="A179">
        <v>1601</v>
      </c>
      <c r="B179">
        <v>1707</v>
      </c>
      <c r="C179" s="1">
        <v>8359579</v>
      </c>
    </row>
    <row r="180" spans="1:3" x14ac:dyDescent="0.25">
      <c r="A180">
        <v>1706</v>
      </c>
      <c r="B180">
        <v>1707</v>
      </c>
      <c r="C180" s="1">
        <v>8867517</v>
      </c>
    </row>
    <row r="181" spans="1:3" x14ac:dyDescent="0.25">
      <c r="A181">
        <v>1705</v>
      </c>
      <c r="B181">
        <v>1707</v>
      </c>
      <c r="C181" s="1">
        <v>6311926</v>
      </c>
    </row>
    <row r="182" spans="1:3" x14ac:dyDescent="0.25">
      <c r="A182">
        <v>1609</v>
      </c>
      <c r="B182">
        <v>1707</v>
      </c>
      <c r="C182" s="1">
        <v>3024750</v>
      </c>
    </row>
    <row r="183" spans="1:3" x14ac:dyDescent="0.25">
      <c r="A183">
        <v>1612</v>
      </c>
      <c r="B183">
        <v>1707</v>
      </c>
      <c r="C183" s="1">
        <v>4449870</v>
      </c>
    </row>
    <row r="184" spans="1:3" x14ac:dyDescent="0.25">
      <c r="A184">
        <v>1602</v>
      </c>
      <c r="B184">
        <v>1707</v>
      </c>
      <c r="C184" s="1">
        <v>2877736</v>
      </c>
    </row>
    <row r="185" spans="1:3" x14ac:dyDescent="0.25">
      <c r="A185">
        <v>1603</v>
      </c>
      <c r="B185">
        <v>1707</v>
      </c>
      <c r="C185" s="1">
        <v>3282016</v>
      </c>
    </row>
    <row r="186" spans="1:3" x14ac:dyDescent="0.25">
      <c r="A186">
        <v>1607</v>
      </c>
      <c r="B186">
        <v>1707</v>
      </c>
      <c r="C186" s="1">
        <v>3074453</v>
      </c>
    </row>
    <row r="187" spans="1:3" x14ac:dyDescent="0.25">
      <c r="A187">
        <v>1606</v>
      </c>
      <c r="B187">
        <v>1707</v>
      </c>
      <c r="C187" s="1">
        <v>3070530</v>
      </c>
    </row>
    <row r="188" spans="1:3" x14ac:dyDescent="0.25">
      <c r="A188">
        <v>1608</v>
      </c>
      <c r="B188">
        <v>1707</v>
      </c>
      <c r="C188" s="1">
        <v>2709496</v>
      </c>
    </row>
    <row r="189" spans="1:3" x14ac:dyDescent="0.25">
      <c r="A189">
        <v>1611</v>
      </c>
      <c r="B189">
        <v>1707</v>
      </c>
      <c r="C189" s="1">
        <v>4454219</v>
      </c>
    </row>
    <row r="190" spans="1:3" x14ac:dyDescent="0.25">
      <c r="A190">
        <v>1701</v>
      </c>
      <c r="B190">
        <v>1707</v>
      </c>
      <c r="C190" s="1">
        <v>4026508</v>
      </c>
    </row>
    <row r="191" spans="1:3" x14ac:dyDescent="0.25">
      <c r="A191">
        <v>1604</v>
      </c>
      <c r="B191">
        <v>1707</v>
      </c>
      <c r="C191" s="1">
        <v>3558709</v>
      </c>
    </row>
    <row r="192" spans="1:3" x14ac:dyDescent="0.25">
      <c r="A192">
        <v>1601</v>
      </c>
      <c r="B192">
        <v>1708</v>
      </c>
      <c r="C192" s="1">
        <v>10031528</v>
      </c>
    </row>
    <row r="193" spans="1:3" x14ac:dyDescent="0.25">
      <c r="A193">
        <v>1708</v>
      </c>
      <c r="B193">
        <v>1708</v>
      </c>
      <c r="C193" s="1">
        <v>120667899</v>
      </c>
    </row>
    <row r="194" spans="1:3" x14ac:dyDescent="0.25">
      <c r="A194">
        <v>1607</v>
      </c>
      <c r="B194">
        <v>1708</v>
      </c>
      <c r="C194" s="1">
        <v>2842290</v>
      </c>
    </row>
    <row r="195" spans="1:3" x14ac:dyDescent="0.25">
      <c r="A195">
        <v>1705</v>
      </c>
      <c r="B195">
        <v>1708</v>
      </c>
      <c r="C195" s="1">
        <v>5501567</v>
      </c>
    </row>
    <row r="196" spans="1:3" x14ac:dyDescent="0.25">
      <c r="A196">
        <v>1703</v>
      </c>
      <c r="B196">
        <v>1708</v>
      </c>
      <c r="C196" s="1">
        <v>4519838</v>
      </c>
    </row>
    <row r="197" spans="1:3" x14ac:dyDescent="0.25">
      <c r="A197">
        <v>1603</v>
      </c>
      <c r="B197">
        <v>1708</v>
      </c>
      <c r="C197" s="1">
        <v>3660139</v>
      </c>
    </row>
    <row r="198" spans="1:3" x14ac:dyDescent="0.25">
      <c r="A198">
        <v>1610</v>
      </c>
      <c r="B198">
        <v>1708</v>
      </c>
      <c r="C198" s="1">
        <v>4555951</v>
      </c>
    </row>
    <row r="199" spans="1:3" x14ac:dyDescent="0.25">
      <c r="A199">
        <v>1707</v>
      </c>
      <c r="B199">
        <v>1708</v>
      </c>
      <c r="C199" s="1">
        <v>8092023</v>
      </c>
    </row>
    <row r="200" spans="1:3" x14ac:dyDescent="0.25">
      <c r="A200">
        <v>1605</v>
      </c>
      <c r="B200">
        <v>1708</v>
      </c>
      <c r="C200" s="1">
        <v>2508108</v>
      </c>
    </row>
    <row r="201" spans="1:3" x14ac:dyDescent="0.25">
      <c r="A201">
        <v>1704</v>
      </c>
      <c r="B201">
        <v>1708</v>
      </c>
      <c r="C201" s="1">
        <v>4189113</v>
      </c>
    </row>
    <row r="202" spans="1:3" x14ac:dyDescent="0.25">
      <c r="A202">
        <v>1606</v>
      </c>
      <c r="B202">
        <v>1708</v>
      </c>
      <c r="C202" s="1">
        <v>2792744</v>
      </c>
    </row>
    <row r="203" spans="1:3" x14ac:dyDescent="0.25">
      <c r="A203">
        <v>1706</v>
      </c>
      <c r="B203">
        <v>1708</v>
      </c>
      <c r="C203" s="1">
        <v>6989942</v>
      </c>
    </row>
    <row r="204" spans="1:3" x14ac:dyDescent="0.25">
      <c r="A204">
        <v>1604</v>
      </c>
      <c r="B204">
        <v>1708</v>
      </c>
      <c r="C204" s="1">
        <v>3508056</v>
      </c>
    </row>
    <row r="205" spans="1:3" x14ac:dyDescent="0.25">
      <c r="A205">
        <v>1702</v>
      </c>
      <c r="B205">
        <v>1708</v>
      </c>
      <c r="C205" s="1">
        <v>3850038</v>
      </c>
    </row>
    <row r="206" spans="1:3" x14ac:dyDescent="0.25">
      <c r="A206">
        <v>1701</v>
      </c>
      <c r="B206">
        <v>1708</v>
      </c>
      <c r="C206" s="1">
        <v>3919188</v>
      </c>
    </row>
    <row r="207" spans="1:3" x14ac:dyDescent="0.25">
      <c r="A207">
        <v>1608</v>
      </c>
      <c r="B207">
        <v>1708</v>
      </c>
      <c r="C207" s="1">
        <v>2921144</v>
      </c>
    </row>
    <row r="208" spans="1:3" x14ac:dyDescent="0.25">
      <c r="A208">
        <v>1611</v>
      </c>
      <c r="B208">
        <v>1708</v>
      </c>
      <c r="C208" s="1">
        <v>4525239</v>
      </c>
    </row>
    <row r="209" spans="1:3" x14ac:dyDescent="0.25">
      <c r="A209">
        <v>1602</v>
      </c>
      <c r="B209">
        <v>1708</v>
      </c>
      <c r="C209" s="1">
        <v>3133389</v>
      </c>
    </row>
    <row r="210" spans="1:3" x14ac:dyDescent="0.25">
      <c r="A210">
        <v>1609</v>
      </c>
      <c r="B210">
        <v>1708</v>
      </c>
      <c r="C210" s="1">
        <v>3181932</v>
      </c>
    </row>
    <row r="211" spans="1:3" x14ac:dyDescent="0.25">
      <c r="A211">
        <v>1612</v>
      </c>
      <c r="B211">
        <v>1708</v>
      </c>
      <c r="C211" s="1">
        <v>4504332</v>
      </c>
    </row>
    <row r="212" spans="1:3" x14ac:dyDescent="0.25">
      <c r="A212">
        <v>1709</v>
      </c>
      <c r="B212">
        <v>1709</v>
      </c>
      <c r="C212" s="1">
        <v>121701899</v>
      </c>
    </row>
    <row r="213" spans="1:3" x14ac:dyDescent="0.25">
      <c r="A213">
        <v>1705</v>
      </c>
      <c r="B213">
        <v>1709</v>
      </c>
      <c r="C213" s="1">
        <v>5029709</v>
      </c>
    </row>
    <row r="214" spans="1:3" x14ac:dyDescent="0.25">
      <c r="A214">
        <v>1610</v>
      </c>
      <c r="B214">
        <v>1709</v>
      </c>
      <c r="C214" s="1">
        <v>4862844</v>
      </c>
    </row>
    <row r="215" spans="1:3" x14ac:dyDescent="0.25">
      <c r="A215">
        <v>1611</v>
      </c>
      <c r="B215">
        <v>1709</v>
      </c>
      <c r="C215" s="1">
        <v>4782578</v>
      </c>
    </row>
    <row r="216" spans="1:3" x14ac:dyDescent="0.25">
      <c r="A216">
        <v>1607</v>
      </c>
      <c r="B216">
        <v>1709</v>
      </c>
      <c r="C216" s="1">
        <v>2877963</v>
      </c>
    </row>
    <row r="217" spans="1:3" x14ac:dyDescent="0.25">
      <c r="A217">
        <v>1606</v>
      </c>
      <c r="B217">
        <v>1709</v>
      </c>
      <c r="C217" s="1">
        <v>2571229</v>
      </c>
    </row>
    <row r="218" spans="1:3" x14ac:dyDescent="0.25">
      <c r="A218">
        <v>1707</v>
      </c>
      <c r="B218">
        <v>1709</v>
      </c>
      <c r="C218" s="1">
        <v>4889974</v>
      </c>
    </row>
    <row r="219" spans="1:3" x14ac:dyDescent="0.25">
      <c r="A219">
        <v>1612</v>
      </c>
      <c r="B219">
        <v>1709</v>
      </c>
      <c r="C219" s="1">
        <v>4563196</v>
      </c>
    </row>
    <row r="220" spans="1:3" x14ac:dyDescent="0.25">
      <c r="A220">
        <v>1704</v>
      </c>
      <c r="B220">
        <v>1709</v>
      </c>
      <c r="C220" s="1">
        <v>4197857</v>
      </c>
    </row>
    <row r="221" spans="1:3" x14ac:dyDescent="0.25">
      <c r="A221">
        <v>1702</v>
      </c>
      <c r="B221">
        <v>1709</v>
      </c>
      <c r="C221" s="1">
        <v>4237166</v>
      </c>
    </row>
    <row r="222" spans="1:3" x14ac:dyDescent="0.25">
      <c r="A222">
        <v>1708</v>
      </c>
      <c r="B222">
        <v>1709</v>
      </c>
      <c r="C222" s="1">
        <v>7974985</v>
      </c>
    </row>
    <row r="223" spans="1:3" x14ac:dyDescent="0.25">
      <c r="A223">
        <v>1602</v>
      </c>
      <c r="B223">
        <v>1709</v>
      </c>
      <c r="C223" s="1">
        <v>3242132</v>
      </c>
    </row>
    <row r="224" spans="1:3" x14ac:dyDescent="0.25">
      <c r="A224">
        <v>1601</v>
      </c>
      <c r="B224">
        <v>1709</v>
      </c>
      <c r="C224" s="1">
        <v>8940291</v>
      </c>
    </row>
    <row r="225" spans="1:3" x14ac:dyDescent="0.25">
      <c r="A225">
        <v>1605</v>
      </c>
      <c r="B225">
        <v>1709</v>
      </c>
      <c r="C225" s="1">
        <v>2732118</v>
      </c>
    </row>
    <row r="226" spans="1:3" x14ac:dyDescent="0.25">
      <c r="A226">
        <v>1701</v>
      </c>
      <c r="B226">
        <v>1709</v>
      </c>
      <c r="C226" s="1">
        <v>4091734</v>
      </c>
    </row>
    <row r="227" spans="1:3" x14ac:dyDescent="0.25">
      <c r="A227">
        <v>1706</v>
      </c>
      <c r="B227">
        <v>1709</v>
      </c>
      <c r="C227" s="1">
        <v>6005347</v>
      </c>
    </row>
    <row r="228" spans="1:3" x14ac:dyDescent="0.25">
      <c r="A228">
        <v>1603</v>
      </c>
      <c r="B228">
        <v>1709</v>
      </c>
      <c r="C228" s="1">
        <v>4243462</v>
      </c>
    </row>
    <row r="229" spans="1:3" x14ac:dyDescent="0.25">
      <c r="A229">
        <v>1609</v>
      </c>
      <c r="B229">
        <v>1709</v>
      </c>
      <c r="C229" s="1">
        <v>3413146</v>
      </c>
    </row>
    <row r="230" spans="1:3" x14ac:dyDescent="0.25">
      <c r="A230">
        <v>1703</v>
      </c>
      <c r="B230">
        <v>1709</v>
      </c>
      <c r="C230" s="1">
        <v>4604052</v>
      </c>
    </row>
    <row r="231" spans="1:3" x14ac:dyDescent="0.25">
      <c r="A231">
        <v>1608</v>
      </c>
      <c r="B231">
        <v>1709</v>
      </c>
      <c r="C231" s="1">
        <v>3344557</v>
      </c>
    </row>
    <row r="232" spans="1:3" x14ac:dyDescent="0.25">
      <c r="A232">
        <v>1604</v>
      </c>
      <c r="B232">
        <v>1709</v>
      </c>
      <c r="C232" s="1">
        <v>3764789</v>
      </c>
    </row>
    <row r="233" spans="1:3" x14ac:dyDescent="0.25">
      <c r="A233">
        <v>1605</v>
      </c>
      <c r="B233">
        <v>1710</v>
      </c>
      <c r="C233" s="1">
        <v>3401032</v>
      </c>
    </row>
    <row r="234" spans="1:3" x14ac:dyDescent="0.25">
      <c r="A234">
        <v>1706</v>
      </c>
      <c r="B234">
        <v>1710</v>
      </c>
      <c r="C234" s="1">
        <v>5939050</v>
      </c>
    </row>
    <row r="235" spans="1:3" x14ac:dyDescent="0.25">
      <c r="A235">
        <v>1710</v>
      </c>
      <c r="B235">
        <v>1710</v>
      </c>
      <c r="C235" s="1">
        <v>164044286</v>
      </c>
    </row>
    <row r="236" spans="1:3" x14ac:dyDescent="0.25">
      <c r="A236">
        <v>1601</v>
      </c>
      <c r="B236">
        <v>1710</v>
      </c>
      <c r="C236" s="1">
        <v>10955374</v>
      </c>
    </row>
    <row r="237" spans="1:3" x14ac:dyDescent="0.25">
      <c r="A237">
        <v>1603</v>
      </c>
      <c r="B237">
        <v>1710</v>
      </c>
      <c r="C237" s="1">
        <v>5403774</v>
      </c>
    </row>
    <row r="238" spans="1:3" x14ac:dyDescent="0.25">
      <c r="A238">
        <v>1708</v>
      </c>
      <c r="B238">
        <v>1710</v>
      </c>
      <c r="C238" s="1">
        <v>7104310</v>
      </c>
    </row>
    <row r="239" spans="1:3" x14ac:dyDescent="0.25">
      <c r="A239">
        <v>1611</v>
      </c>
      <c r="B239">
        <v>1710</v>
      </c>
      <c r="C239" s="1">
        <v>5794390</v>
      </c>
    </row>
    <row r="240" spans="1:3" x14ac:dyDescent="0.25">
      <c r="A240">
        <v>1705</v>
      </c>
      <c r="B240">
        <v>1710</v>
      </c>
      <c r="C240" s="1">
        <v>5980075</v>
      </c>
    </row>
    <row r="241" spans="1:3" x14ac:dyDescent="0.25">
      <c r="A241">
        <v>1709</v>
      </c>
      <c r="B241">
        <v>1710</v>
      </c>
      <c r="C241" s="1">
        <v>10279074</v>
      </c>
    </row>
    <row r="242" spans="1:3" x14ac:dyDescent="0.25">
      <c r="A242">
        <v>1703</v>
      </c>
      <c r="B242">
        <v>1710</v>
      </c>
      <c r="C242" s="1">
        <v>5358458</v>
      </c>
    </row>
    <row r="243" spans="1:3" x14ac:dyDescent="0.25">
      <c r="A243">
        <v>1609</v>
      </c>
      <c r="B243">
        <v>1710</v>
      </c>
      <c r="C243" s="1">
        <v>4003716</v>
      </c>
    </row>
    <row r="244" spans="1:3" x14ac:dyDescent="0.25">
      <c r="A244">
        <v>1701</v>
      </c>
      <c r="B244">
        <v>1710</v>
      </c>
      <c r="C244" s="1">
        <v>4625116</v>
      </c>
    </row>
    <row r="245" spans="1:3" x14ac:dyDescent="0.25">
      <c r="A245">
        <v>1704</v>
      </c>
      <c r="B245">
        <v>1710</v>
      </c>
      <c r="C245" s="1">
        <v>5004466</v>
      </c>
    </row>
    <row r="246" spans="1:3" x14ac:dyDescent="0.25">
      <c r="A246">
        <v>1604</v>
      </c>
      <c r="B246">
        <v>1710</v>
      </c>
      <c r="C246" s="1">
        <v>4889572</v>
      </c>
    </row>
    <row r="247" spans="1:3" x14ac:dyDescent="0.25">
      <c r="A247">
        <v>1602</v>
      </c>
      <c r="B247">
        <v>1710</v>
      </c>
      <c r="C247" s="1">
        <v>4661276</v>
      </c>
    </row>
    <row r="248" spans="1:3" x14ac:dyDescent="0.25">
      <c r="A248">
        <v>1612</v>
      </c>
      <c r="B248">
        <v>1710</v>
      </c>
      <c r="C248" s="1">
        <v>5507225</v>
      </c>
    </row>
    <row r="249" spans="1:3" x14ac:dyDescent="0.25">
      <c r="A249">
        <v>1707</v>
      </c>
      <c r="B249">
        <v>1710</v>
      </c>
      <c r="C249" s="1">
        <v>5647112</v>
      </c>
    </row>
    <row r="250" spans="1:3" x14ac:dyDescent="0.25">
      <c r="A250">
        <v>1608</v>
      </c>
      <c r="B250">
        <v>1710</v>
      </c>
      <c r="C250" s="1">
        <v>3769611</v>
      </c>
    </row>
    <row r="251" spans="1:3" x14ac:dyDescent="0.25">
      <c r="A251">
        <v>1606</v>
      </c>
      <c r="B251">
        <v>1710</v>
      </c>
      <c r="C251" s="1">
        <v>3209142</v>
      </c>
    </row>
    <row r="252" spans="1:3" x14ac:dyDescent="0.25">
      <c r="A252">
        <v>1702</v>
      </c>
      <c r="B252">
        <v>1710</v>
      </c>
      <c r="C252" s="1">
        <v>5157229</v>
      </c>
    </row>
    <row r="253" spans="1:3" x14ac:dyDescent="0.25">
      <c r="A253">
        <v>1610</v>
      </c>
      <c r="B253">
        <v>1710</v>
      </c>
      <c r="C253" s="1">
        <v>6179503</v>
      </c>
    </row>
    <row r="254" spans="1:3" x14ac:dyDescent="0.25">
      <c r="A254">
        <v>1607</v>
      </c>
      <c r="B254">
        <v>1710</v>
      </c>
      <c r="C254" s="1">
        <v>3348128</v>
      </c>
    </row>
    <row r="255" spans="1:3" x14ac:dyDescent="0.25">
      <c r="A255">
        <v>1608</v>
      </c>
      <c r="B255">
        <v>1711</v>
      </c>
      <c r="C255" s="1">
        <v>3830444</v>
      </c>
    </row>
    <row r="256" spans="1:3" x14ac:dyDescent="0.25">
      <c r="A256">
        <v>1708</v>
      </c>
      <c r="B256">
        <v>1711</v>
      </c>
      <c r="C256" s="1">
        <v>6309009</v>
      </c>
    </row>
    <row r="257" spans="1:3" x14ac:dyDescent="0.25">
      <c r="A257">
        <v>1710</v>
      </c>
      <c r="B257">
        <v>1711</v>
      </c>
      <c r="C257" s="1">
        <v>16294257</v>
      </c>
    </row>
    <row r="258" spans="1:3" x14ac:dyDescent="0.25">
      <c r="A258">
        <v>1612</v>
      </c>
      <c r="B258">
        <v>1711</v>
      </c>
      <c r="C258" s="1">
        <v>6556308</v>
      </c>
    </row>
    <row r="259" spans="1:3" x14ac:dyDescent="0.25">
      <c r="A259">
        <v>1711</v>
      </c>
      <c r="B259">
        <v>1711</v>
      </c>
      <c r="C259" s="1">
        <v>194247705</v>
      </c>
    </row>
    <row r="260" spans="1:3" x14ac:dyDescent="0.25">
      <c r="A260">
        <v>1611</v>
      </c>
      <c r="B260">
        <v>1711</v>
      </c>
      <c r="C260" s="1">
        <v>7243781</v>
      </c>
    </row>
    <row r="261" spans="1:3" x14ac:dyDescent="0.25">
      <c r="A261">
        <v>1707</v>
      </c>
      <c r="B261">
        <v>1711</v>
      </c>
      <c r="C261" s="1">
        <v>5470299</v>
      </c>
    </row>
    <row r="262" spans="1:3" x14ac:dyDescent="0.25">
      <c r="A262">
        <v>1604</v>
      </c>
      <c r="B262">
        <v>1711</v>
      </c>
      <c r="C262" s="1">
        <v>5416777</v>
      </c>
    </row>
    <row r="263" spans="1:3" x14ac:dyDescent="0.25">
      <c r="A263">
        <v>1601</v>
      </c>
      <c r="B263">
        <v>1711</v>
      </c>
      <c r="C263" s="1">
        <v>11608258</v>
      </c>
    </row>
    <row r="264" spans="1:3" x14ac:dyDescent="0.25">
      <c r="A264">
        <v>1610</v>
      </c>
      <c r="B264">
        <v>1711</v>
      </c>
      <c r="C264" s="1">
        <v>5740248</v>
      </c>
    </row>
    <row r="265" spans="1:3" x14ac:dyDescent="0.25">
      <c r="A265">
        <v>1603</v>
      </c>
      <c r="B265">
        <v>1711</v>
      </c>
      <c r="C265" s="1">
        <v>5159468</v>
      </c>
    </row>
    <row r="266" spans="1:3" x14ac:dyDescent="0.25">
      <c r="A266">
        <v>1702</v>
      </c>
      <c r="B266">
        <v>1711</v>
      </c>
      <c r="C266" s="1">
        <v>4350149</v>
      </c>
    </row>
    <row r="267" spans="1:3" x14ac:dyDescent="0.25">
      <c r="A267">
        <v>1609</v>
      </c>
      <c r="B267">
        <v>1711</v>
      </c>
      <c r="C267" s="1">
        <v>4484675</v>
      </c>
    </row>
    <row r="268" spans="1:3" x14ac:dyDescent="0.25">
      <c r="A268">
        <v>1705</v>
      </c>
      <c r="B268">
        <v>1711</v>
      </c>
      <c r="C268" s="1">
        <v>5765981</v>
      </c>
    </row>
    <row r="269" spans="1:3" x14ac:dyDescent="0.25">
      <c r="A269">
        <v>1706</v>
      </c>
      <c r="B269">
        <v>1711</v>
      </c>
      <c r="C269" s="1">
        <v>5618693</v>
      </c>
    </row>
    <row r="270" spans="1:3" x14ac:dyDescent="0.25">
      <c r="A270">
        <v>1607</v>
      </c>
      <c r="B270">
        <v>1711</v>
      </c>
      <c r="C270" s="1">
        <v>2974221</v>
      </c>
    </row>
    <row r="271" spans="1:3" x14ac:dyDescent="0.25">
      <c r="A271">
        <v>1701</v>
      </c>
      <c r="B271">
        <v>1711</v>
      </c>
      <c r="C271" s="1">
        <v>5116421</v>
      </c>
    </row>
    <row r="272" spans="1:3" x14ac:dyDescent="0.25">
      <c r="A272">
        <v>1602</v>
      </c>
      <c r="B272">
        <v>1711</v>
      </c>
      <c r="C272" s="1">
        <v>4962880</v>
      </c>
    </row>
    <row r="273" spans="1:3" x14ac:dyDescent="0.25">
      <c r="A273">
        <v>1606</v>
      </c>
      <c r="B273">
        <v>1711</v>
      </c>
      <c r="C273" s="1">
        <v>3417057</v>
      </c>
    </row>
    <row r="274" spans="1:3" x14ac:dyDescent="0.25">
      <c r="A274">
        <v>1703</v>
      </c>
      <c r="B274">
        <v>1711</v>
      </c>
      <c r="C274" s="1">
        <v>5716946</v>
      </c>
    </row>
    <row r="275" spans="1:3" x14ac:dyDescent="0.25">
      <c r="A275">
        <v>1709</v>
      </c>
      <c r="B275">
        <v>1711</v>
      </c>
      <c r="C275" s="1">
        <v>7753076</v>
      </c>
    </row>
    <row r="276" spans="1:3" x14ac:dyDescent="0.25">
      <c r="A276">
        <v>1605</v>
      </c>
      <c r="B276">
        <v>1711</v>
      </c>
      <c r="C276" s="1">
        <v>3365942</v>
      </c>
    </row>
    <row r="277" spans="1:3" x14ac:dyDescent="0.25">
      <c r="A277">
        <v>1704</v>
      </c>
      <c r="B277">
        <v>1711</v>
      </c>
      <c r="C277" s="1">
        <v>5350405</v>
      </c>
    </row>
    <row r="278" spans="1:3" x14ac:dyDescent="0.25">
      <c r="A278">
        <v>1608</v>
      </c>
      <c r="B278">
        <v>1712</v>
      </c>
      <c r="C278" s="1">
        <v>3554699</v>
      </c>
    </row>
    <row r="279" spans="1:3" x14ac:dyDescent="0.25">
      <c r="A279">
        <v>1712</v>
      </c>
      <c r="B279">
        <v>1712</v>
      </c>
      <c r="C279" s="1">
        <v>241914968</v>
      </c>
    </row>
    <row r="280" spans="1:3" x14ac:dyDescent="0.25">
      <c r="A280">
        <v>1708</v>
      </c>
      <c r="B280">
        <v>1712</v>
      </c>
      <c r="C280" s="1">
        <v>5999613</v>
      </c>
    </row>
    <row r="281" spans="1:3" x14ac:dyDescent="0.25">
      <c r="A281">
        <v>1604</v>
      </c>
      <c r="B281">
        <v>1712</v>
      </c>
      <c r="C281" s="1">
        <v>4974773</v>
      </c>
    </row>
    <row r="282" spans="1:3" x14ac:dyDescent="0.25">
      <c r="A282">
        <v>1706</v>
      </c>
      <c r="B282">
        <v>1712</v>
      </c>
      <c r="C282" s="1">
        <v>5142093</v>
      </c>
    </row>
    <row r="283" spans="1:3" x14ac:dyDescent="0.25">
      <c r="A283">
        <v>1601</v>
      </c>
      <c r="B283">
        <v>1712</v>
      </c>
      <c r="C283" s="1">
        <v>10774290</v>
      </c>
    </row>
    <row r="284" spans="1:3" x14ac:dyDescent="0.25">
      <c r="A284">
        <v>1710</v>
      </c>
      <c r="B284">
        <v>1712</v>
      </c>
      <c r="C284" s="1">
        <v>11888482</v>
      </c>
    </row>
    <row r="285" spans="1:3" x14ac:dyDescent="0.25">
      <c r="A285">
        <v>1709</v>
      </c>
      <c r="B285">
        <v>1712</v>
      </c>
      <c r="C285" s="1">
        <v>6456569</v>
      </c>
    </row>
    <row r="286" spans="1:3" x14ac:dyDescent="0.25">
      <c r="A286">
        <v>1702</v>
      </c>
      <c r="B286">
        <v>1712</v>
      </c>
      <c r="C286" s="1">
        <v>4270683</v>
      </c>
    </row>
    <row r="287" spans="1:3" x14ac:dyDescent="0.25">
      <c r="A287">
        <v>1602</v>
      </c>
      <c r="B287">
        <v>1712</v>
      </c>
      <c r="C287" s="1">
        <v>4548202</v>
      </c>
    </row>
    <row r="288" spans="1:3" x14ac:dyDescent="0.25">
      <c r="A288">
        <v>1607</v>
      </c>
      <c r="B288">
        <v>1712</v>
      </c>
      <c r="C288" s="1">
        <v>2909035</v>
      </c>
    </row>
    <row r="289" spans="1:3" x14ac:dyDescent="0.25">
      <c r="A289">
        <v>1711</v>
      </c>
      <c r="B289">
        <v>1712</v>
      </c>
      <c r="C289" s="1">
        <v>13069546</v>
      </c>
    </row>
    <row r="290" spans="1:3" x14ac:dyDescent="0.25">
      <c r="A290">
        <v>1707</v>
      </c>
      <c r="B290">
        <v>1712</v>
      </c>
      <c r="C290" s="1">
        <v>5068147</v>
      </c>
    </row>
    <row r="291" spans="1:3" x14ac:dyDescent="0.25">
      <c r="A291">
        <v>1705</v>
      </c>
      <c r="B291">
        <v>1712</v>
      </c>
      <c r="C291" s="1">
        <v>4762041</v>
      </c>
    </row>
    <row r="292" spans="1:3" x14ac:dyDescent="0.25">
      <c r="A292">
        <v>1609</v>
      </c>
      <c r="B292">
        <v>1712</v>
      </c>
      <c r="C292" s="1">
        <v>3943059</v>
      </c>
    </row>
    <row r="293" spans="1:3" x14ac:dyDescent="0.25">
      <c r="A293">
        <v>1610</v>
      </c>
      <c r="B293">
        <v>1712</v>
      </c>
      <c r="C293" s="1">
        <v>5570786</v>
      </c>
    </row>
    <row r="294" spans="1:3" x14ac:dyDescent="0.25">
      <c r="A294">
        <v>1612</v>
      </c>
      <c r="B294">
        <v>1712</v>
      </c>
      <c r="C294" s="1">
        <v>6244384</v>
      </c>
    </row>
    <row r="295" spans="1:3" x14ac:dyDescent="0.25">
      <c r="A295">
        <v>1704</v>
      </c>
      <c r="B295">
        <v>1712</v>
      </c>
      <c r="C295" s="1">
        <v>4185050</v>
      </c>
    </row>
    <row r="296" spans="1:3" x14ac:dyDescent="0.25">
      <c r="A296">
        <v>1603</v>
      </c>
      <c r="B296">
        <v>1712</v>
      </c>
      <c r="C296" s="1">
        <v>5186267</v>
      </c>
    </row>
    <row r="297" spans="1:3" x14ac:dyDescent="0.25">
      <c r="A297">
        <v>1701</v>
      </c>
      <c r="B297">
        <v>1712</v>
      </c>
      <c r="C297" s="1">
        <v>4702779</v>
      </c>
    </row>
    <row r="298" spans="1:3" x14ac:dyDescent="0.25">
      <c r="A298">
        <v>1611</v>
      </c>
      <c r="B298">
        <v>1712</v>
      </c>
      <c r="C298" s="1">
        <v>6242675</v>
      </c>
    </row>
    <row r="299" spans="1:3" x14ac:dyDescent="0.25">
      <c r="A299">
        <v>1703</v>
      </c>
      <c r="B299">
        <v>1712</v>
      </c>
      <c r="C299" s="1">
        <v>4783097</v>
      </c>
    </row>
    <row r="300" spans="1:3" x14ac:dyDescent="0.25">
      <c r="A300">
        <v>1605</v>
      </c>
      <c r="B300">
        <v>1712</v>
      </c>
      <c r="C300" s="1">
        <v>3347139</v>
      </c>
    </row>
    <row r="301" spans="1:3" x14ac:dyDescent="0.25">
      <c r="A301">
        <v>1606</v>
      </c>
      <c r="B301">
        <v>1712</v>
      </c>
      <c r="C301" s="1">
        <v>2886461</v>
      </c>
    </row>
  </sheetData>
  <autoFilter ref="A1:C30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expdata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 Home</dc:creator>
  <cp:lastModifiedBy>Губанихин Олег Валентинович</cp:lastModifiedBy>
  <dcterms:created xsi:type="dcterms:W3CDTF">2020-02-25T21:31:55Z</dcterms:created>
  <dcterms:modified xsi:type="dcterms:W3CDTF">2020-03-03T12:03:19Z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8bae5283-3e96-4cc7-85ec-57ec28e0569c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