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3"/>
  </bookViews>
  <sheets>
    <sheet name="database" sheetId="11" r:id="rId1"/>
    <sheet name="database 2.0" sheetId="12" r:id="rId2"/>
    <sheet name="dpi" sheetId="10" r:id="rId3"/>
    <sheet name="Default_Tables" sheetId="13" r:id="rId4"/>
    <sheet name="Trischaken" sheetId="14" r:id="rId5"/>
  </sheets>
  <calcPr calcId="145621"/>
</workbook>
</file>

<file path=xl/calcChain.xml><?xml version="1.0" encoding="utf-8"?>
<calcChain xmlns="http://schemas.openxmlformats.org/spreadsheetml/2006/main">
  <c r="AH1" i="13" l="1"/>
  <c r="AG1" i="13"/>
  <c r="AF1" i="13"/>
  <c r="AE1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2" i="13"/>
  <c r="AF71" i="13"/>
  <c r="AF72" i="13"/>
  <c r="AF73" i="13"/>
  <c r="AF74" i="13"/>
  <c r="AF75" i="13"/>
  <c r="AF76" i="13"/>
  <c r="AF77" i="13"/>
  <c r="AF78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3" i="13"/>
  <c r="AF4" i="13"/>
  <c r="AF5" i="13"/>
  <c r="AF6" i="13"/>
  <c r="AF2" i="13"/>
  <c r="AE3" i="13"/>
  <c r="AE4" i="13"/>
  <c r="AE5" i="13"/>
  <c r="AE6" i="13"/>
  <c r="AE2" i="13"/>
  <c r="AK2" i="13" l="1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2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2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K40" i="13"/>
  <c r="AK41" i="13"/>
  <c r="AK42" i="13"/>
  <c r="AK43" i="13"/>
  <c r="AK44" i="13"/>
  <c r="AK45" i="13"/>
  <c r="AK46" i="13"/>
  <c r="AK47" i="13"/>
  <c r="AK48" i="13"/>
  <c r="AK49" i="13"/>
  <c r="AK50" i="13"/>
  <c r="AK51" i="13"/>
  <c r="AK52" i="13"/>
  <c r="AK53" i="13"/>
  <c r="AK54" i="13"/>
  <c r="AK55" i="13"/>
  <c r="AK56" i="13"/>
  <c r="AK57" i="13"/>
  <c r="AK58" i="13"/>
  <c r="AK59" i="13"/>
  <c r="AK60" i="13"/>
  <c r="AK61" i="13"/>
  <c r="AK62" i="13"/>
  <c r="AK63" i="13"/>
  <c r="AK64" i="13"/>
  <c r="AK65" i="13"/>
  <c r="AK66" i="13"/>
  <c r="AK67" i="13"/>
  <c r="AK68" i="13"/>
  <c r="AK69" i="13"/>
  <c r="AK70" i="13"/>
  <c r="AK71" i="13"/>
  <c r="AK72" i="13"/>
  <c r="AK73" i="13"/>
  <c r="AK74" i="13"/>
  <c r="AK75" i="13"/>
  <c r="AK76" i="13"/>
  <c r="AK77" i="13"/>
  <c r="AK78" i="13"/>
  <c r="X3" i="12"/>
  <c r="X4" i="12"/>
  <c r="X5" i="12"/>
  <c r="X6" i="12"/>
  <c r="X7" i="12"/>
  <c r="X2" i="12"/>
  <c r="X12" i="12"/>
  <c r="X13" i="12"/>
  <c r="X14" i="12"/>
  <c r="X15" i="12"/>
  <c r="X16" i="12"/>
  <c r="X17" i="12"/>
  <c r="X11" i="12"/>
  <c r="AJ3" i="13"/>
  <c r="AJ4" i="13"/>
  <c r="AJ5" i="13"/>
  <c r="AJ6" i="13"/>
  <c r="AJ2" i="13"/>
  <c r="X22" i="12"/>
  <c r="X23" i="12"/>
  <c r="X24" i="12"/>
  <c r="X2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20" i="12"/>
  <c r="X10" i="12"/>
  <c r="X1" i="12"/>
  <c r="P30" i="12"/>
  <c r="P24" i="12"/>
  <c r="P17" i="12"/>
  <c r="P10" i="12"/>
  <c r="P1" i="12"/>
  <c r="L1" i="12"/>
  <c r="H1" i="12"/>
  <c r="D12" i="12"/>
  <c r="D7" i="12"/>
  <c r="D1" i="12"/>
  <c r="W20" i="12" l="1"/>
  <c r="AE16" i="12" s="1"/>
  <c r="W10" i="12"/>
  <c r="AE15" i="12" s="1"/>
  <c r="O30" i="12"/>
  <c r="AE12" i="12" s="1"/>
  <c r="W1" i="12"/>
  <c r="AE14" i="12" s="1"/>
  <c r="O17" i="12"/>
  <c r="AE10" i="12" s="1"/>
  <c r="K1" i="12"/>
  <c r="AE7" i="12" s="1"/>
  <c r="S1" i="12"/>
  <c r="AE13" i="12" s="1"/>
  <c r="C12" i="12"/>
  <c r="AE5" i="12" s="1"/>
  <c r="O24" i="12"/>
  <c r="AE11" i="12" s="1"/>
  <c r="O1" i="12"/>
  <c r="AE8" i="12" s="1"/>
  <c r="C7" i="12"/>
  <c r="AE4" i="12" s="1"/>
  <c r="O10" i="12"/>
  <c r="AE9" i="12" s="1"/>
  <c r="G1" i="12"/>
  <c r="AE6" i="12" s="1"/>
  <c r="C1" i="12"/>
  <c r="AE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<sst xmlns="http://schemas.openxmlformats.org/spreadsheetml/2006/main" count="592" uniqueCount="298">
  <si>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</si>
  <si>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</si>
  <si>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</si>
  <si>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</si>
  <si>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</si>
  <si>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</si>
  <si>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</si>
  <si>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</si>
  <si>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</si>
  <si>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</si>
  <si>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</si>
  <si>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</si>
  <si>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</si>
  <si>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</si>
  <si>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</si>
  <si>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</si>
  <si>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</si>
  <si>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</si>
  <si>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</si>
  <si>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</si>
  <si>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</si>
  <si>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</si>
  <si>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</si>
  <si>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</si>
  <si>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</si>
  <si>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</si>
  <si>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</si>
  <si>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</si>
  <si>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</si>
  <si>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</si>
  <si>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</si>
  <si>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</si>
  <si>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</si>
  <si>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</si>
  <si>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</si>
  <si>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</si>
  <si>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</si>
  <si>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</si>
  <si>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</si>
  <si>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</si>
  <si>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</si>
  <si>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</si>
  <si>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</si>
  <si>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</si>
  <si>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</si>
  <si>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</si>
  <si>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</si>
  <si>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</si>
  <si>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</si>
  <si>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</si>
  <si>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</si>
  <si>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</si>
  <si>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</si>
  <si>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</si>
  <si>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</si>
  <si>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</si>
  <si>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</si>
  <si>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</si>
  <si>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</si>
  <si>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</si>
  <si>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</si>
  <si>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</si>
  <si>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</si>
  <si>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</si>
  <si>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</si>
  <si>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</si>
  <si>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</si>
  <si>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</si>
  <si>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</si>
  <si>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</si>
  <si>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</si>
  <si>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</si>
  <si>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</si>
  <si>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</si>
  <si>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</si>
  <si>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</si>
  <si>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</si>
  <si>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</si>
  <si>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</si>
  <si>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</si>
  <si>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</si>
  <si>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</si>
  <si>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</si>
  <si>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</si>
  <si>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</si>
  <si>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</si>
  <si>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</si>
  <si>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</si>
  <si>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</si>
  <si>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</si>
  <si>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</si>
  <si>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</si>
  <si>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</si>
  <si>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</si>
  <si>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</si>
  <si>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</si>
  <si>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</si>
  <si>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</si>
  <si>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</si>
  <si>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</si>
  <si>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</si>
  <si>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</si>
  <si>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</si>
  <si>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</si>
  <si>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</si>
  <si>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</si>
  <si>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</si>
  <si>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</si>
  <si>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</si>
  <si>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</si>
  <si>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</si>
  <si>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</si>
  <si>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</si>
  <si>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</si>
  <si>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</si>
  <si>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</si>
  <si>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</si>
  <si>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</si>
  <si>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</si>
  <si>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</si>
  <si>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</si>
  <si>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</si>
  <si>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</si>
  <si>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</si>
  <si>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</si>
  <si>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</si>
  <si>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</si>
  <si>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</si>
  <si>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</si>
  <si>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</si>
  <si>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</si>
  <si>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</si>
  <si>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</si>
  <si>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</si>
  <si>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</si>
  <si>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</si>
  <si>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</si>
  <si>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</si>
  <si>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</si>
  <si>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</si>
  <si>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</si>
  <si>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</si>
  <si>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</si>
  <si>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</si>
  <si>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</si>
  <si>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</si>
  <si>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</si>
  <si>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</si>
  <si>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</si>
  <si>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</si>
  <si>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</si>
  <si>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</si>
  <si>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</si>
  <si>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</si>
  <si>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</si>
  <si>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</si>
  <si>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</si>
  <si>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</si>
  <si>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</si>
  <si>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</si>
  <si>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</si>
  <si>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</si>
  <si>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</si>
  <si>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</si>
  <si>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</si>
  <si>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</si>
  <si>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</si>
  <si>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</si>
  <si>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</si>
  <si>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</si>
  <si>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</si>
  <si>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</si>
  <si>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</si>
  <si>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</si>
  <si>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</si>
  <si>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</si>
  <si>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</si>
  <si>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</si>
  <si>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</si>
  <si>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</si>
  <si>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</si>
  <si>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</si>
  <si>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</si>
  <si>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</si>
  <si>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</si>
  <si>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</si>
  <si>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</si>
  <si>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</si>
  <si>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</si>
  <si>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</si>
  <si>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</si>
  <si>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</si>
  <si>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</si>
  <si>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</si>
  <si>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</si>
  <si>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</si>
  <si>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</si>
  <si>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</si>
  <si>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</si>
  <si>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</si>
  <si>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</si>
  <si>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Mortkontra (16x)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</si>
  <si>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</si>
  <si>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</si>
  <si>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</si>
  <si>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</si>
  <si>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</si>
  <si>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</si>
  <si>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</si>
  <si>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</si>
  <si>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</si>
  <si>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</si>
  <si>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</si>
  <si>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</si>
  <si>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</si>
  <si>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</si>
  <si>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</si>
  <si>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</si>
  <si>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</si>
  <si>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</si>
  <si>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</si>
  <si>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</si>
  <si>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</si>
  <si>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</si>
  <si>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kein Bürgermeister (35/1:34/2)</t>
  </si>
  <si>
    <t>kein Bürgermeister (35:35)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</si>
  <si>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</si>
  <si>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</si>
  <si>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</si>
  <si>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</si>
  <si>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</si>
  <si>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</si>
  <si>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</si>
  <si>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</si>
  <si>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</si>
  <si>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</si>
  <si>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</si>
  <si>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</si>
  <si>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</si>
  <si>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Nein/Ja (1/2)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</si>
  <si>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</si>
  <si>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</si>
  <si>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</si>
  <si>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</si>
  <si>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</si>
  <si>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</si>
  <si>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</si>
  <si>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</si>
  <si>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</si>
  <si>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</si>
  <si>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</si>
  <si>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</si>
  <si>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</si>
  <si>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</si>
  <si>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</si>
  <si>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</si>
  <si>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</si>
  <si>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</si>
  <si>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</si>
  <si>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</si>
  <si>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</si>
  <si>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</si>
  <si>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</si>
  <si>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</si>
  <si>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</si>
  <si>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</si>
  <si>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</si>
  <si>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</si>
  <si>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</si>
  <si>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</si>
  <si>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</si>
  <si>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</si>
  <si>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</si>
  <si>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</si>
  <si>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</si>
  <si>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</si>
  <si>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</si>
  <si>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</si>
  <si>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</si>
  <si>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</si>
  <si>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</si>
  <si>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</si>
  <si>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</si>
  <si>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</si>
  <si>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</si>
  <si>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</si>
  <si>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</si>
  <si>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</si>
  <si>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</si>
  <si>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</si>
  <si>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</si>
  <si>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</si>
  <si>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tr_id</t>
  </si>
  <si>
    <t>tr_ts_id</t>
  </si>
  <si>
    <t>tr qid</t>
  </si>
  <si>
    <t>tr_value</t>
  </si>
  <si>
    <t>ts_id</t>
  </si>
  <si>
    <t>ts_name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</si>
</sst>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2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E110"/>
  <sheetViews>
    <sheetView showGridLines="0" workbookViewId="0"/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customWidth="1"/>
    <col min="4" max="4" width="20.42578125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11.85546875" hidden="1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33.5703125" style="2" bestFit="1" customWidth="1"/>
    <col min="29" max="29" width="33.5703125" style="2" customWidth="1"/>
    <col min="30" max="30" width="4.28515625" style="2" customWidth="1"/>
    <col min="31" max="31" width="175.7109375" style="2" bestFit="1" customWidth="1"/>
    <col min="32" max="16384" width="11.42578125" style="2"/>
  </cols>
  <sheetData>
    <row r="1" spans="1:31" ht="15.75" thickBot="1" x14ac:dyDescent="0.3">
      <c r="A1" s="20" t="s">
        <v>128</v>
      </c>
      <c r="C1" s="28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8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8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8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8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19" t="s">
        <v>126</v>
      </c>
      <c r="W1" s="28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159</v>
      </c>
      <c r="AA1" s="9" t="s">
        <v>240</v>
      </c>
      <c r="AB1" s="9" t="s">
        <v>151</v>
      </c>
      <c r="AC1" s="9" t="s">
        <v>160</v>
      </c>
      <c r="AE1" s="5" t="s">
        <v>166</v>
      </c>
    </row>
    <row r="2" spans="1:31" x14ac:dyDescent="0.25">
      <c r="A2" s="22" t="s">
        <v>242</v>
      </c>
      <c r="C2" t="s">
        <v>162</v>
      </c>
      <c r="D2" t="str">
        <f>A2&amp;" "&amp;C2&amp;IF(A3="",");",", ")</f>
        <v xml:space="preserve">plse_id INTEGER PRIMARY KEY, </v>
      </c>
      <c r="E2" s="22" t="s">
        <v>258</v>
      </c>
      <c r="G2" s="2" t="s">
        <v>162</v>
      </c>
      <c r="H2" t="str">
        <f t="shared" ref="H2:H3" si="0">E2&amp;" "&amp;G2&amp;IF(E3="",");",", ")</f>
        <v xml:space="preserve">pl_id INTEGER PRIMARY KEY, </v>
      </c>
      <c r="I2" s="22" t="s">
        <v>255</v>
      </c>
      <c r="K2" s="2" t="s">
        <v>162</v>
      </c>
      <c r="L2" t="str">
        <f t="shared" ref="L2:L4" si="1">I2&amp;" "&amp;K2&amp;IF(I3="",");",", ")</f>
        <v xml:space="preserve">se_id INTEGER PRIMARY KEY, </v>
      </c>
      <c r="M2" s="22" t="s">
        <v>260</v>
      </c>
      <c r="O2" t="s">
        <v>162</v>
      </c>
      <c r="P2" t="str">
        <f t="shared" ref="P2:P6" si="2">M2&amp;" "&amp;O2&amp;IF(M3="",");",", ")</f>
        <v xml:space="preserve">ga_id INTEGER PRIMARY KEY, </v>
      </c>
      <c r="Q2" s="22" t="s">
        <v>296</v>
      </c>
      <c r="S2" t="s">
        <v>162</v>
      </c>
      <c r="T2" t="str">
        <f t="shared" ref="T2:T5" si="3">Q2&amp;" "&amp;S2&amp;IF(Q3="",");",", ")</f>
        <v xml:space="preserve">ts_id INTEGER PRIMARY KEY, </v>
      </c>
      <c r="U2" s="22" t="s">
        <v>283</v>
      </c>
      <c r="W2" s="2" t="s">
        <v>162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209</v>
      </c>
      <c r="AC2" s="41" t="s">
        <v>238</v>
      </c>
      <c r="AE2" s="2" t="s">
        <v>164</v>
      </c>
    </row>
    <row r="3" spans="1:31" x14ac:dyDescent="0.25">
      <c r="A3" s="22" t="s">
        <v>243</v>
      </c>
      <c r="C3" t="s">
        <v>163</v>
      </c>
      <c r="D3" t="str">
        <f t="shared" ref="D3:D5" si="4">A3&amp;" "&amp;C3&amp;IF(A4="",");",", ")</f>
        <v xml:space="preserve">plse_pl_id NUMERIC, </v>
      </c>
      <c r="E3" s="27" t="s">
        <v>259</v>
      </c>
      <c r="G3" s="2" t="s">
        <v>154</v>
      </c>
      <c r="H3" t="str">
        <f t="shared" si="0"/>
        <v>pl_name TEXT);</v>
      </c>
      <c r="I3" s="27" t="s">
        <v>256</v>
      </c>
      <c r="K3" s="2" t="s">
        <v>154</v>
      </c>
      <c r="L3" t="str">
        <f t="shared" si="1"/>
        <v xml:space="preserve">se_name TEXT, </v>
      </c>
      <c r="M3" s="22" t="s">
        <v>261</v>
      </c>
      <c r="O3" t="s">
        <v>163</v>
      </c>
      <c r="P3" t="str">
        <f t="shared" si="2"/>
        <v xml:space="preserve">ga_pl_id_player NUMERIC, </v>
      </c>
      <c r="Q3" s="27" t="s">
        <v>297</v>
      </c>
      <c r="S3" t="s">
        <v>154</v>
      </c>
      <c r="T3" t="str">
        <f t="shared" si="3"/>
        <v xml:space="preserve">ts_name TEXT, </v>
      </c>
      <c r="U3" s="22" t="s">
        <v>285</v>
      </c>
      <c r="W3" s="2" t="s">
        <v>163</v>
      </c>
      <c r="X3" s="31" t="str">
        <f t="shared" ref="X3:X7" si="5">U3&amp;" "&amp;W3&amp;IF(U4="",");",", ")</f>
        <v xml:space="preserve">ta_ts_id NUMERIC, </v>
      </c>
      <c r="AA3" s="4">
        <v>2</v>
      </c>
      <c r="AB3" s="2" t="s">
        <v>207</v>
      </c>
      <c r="AC3" s="40" t="s">
        <v>239</v>
      </c>
      <c r="AE3" s="2" t="str">
        <f>$C$1</f>
        <v>CREATE TABLE assoc_player_session (plse_id INTEGER PRIMARY KEY, plse_pl_id NUMERIC, plse_se_id NUMERIC, plse_points NUMERIC);</v>
      </c>
    </row>
    <row r="4" spans="1:31" x14ac:dyDescent="0.25">
      <c r="A4" s="22" t="s">
        <v>244</v>
      </c>
      <c r="C4" t="s">
        <v>163</v>
      </c>
      <c r="D4" t="str">
        <f t="shared" si="4"/>
        <v xml:space="preserve">plse_se_id NUMERIC, </v>
      </c>
      <c r="I4" s="22" t="s">
        <v>257</v>
      </c>
      <c r="K4" s="2" t="s">
        <v>163</v>
      </c>
      <c r="L4" t="str">
        <f t="shared" si="1"/>
        <v>se_ts_id NUMERIC);</v>
      </c>
      <c r="M4" s="22" t="s">
        <v>262</v>
      </c>
      <c r="O4" t="s">
        <v>163</v>
      </c>
      <c r="P4" t="str">
        <f t="shared" si="2"/>
        <v xml:space="preserve">ga_ta_id NUMERIC, </v>
      </c>
      <c r="Q4" s="23" t="s">
        <v>149</v>
      </c>
      <c r="R4" s="16"/>
      <c r="S4" t="s">
        <v>163</v>
      </c>
      <c r="T4" t="str">
        <f t="shared" si="3"/>
        <v xml:space="preserve">ts_bei NUMERIC, </v>
      </c>
      <c r="U4" s="27" t="s">
        <v>284</v>
      </c>
      <c r="W4" s="2" t="s">
        <v>154</v>
      </c>
      <c r="X4" s="31" t="str">
        <f t="shared" si="5"/>
        <v xml:space="preserve">ta_name TEXT, </v>
      </c>
      <c r="AA4" s="4">
        <v>3</v>
      </c>
      <c r="AB4" s="2" t="s">
        <v>208</v>
      </c>
      <c r="AC4" s="40" t="s">
        <v>239</v>
      </c>
      <c r="AE4" s="2" t="str">
        <f>$C$7</f>
        <v>CREATE TABLE assoc_game_session (gase_id INTEGER PRIMARY KEY, gase_ga_id NUMERIC, gase_se_id NUMERIC);</v>
      </c>
    </row>
    <row r="5" spans="1:31" x14ac:dyDescent="0.25">
      <c r="A5" s="2" t="s">
        <v>245</v>
      </c>
      <c r="C5" t="s">
        <v>163</v>
      </c>
      <c r="D5" t="str">
        <f t="shared" si="4"/>
        <v>plse_points NUMERIC);</v>
      </c>
      <c r="M5" s="16" t="s">
        <v>263</v>
      </c>
      <c r="N5" s="16"/>
      <c r="O5" t="s">
        <v>163</v>
      </c>
      <c r="P5" t="str">
        <f t="shared" si="2"/>
        <v xml:space="preserve">ga_doublegames NUMERIC, </v>
      </c>
      <c r="Q5" s="23" t="s">
        <v>158</v>
      </c>
      <c r="R5" s="16"/>
      <c r="S5" t="s">
        <v>163</v>
      </c>
      <c r="T5" t="str">
        <f t="shared" si="3"/>
        <v>ts_kontra NUMERIC);</v>
      </c>
      <c r="U5" s="23" t="s">
        <v>139</v>
      </c>
      <c r="W5" s="2" t="s">
        <v>163</v>
      </c>
      <c r="X5" s="31" t="str">
        <f t="shared" si="5"/>
        <v xml:space="preserve">ta_type1 NUMERIC, </v>
      </c>
      <c r="AA5" s="4"/>
      <c r="AE5" s="2" t="str">
        <f>$C$12</f>
        <v>CREATE TABLE assoc_game_regular_premium (grpr_id INTEGER PRIMARY KEY, grpr_gr_id NUMERIC, grpr_pr_id NUMERIC, grpr_pl_id NUMERIC, grpr_called NUMERIC, grpr_won NUMERIC);</v>
      </c>
    </row>
    <row r="6" spans="1:31" ht="15.75" thickBot="1" x14ac:dyDescent="0.3">
      <c r="M6" s="27" t="s">
        <v>264</v>
      </c>
      <c r="N6" s="16"/>
      <c r="O6" t="s">
        <v>154</v>
      </c>
      <c r="P6" t="str">
        <f t="shared" si="2"/>
        <v>ga_creation TEXT);</v>
      </c>
      <c r="U6" s="23" t="s">
        <v>140</v>
      </c>
      <c r="W6" s="2" t="s">
        <v>163</v>
      </c>
      <c r="X6" s="31" t="str">
        <f t="shared" si="5"/>
        <v xml:space="preserve">ta_type2 NUMERIC, </v>
      </c>
      <c r="Z6" s="18" t="s">
        <v>149</v>
      </c>
      <c r="AA6" s="9" t="s">
        <v>148</v>
      </c>
      <c r="AB6" s="9" t="s">
        <v>155</v>
      </c>
      <c r="AC6" s="9"/>
      <c r="AE6" s="2" t="str">
        <f>$G$1</f>
        <v>CREATE TABLE player (pl_id INTEGER PRIMARY KEY, pl_name TEXT);</v>
      </c>
    </row>
    <row r="7" spans="1:31" ht="15.75" thickBot="1" x14ac:dyDescent="0.3">
      <c r="A7" s="20" t="s">
        <v>129</v>
      </c>
      <c r="C7" s="28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U7" s="2" t="s">
        <v>286</v>
      </c>
      <c r="W7" s="2" t="s">
        <v>163</v>
      </c>
      <c r="X7" s="31" t="str">
        <f t="shared" si="5"/>
        <v>ta_value NUMERIC);</v>
      </c>
      <c r="Z7" s="4"/>
      <c r="AA7" s="4">
        <v>1</v>
      </c>
      <c r="AB7" s="2" t="s">
        <v>85</v>
      </c>
      <c r="AE7" s="2" t="str">
        <f>$K$1</f>
        <v>CREATE TABLE session (se_id INTEGER PRIMARY KEY, se_name TEXT, se_ts_id NUMERIC);</v>
      </c>
    </row>
    <row r="8" spans="1:31" x14ac:dyDescent="0.25">
      <c r="A8" s="22" t="s">
        <v>246</v>
      </c>
      <c r="C8" t="s">
        <v>162</v>
      </c>
      <c r="D8" t="str">
        <f t="shared" ref="D8:D9" si="6">A8&amp;" "&amp;C8&amp;IF(A9="",");",", ")</f>
        <v xml:space="preserve">gase_id INTEGER PRIMARY KEY, </v>
      </c>
      <c r="Z8" s="4"/>
      <c r="AA8" s="4">
        <v>2</v>
      </c>
      <c r="AB8" s="2" t="s">
        <v>88</v>
      </c>
      <c r="AE8" s="2" t="str">
        <f>$O$1</f>
        <v>CREATE TABLE game (ga_id INTEGER PRIMARY KEY, ga_pl_id_player NUMERIC, ga_ta_id NUMERIC, ga_doublegames NUMERIC, ga_creation TEXT);</v>
      </c>
    </row>
    <row r="9" spans="1:31" ht="15.75" thickBot="1" x14ac:dyDescent="0.3">
      <c r="A9" s="22" t="s">
        <v>247</v>
      </c>
      <c r="C9" t="s">
        <v>163</v>
      </c>
      <c r="D9" t="str">
        <f t="shared" si="6"/>
        <v xml:space="preserve">gase_ga_id NUMERIC, </v>
      </c>
      <c r="Z9" s="4"/>
      <c r="AA9" s="4">
        <v>3</v>
      </c>
      <c r="AB9" s="2" t="s">
        <v>89</v>
      </c>
      <c r="AE9" s="2" t="str">
        <f>$O$10</f>
        <v>CREATE TABLE game_regular (gr_id INTEGER PRIMARY KEY, gr_ga_id NUMERIC, gr_partner_pl_id NUMERIC, gr_kontra NUMERIC, gr_won NUMERIC);</v>
      </c>
    </row>
    <row r="10" spans="1:31" ht="15.75" thickBot="1" x14ac:dyDescent="0.3">
      <c r="A10" s="22" t="s">
        <v>248</v>
      </c>
      <c r="C10" t="s">
        <v>163</v>
      </c>
      <c r="D10" t="str">
        <f>A10&amp;" "&amp;C10&amp;IF(A11="",");",", ")</f>
        <v>gase_se_id NUMERIC);</v>
      </c>
      <c r="M10" s="19" t="s">
        <v>167</v>
      </c>
      <c r="O10" s="28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8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87</v>
      </c>
      <c r="AE10" s="2" t="str">
        <f>$O$17</f>
        <v>CREATE TABLE game_negative (gn_id INTEGER PRIMARY KEY, gn_ga_id NUMERIC, gn_player_pl_id NUMERIC, gn_ta_id NUMERIC, gn_won NUMERIC);</v>
      </c>
    </row>
    <row r="11" spans="1:31" ht="15.75" thickBot="1" x14ac:dyDescent="0.3">
      <c r="M11" s="22" t="s">
        <v>265</v>
      </c>
      <c r="O11" t="s">
        <v>162</v>
      </c>
      <c r="P11" t="str">
        <f t="shared" ref="P11:P15" si="7">M11&amp;" "&amp;O11&amp;IF(M12="",");",", ")</f>
        <v xml:space="preserve">gr_id INTEGER PRIMARY KEY, </v>
      </c>
      <c r="U11" s="22" t="s">
        <v>287</v>
      </c>
      <c r="W11" s="2" t="s">
        <v>162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86</v>
      </c>
      <c r="AE11" s="2" t="str">
        <f>$O$24</f>
        <v>CREATE TABLE game_negative_kontra (gnk_id INTEGER PRIMARY KEY, gnk_gane_id NUMERIC, gnk_player_pl_id NUMERIC, gnk_kontra NUMERIC);</v>
      </c>
    </row>
    <row r="12" spans="1:31" ht="15.75" thickBot="1" x14ac:dyDescent="0.3">
      <c r="A12" s="20" t="s">
        <v>168</v>
      </c>
      <c r="C12" s="28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2" t="s">
        <v>266</v>
      </c>
      <c r="O12" t="s">
        <v>163</v>
      </c>
      <c r="P12" t="str">
        <f t="shared" si="7"/>
        <v xml:space="preserve">gr_ga_id NUMERIC, </v>
      </c>
      <c r="U12" s="22" t="s">
        <v>289</v>
      </c>
      <c r="W12" s="2" t="s">
        <v>163</v>
      </c>
      <c r="X12" s="31" t="str">
        <f t="shared" ref="X12:X17" si="8">U12&amp;" "&amp;W12&amp;IF(U13="",");",", ")</f>
        <v xml:space="preserve">pr_ts_id NUMERIC, </v>
      </c>
      <c r="Z12" s="4"/>
      <c r="AA12" s="4"/>
      <c r="AE12" s="2" t="str">
        <f>$O$30</f>
        <v>CREATE TABLE game_trischaken (gt_id INTEGER PRIMARY KEY, gt_ga_id TEXT, gt_player_pl_id TEXT, gt_result TEXT);</v>
      </c>
    </row>
    <row r="13" spans="1:31" x14ac:dyDescent="0.25">
      <c r="A13" s="22" t="s">
        <v>249</v>
      </c>
      <c r="C13" t="s">
        <v>162</v>
      </c>
      <c r="D13" t="str">
        <f t="shared" ref="D13:D18" si="9">A13&amp;" "&amp;C13&amp;IF(A14="",");",", ")</f>
        <v xml:space="preserve">grpr_id INTEGER PRIMARY KEY, </v>
      </c>
      <c r="M13" s="22" t="s">
        <v>267</v>
      </c>
      <c r="O13" t="s">
        <v>163</v>
      </c>
      <c r="P13" t="str">
        <f t="shared" si="7"/>
        <v xml:space="preserve">gr_partner_pl_id NUMERIC, </v>
      </c>
      <c r="U13" s="27" t="s">
        <v>288</v>
      </c>
      <c r="W13" s="2" t="s">
        <v>154</v>
      </c>
      <c r="X13" s="31" t="str">
        <f t="shared" si="8"/>
        <v xml:space="preserve">pr_name TEXT, </v>
      </c>
      <c r="Z13" s="18" t="s">
        <v>158</v>
      </c>
      <c r="AA13" s="9" t="s">
        <v>157</v>
      </c>
      <c r="AB13" s="9" t="s">
        <v>170</v>
      </c>
      <c r="AC13" s="9"/>
      <c r="AE13" s="2" t="str">
        <f>$S$1</f>
        <v>CREATE TABLE tariffset (ts_id INTEGER PRIMARY KEY, ts_name TEXT, ts_bei NUMERIC, ts_kontra NUMERIC);</v>
      </c>
    </row>
    <row r="14" spans="1:31" x14ac:dyDescent="0.25">
      <c r="A14" s="22" t="s">
        <v>250</v>
      </c>
      <c r="C14" t="s">
        <v>163</v>
      </c>
      <c r="D14" t="str">
        <f t="shared" si="9"/>
        <v xml:space="preserve">grpr_gr_id NUMERIC, </v>
      </c>
      <c r="M14" s="2" t="s">
        <v>268</v>
      </c>
      <c r="O14" t="s">
        <v>163</v>
      </c>
      <c r="P14" t="str">
        <f t="shared" si="7"/>
        <v xml:space="preserve">gr_kontra NUMERIC, </v>
      </c>
      <c r="U14" s="23" t="s">
        <v>144</v>
      </c>
      <c r="W14" s="2" t="s">
        <v>163</v>
      </c>
      <c r="X14" s="31" t="str">
        <f t="shared" si="8"/>
        <v xml:space="preserve">pr_type1 NUMERIC, </v>
      </c>
      <c r="AA14" s="4">
        <v>2</v>
      </c>
      <c r="AB14" s="2" t="s">
        <v>118</v>
      </c>
      <c r="AE14" s="2" t="str">
        <f>$W$1</f>
        <v>CREATE TABLE tariff (ta_id INTEGER PRIMARY KEY, ta_ts_id NUMERIC, ta_name TEXT, ta_type1 NUMERIC, ta_type2 NUMERIC, ta_value NUMERIC);</v>
      </c>
    </row>
    <row r="15" spans="1:31" x14ac:dyDescent="0.25">
      <c r="A15" s="22" t="s">
        <v>251</v>
      </c>
      <c r="C15" t="s">
        <v>163</v>
      </c>
      <c r="D15" t="str">
        <f t="shared" si="9"/>
        <v xml:space="preserve">grpr_pr_id NUMERIC, </v>
      </c>
      <c r="M15" s="2" t="s">
        <v>269</v>
      </c>
      <c r="O15" t="s">
        <v>163</v>
      </c>
      <c r="P15" t="str">
        <f t="shared" si="7"/>
        <v>gr_won NUMERIC);</v>
      </c>
      <c r="U15" s="23" t="s">
        <v>145</v>
      </c>
      <c r="W15" s="2" t="s">
        <v>163</v>
      </c>
      <c r="X15" s="31" t="str">
        <f t="shared" si="8"/>
        <v xml:space="preserve">pr_type2 NUMERIC, </v>
      </c>
      <c r="AA15" s="4">
        <v>4</v>
      </c>
      <c r="AB15" s="2" t="s">
        <v>119</v>
      </c>
      <c r="AE15" s="2" t="str">
        <f>$W$10</f>
        <v>CREATE TABLE premium (pr_id INTEGER PRIMARY KEY, pr_ts_id NUMERIC, pr_name TEXT, pr_type1 NUMERIC, pr_type2 NUMERIC, pr_value_silent TEXT, pr_value_called TEXT);</v>
      </c>
    </row>
    <row r="16" spans="1:31" ht="15.75" thickBot="1" x14ac:dyDescent="0.3">
      <c r="A16" s="22" t="s">
        <v>252</v>
      </c>
      <c r="C16" t="s">
        <v>163</v>
      </c>
      <c r="D16" t="str">
        <f t="shared" si="9"/>
        <v xml:space="preserve">grpr_pl_id NUMERIC, </v>
      </c>
      <c r="E16"/>
      <c r="F16"/>
      <c r="U16" s="2" t="s">
        <v>290</v>
      </c>
      <c r="W16" s="2" t="s">
        <v>154</v>
      </c>
      <c r="X16" s="31" t="str">
        <f t="shared" si="8"/>
        <v xml:space="preserve">pr_value_silent TEXT, </v>
      </c>
      <c r="AA16" s="4">
        <v>8</v>
      </c>
      <c r="AB16" s="2" t="s">
        <v>120</v>
      </c>
      <c r="AE16" s="2" t="str">
        <f>$W$20</f>
        <v>CREATE TABLE trischaken (tr_id INTEGER PRIMARY KEY, tr_ts_id NUMERIC, tr qid NUMERIC, tr_value NUMERIC);</v>
      </c>
    </row>
    <row r="17" spans="1:31" ht="15.75" thickBot="1" x14ac:dyDescent="0.3">
      <c r="A17" s="16" t="s">
        <v>253</v>
      </c>
      <c r="C17" t="s">
        <v>163</v>
      </c>
      <c r="D17" t="str">
        <f t="shared" si="9"/>
        <v xml:space="preserve">grpr_called NUMERIC, </v>
      </c>
      <c r="E17"/>
      <c r="F17"/>
      <c r="M17" s="19" t="s">
        <v>130</v>
      </c>
      <c r="O17" s="28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291</v>
      </c>
      <c r="W17" s="2" t="s">
        <v>154</v>
      </c>
      <c r="X17" s="31" t="str">
        <f t="shared" si="8"/>
        <v>pr_value_called TEXT);</v>
      </c>
      <c r="AA17" s="4">
        <v>16</v>
      </c>
      <c r="AB17" s="2" t="s">
        <v>201</v>
      </c>
      <c r="AE17" s="2" t="s">
        <v>165</v>
      </c>
    </row>
    <row r="18" spans="1:31" x14ac:dyDescent="0.25">
      <c r="A18" s="16" t="s">
        <v>254</v>
      </c>
      <c r="C18" t="s">
        <v>163</v>
      </c>
      <c r="D18" t="str">
        <f t="shared" si="9"/>
        <v>grpr_won NUMERIC);</v>
      </c>
      <c r="E18"/>
      <c r="F18"/>
      <c r="M18" s="22" t="s">
        <v>270</v>
      </c>
      <c r="O18" t="s">
        <v>162</v>
      </c>
      <c r="P18" t="str">
        <f t="shared" ref="P18:P20" si="10">M18&amp;" "&amp;O18&amp;IF(M19="",");",", ")</f>
        <v xml:space="preserve">gn_id INTEGER PRIMARY KEY, </v>
      </c>
    </row>
    <row r="19" spans="1:31" ht="15.75" thickBot="1" x14ac:dyDescent="0.3">
      <c r="E19"/>
      <c r="F19"/>
      <c r="M19" s="22" t="s">
        <v>271</v>
      </c>
      <c r="O19" t="s">
        <v>163</v>
      </c>
      <c r="P19" t="str">
        <f>M19&amp;" "&amp;O19&amp;IF(M20="",");",", ")</f>
        <v xml:space="preserve">gn_ga_id NUMERIC, </v>
      </c>
      <c r="Z19" s="18" t="s">
        <v>139</v>
      </c>
      <c r="AA19" s="9" t="s">
        <v>136</v>
      </c>
      <c r="AB19" s="9" t="s">
        <v>171</v>
      </c>
      <c r="AC19" s="9"/>
    </row>
    <row r="20" spans="1:31" ht="15.75" thickBot="1" x14ac:dyDescent="0.3">
      <c r="E20"/>
      <c r="F20"/>
      <c r="M20" s="22" t="s">
        <v>272</v>
      </c>
      <c r="O20" t="s">
        <v>163</v>
      </c>
      <c r="P20" t="str">
        <f t="shared" si="10"/>
        <v xml:space="preserve">gn_player_pl_id NUMERIC, </v>
      </c>
      <c r="U20" s="19" t="s">
        <v>20</v>
      </c>
      <c r="V20"/>
      <c r="W20" s="28" t="str">
        <f>CONCATENATE(X20,X21,X22,X23,X24)</f>
        <v>CREATE TABLE trischaken (tr_id INTEGER PRIMARY KEY, tr_ts_id NUMERIC, tr qid NUMERIC, tr_value NUMERIC);</v>
      </c>
      <c r="X20" t="str">
        <f>"CREATE TABLE "&amp;U20&amp;" ("</f>
        <v>CREATE TABLE trischaken (</v>
      </c>
      <c r="AA20" s="4">
        <v>1</v>
      </c>
      <c r="AB20" s="2" t="s">
        <v>7</v>
      </c>
    </row>
    <row r="21" spans="1:31" x14ac:dyDescent="0.25">
      <c r="E21"/>
      <c r="F21"/>
      <c r="M21" s="22" t="s">
        <v>273</v>
      </c>
      <c r="O21" t="s">
        <v>163</v>
      </c>
      <c r="P21" t="str">
        <f>M21&amp;" "&amp;O21&amp;IF(M22="",");",", ")</f>
        <v xml:space="preserve">gn_ta_id NUMERIC, </v>
      </c>
      <c r="U21" s="22" t="s">
        <v>292</v>
      </c>
      <c r="V21"/>
      <c r="W21" s="16" t="s">
        <v>162</v>
      </c>
      <c r="X21" t="str">
        <f>U21&amp;" "&amp;W21&amp;IF(U22="",");",", ")</f>
        <v xml:space="preserve">tr_id INTEGER PRIMARY KEY, </v>
      </c>
      <c r="AA21" s="4">
        <v>2</v>
      </c>
      <c r="AB21" s="2" t="s">
        <v>9</v>
      </c>
    </row>
    <row r="22" spans="1:31" x14ac:dyDescent="0.25">
      <c r="E22"/>
      <c r="F22"/>
      <c r="M22" s="16" t="s">
        <v>274</v>
      </c>
      <c r="O22" t="s">
        <v>163</v>
      </c>
      <c r="P22" t="str">
        <f>M22&amp;" "&amp;O22&amp;IF(M23="",");",", ")</f>
        <v>gn_won NUMERIC);</v>
      </c>
      <c r="U22" s="22" t="s">
        <v>293</v>
      </c>
      <c r="V22"/>
      <c r="W22" s="2" t="s">
        <v>163</v>
      </c>
      <c r="X22" s="31" t="str">
        <f t="shared" ref="X22:X24" si="11">U22&amp;" "&amp;W22&amp;IF(U23="",");",", ")</f>
        <v xml:space="preserve">tr_ts_id NUMERIC, </v>
      </c>
      <c r="AA22" s="4">
        <v>3</v>
      </c>
      <c r="AB22" s="2" t="s">
        <v>10</v>
      </c>
    </row>
    <row r="23" spans="1:31" ht="15.75" thickBot="1" x14ac:dyDescent="0.3">
      <c r="A23"/>
      <c r="E23"/>
      <c r="F23"/>
      <c r="I23"/>
      <c r="U23" s="21" t="s">
        <v>294</v>
      </c>
      <c r="V23" s="31"/>
      <c r="W23" s="16" t="s">
        <v>163</v>
      </c>
      <c r="X23" s="31" t="str">
        <f t="shared" si="11"/>
        <v xml:space="preserve">tr qid NUMERIC, </v>
      </c>
      <c r="AA23" s="13">
        <v>4</v>
      </c>
      <c r="AB23" s="14" t="s">
        <v>12</v>
      </c>
      <c r="AC23" s="14"/>
    </row>
    <row r="24" spans="1:31" ht="15.75" thickBot="1" x14ac:dyDescent="0.3">
      <c r="A24"/>
      <c r="E24"/>
      <c r="F24"/>
      <c r="I24"/>
      <c r="M24" s="19" t="s">
        <v>156</v>
      </c>
      <c r="O24" s="28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 s="21" t="s">
        <v>295</v>
      </c>
      <c r="V24"/>
      <c r="W24" s="16" t="s">
        <v>163</v>
      </c>
      <c r="X24" s="31" t="str">
        <f t="shared" si="11"/>
        <v>tr_value NUMERIC);</v>
      </c>
    </row>
    <row r="25" spans="1:31" x14ac:dyDescent="0.25">
      <c r="A25"/>
      <c r="E25"/>
      <c r="F25"/>
      <c r="I25"/>
      <c r="M25" s="22" t="s">
        <v>275</v>
      </c>
      <c r="O25" t="s">
        <v>162</v>
      </c>
      <c r="P25" t="str">
        <f>M25&amp;" "&amp;O25&amp;IF(M26="",");",", ")</f>
        <v xml:space="preserve">gnk_id INTEGER PRIMARY KEY, </v>
      </c>
      <c r="Z25" s="18" t="s">
        <v>140</v>
      </c>
      <c r="AA25" s="9" t="s">
        <v>137</v>
      </c>
      <c r="AB25" s="9" t="s">
        <v>172</v>
      </c>
      <c r="AC25" s="9"/>
    </row>
    <row r="26" spans="1:31" x14ac:dyDescent="0.25">
      <c r="A26"/>
      <c r="E26"/>
      <c r="F26"/>
      <c r="M26" s="22" t="s">
        <v>276</v>
      </c>
      <c r="O26" t="s">
        <v>163</v>
      </c>
      <c r="P26" t="str">
        <f t="shared" ref="P26:P28" si="12">M26&amp;" "&amp;O26&amp;IF(M27="",");",", ")</f>
        <v xml:space="preserve">gnk_gane_id NUMERIC, </v>
      </c>
      <c r="AA26" s="4">
        <v>0</v>
      </c>
      <c r="AB26" s="2" t="s">
        <v>41</v>
      </c>
    </row>
    <row r="27" spans="1:31" x14ac:dyDescent="0.25">
      <c r="A27"/>
      <c r="E27"/>
      <c r="F27"/>
      <c r="M27" s="22" t="s">
        <v>277</v>
      </c>
      <c r="O27" t="s">
        <v>163</v>
      </c>
      <c r="P27" t="str">
        <f t="shared" si="12"/>
        <v xml:space="preserve">gnk_player_pl_id NUMERIC, </v>
      </c>
      <c r="AA27" s="4">
        <v>1</v>
      </c>
      <c r="AB27" s="14" t="s">
        <v>11</v>
      </c>
      <c r="AC27" s="14"/>
    </row>
    <row r="28" spans="1:31" x14ac:dyDescent="0.25">
      <c r="A28"/>
      <c r="E28"/>
      <c r="F28"/>
      <c r="M28" s="2" t="s">
        <v>278</v>
      </c>
      <c r="O28" t="s">
        <v>163</v>
      </c>
      <c r="P28" t="str">
        <f t="shared" si="12"/>
        <v>gnk_kontra NUMERIC);</v>
      </c>
      <c r="AA28" s="13">
        <v>2</v>
      </c>
      <c r="AB28" s="14" t="s">
        <v>92</v>
      </c>
      <c r="AC28" s="14"/>
    </row>
    <row r="29" spans="1:31" ht="15.75" thickBot="1" x14ac:dyDescent="0.3">
      <c r="A29"/>
      <c r="E29"/>
      <c r="F29"/>
      <c r="AA29" s="13">
        <v>3</v>
      </c>
      <c r="AB29" s="14" t="s">
        <v>93</v>
      </c>
      <c r="AC29" s="14"/>
    </row>
    <row r="30" spans="1:31" ht="15.75" thickBot="1" x14ac:dyDescent="0.3">
      <c r="A30"/>
      <c r="E30"/>
      <c r="F30"/>
      <c r="M30" s="19" t="s">
        <v>153</v>
      </c>
      <c r="N30" s="16"/>
      <c r="O30" s="28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</row>
    <row r="31" spans="1:31" x14ac:dyDescent="0.25">
      <c r="A31"/>
      <c r="E31"/>
      <c r="F31"/>
      <c r="M31" s="22" t="s">
        <v>279</v>
      </c>
      <c r="N31" s="16"/>
      <c r="O31" t="s">
        <v>162</v>
      </c>
      <c r="P31" t="str">
        <f t="shared" ref="P31:P32" si="13">M31&amp;" "&amp;O31&amp;IF(M32="",");",", ")</f>
        <v xml:space="preserve">gt_id INTEGER PRIMARY KEY, </v>
      </c>
      <c r="AA31" s="4">
        <v>5</v>
      </c>
      <c r="AB31" s="2" t="s">
        <v>110</v>
      </c>
    </row>
    <row r="32" spans="1:31" x14ac:dyDescent="0.25">
      <c r="A32"/>
      <c r="E32"/>
      <c r="F32"/>
      <c r="M32" s="22" t="s">
        <v>280</v>
      </c>
      <c r="N32" s="16"/>
      <c r="O32" t="s">
        <v>154</v>
      </c>
      <c r="P32" t="str">
        <f t="shared" si="13"/>
        <v xml:space="preserve">gt_ga_id TEXT, </v>
      </c>
      <c r="AA32" s="4">
        <v>6</v>
      </c>
      <c r="AB32" s="2" t="s">
        <v>111</v>
      </c>
    </row>
    <row r="33" spans="1:29" x14ac:dyDescent="0.25">
      <c r="A33"/>
      <c r="E33"/>
      <c r="F33"/>
      <c r="M33" s="22" t="s">
        <v>281</v>
      </c>
      <c r="N33" s="16"/>
      <c r="O33" t="s">
        <v>154</v>
      </c>
      <c r="P33" t="str">
        <f>M33&amp;" "&amp;O33&amp;IF(M34="",");",", ")</f>
        <v xml:space="preserve">gt_player_pl_id TEXT, </v>
      </c>
      <c r="R33"/>
      <c r="AA33" s="4">
        <v>7</v>
      </c>
      <c r="AB33" s="2" t="s">
        <v>112</v>
      </c>
    </row>
    <row r="34" spans="1:29" x14ac:dyDescent="0.25">
      <c r="A34"/>
      <c r="E34"/>
      <c r="F34"/>
      <c r="M34" s="27" t="s">
        <v>282</v>
      </c>
      <c r="N34" s="16"/>
      <c r="O34" t="s">
        <v>154</v>
      </c>
      <c r="P34" t="str">
        <f t="shared" ref="P34" si="14">M34&amp;" "&amp;O34&amp;IF(M35="",");",", ")</f>
        <v>gt_result TEXT);</v>
      </c>
      <c r="R34"/>
      <c r="AA34" s="4">
        <v>8</v>
      </c>
      <c r="AB34" s="2" t="s">
        <v>113</v>
      </c>
    </row>
    <row r="35" spans="1:29" x14ac:dyDescent="0.25">
      <c r="A35"/>
      <c r="E35"/>
      <c r="F35"/>
      <c r="R35"/>
      <c r="AA35" s="4">
        <v>9</v>
      </c>
      <c r="AB35" s="2" t="s">
        <v>114</v>
      </c>
    </row>
    <row r="36" spans="1:29" ht="15.75" thickBot="1" x14ac:dyDescent="0.3">
      <c r="A36"/>
      <c r="E36"/>
      <c r="F36"/>
      <c r="AA36" s="4"/>
    </row>
    <row r="37" spans="1:29" x14ac:dyDescent="0.25">
      <c r="A37"/>
      <c r="E37"/>
      <c r="F37"/>
      <c r="M37"/>
      <c r="U37" s="24" t="s">
        <v>96</v>
      </c>
      <c r="Z37" s="18" t="s">
        <v>144</v>
      </c>
      <c r="AA37" s="9" t="s">
        <v>142</v>
      </c>
      <c r="AB37" s="9" t="s">
        <v>173</v>
      </c>
      <c r="AC37" s="9"/>
    </row>
    <row r="38" spans="1:29" x14ac:dyDescent="0.25">
      <c r="A38"/>
      <c r="E38"/>
      <c r="F38"/>
      <c r="M38"/>
      <c r="U38" s="25" t="s">
        <v>97</v>
      </c>
      <c r="AA38" s="4">
        <v>1</v>
      </c>
      <c r="AB38" s="2" t="s">
        <v>105</v>
      </c>
    </row>
    <row r="39" spans="1:29" ht="15.75" thickBot="1" x14ac:dyDescent="0.3">
      <c r="A39"/>
      <c r="E39"/>
      <c r="F39"/>
      <c r="M39"/>
      <c r="U39" s="26" t="s">
        <v>154</v>
      </c>
      <c r="AA39" s="4">
        <v>2</v>
      </c>
      <c r="AB39" s="2" t="s">
        <v>10</v>
      </c>
    </row>
    <row r="40" spans="1:29" x14ac:dyDescent="0.25">
      <c r="A40"/>
      <c r="E40"/>
      <c r="F40"/>
      <c r="M40"/>
      <c r="AA40" s="4">
        <v>3</v>
      </c>
      <c r="AB40" s="2" t="s">
        <v>106</v>
      </c>
    </row>
    <row r="41" spans="1:29" x14ac:dyDescent="0.25">
      <c r="A41"/>
      <c r="E41"/>
      <c r="F41"/>
      <c r="M41"/>
    </row>
    <row r="42" spans="1:29" x14ac:dyDescent="0.25">
      <c r="A42"/>
      <c r="E42"/>
      <c r="F42"/>
      <c r="M42"/>
      <c r="Z42" s="18" t="s">
        <v>145</v>
      </c>
      <c r="AA42" s="9" t="s">
        <v>143</v>
      </c>
      <c r="AB42" s="9" t="s">
        <v>174</v>
      </c>
      <c r="AC42" s="9"/>
    </row>
    <row r="43" spans="1:29" x14ac:dyDescent="0.25">
      <c r="A43"/>
      <c r="E43"/>
      <c r="F43"/>
      <c r="M43"/>
      <c r="AA43" s="4">
        <v>0</v>
      </c>
      <c r="AB43" s="2" t="s">
        <v>41</v>
      </c>
    </row>
    <row r="44" spans="1:29" x14ac:dyDescent="0.25">
      <c r="A44"/>
      <c r="E44"/>
      <c r="F44"/>
      <c r="M44"/>
      <c r="AA44" s="4">
        <v>1</v>
      </c>
      <c r="AB44" s="2" t="s">
        <v>14</v>
      </c>
    </row>
    <row r="45" spans="1:29" x14ac:dyDescent="0.25">
      <c r="A45"/>
      <c r="E45"/>
      <c r="F45"/>
      <c r="M45"/>
      <c r="Q45"/>
      <c r="R45"/>
      <c r="U45"/>
      <c r="AA45" s="4"/>
    </row>
    <row r="46" spans="1:29" x14ac:dyDescent="0.25">
      <c r="A46"/>
      <c r="E46"/>
      <c r="F46"/>
      <c r="M46"/>
      <c r="Q46"/>
      <c r="R46"/>
      <c r="U46"/>
      <c r="Z46" s="18" t="s">
        <v>153</v>
      </c>
      <c r="AA46" s="9" t="s">
        <v>169</v>
      </c>
      <c r="AB46" s="9" t="s">
        <v>175</v>
      </c>
      <c r="AC46" s="9"/>
    </row>
    <row r="47" spans="1:29" x14ac:dyDescent="0.25">
      <c r="A47"/>
      <c r="E47"/>
      <c r="F47"/>
      <c r="M47"/>
      <c r="Q47"/>
      <c r="R47"/>
      <c r="U47"/>
      <c r="AA47" s="4">
        <v>1</v>
      </c>
      <c r="AB47" s="2" t="s">
        <v>19</v>
      </c>
    </row>
    <row r="48" spans="1:29" x14ac:dyDescent="0.25">
      <c r="A48"/>
      <c r="E48"/>
      <c r="F48"/>
      <c r="M48"/>
      <c r="Q48"/>
      <c r="R48"/>
      <c r="U48"/>
      <c r="AA48" s="4">
        <v>2</v>
      </c>
      <c r="AB48" s="2" t="s">
        <v>16</v>
      </c>
    </row>
    <row r="49" spans="1:29" x14ac:dyDescent="0.25">
      <c r="A49"/>
      <c r="E49"/>
      <c r="F49"/>
      <c r="M49"/>
      <c r="Q49"/>
      <c r="R49"/>
      <c r="U49"/>
      <c r="AA49" s="4">
        <v>3</v>
      </c>
      <c r="AB49" s="2" t="s">
        <v>17</v>
      </c>
    </row>
    <row r="50" spans="1:29" x14ac:dyDescent="0.25">
      <c r="A50"/>
      <c r="E50"/>
      <c r="F50"/>
      <c r="M50"/>
      <c r="Q50"/>
      <c r="R50"/>
      <c r="U50"/>
      <c r="AA50" s="4">
        <v>4</v>
      </c>
      <c r="AB50" s="2" t="s">
        <v>21</v>
      </c>
    </row>
    <row r="51" spans="1:29" x14ac:dyDescent="0.25">
      <c r="A51"/>
      <c r="E51"/>
      <c r="F51"/>
      <c r="M51"/>
      <c r="Q51"/>
      <c r="R51"/>
      <c r="U51"/>
    </row>
    <row r="52" spans="1:29" x14ac:dyDescent="0.25">
      <c r="A52"/>
      <c r="M52"/>
      <c r="Q52"/>
      <c r="R52"/>
      <c r="U52"/>
      <c r="Z52" s="8" t="s">
        <v>78</v>
      </c>
      <c r="AA52" s="9" t="s">
        <v>77</v>
      </c>
      <c r="AB52" s="9" t="s">
        <v>152</v>
      </c>
      <c r="AC52" s="9"/>
    </row>
    <row r="53" spans="1:29" x14ac:dyDescent="0.25">
      <c r="A53"/>
      <c r="M53"/>
      <c r="Q53"/>
      <c r="R53"/>
      <c r="U53"/>
      <c r="AA53" s="4">
        <v>1</v>
      </c>
      <c r="AB53" s="2" t="s">
        <v>161</v>
      </c>
    </row>
    <row r="54" spans="1:29" x14ac:dyDescent="0.25">
      <c r="A54"/>
      <c r="M54"/>
      <c r="Q54"/>
      <c r="R54"/>
      <c r="U54"/>
      <c r="AA54" s="4">
        <v>2</v>
      </c>
      <c r="AB54" s="2" t="s">
        <v>80</v>
      </c>
    </row>
    <row r="55" spans="1:29" x14ac:dyDescent="0.25">
      <c r="A55"/>
      <c r="M55"/>
      <c r="Q55"/>
      <c r="R55"/>
      <c r="U55"/>
    </row>
    <row r="56" spans="1:29" x14ac:dyDescent="0.25">
      <c r="A56"/>
      <c r="M56"/>
      <c r="Q56"/>
      <c r="R56"/>
      <c r="U56"/>
    </row>
    <row r="57" spans="1:29" x14ac:dyDescent="0.25">
      <c r="A57"/>
      <c r="M57"/>
      <c r="Q57"/>
      <c r="R57"/>
      <c r="U57"/>
    </row>
    <row r="58" spans="1:29" x14ac:dyDescent="0.25">
      <c r="A58"/>
      <c r="M58"/>
      <c r="Q58"/>
      <c r="R58"/>
      <c r="U58"/>
    </row>
    <row r="59" spans="1:29" x14ac:dyDescent="0.25">
      <c r="A59"/>
      <c r="M59"/>
      <c r="Q59"/>
      <c r="R59"/>
      <c r="U59"/>
    </row>
    <row r="60" spans="1:29" x14ac:dyDescent="0.25">
      <c r="A60"/>
      <c r="M60"/>
      <c r="Q60"/>
      <c r="R60"/>
      <c r="U60"/>
    </row>
    <row r="61" spans="1:29" x14ac:dyDescent="0.25">
      <c r="A61"/>
      <c r="M61"/>
      <c r="Q61"/>
      <c r="R61"/>
      <c r="U61"/>
    </row>
    <row r="62" spans="1:29" x14ac:dyDescent="0.25">
      <c r="A62"/>
      <c r="M62"/>
      <c r="Q62"/>
      <c r="R62"/>
      <c r="U62"/>
    </row>
    <row r="63" spans="1:29" x14ac:dyDescent="0.25">
      <c r="A63"/>
      <c r="M63"/>
      <c r="Q63"/>
      <c r="R63"/>
      <c r="U63"/>
    </row>
    <row r="64" spans="1:29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M78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5.85546875" style="30" bestFit="1" customWidth="1"/>
    <col min="3" max="3" width="25.42578125" bestFit="1" customWidth="1"/>
    <col min="4" max="4" width="6.7109375" style="30" bestFit="1" customWidth="1"/>
    <col min="5" max="5" width="11.42578125" style="30"/>
    <col min="6" max="6" width="4.28515625" customWidth="1"/>
    <col min="7" max="7" width="5.42578125" bestFit="1" customWidth="1"/>
    <col min="8" max="8" width="6.140625" style="30" bestFit="1" customWidth="1"/>
    <col min="9" max="9" width="5.85546875" style="30" bestFit="1" customWidth="1"/>
    <col min="10" max="10" width="19.42578125" bestFit="1" customWidth="1"/>
    <col min="11" max="12" width="9.42578125" style="30" bestFit="1" customWidth="1"/>
    <col min="13" max="13" width="10" style="30" bestFit="1" customWidth="1"/>
    <col min="14" max="14" width="4.28515625" customWidth="1"/>
    <col min="15" max="15" width="9.140625" bestFit="1" customWidth="1"/>
    <col min="16" max="16" width="6.140625" style="30" bestFit="1" customWidth="1"/>
    <col min="17" max="17" width="5.85546875" style="30" bestFit="1" customWidth="1"/>
    <col min="18" max="18" width="18" bestFit="1" customWidth="1"/>
    <col min="19" max="20" width="9.42578125" style="30" bestFit="1" customWidth="1"/>
    <col min="21" max="21" width="17" style="30" bestFit="1" customWidth="1"/>
    <col min="22" max="22" width="17.5703125" style="30" bestFit="1" customWidth="1"/>
    <col min="23" max="23" width="4.28515625" customWidth="1"/>
    <col min="24" max="24" width="10.140625" bestFit="1" customWidth="1"/>
    <col min="25" max="25" width="6" style="30" bestFit="1" customWidth="1"/>
    <col min="26" max="26" width="5.85546875" style="30" bestFit="1" customWidth="1"/>
    <col min="27" max="27" width="6.85546875" style="30" bestFit="1" customWidth="1"/>
    <col min="28" max="28" width="9.85546875" bestFit="1" customWidth="1"/>
    <col min="29" max="29" width="4.28515625" customWidth="1"/>
    <col min="31" max="34" width="14.28515625" style="31" customWidth="1"/>
    <col min="35" max="35" width="11.42578125" style="31"/>
    <col min="36" max="39" width="14.28515625" customWidth="1"/>
  </cols>
  <sheetData>
    <row r="1" spans="1:39" ht="15.75" thickBot="1" x14ac:dyDescent="0.3">
      <c r="A1" s="29" t="s">
        <v>125</v>
      </c>
      <c r="B1" s="19" t="s">
        <v>131</v>
      </c>
      <c r="C1" s="5" t="s">
        <v>132</v>
      </c>
      <c r="D1" s="19" t="s">
        <v>148</v>
      </c>
      <c r="E1" s="19" t="s">
        <v>157</v>
      </c>
      <c r="G1" s="29" t="s">
        <v>126</v>
      </c>
      <c r="H1" s="19" t="s">
        <v>133</v>
      </c>
      <c r="I1" s="19" t="s">
        <v>131</v>
      </c>
      <c r="J1" s="5" t="s">
        <v>135</v>
      </c>
      <c r="K1" s="19" t="s">
        <v>136</v>
      </c>
      <c r="L1" s="19" t="s">
        <v>137</v>
      </c>
      <c r="M1" s="19" t="s">
        <v>138</v>
      </c>
      <c r="O1" s="29" t="s">
        <v>127</v>
      </c>
      <c r="P1" s="19" t="s">
        <v>134</v>
      </c>
      <c r="Q1" s="19" t="s">
        <v>131</v>
      </c>
      <c r="R1" s="5" t="s">
        <v>141</v>
      </c>
      <c r="S1" s="19" t="s">
        <v>142</v>
      </c>
      <c r="T1" s="19" t="s">
        <v>143</v>
      </c>
      <c r="U1" s="19" t="s">
        <v>147</v>
      </c>
      <c r="V1" s="19" t="s">
        <v>146</v>
      </c>
      <c r="X1" s="29" t="s">
        <v>20</v>
      </c>
      <c r="Y1" s="19" t="s">
        <v>150</v>
      </c>
      <c r="Z1" s="19" t="s">
        <v>131</v>
      </c>
      <c r="AA1" s="19" t="s">
        <v>240</v>
      </c>
      <c r="AB1" s="5" t="s">
        <v>160</v>
      </c>
      <c r="AE1" s="31" t="str">
        <f>"INSERT INTO "&amp;$A$1&amp;" VALUES"</f>
        <v>INSERT INTO tariffset VALUES</v>
      </c>
      <c r="AF1" s="31" t="str">
        <f>"INSERT INTO "&amp;$G$1&amp;" VALUES"</f>
        <v>INSERT INTO tariff VALUES</v>
      </c>
      <c r="AG1" s="31" t="str">
        <f>"INSERT INTO "&amp;$O$1&amp;" VALUES"</f>
        <v>INSERT INTO premium VALUES</v>
      </c>
      <c r="AH1" s="31" t="str">
        <f>"INSERT INTO "&amp;$X$1&amp;" VALUES"</f>
        <v>INSERT INTO trischaken VALUES</v>
      </c>
    </row>
    <row r="2" spans="1:39" x14ac:dyDescent="0.25">
      <c r="B2" s="30">
        <v>1</v>
      </c>
      <c r="C2" t="s">
        <v>176</v>
      </c>
      <c r="D2" s="30">
        <v>2</v>
      </c>
      <c r="E2" s="30">
        <v>8</v>
      </c>
      <c r="H2" s="30">
        <v>1</v>
      </c>
      <c r="I2" s="30">
        <v>1</v>
      </c>
      <c r="J2" t="s">
        <v>194</v>
      </c>
      <c r="K2" s="30">
        <v>4</v>
      </c>
      <c r="L2" s="30">
        <v>1</v>
      </c>
      <c r="M2" s="30">
        <v>10</v>
      </c>
      <c r="P2" s="30">
        <v>1</v>
      </c>
      <c r="Q2" s="30">
        <v>1</v>
      </c>
      <c r="R2" t="s">
        <v>183</v>
      </c>
      <c r="S2" s="30">
        <v>1</v>
      </c>
      <c r="T2" s="30">
        <v>0</v>
      </c>
      <c r="U2" s="30">
        <v>10</v>
      </c>
      <c r="V2" s="30">
        <v>20</v>
      </c>
      <c r="Y2" s="30">
        <v>1</v>
      </c>
      <c r="Z2" s="30">
        <v>1</v>
      </c>
      <c r="AA2" s="33">
        <v>1</v>
      </c>
      <c r="AB2">
        <v>1</v>
      </c>
      <c r="AE2" s="31" t="str">
        <f>"("&amp;B2&amp;",'"&amp;C2&amp;"',"&amp;D2&amp;","&amp;E2&amp;")"&amp;IF(B3="",");",", ")</f>
        <v xml:space="preserve">(1,'TarockBlock',2,8), </v>
      </c>
      <c r="AF2" s="31" t="str">
        <f>"("&amp;H2&amp;","&amp;I2&amp;",'"&amp;J2&amp;"',"&amp;K2&amp;","&amp;L2&amp;","&amp;M2&amp;")"&amp;IF(H3="",");",", ")</f>
        <v xml:space="preserve">(1,1,'Trischaken',4,1,10), </v>
      </c>
      <c r="AG2" s="31" t="str">
        <f>"("&amp;P2&amp;","&amp;Q2&amp;",'"&amp;R2&amp;"',"&amp;S2&amp;","&amp;T2&amp;",'"&amp;U2&amp;"','"&amp;V2&amp;"')"&amp;IF(P3="",");",", ")</f>
        <v xml:space="preserve">(1,1,'Pagat',1,0,'10','20'), </v>
      </c>
      <c r="AH2" s="31" t="str">
        <f>"("&amp;Y2&amp;","&amp;Z2&amp;","&amp;AA2&amp;","&amp;AB2&amp;")"&amp;IF(Y3="",");",", ")</f>
        <v xml:space="preserve">(1,1,1,1), </v>
      </c>
      <c r="AJ2" s="31" t="str">
        <f>"INSERT INTO "&amp;$A$1&amp;" VALUES("&amp;B2&amp;",'"&amp;C2&amp;"',"&amp;D2&amp;","&amp;E2&amp;");"</f>
        <v>INSERT INTO tariffset VALUES(1,'TarockBlock',2,8);</v>
      </c>
      <c r="AK2" s="31" t="str">
        <f>"INSERT INTO "&amp;$G$1&amp;" VALUES("&amp;H2&amp;","&amp;I2&amp;",'"&amp;J2&amp;"',"&amp;K2&amp;","&amp;L2&amp;","&amp;M2&amp;");"</f>
        <v>INSERT INTO tariff VALUES(1,1,'Trischaken',4,1,10);</v>
      </c>
      <c r="AL2" s="31" t="str">
        <f>"INSERT INTO "&amp;$O$1&amp;" VALUES("&amp;P2&amp;","&amp;Q2&amp;",'"&amp;R2&amp;"',"&amp;S2&amp;","&amp;T2&amp;",'"&amp;U2&amp;"','"&amp;V2&amp;"');"</f>
        <v>INSERT INTO premium VALUES(1,1,'Pagat',1,0,'10','20');</v>
      </c>
      <c r="AM2" s="31" t="str">
        <f>"INSERT INTO "&amp;$X$1&amp;" VALUES("&amp;Y2&amp;","&amp;Z2&amp;","&amp;AA2&amp;","&amp;AB2&amp;");"</f>
        <v>INSERT INTO trischaken VALUES(1,1,1,1);</v>
      </c>
    </row>
    <row r="3" spans="1:39" x14ac:dyDescent="0.25">
      <c r="B3" s="30">
        <v>2</v>
      </c>
      <c r="C3" t="s">
        <v>237</v>
      </c>
      <c r="D3" s="30">
        <v>1</v>
      </c>
      <c r="E3" s="30">
        <v>8</v>
      </c>
      <c r="H3" s="30">
        <v>2</v>
      </c>
      <c r="I3" s="30">
        <v>1</v>
      </c>
      <c r="J3" t="s">
        <v>196</v>
      </c>
      <c r="K3" s="30">
        <v>1</v>
      </c>
      <c r="L3" s="30">
        <v>1</v>
      </c>
      <c r="M3" s="30">
        <v>10</v>
      </c>
      <c r="P3" s="30">
        <v>2</v>
      </c>
      <c r="Q3" s="30">
        <v>1</v>
      </c>
      <c r="R3" t="s">
        <v>184</v>
      </c>
      <c r="S3" s="30">
        <v>1</v>
      </c>
      <c r="T3" s="30">
        <v>0</v>
      </c>
      <c r="U3" s="30">
        <v>20</v>
      </c>
      <c r="V3" s="30">
        <v>40</v>
      </c>
      <c r="Y3" s="30">
        <v>2</v>
      </c>
      <c r="Z3" s="30">
        <v>1</v>
      </c>
      <c r="AA3" s="33">
        <v>2</v>
      </c>
      <c r="AB3">
        <v>2</v>
      </c>
      <c r="AE3" s="31" t="str">
        <f t="shared" ref="AE3:AE8" si="0">"("&amp;B3&amp;",'"&amp;C3&amp;"',"&amp;D3&amp;","&amp;E3&amp;")"&amp;IF(B4="",");",", ")</f>
        <v xml:space="preserve">(2,'Wiener Zeitung Cup',1,8), </v>
      </c>
      <c r="AF3" s="31" t="str">
        <f t="shared" ref="AF3:AF66" si="1">"("&amp;H3&amp;","&amp;I3&amp;",'"&amp;J3&amp;"',"&amp;K3&amp;","&amp;L3&amp;","&amp;M3&amp;")"&amp;IF(H4="",");",", ")</f>
        <v xml:space="preserve">(2,1,'Königrufer',1,1,10), </v>
      </c>
      <c r="AG3" s="31" t="str">
        <f t="shared" ref="AG3:AG65" si="2">"("&amp;P3&amp;","&amp;Q3&amp;",'"&amp;R3&amp;"',"&amp;S3&amp;","&amp;T3&amp;",'"&amp;U3&amp;"','"&amp;V3&amp;"')"&amp;IF(P4="",");",", ")</f>
        <v xml:space="preserve">(2,1,'Uhu',1,0,'20','40'), </v>
      </c>
      <c r="AH3" s="31" t="str">
        <f t="shared" ref="AH3:AH17" si="3">"("&amp;Y3&amp;","&amp;Z3&amp;","&amp;AA3&amp;","&amp;AB3&amp;")"&amp;IF(Y4="",");",", ")</f>
        <v xml:space="preserve">(2,1,2,2), </v>
      </c>
      <c r="AJ3" s="31" t="str">
        <f>"INSERT INTO "&amp;$A$1&amp;" VALUES("&amp;B3&amp;",'"&amp;C3&amp;"',"&amp;D3&amp;","&amp;E3&amp;");"</f>
        <v>INSERT INTO tariffset VALUES(2,'Wiener Zeitung Cup',1,8);</v>
      </c>
      <c r="AK3" s="31" t="str">
        <f>"INSERT INTO "&amp;$G$1&amp;" VALUES("&amp;H3&amp;","&amp;I3&amp;",'"&amp;J3&amp;"',"&amp;K3&amp;","&amp;L3&amp;","&amp;M3&amp;");"</f>
        <v>INSERT INTO tariff VALUES(2,1,'Königrufer',1,1,10);</v>
      </c>
      <c r="AL3" s="31" t="str">
        <f>"INSERT INTO "&amp;$O$1&amp;" VALUES("&amp;P3&amp;","&amp;Q3&amp;",'"&amp;R3&amp;"',"&amp;S3&amp;","&amp;T3&amp;",'"&amp;U3&amp;"','"&amp;V3&amp;"');"</f>
        <v>INSERT INTO premium VALUES(2,1,'Uhu',1,0,'20','40');</v>
      </c>
      <c r="AM3" s="31" t="str">
        <f>"INSERT INTO "&amp;$X$1&amp;" VALUES("&amp;Y3&amp;","&amp;Z3&amp;","&amp;AA3&amp;","&amp;AB3&amp;");"</f>
        <v>INSERT INTO trischaken VALUES(2,1,2,2);</v>
      </c>
    </row>
    <row r="4" spans="1:39" x14ac:dyDescent="0.25">
      <c r="B4" s="30">
        <v>3</v>
      </c>
      <c r="C4" t="s">
        <v>193</v>
      </c>
      <c r="D4" s="30">
        <v>1</v>
      </c>
      <c r="E4" s="30">
        <v>8</v>
      </c>
      <c r="H4" s="30">
        <v>3</v>
      </c>
      <c r="I4" s="30">
        <v>1</v>
      </c>
      <c r="J4" t="s">
        <v>195</v>
      </c>
      <c r="K4" s="30">
        <v>2</v>
      </c>
      <c r="L4" s="30">
        <v>1</v>
      </c>
      <c r="M4" s="30">
        <v>30</v>
      </c>
      <c r="P4" s="30">
        <v>3</v>
      </c>
      <c r="Q4" s="30">
        <v>1</v>
      </c>
      <c r="R4" t="s">
        <v>185</v>
      </c>
      <c r="S4" s="30">
        <v>1</v>
      </c>
      <c r="T4" s="30">
        <v>0</v>
      </c>
      <c r="U4" s="30">
        <v>30</v>
      </c>
      <c r="V4" s="30">
        <v>60</v>
      </c>
      <c r="Y4" s="30">
        <v>3</v>
      </c>
      <c r="Z4" s="30">
        <v>1</v>
      </c>
      <c r="AA4" s="33">
        <v>3</v>
      </c>
      <c r="AB4">
        <v>2</v>
      </c>
      <c r="AE4" s="31" t="str">
        <f t="shared" si="0"/>
        <v xml:space="preserve">(3,'Raiffeisencup/Hausruckcup',1,8), </v>
      </c>
      <c r="AF4" s="31" t="str">
        <f t="shared" si="1"/>
        <v xml:space="preserve">(3,1,'Sechserdreier',2,1,30), </v>
      </c>
      <c r="AG4" s="31" t="str">
        <f t="shared" si="2"/>
        <v xml:space="preserve">(3,1,'Kakadu',1,0,'30','60'), </v>
      </c>
      <c r="AH4" s="31" t="str">
        <f t="shared" si="3"/>
        <v xml:space="preserve">(3,1,3,2), </v>
      </c>
      <c r="AJ4" s="31" t="str">
        <f>"INSERT INTO "&amp;$A$1&amp;" VALUES("&amp;B4&amp;",'"&amp;C4&amp;"',"&amp;D4&amp;","&amp;E4&amp;");"</f>
        <v>INSERT INTO tariffset VALUES(3,'Raiffeisencup/Hausruckcup',1,8);</v>
      </c>
      <c r="AK4" s="31" t="str">
        <f>"INSERT INTO "&amp;$G$1&amp;" VALUES("&amp;H4&amp;","&amp;I4&amp;",'"&amp;J4&amp;"',"&amp;K4&amp;","&amp;L4&amp;","&amp;M4&amp;");"</f>
        <v>INSERT INTO tariff VALUES(3,1,'Sechserdreier',2,1,30);</v>
      </c>
      <c r="AL4" s="31" t="str">
        <f>"INSERT INTO "&amp;$O$1&amp;" VALUES("&amp;P4&amp;","&amp;Q4&amp;",'"&amp;R4&amp;"',"&amp;S4&amp;","&amp;T4&amp;",'"&amp;U4&amp;"','"&amp;V4&amp;"');"</f>
        <v>INSERT INTO premium VALUES(3,1,'Kakadu',1,0,'30','60');</v>
      </c>
      <c r="AM4" s="31" t="str">
        <f>"INSERT INTO "&amp;$X$1&amp;" VALUES("&amp;Y4&amp;","&amp;Z4&amp;","&amp;AA4&amp;","&amp;AB4&amp;");"</f>
        <v>INSERT INTO trischaken VALUES(3,1,3,2);</v>
      </c>
    </row>
    <row r="5" spans="1:39" x14ac:dyDescent="0.25">
      <c r="B5" s="30">
        <v>4</v>
      </c>
      <c r="C5" t="s">
        <v>204</v>
      </c>
      <c r="D5" s="30">
        <v>4</v>
      </c>
      <c r="E5" s="30">
        <v>8</v>
      </c>
      <c r="H5" s="30">
        <v>4</v>
      </c>
      <c r="I5" s="30">
        <v>1</v>
      </c>
      <c r="J5" t="s">
        <v>189</v>
      </c>
      <c r="K5" s="30">
        <v>4</v>
      </c>
      <c r="L5" s="30">
        <v>2</v>
      </c>
      <c r="M5" s="30">
        <v>10</v>
      </c>
      <c r="P5" s="30">
        <v>4</v>
      </c>
      <c r="Q5" s="30">
        <v>1</v>
      </c>
      <c r="R5" t="s">
        <v>186</v>
      </c>
      <c r="S5" s="30">
        <v>2</v>
      </c>
      <c r="T5" s="30">
        <v>0</v>
      </c>
      <c r="U5" s="30">
        <v>10</v>
      </c>
      <c r="V5" s="30">
        <v>20</v>
      </c>
      <c r="Y5" s="30">
        <v>4</v>
      </c>
      <c r="Z5" s="30">
        <v>2</v>
      </c>
      <c r="AA5" s="33">
        <v>1</v>
      </c>
      <c r="AB5" s="31">
        <v>1</v>
      </c>
      <c r="AE5" s="31" t="str">
        <f t="shared" si="0"/>
        <v xml:space="preserve">(4,'Tiroler Tarockcup',4,8), </v>
      </c>
      <c r="AF5" s="31" t="str">
        <f t="shared" si="1"/>
        <v xml:space="preserve">(4,1,'Piccolo',4,2,10), </v>
      </c>
      <c r="AG5" s="31" t="str">
        <f t="shared" si="2"/>
        <v xml:space="preserve">(4,1,'König ultimo',2,0,'10','20'), </v>
      </c>
      <c r="AH5" s="31" t="str">
        <f t="shared" si="3"/>
        <v xml:space="preserve">(4,2,1,1), </v>
      </c>
      <c r="AJ5" s="31" t="str">
        <f>"INSERT INTO "&amp;$A$1&amp;" VALUES("&amp;B5&amp;",'"&amp;C5&amp;"',"&amp;D5&amp;","&amp;E5&amp;");"</f>
        <v>INSERT INTO tariffset VALUES(4,'Tiroler Tarockcup',4,8);</v>
      </c>
      <c r="AK5" s="31" t="str">
        <f>"INSERT INTO "&amp;$G$1&amp;" VALUES("&amp;H5&amp;","&amp;I5&amp;",'"&amp;J5&amp;"',"&amp;K5&amp;","&amp;L5&amp;","&amp;M5&amp;");"</f>
        <v>INSERT INTO tariff VALUES(4,1,'Piccolo',4,2,10);</v>
      </c>
      <c r="AL5" s="31" t="str">
        <f>"INSERT INTO "&amp;$O$1&amp;" VALUES("&amp;P5&amp;","&amp;Q5&amp;",'"&amp;R5&amp;"',"&amp;S5&amp;","&amp;T5&amp;",'"&amp;U5&amp;"','"&amp;V5&amp;"');"</f>
        <v>INSERT INTO premium VALUES(4,1,'König ultimo',2,0,'10','20');</v>
      </c>
      <c r="AM5" s="31" t="str">
        <f>"INSERT INTO "&amp;$X$1&amp;" VALUES("&amp;Y5&amp;","&amp;Z5&amp;","&amp;AA5&amp;","&amp;AB5&amp;");"</f>
        <v>INSERT INTO trischaken VALUES(4,2,1,1);</v>
      </c>
    </row>
    <row r="6" spans="1:39" x14ac:dyDescent="0.25">
      <c r="B6" s="30">
        <v>5</v>
      </c>
      <c r="C6" t="s">
        <v>235</v>
      </c>
      <c r="D6" s="30">
        <v>2</v>
      </c>
      <c r="E6" s="30">
        <v>4</v>
      </c>
      <c r="H6" s="30">
        <v>5</v>
      </c>
      <c r="I6" s="30">
        <v>1</v>
      </c>
      <c r="J6" t="s">
        <v>190</v>
      </c>
      <c r="K6" s="30">
        <v>4</v>
      </c>
      <c r="L6" s="30">
        <v>2</v>
      </c>
      <c r="M6" s="30">
        <v>10</v>
      </c>
      <c r="P6" s="30">
        <v>5</v>
      </c>
      <c r="Q6" s="30">
        <v>1</v>
      </c>
      <c r="R6" t="s">
        <v>14</v>
      </c>
      <c r="S6" s="30">
        <v>1</v>
      </c>
      <c r="T6" s="30">
        <v>1</v>
      </c>
      <c r="U6" s="30">
        <v>10</v>
      </c>
      <c r="V6" s="30">
        <v>20</v>
      </c>
      <c r="Y6" s="30">
        <v>5</v>
      </c>
      <c r="Z6" s="30">
        <v>2</v>
      </c>
      <c r="AA6" s="33">
        <v>2</v>
      </c>
      <c r="AB6" s="31">
        <v>2</v>
      </c>
      <c r="AE6" s="31" t="str">
        <f t="shared" si="0"/>
        <v>(5,'Steirischer Tarockcup',2,4));</v>
      </c>
      <c r="AF6" s="31" t="str">
        <f t="shared" si="1"/>
        <v xml:space="preserve">(5,1,'Zwiccolo',4,2,10), </v>
      </c>
      <c r="AG6" s="31" t="str">
        <f t="shared" si="2"/>
        <v xml:space="preserve">(5,1,'Mondfang',1,1,'10','20'), </v>
      </c>
      <c r="AH6" s="31" t="str">
        <f t="shared" si="3"/>
        <v xml:space="preserve">(5,2,2,2), </v>
      </c>
      <c r="AJ6" s="31" t="str">
        <f>"INSERT INTO "&amp;$A$1&amp;" VALUES("&amp;B6&amp;",'"&amp;C6&amp;"',"&amp;D6&amp;","&amp;E6&amp;");"</f>
        <v>INSERT INTO tariffset VALUES(5,'Steirischer Tarockcup',2,4);</v>
      </c>
      <c r="AK6" s="31" t="str">
        <f>"INSERT INTO "&amp;$G$1&amp;" VALUES("&amp;H6&amp;","&amp;I6&amp;",'"&amp;J6&amp;"',"&amp;K6&amp;","&amp;L6&amp;","&amp;M6&amp;");"</f>
        <v>INSERT INTO tariff VALUES(5,1,'Zwiccolo',4,2,10);</v>
      </c>
      <c r="AL6" s="31" t="str">
        <f>"INSERT INTO "&amp;$O$1&amp;" VALUES("&amp;P6&amp;","&amp;Q6&amp;",'"&amp;R6&amp;"',"&amp;S6&amp;","&amp;T6&amp;",'"&amp;U6&amp;"','"&amp;V6&amp;"');"</f>
        <v>INSERT INTO premium VALUES(5,1,'Mondfang',1,1,'10','20');</v>
      </c>
      <c r="AM6" s="31" t="str">
        <f>"INSERT INTO "&amp;$X$1&amp;" VALUES("&amp;Y6&amp;","&amp;Z6&amp;","&amp;AA6&amp;","&amp;AB6&amp;");"</f>
        <v>INSERT INTO trischaken VALUES(5,2,2,2);</v>
      </c>
    </row>
    <row r="7" spans="1:39" x14ac:dyDescent="0.25">
      <c r="H7" s="30">
        <v>6</v>
      </c>
      <c r="I7" s="30">
        <v>1</v>
      </c>
      <c r="J7" t="s">
        <v>177</v>
      </c>
      <c r="K7" s="30">
        <v>1</v>
      </c>
      <c r="L7" s="30">
        <v>4</v>
      </c>
      <c r="M7" s="30">
        <v>20</v>
      </c>
      <c r="P7" s="30">
        <v>6</v>
      </c>
      <c r="Q7" s="30">
        <v>1</v>
      </c>
      <c r="R7" t="s">
        <v>187</v>
      </c>
      <c r="S7" s="30">
        <v>1</v>
      </c>
      <c r="T7" s="30">
        <v>0</v>
      </c>
      <c r="U7" s="30">
        <v>10</v>
      </c>
      <c r="V7" s="30">
        <v>20</v>
      </c>
      <c r="Y7" s="30">
        <v>6</v>
      </c>
      <c r="Z7" s="30">
        <v>2</v>
      </c>
      <c r="AA7" s="33">
        <v>3</v>
      </c>
      <c r="AB7" s="31">
        <v>2</v>
      </c>
      <c r="AF7" s="31" t="str">
        <f t="shared" si="1"/>
        <v xml:space="preserve">(6,1,'Solorufer',1,4,20), </v>
      </c>
      <c r="AG7" s="31" t="str">
        <f t="shared" si="2"/>
        <v xml:space="preserve">(6,1,'Trull',1,0,'10','20'), </v>
      </c>
      <c r="AH7" s="31" t="str">
        <f t="shared" si="3"/>
        <v xml:space="preserve">(6,2,3,2), </v>
      </c>
      <c r="AK7" s="31" t="str">
        <f>"INSERT INTO "&amp;$G$1&amp;" VALUES("&amp;H7&amp;","&amp;I7&amp;",'"&amp;J7&amp;"',"&amp;K7&amp;","&amp;L7&amp;","&amp;M7&amp;");"</f>
        <v>INSERT INTO tariff VALUES(6,1,'Solorufer',1,4,20);</v>
      </c>
      <c r="AL7" s="31" t="str">
        <f>"INSERT INTO "&amp;$O$1&amp;" VALUES("&amp;P7&amp;","&amp;Q7&amp;",'"&amp;R7&amp;"',"&amp;S7&amp;","&amp;T7&amp;",'"&amp;U7&amp;"','"&amp;V7&amp;"');"</f>
        <v>INSERT INTO premium VALUES(6,1,'Trull',1,0,'10','20');</v>
      </c>
      <c r="AM7" s="31" t="str">
        <f>"INSERT INTO "&amp;$X$1&amp;" VALUES("&amp;Y7&amp;","&amp;Z7&amp;","&amp;AA7&amp;","&amp;AB7&amp;");"</f>
        <v>INSERT INTO trischaken VALUES(6,2,3,2);</v>
      </c>
    </row>
    <row r="8" spans="1:39" x14ac:dyDescent="0.25">
      <c r="H8" s="30">
        <v>7</v>
      </c>
      <c r="I8" s="30">
        <v>1</v>
      </c>
      <c r="J8" t="s">
        <v>178</v>
      </c>
      <c r="K8" s="30">
        <v>1</v>
      </c>
      <c r="L8" s="30">
        <v>5</v>
      </c>
      <c r="M8" s="30">
        <v>10</v>
      </c>
      <c r="P8" s="30">
        <v>7</v>
      </c>
      <c r="Q8" s="30">
        <v>1</v>
      </c>
      <c r="R8" t="s">
        <v>188</v>
      </c>
      <c r="S8" s="30">
        <v>2</v>
      </c>
      <c r="T8" s="30">
        <v>0</v>
      </c>
      <c r="U8" s="30">
        <v>10</v>
      </c>
      <c r="V8" s="30">
        <v>20</v>
      </c>
      <c r="Y8" s="30">
        <v>7</v>
      </c>
      <c r="Z8" s="30">
        <v>3</v>
      </c>
      <c r="AA8" s="33">
        <v>1</v>
      </c>
      <c r="AB8" s="31">
        <v>1</v>
      </c>
      <c r="AF8" s="31" t="str">
        <f t="shared" si="1"/>
        <v xml:space="preserve">(7,1,'Besserrufer (+Vogel)',1,5,10), </v>
      </c>
      <c r="AG8" s="31" t="str">
        <f t="shared" si="2"/>
        <v xml:space="preserve">(7,1,'4 Könige',2,0,'10','20'), </v>
      </c>
      <c r="AH8" s="31" t="str">
        <f t="shared" si="3"/>
        <v xml:space="preserve">(7,3,1,1), </v>
      </c>
      <c r="AK8" s="31" t="str">
        <f>"INSERT INTO "&amp;$G$1&amp;" VALUES("&amp;H8&amp;","&amp;I8&amp;",'"&amp;J8&amp;"',"&amp;K8&amp;","&amp;L8&amp;","&amp;M8&amp;");"</f>
        <v>INSERT INTO tariff VALUES(7,1,'Besserrufer (+Vogel)',1,5,10);</v>
      </c>
      <c r="AL8" s="31" t="str">
        <f>"INSERT INTO "&amp;$O$1&amp;" VALUES("&amp;P8&amp;","&amp;Q8&amp;",'"&amp;R8&amp;"',"&amp;S8&amp;","&amp;T8&amp;",'"&amp;U8&amp;"','"&amp;V8&amp;"');"</f>
        <v>INSERT INTO premium VALUES(7,1,'4 Könige',2,0,'10','20');</v>
      </c>
      <c r="AM8" s="31" t="str">
        <f>"INSERT INTO "&amp;$X$1&amp;" VALUES("&amp;Y8&amp;","&amp;Z8&amp;","&amp;AA8&amp;","&amp;AB8&amp;");"</f>
        <v>INSERT INTO trischaken VALUES(7,3,1,1);</v>
      </c>
    </row>
    <row r="9" spans="1:39" x14ac:dyDescent="0.25">
      <c r="H9" s="30">
        <v>8</v>
      </c>
      <c r="I9" s="30">
        <v>1</v>
      </c>
      <c r="J9" t="s">
        <v>93</v>
      </c>
      <c r="K9" s="30">
        <v>4</v>
      </c>
      <c r="L9" s="30">
        <v>3</v>
      </c>
      <c r="M9" s="30">
        <v>30</v>
      </c>
      <c r="P9" s="30">
        <v>8</v>
      </c>
      <c r="Q9" s="30">
        <v>1</v>
      </c>
      <c r="R9" t="s">
        <v>202</v>
      </c>
      <c r="S9" s="30">
        <v>3</v>
      </c>
      <c r="T9" s="30">
        <v>0</v>
      </c>
      <c r="U9" s="30">
        <v>10</v>
      </c>
      <c r="V9" s="30">
        <v>20</v>
      </c>
      <c r="Y9" s="30">
        <v>8</v>
      </c>
      <c r="Z9" s="30">
        <v>3</v>
      </c>
      <c r="AA9" s="33">
        <v>2</v>
      </c>
      <c r="AB9" s="31">
        <v>2</v>
      </c>
      <c r="AF9" s="31" t="str">
        <f t="shared" si="1"/>
        <v xml:space="preserve">(8,1,'Bettler',4,3,30), </v>
      </c>
      <c r="AG9" s="31" t="str">
        <f t="shared" si="2"/>
        <v xml:space="preserve">(8,1,'1. Sack (≥45/2)',3,0,'10','20'), </v>
      </c>
      <c r="AH9" s="31" t="str">
        <f t="shared" si="3"/>
        <v xml:space="preserve">(8,3,2,2), </v>
      </c>
      <c r="AK9" s="31" t="str">
        <f>"INSERT INTO "&amp;$G$1&amp;" VALUES("&amp;H9&amp;","&amp;I9&amp;",'"&amp;J9&amp;"',"&amp;K9&amp;","&amp;L9&amp;","&amp;M9&amp;");"</f>
        <v>INSERT INTO tariff VALUES(8,1,'Bettler',4,3,30);</v>
      </c>
      <c r="AL9" s="31" t="str">
        <f>"INSERT INTO "&amp;$O$1&amp;" VALUES("&amp;P9&amp;","&amp;Q9&amp;",'"&amp;R9&amp;"',"&amp;S9&amp;","&amp;T9&amp;",'"&amp;U9&amp;"','"&amp;V9&amp;"');"</f>
        <v>INSERT INTO premium VALUES(8,1,'1. Sack (≥45/2)',3,0,'10','20');</v>
      </c>
      <c r="AM9" s="31" t="str">
        <f>"INSERT INTO "&amp;$X$1&amp;" VALUES("&amp;Y9&amp;","&amp;Z9&amp;","&amp;AA9&amp;","&amp;AB9&amp;");"</f>
        <v>INSERT INTO trischaken VALUES(8,3,2,2);</v>
      </c>
    </row>
    <row r="10" spans="1:39" x14ac:dyDescent="0.25">
      <c r="H10" s="30">
        <v>9</v>
      </c>
      <c r="I10" s="30">
        <v>1</v>
      </c>
      <c r="J10" t="s">
        <v>179</v>
      </c>
      <c r="K10" s="30">
        <v>3</v>
      </c>
      <c r="L10" s="30">
        <v>0</v>
      </c>
      <c r="M10" s="30">
        <v>40</v>
      </c>
      <c r="P10" s="30">
        <v>9</v>
      </c>
      <c r="Q10" s="30">
        <v>1</v>
      </c>
      <c r="R10" t="s">
        <v>203</v>
      </c>
      <c r="S10" s="30">
        <v>3</v>
      </c>
      <c r="T10" s="30">
        <v>0</v>
      </c>
      <c r="U10" s="30">
        <v>20</v>
      </c>
      <c r="V10" s="30">
        <v>40</v>
      </c>
      <c r="Y10" s="30">
        <v>9</v>
      </c>
      <c r="Z10" s="30">
        <v>3</v>
      </c>
      <c r="AA10" s="33">
        <v>3</v>
      </c>
      <c r="AB10" s="31">
        <v>2</v>
      </c>
      <c r="AF10" s="31" t="str">
        <f t="shared" si="1"/>
        <v xml:space="preserve">(9,1,'Farbendreier',3,0,40), </v>
      </c>
      <c r="AG10" s="31" t="str">
        <f t="shared" si="2"/>
        <v xml:space="preserve">(9,1,'2. Sack (≥55/2)',3,0,'20','40'), </v>
      </c>
      <c r="AH10" s="31" t="str">
        <f t="shared" si="3"/>
        <v xml:space="preserve">(9,3,3,2), </v>
      </c>
      <c r="AK10" s="31" t="str">
        <f>"INSERT INTO "&amp;$G$1&amp;" VALUES("&amp;H10&amp;","&amp;I10&amp;",'"&amp;J10&amp;"',"&amp;K10&amp;","&amp;L10&amp;","&amp;M10&amp;");"</f>
        <v>INSERT INTO tariff VALUES(9,1,'Farbendreier',3,0,40);</v>
      </c>
      <c r="AL10" s="31" t="str">
        <f>"INSERT INTO "&amp;$O$1&amp;" VALUES("&amp;P10&amp;","&amp;Q10&amp;",'"&amp;R10&amp;"',"&amp;S10&amp;","&amp;T10&amp;",'"&amp;U10&amp;"','"&amp;V10&amp;"');"</f>
        <v>INSERT INTO premium VALUES(9,1,'2. Sack (≥55/2)',3,0,'20','40');</v>
      </c>
      <c r="AM10" s="31" t="str">
        <f>"INSERT INTO "&amp;$X$1&amp;" VALUES("&amp;Y10&amp;","&amp;Z10&amp;","&amp;AA10&amp;","&amp;AB10&amp;");"</f>
        <v>INSERT INTO trischaken VALUES(9,3,3,2);</v>
      </c>
    </row>
    <row r="11" spans="1:39" x14ac:dyDescent="0.25">
      <c r="H11" s="30">
        <v>10</v>
      </c>
      <c r="I11" s="30">
        <v>1</v>
      </c>
      <c r="J11" t="s">
        <v>9</v>
      </c>
      <c r="K11" s="30">
        <v>2</v>
      </c>
      <c r="L11" s="30">
        <v>0</v>
      </c>
      <c r="M11" s="30">
        <v>40</v>
      </c>
      <c r="P11" s="30">
        <v>10</v>
      </c>
      <c r="Q11" s="30">
        <v>1</v>
      </c>
      <c r="R11" t="s">
        <v>17</v>
      </c>
      <c r="S11" s="30">
        <v>3</v>
      </c>
      <c r="T11" s="30">
        <v>0</v>
      </c>
      <c r="U11" s="30" t="s">
        <v>205</v>
      </c>
      <c r="V11" s="30" t="s">
        <v>206</v>
      </c>
      <c r="Y11" s="30">
        <v>10</v>
      </c>
      <c r="Z11" s="30">
        <v>4</v>
      </c>
      <c r="AA11" s="33">
        <v>1</v>
      </c>
      <c r="AB11" s="31">
        <v>1</v>
      </c>
      <c r="AF11" s="31" t="str">
        <f t="shared" si="1"/>
        <v xml:space="preserve">(10,1,'Dreier',2,0,40), </v>
      </c>
      <c r="AG11" s="31" t="str">
        <f t="shared" si="2"/>
        <v xml:space="preserve">(10,1,'Valat',3,0,'x4','x8'), </v>
      </c>
      <c r="AH11" s="31" t="str">
        <f t="shared" si="3"/>
        <v xml:space="preserve">(10,4,1,1), </v>
      </c>
      <c r="AK11" s="31" t="str">
        <f>"INSERT INTO "&amp;$G$1&amp;" VALUES("&amp;H11&amp;","&amp;I11&amp;",'"&amp;J11&amp;"',"&amp;K11&amp;","&amp;L11&amp;","&amp;M11&amp;");"</f>
        <v>INSERT INTO tariff VALUES(10,1,'Dreier',2,0,40);</v>
      </c>
      <c r="AL11" s="31" t="str">
        <f>"INSERT INTO "&amp;$O$1&amp;" VALUES("&amp;P11&amp;","&amp;Q11&amp;",'"&amp;R11&amp;"',"&amp;S11&amp;","&amp;T11&amp;",'"&amp;U11&amp;"','"&amp;V11&amp;"');"</f>
        <v>INSERT INTO premium VALUES(10,1,'Valat',3,0,'x4','x8');</v>
      </c>
      <c r="AM11" s="31" t="str">
        <f>"INSERT INTO "&amp;$X$1&amp;" VALUES("&amp;Y11&amp;","&amp;Z11&amp;","&amp;AA11&amp;","&amp;AB11&amp;");"</f>
        <v>INSERT INTO trischaken VALUES(10,4,1,1);</v>
      </c>
    </row>
    <row r="12" spans="1:39" x14ac:dyDescent="0.25">
      <c r="H12" s="30">
        <v>11</v>
      </c>
      <c r="I12" s="30">
        <v>1</v>
      </c>
      <c r="J12" t="s">
        <v>191</v>
      </c>
      <c r="K12" s="30">
        <v>4</v>
      </c>
      <c r="L12" s="30">
        <v>2</v>
      </c>
      <c r="M12" s="30">
        <v>50</v>
      </c>
      <c r="P12" s="30">
        <v>11</v>
      </c>
      <c r="Q12" s="30">
        <v>2</v>
      </c>
      <c r="R12" t="s">
        <v>183</v>
      </c>
      <c r="S12" s="30">
        <v>1</v>
      </c>
      <c r="T12" s="30">
        <v>0</v>
      </c>
      <c r="U12" s="30">
        <v>10</v>
      </c>
      <c r="V12" s="30">
        <v>20</v>
      </c>
      <c r="Y12" s="30">
        <v>11</v>
      </c>
      <c r="Z12" s="30">
        <v>4</v>
      </c>
      <c r="AA12" s="33">
        <v>2</v>
      </c>
      <c r="AB12" s="31">
        <v>2</v>
      </c>
      <c r="AF12" s="31" t="str">
        <f t="shared" si="1"/>
        <v xml:space="preserve">(11,1,'Piccolo ouvert',4,2,50), </v>
      </c>
      <c r="AG12" s="31" t="str">
        <f t="shared" si="2"/>
        <v xml:space="preserve">(11,2,'Pagat',1,0,'10','20'), </v>
      </c>
      <c r="AH12" s="31" t="str">
        <f t="shared" si="3"/>
        <v xml:space="preserve">(11,4,2,2), </v>
      </c>
      <c r="AK12" s="31" t="str">
        <f>"INSERT INTO "&amp;$G$1&amp;" VALUES("&amp;H12&amp;","&amp;I12&amp;",'"&amp;J12&amp;"',"&amp;K12&amp;","&amp;L12&amp;","&amp;M12&amp;");"</f>
        <v>INSERT INTO tariff VALUES(11,1,'Piccolo ouvert',4,2,50);</v>
      </c>
      <c r="AL12" s="31" t="str">
        <f>"INSERT INTO "&amp;$O$1&amp;" VALUES("&amp;P12&amp;","&amp;Q12&amp;",'"&amp;R12&amp;"',"&amp;S12&amp;","&amp;T12&amp;",'"&amp;U12&amp;"','"&amp;V12&amp;"');"</f>
        <v>INSERT INTO premium VALUES(11,2,'Pagat',1,0,'10','20');</v>
      </c>
      <c r="AM12" s="31" t="str">
        <f>"INSERT INTO "&amp;$X$1&amp;" VALUES("&amp;Y12&amp;","&amp;Z12&amp;","&amp;AA12&amp;","&amp;AB12&amp;");"</f>
        <v>INSERT INTO trischaken VALUES(11,4,2,2);</v>
      </c>
    </row>
    <row r="13" spans="1:39" x14ac:dyDescent="0.25">
      <c r="H13" s="30">
        <v>12</v>
      </c>
      <c r="I13" s="30">
        <v>1</v>
      </c>
      <c r="J13" t="s">
        <v>192</v>
      </c>
      <c r="K13" s="30">
        <v>4</v>
      </c>
      <c r="L13" s="30">
        <v>2</v>
      </c>
      <c r="M13" s="30">
        <v>50</v>
      </c>
      <c r="P13" s="30">
        <v>12</v>
      </c>
      <c r="Q13" s="30">
        <v>2</v>
      </c>
      <c r="R13" t="s">
        <v>184</v>
      </c>
      <c r="S13" s="30">
        <v>1</v>
      </c>
      <c r="T13" s="30">
        <v>0</v>
      </c>
      <c r="U13" s="30">
        <v>20</v>
      </c>
      <c r="V13" s="30">
        <v>40</v>
      </c>
      <c r="Y13" s="30">
        <v>12</v>
      </c>
      <c r="Z13" s="30">
        <v>4</v>
      </c>
      <c r="AA13" s="33">
        <v>3</v>
      </c>
      <c r="AB13" s="31">
        <v>2</v>
      </c>
      <c r="AF13" s="31" t="str">
        <f t="shared" si="1"/>
        <v xml:space="preserve">(12,1,'Zwiccolo ouvert',4,2,50), </v>
      </c>
      <c r="AG13" s="31" t="str">
        <f t="shared" si="2"/>
        <v xml:space="preserve">(12,2,'Uhu',1,0,'20','40'), </v>
      </c>
      <c r="AH13" s="31" t="str">
        <f t="shared" si="3"/>
        <v xml:space="preserve">(12,4,3,2), </v>
      </c>
      <c r="AK13" s="31" t="str">
        <f>"INSERT INTO "&amp;$G$1&amp;" VALUES("&amp;H13&amp;","&amp;I13&amp;",'"&amp;J13&amp;"',"&amp;K13&amp;","&amp;L13&amp;","&amp;M13&amp;");"</f>
        <v>INSERT INTO tariff VALUES(12,1,'Zwiccolo ouvert',4,2,50);</v>
      </c>
      <c r="AL13" s="31" t="str">
        <f>"INSERT INTO "&amp;$O$1&amp;" VALUES("&amp;P13&amp;","&amp;Q13&amp;",'"&amp;R13&amp;"',"&amp;S13&amp;","&amp;T13&amp;",'"&amp;U13&amp;"','"&amp;V13&amp;"');"</f>
        <v>INSERT INTO premium VALUES(12,2,'Uhu',1,0,'20','40');</v>
      </c>
      <c r="AM13" s="31" t="str">
        <f>"INSERT INTO "&amp;$X$1&amp;" VALUES("&amp;Y13&amp;","&amp;Z13&amp;","&amp;AA13&amp;","&amp;AB13&amp;");"</f>
        <v>INSERT INTO trischaken VALUES(12,4,3,2);</v>
      </c>
    </row>
    <row r="14" spans="1:39" x14ac:dyDescent="0.25">
      <c r="H14" s="30">
        <v>13</v>
      </c>
      <c r="I14" s="30">
        <v>1</v>
      </c>
      <c r="J14" t="s">
        <v>180</v>
      </c>
      <c r="K14" s="30">
        <v>4</v>
      </c>
      <c r="L14" s="30">
        <v>3</v>
      </c>
      <c r="M14" s="30">
        <v>70</v>
      </c>
      <c r="P14" s="30">
        <v>13</v>
      </c>
      <c r="Q14" s="30">
        <v>2</v>
      </c>
      <c r="R14" t="s">
        <v>185</v>
      </c>
      <c r="S14" s="30">
        <v>1</v>
      </c>
      <c r="T14" s="30">
        <v>0</v>
      </c>
      <c r="U14" s="30">
        <v>30</v>
      </c>
      <c r="V14" s="30">
        <v>60</v>
      </c>
      <c r="Y14" s="30">
        <v>13</v>
      </c>
      <c r="Z14" s="30">
        <v>5</v>
      </c>
      <c r="AA14" s="33">
        <v>1</v>
      </c>
      <c r="AB14" s="31">
        <v>1</v>
      </c>
      <c r="AF14" s="31" t="str">
        <f t="shared" si="1"/>
        <v xml:space="preserve">(13,1,'Bettler ouvert',4,3,70), </v>
      </c>
      <c r="AG14" s="31" t="str">
        <f t="shared" si="2"/>
        <v xml:space="preserve">(13,2,'Kakadu',1,0,'30','60'), </v>
      </c>
      <c r="AH14" s="31" t="str">
        <f t="shared" si="3"/>
        <v xml:space="preserve">(13,5,1,1), </v>
      </c>
      <c r="AK14" s="31" t="str">
        <f>"INSERT INTO "&amp;$G$1&amp;" VALUES("&amp;H14&amp;","&amp;I14&amp;",'"&amp;J14&amp;"',"&amp;K14&amp;","&amp;L14&amp;","&amp;M14&amp;");"</f>
        <v>INSERT INTO tariff VALUES(13,1,'Bettler ouvert',4,3,70);</v>
      </c>
      <c r="AL14" s="31" t="str">
        <f>"INSERT INTO "&amp;$O$1&amp;" VALUES("&amp;P14&amp;","&amp;Q14&amp;",'"&amp;R14&amp;"',"&amp;S14&amp;","&amp;T14&amp;",'"&amp;U14&amp;"','"&amp;V14&amp;"');"</f>
        <v>INSERT INTO premium VALUES(13,2,'Kakadu',1,0,'30','60');</v>
      </c>
      <c r="AM14" s="31" t="str">
        <f>"INSERT INTO "&amp;$X$1&amp;" VALUES("&amp;Y14&amp;","&amp;Z14&amp;","&amp;AA14&amp;","&amp;AB14&amp;");"</f>
        <v>INSERT INTO trischaken VALUES(13,5,1,1);</v>
      </c>
    </row>
    <row r="15" spans="1:39" x14ac:dyDescent="0.25">
      <c r="H15" s="30">
        <v>14</v>
      </c>
      <c r="I15" s="30">
        <v>1</v>
      </c>
      <c r="J15" t="s">
        <v>181</v>
      </c>
      <c r="K15" s="30">
        <v>3</v>
      </c>
      <c r="L15" s="30">
        <v>4</v>
      </c>
      <c r="M15" s="30">
        <v>80</v>
      </c>
      <c r="P15" s="30">
        <v>14</v>
      </c>
      <c r="Q15" s="30">
        <v>2</v>
      </c>
      <c r="R15" t="s">
        <v>200</v>
      </c>
      <c r="S15" s="30">
        <v>1</v>
      </c>
      <c r="T15" s="30">
        <v>0</v>
      </c>
      <c r="U15" s="30">
        <v>40</v>
      </c>
      <c r="V15" s="30">
        <v>80</v>
      </c>
      <c r="Y15" s="30">
        <v>14</v>
      </c>
      <c r="Z15" s="30">
        <v>5</v>
      </c>
      <c r="AA15" s="33">
        <v>2</v>
      </c>
      <c r="AB15" s="31">
        <v>2</v>
      </c>
      <c r="AF15" s="31" t="str">
        <f t="shared" si="1"/>
        <v xml:space="preserve">(14,1,'Farbensolo',3,4,80), </v>
      </c>
      <c r="AG15" s="31" t="str">
        <f t="shared" si="2"/>
        <v xml:space="preserve">(14,2,'Quapil',1,0,'40','80'), </v>
      </c>
      <c r="AH15" s="31" t="str">
        <f t="shared" si="3"/>
        <v xml:space="preserve">(14,5,2,2), </v>
      </c>
      <c r="AK15" s="31" t="str">
        <f>"INSERT INTO "&amp;$G$1&amp;" VALUES("&amp;H15&amp;","&amp;I15&amp;",'"&amp;J15&amp;"',"&amp;K15&amp;","&amp;L15&amp;","&amp;M15&amp;");"</f>
        <v>INSERT INTO tariff VALUES(14,1,'Farbensolo',3,4,80);</v>
      </c>
      <c r="AL15" s="31" t="str">
        <f>"INSERT INTO "&amp;$O$1&amp;" VALUES("&amp;P15&amp;","&amp;Q15&amp;",'"&amp;R15&amp;"',"&amp;S15&amp;","&amp;T15&amp;",'"&amp;U15&amp;"','"&amp;V15&amp;"');"</f>
        <v>INSERT INTO premium VALUES(14,2,'Quapil',1,0,'40','80');</v>
      </c>
      <c r="AM15" s="31" t="str">
        <f>"INSERT INTO "&amp;$X$1&amp;" VALUES("&amp;Y15&amp;","&amp;Z15&amp;","&amp;AA15&amp;","&amp;AB15&amp;");"</f>
        <v>INSERT INTO trischaken VALUES(14,5,2,2);</v>
      </c>
    </row>
    <row r="16" spans="1:39" x14ac:dyDescent="0.25">
      <c r="H16" s="30">
        <v>15</v>
      </c>
      <c r="I16" s="30">
        <v>1</v>
      </c>
      <c r="J16" t="s">
        <v>182</v>
      </c>
      <c r="K16" s="30">
        <v>2</v>
      </c>
      <c r="L16" s="30">
        <v>4</v>
      </c>
      <c r="M16" s="30">
        <v>80</v>
      </c>
      <c r="P16" s="30">
        <v>15</v>
      </c>
      <c r="Q16" s="30">
        <v>2</v>
      </c>
      <c r="R16" t="s">
        <v>186</v>
      </c>
      <c r="S16" s="30">
        <v>2</v>
      </c>
      <c r="T16" s="30">
        <v>0</v>
      </c>
      <c r="U16" s="30">
        <v>10</v>
      </c>
      <c r="V16" s="30">
        <v>20</v>
      </c>
      <c r="Y16" s="30">
        <v>15</v>
      </c>
      <c r="Z16" s="30">
        <v>5</v>
      </c>
      <c r="AA16" s="33">
        <v>3</v>
      </c>
      <c r="AB16" s="31">
        <v>2</v>
      </c>
      <c r="AF16" s="31" t="str">
        <f t="shared" si="1"/>
        <v xml:space="preserve">(15,1,'Solodreier',2,4,80), </v>
      </c>
      <c r="AG16" s="31" t="str">
        <f t="shared" si="2"/>
        <v xml:space="preserve">(15,2,'König ultimo',2,0,'10','20'), </v>
      </c>
      <c r="AH16" s="31" t="str">
        <f t="shared" si="3"/>
        <v>(15,5,3,2));</v>
      </c>
      <c r="AK16" s="31" t="str">
        <f>"INSERT INTO "&amp;$G$1&amp;" VALUES("&amp;H16&amp;","&amp;I16&amp;",'"&amp;J16&amp;"',"&amp;K16&amp;","&amp;L16&amp;","&amp;M16&amp;");"</f>
        <v>INSERT INTO tariff VALUES(15,1,'Solodreier',2,4,80);</v>
      </c>
      <c r="AL16" s="31" t="str">
        <f>"INSERT INTO "&amp;$O$1&amp;" VALUES("&amp;P16&amp;","&amp;Q16&amp;",'"&amp;R16&amp;"',"&amp;S16&amp;","&amp;T16&amp;",'"&amp;U16&amp;"','"&amp;V16&amp;"');"</f>
        <v>INSERT INTO premium VALUES(15,2,'König ultimo',2,0,'10','20');</v>
      </c>
      <c r="AM16" s="31" t="str">
        <f>"INSERT INTO "&amp;$X$1&amp;" VALUES("&amp;Y16&amp;","&amp;Z16&amp;","&amp;AA16&amp;","&amp;AB16&amp;");"</f>
        <v>INSERT INTO trischaken VALUES(15,5,3,2);</v>
      </c>
    </row>
    <row r="17" spans="8:38" x14ac:dyDescent="0.25">
      <c r="H17" s="30">
        <v>16</v>
      </c>
      <c r="I17" s="30">
        <v>2</v>
      </c>
      <c r="J17" t="s">
        <v>194</v>
      </c>
      <c r="K17" s="30">
        <v>4</v>
      </c>
      <c r="L17" s="30">
        <v>1</v>
      </c>
      <c r="M17" s="30">
        <v>10</v>
      </c>
      <c r="P17" s="30">
        <v>16</v>
      </c>
      <c r="Q17" s="30">
        <v>2</v>
      </c>
      <c r="R17" t="s">
        <v>187</v>
      </c>
      <c r="S17" s="30">
        <v>1</v>
      </c>
      <c r="T17" s="30">
        <v>0</v>
      </c>
      <c r="U17" s="30">
        <v>10</v>
      </c>
      <c r="V17" s="30">
        <v>20</v>
      </c>
      <c r="AC17" s="31"/>
      <c r="AF17" s="31" t="str">
        <f t="shared" si="1"/>
        <v xml:space="preserve">(16,2,'Trischaken',4,1,10), </v>
      </c>
      <c r="AG17" s="31" t="str">
        <f t="shared" si="2"/>
        <v xml:space="preserve">(16,2,'Trull',1,0,'10','20'), </v>
      </c>
      <c r="AK17" s="31" t="str">
        <f>"INSERT INTO "&amp;$G$1&amp;" VALUES("&amp;H17&amp;","&amp;I17&amp;",'"&amp;J17&amp;"',"&amp;K17&amp;","&amp;L17&amp;","&amp;M17&amp;");"</f>
        <v>INSERT INTO tariff VALUES(16,2,'Trischaken',4,1,10);</v>
      </c>
      <c r="AL17" s="31" t="str">
        <f>"INSERT INTO "&amp;$O$1&amp;" VALUES("&amp;P17&amp;","&amp;Q17&amp;",'"&amp;R17&amp;"',"&amp;S17&amp;","&amp;T17&amp;",'"&amp;U17&amp;"','"&amp;V17&amp;"');"</f>
        <v>INSERT INTO premium VALUES(16,2,'Trull',1,0,'10','20');</v>
      </c>
    </row>
    <row r="18" spans="8:38" x14ac:dyDescent="0.25">
      <c r="H18" s="30">
        <v>17</v>
      </c>
      <c r="I18" s="30">
        <v>2</v>
      </c>
      <c r="J18" t="s">
        <v>7</v>
      </c>
      <c r="K18" s="30">
        <v>1</v>
      </c>
      <c r="L18" s="30">
        <v>1</v>
      </c>
      <c r="M18" s="30">
        <v>10</v>
      </c>
      <c r="P18" s="30">
        <v>17</v>
      </c>
      <c r="Q18" s="30">
        <v>2</v>
      </c>
      <c r="R18" t="s">
        <v>188</v>
      </c>
      <c r="S18" s="30">
        <v>2</v>
      </c>
      <c r="T18" s="30">
        <v>0</v>
      </c>
      <c r="U18" s="30">
        <v>10</v>
      </c>
      <c r="V18" s="30">
        <v>20</v>
      </c>
      <c r="AC18" s="31"/>
      <c r="AF18" s="31" t="str">
        <f t="shared" si="1"/>
        <v xml:space="preserve">(17,2,'Rufer',1,1,10), </v>
      </c>
      <c r="AG18" s="31" t="str">
        <f t="shared" si="2"/>
        <v xml:space="preserve">(17,2,'4 Könige',2,0,'10','20'), </v>
      </c>
      <c r="AK18" s="31" t="str">
        <f>"INSERT INTO "&amp;$G$1&amp;" VALUES("&amp;H18&amp;","&amp;I18&amp;",'"&amp;J18&amp;"',"&amp;K18&amp;","&amp;L18&amp;","&amp;M18&amp;");"</f>
        <v>INSERT INTO tariff VALUES(17,2,'Rufer',1,1,10);</v>
      </c>
      <c r="AL18" s="31" t="str">
        <f>"INSERT INTO "&amp;$O$1&amp;" VALUES("&amp;P18&amp;","&amp;Q18&amp;",'"&amp;R18&amp;"',"&amp;S18&amp;","&amp;T18&amp;",'"&amp;U18&amp;"','"&amp;V18&amp;"');"</f>
        <v>INSERT INTO premium VALUES(17,2,'4 Könige',2,0,'10','20');</v>
      </c>
    </row>
    <row r="19" spans="8:38" x14ac:dyDescent="0.25">
      <c r="H19" s="30">
        <v>18</v>
      </c>
      <c r="I19" s="30">
        <v>2</v>
      </c>
      <c r="J19" t="s">
        <v>195</v>
      </c>
      <c r="K19" s="30">
        <v>2</v>
      </c>
      <c r="L19" s="30">
        <v>1</v>
      </c>
      <c r="M19" s="30">
        <v>40</v>
      </c>
      <c r="P19" s="30">
        <v>18</v>
      </c>
      <c r="Q19" s="30">
        <v>2</v>
      </c>
      <c r="R19" t="s">
        <v>17</v>
      </c>
      <c r="S19" s="30">
        <v>3</v>
      </c>
      <c r="T19" s="30">
        <v>0</v>
      </c>
      <c r="U19" s="30" t="s">
        <v>205</v>
      </c>
      <c r="V19" s="30" t="s">
        <v>206</v>
      </c>
      <c r="AC19" s="31"/>
      <c r="AF19" s="31" t="str">
        <f t="shared" si="1"/>
        <v xml:space="preserve">(18,2,'Sechserdreier',2,1,40), </v>
      </c>
      <c r="AG19" s="31" t="str">
        <f t="shared" si="2"/>
        <v xml:space="preserve">(18,2,'Valat',3,0,'x4','x8'), </v>
      </c>
      <c r="AK19" s="31" t="str">
        <f>"INSERT INTO "&amp;$G$1&amp;" VALUES("&amp;H19&amp;","&amp;I19&amp;",'"&amp;J19&amp;"',"&amp;K19&amp;","&amp;L19&amp;","&amp;M19&amp;");"</f>
        <v>INSERT INTO tariff VALUES(18,2,'Sechserdreier',2,1,40);</v>
      </c>
      <c r="AL19" s="31" t="str">
        <f>"INSERT INTO "&amp;$O$1&amp;" VALUES("&amp;P19&amp;","&amp;Q19&amp;",'"&amp;R19&amp;"',"&amp;S19&amp;","&amp;T19&amp;",'"&amp;U19&amp;"','"&amp;V19&amp;"');"</f>
        <v>INSERT INTO premium VALUES(18,2,'Valat',3,0,'x4','x8');</v>
      </c>
    </row>
    <row r="20" spans="8:38" x14ac:dyDescent="0.25">
      <c r="H20" s="30">
        <v>19</v>
      </c>
      <c r="I20" s="30">
        <v>2</v>
      </c>
      <c r="J20" t="s">
        <v>189</v>
      </c>
      <c r="K20" s="30">
        <v>4</v>
      </c>
      <c r="L20" s="30">
        <v>2</v>
      </c>
      <c r="M20" s="30">
        <v>20</v>
      </c>
      <c r="P20" s="30">
        <v>19</v>
      </c>
      <c r="Q20" s="30">
        <v>3</v>
      </c>
      <c r="R20" t="s">
        <v>183</v>
      </c>
      <c r="S20" s="30">
        <v>1</v>
      </c>
      <c r="T20" s="30">
        <v>0</v>
      </c>
      <c r="U20" s="30">
        <v>10</v>
      </c>
      <c r="V20" s="30">
        <v>20</v>
      </c>
      <c r="AC20" s="31"/>
      <c r="AF20" s="31" t="str">
        <f t="shared" si="1"/>
        <v xml:space="preserve">(19,2,'Piccolo',4,2,20), </v>
      </c>
      <c r="AG20" s="31" t="str">
        <f t="shared" si="2"/>
        <v xml:space="preserve">(19,3,'Pagat',1,0,'10','20'), </v>
      </c>
      <c r="AK20" s="31" t="str">
        <f>"INSERT INTO "&amp;$G$1&amp;" VALUES("&amp;H20&amp;","&amp;I20&amp;",'"&amp;J20&amp;"',"&amp;K20&amp;","&amp;L20&amp;","&amp;M20&amp;");"</f>
        <v>INSERT INTO tariff VALUES(19,2,'Piccolo',4,2,20);</v>
      </c>
      <c r="AL20" s="31" t="str">
        <f>"INSERT INTO "&amp;$O$1&amp;" VALUES("&amp;P20&amp;","&amp;Q20&amp;",'"&amp;R20&amp;"',"&amp;S20&amp;","&amp;T20&amp;",'"&amp;U20&amp;"','"&amp;V20&amp;"');"</f>
        <v>INSERT INTO premium VALUES(19,3,'Pagat',1,0,'10','20');</v>
      </c>
    </row>
    <row r="21" spans="8:38" x14ac:dyDescent="0.25">
      <c r="H21" s="30">
        <v>20</v>
      </c>
      <c r="I21" s="30">
        <v>2</v>
      </c>
      <c r="J21" t="s">
        <v>190</v>
      </c>
      <c r="K21" s="30">
        <v>4</v>
      </c>
      <c r="L21" s="30">
        <v>2</v>
      </c>
      <c r="M21" s="30">
        <v>20</v>
      </c>
      <c r="P21" s="30">
        <v>20</v>
      </c>
      <c r="Q21" s="30">
        <v>3</v>
      </c>
      <c r="R21" t="s">
        <v>184</v>
      </c>
      <c r="S21" s="30">
        <v>1</v>
      </c>
      <c r="T21" s="30">
        <v>0</v>
      </c>
      <c r="U21" s="30">
        <v>20</v>
      </c>
      <c r="V21" s="30">
        <v>40</v>
      </c>
      <c r="AC21" s="31"/>
      <c r="AF21" s="31" t="str">
        <f t="shared" si="1"/>
        <v xml:space="preserve">(20,2,'Zwiccolo',4,2,20), </v>
      </c>
      <c r="AG21" s="31" t="str">
        <f t="shared" si="2"/>
        <v xml:space="preserve">(20,3,'Uhu',1,0,'20','40'), </v>
      </c>
      <c r="AK21" s="31" t="str">
        <f>"INSERT INTO "&amp;$G$1&amp;" VALUES("&amp;H21&amp;","&amp;I21&amp;",'"&amp;J21&amp;"',"&amp;K21&amp;","&amp;L21&amp;","&amp;M21&amp;");"</f>
        <v>INSERT INTO tariff VALUES(20,2,'Zwiccolo',4,2,20);</v>
      </c>
      <c r="AL21" s="31" t="str">
        <f>"INSERT INTO "&amp;$O$1&amp;" VALUES("&amp;P21&amp;","&amp;Q21&amp;",'"&amp;R21&amp;"',"&amp;S21&amp;","&amp;T21&amp;",'"&amp;U21&amp;"','"&amp;V21&amp;"');"</f>
        <v>INSERT INTO premium VALUES(20,3,'Uhu',1,0,'20','40');</v>
      </c>
    </row>
    <row r="22" spans="8:38" x14ac:dyDescent="0.25">
      <c r="H22" s="30">
        <v>21</v>
      </c>
      <c r="I22" s="30">
        <v>2</v>
      </c>
      <c r="J22" t="s">
        <v>177</v>
      </c>
      <c r="K22" s="30">
        <v>1</v>
      </c>
      <c r="L22" s="30">
        <v>4</v>
      </c>
      <c r="M22" s="30">
        <v>20</v>
      </c>
      <c r="P22" s="30">
        <v>21</v>
      </c>
      <c r="Q22" s="30">
        <v>3</v>
      </c>
      <c r="R22" t="s">
        <v>185</v>
      </c>
      <c r="S22" s="30">
        <v>1</v>
      </c>
      <c r="T22" s="30">
        <v>0</v>
      </c>
      <c r="U22" s="30">
        <v>30</v>
      </c>
      <c r="V22" s="30">
        <v>60</v>
      </c>
      <c r="AC22" s="31"/>
      <c r="AF22" s="31" t="str">
        <f t="shared" si="1"/>
        <v xml:space="preserve">(21,2,'Solorufer',1,4,20), </v>
      </c>
      <c r="AG22" s="31" t="str">
        <f t="shared" si="2"/>
        <v xml:space="preserve">(21,3,'Kakadu',1,0,'30','60'), </v>
      </c>
      <c r="AK22" s="31" t="str">
        <f>"INSERT INTO "&amp;$G$1&amp;" VALUES("&amp;H22&amp;","&amp;I22&amp;",'"&amp;J22&amp;"',"&amp;K22&amp;","&amp;L22&amp;","&amp;M22&amp;");"</f>
        <v>INSERT INTO tariff VALUES(21,2,'Solorufer',1,4,20);</v>
      </c>
      <c r="AL22" s="31" t="str">
        <f>"INSERT INTO "&amp;$O$1&amp;" VALUES("&amp;P22&amp;","&amp;Q22&amp;",'"&amp;R22&amp;"',"&amp;S22&amp;","&amp;T22&amp;",'"&amp;U22&amp;"','"&amp;V22&amp;"');"</f>
        <v>INSERT INTO premium VALUES(21,3,'Kakadu',1,0,'30','60');</v>
      </c>
    </row>
    <row r="23" spans="8:38" x14ac:dyDescent="0.25">
      <c r="H23" s="30">
        <v>22</v>
      </c>
      <c r="I23" s="30">
        <v>2</v>
      </c>
      <c r="J23" s="2" t="s">
        <v>111</v>
      </c>
      <c r="K23" s="30">
        <v>1</v>
      </c>
      <c r="L23" s="30">
        <v>5</v>
      </c>
      <c r="M23" s="30">
        <v>30</v>
      </c>
      <c r="P23" s="30">
        <v>22</v>
      </c>
      <c r="Q23" s="30">
        <v>3</v>
      </c>
      <c r="R23" t="s">
        <v>200</v>
      </c>
      <c r="S23" s="30">
        <v>1</v>
      </c>
      <c r="T23" s="30">
        <v>0</v>
      </c>
      <c r="U23" s="30">
        <v>40</v>
      </c>
      <c r="V23" s="30">
        <v>80</v>
      </c>
      <c r="AC23" s="31"/>
      <c r="AF23" s="31" t="str">
        <f t="shared" si="1"/>
        <v xml:space="preserve">(22,2,'Pagatrufer',1,5,30), </v>
      </c>
      <c r="AG23" s="31" t="str">
        <f t="shared" si="2"/>
        <v xml:space="preserve">(22,3,'Quapil',1,0,'40','80'), </v>
      </c>
      <c r="AK23" s="31" t="str">
        <f>"INSERT INTO "&amp;$G$1&amp;" VALUES("&amp;H23&amp;","&amp;I23&amp;",'"&amp;J23&amp;"',"&amp;K23&amp;","&amp;L23&amp;","&amp;M23&amp;");"</f>
        <v>INSERT INTO tariff VALUES(22,2,'Pagatrufer',1,5,30);</v>
      </c>
      <c r="AL23" s="31" t="str">
        <f>"INSERT INTO "&amp;$O$1&amp;" VALUES("&amp;P23&amp;","&amp;Q23&amp;",'"&amp;R23&amp;"',"&amp;S23&amp;","&amp;T23&amp;",'"&amp;U23&amp;"','"&amp;V23&amp;"');"</f>
        <v>INSERT INTO premium VALUES(22,3,'Quapil',1,0,'40','80');</v>
      </c>
    </row>
    <row r="24" spans="8:38" x14ac:dyDescent="0.25">
      <c r="H24" s="30">
        <v>23</v>
      </c>
      <c r="I24" s="30">
        <v>2</v>
      </c>
      <c r="J24" t="s">
        <v>197</v>
      </c>
      <c r="K24" s="30">
        <v>4</v>
      </c>
      <c r="L24" s="30">
        <v>3</v>
      </c>
      <c r="M24" s="30">
        <v>40</v>
      </c>
      <c r="P24" s="30">
        <v>23</v>
      </c>
      <c r="Q24" s="30">
        <v>3</v>
      </c>
      <c r="R24" t="s">
        <v>186</v>
      </c>
      <c r="S24" s="30">
        <v>2</v>
      </c>
      <c r="T24" s="30">
        <v>0</v>
      </c>
      <c r="U24" s="30">
        <v>10</v>
      </c>
      <c r="V24" s="30">
        <v>20</v>
      </c>
      <c r="AC24" s="31"/>
      <c r="AF24" s="31" t="str">
        <f t="shared" si="1"/>
        <v xml:space="preserve">(23,2,'Bettel',4,3,40), </v>
      </c>
      <c r="AG24" s="31" t="str">
        <f t="shared" si="2"/>
        <v xml:space="preserve">(23,3,'König ultimo',2,0,'10','20'), </v>
      </c>
      <c r="AK24" s="31" t="str">
        <f>"INSERT INTO "&amp;$G$1&amp;" VALUES("&amp;H24&amp;","&amp;I24&amp;",'"&amp;J24&amp;"',"&amp;K24&amp;","&amp;L24&amp;","&amp;M24&amp;");"</f>
        <v>INSERT INTO tariff VALUES(23,2,'Bettel',4,3,40);</v>
      </c>
      <c r="AL24" s="31" t="str">
        <f>"INSERT INTO "&amp;$O$1&amp;" VALUES("&amp;P24&amp;","&amp;Q24&amp;",'"&amp;R24&amp;"',"&amp;S24&amp;","&amp;T24&amp;",'"&amp;U24&amp;"','"&amp;V24&amp;"');"</f>
        <v>INSERT INTO premium VALUES(23,3,'König ultimo',2,0,'10','20');</v>
      </c>
    </row>
    <row r="25" spans="8:38" x14ac:dyDescent="0.25">
      <c r="H25" s="30">
        <v>24</v>
      </c>
      <c r="I25" s="30">
        <v>2</v>
      </c>
      <c r="J25" s="2" t="s">
        <v>112</v>
      </c>
      <c r="K25" s="30">
        <v>1</v>
      </c>
      <c r="L25" s="30">
        <v>5</v>
      </c>
      <c r="M25" s="30">
        <v>50</v>
      </c>
      <c r="P25" s="30">
        <v>24</v>
      </c>
      <c r="Q25" s="30">
        <v>3</v>
      </c>
      <c r="R25" t="s">
        <v>187</v>
      </c>
      <c r="S25" s="30">
        <v>1</v>
      </c>
      <c r="T25" s="30">
        <v>0</v>
      </c>
      <c r="U25" s="30">
        <v>10</v>
      </c>
      <c r="V25" s="30">
        <v>20</v>
      </c>
      <c r="AC25" s="31"/>
      <c r="AF25" s="31" t="str">
        <f t="shared" si="1"/>
        <v xml:space="preserve">(24,2,'Uhurufer',1,5,50), </v>
      </c>
      <c r="AG25" s="31" t="str">
        <f t="shared" si="2"/>
        <v xml:space="preserve">(24,3,'Trull',1,0,'10','20'), </v>
      </c>
      <c r="AK25" s="31" t="str">
        <f>"INSERT INTO "&amp;$G$1&amp;" VALUES("&amp;H25&amp;","&amp;I25&amp;",'"&amp;J25&amp;"',"&amp;K25&amp;","&amp;L25&amp;","&amp;M25&amp;");"</f>
        <v>INSERT INTO tariff VALUES(24,2,'Uhurufer',1,5,50);</v>
      </c>
      <c r="AL25" s="31" t="str">
        <f>"INSERT INTO "&amp;$O$1&amp;" VALUES("&amp;P25&amp;","&amp;Q25&amp;",'"&amp;R25&amp;"',"&amp;S25&amp;","&amp;T25&amp;",'"&amp;U25&amp;"','"&amp;V25&amp;"');"</f>
        <v>INSERT INTO premium VALUES(24,3,'Trull',1,0,'10','20');</v>
      </c>
    </row>
    <row r="26" spans="8:38" x14ac:dyDescent="0.25">
      <c r="H26" s="30">
        <v>25</v>
      </c>
      <c r="I26" s="30">
        <v>2</v>
      </c>
      <c r="J26" t="s">
        <v>179</v>
      </c>
      <c r="K26" s="30">
        <v>3</v>
      </c>
      <c r="L26" s="30">
        <v>0</v>
      </c>
      <c r="M26" s="30">
        <v>50</v>
      </c>
      <c r="P26" s="30">
        <v>25</v>
      </c>
      <c r="Q26" s="30">
        <v>3</v>
      </c>
      <c r="R26" t="s">
        <v>188</v>
      </c>
      <c r="S26" s="30">
        <v>2</v>
      </c>
      <c r="T26" s="30">
        <v>0</v>
      </c>
      <c r="U26" s="30">
        <v>10</v>
      </c>
      <c r="V26" s="30">
        <v>20</v>
      </c>
      <c r="AC26" s="31"/>
      <c r="AF26" s="31" t="str">
        <f t="shared" si="1"/>
        <v xml:space="preserve">(25,2,'Farbendreier',3,0,50), </v>
      </c>
      <c r="AG26" s="31" t="str">
        <f t="shared" si="2"/>
        <v xml:space="preserve">(25,3,'4 Könige',2,0,'10','20'), </v>
      </c>
      <c r="AK26" s="31" t="str">
        <f>"INSERT INTO "&amp;$G$1&amp;" VALUES("&amp;H26&amp;","&amp;I26&amp;",'"&amp;J26&amp;"',"&amp;K26&amp;","&amp;L26&amp;","&amp;M26&amp;");"</f>
        <v>INSERT INTO tariff VALUES(25,2,'Farbendreier',3,0,50);</v>
      </c>
      <c r="AL26" s="31" t="str">
        <f>"INSERT INTO "&amp;$O$1&amp;" VALUES("&amp;P26&amp;","&amp;Q26&amp;",'"&amp;R26&amp;"',"&amp;S26&amp;","&amp;T26&amp;",'"&amp;U26&amp;"','"&amp;V26&amp;"');"</f>
        <v>INSERT INTO premium VALUES(25,3,'4 Könige',2,0,'10','20');</v>
      </c>
    </row>
    <row r="27" spans="8:38" x14ac:dyDescent="0.25">
      <c r="H27" s="30">
        <v>26</v>
      </c>
      <c r="I27" s="30">
        <v>2</v>
      </c>
      <c r="J27" t="s">
        <v>9</v>
      </c>
      <c r="K27" s="30">
        <v>2</v>
      </c>
      <c r="L27" s="30">
        <v>0</v>
      </c>
      <c r="M27" s="30">
        <v>50</v>
      </c>
      <c r="P27" s="30">
        <v>26</v>
      </c>
      <c r="Q27" s="30">
        <v>3</v>
      </c>
      <c r="R27" t="s">
        <v>17</v>
      </c>
      <c r="S27" s="30">
        <v>3</v>
      </c>
      <c r="T27" s="30">
        <v>0</v>
      </c>
      <c r="U27" s="30" t="s">
        <v>205</v>
      </c>
      <c r="V27" s="30" t="s">
        <v>206</v>
      </c>
      <c r="AC27" s="31"/>
      <c r="AF27" s="31" t="str">
        <f t="shared" si="1"/>
        <v xml:space="preserve">(26,2,'Dreier',2,0,50), </v>
      </c>
      <c r="AG27" s="31" t="str">
        <f t="shared" si="2"/>
        <v xml:space="preserve">(26,3,'Valat',3,0,'x4','x8'), </v>
      </c>
      <c r="AK27" s="31" t="str">
        <f>"INSERT INTO "&amp;$G$1&amp;" VALUES("&amp;H27&amp;","&amp;I27&amp;",'"&amp;J27&amp;"',"&amp;K27&amp;","&amp;L27&amp;","&amp;M27&amp;");"</f>
        <v>INSERT INTO tariff VALUES(26,2,'Dreier',2,0,50);</v>
      </c>
      <c r="AL27" s="31" t="str">
        <f>"INSERT INTO "&amp;$O$1&amp;" VALUES("&amp;P27&amp;","&amp;Q27&amp;",'"&amp;R27&amp;"',"&amp;S27&amp;","&amp;T27&amp;",'"&amp;U27&amp;"','"&amp;V27&amp;"');"</f>
        <v>INSERT INTO premium VALUES(26,3,'Valat',3,0,'x4','x8');</v>
      </c>
    </row>
    <row r="28" spans="8:38" x14ac:dyDescent="0.25">
      <c r="H28" s="30">
        <v>27</v>
      </c>
      <c r="I28" s="30">
        <v>2</v>
      </c>
      <c r="J28" t="s">
        <v>191</v>
      </c>
      <c r="K28" s="30">
        <v>4</v>
      </c>
      <c r="L28" s="30">
        <v>2</v>
      </c>
      <c r="M28" s="30">
        <v>60</v>
      </c>
      <c r="P28" s="30">
        <v>27</v>
      </c>
      <c r="Q28" s="30">
        <v>4</v>
      </c>
      <c r="R28" t="s">
        <v>183</v>
      </c>
      <c r="S28" s="30">
        <v>1</v>
      </c>
      <c r="T28" s="30">
        <v>0</v>
      </c>
      <c r="U28" s="30">
        <v>10</v>
      </c>
      <c r="V28" s="30">
        <v>20</v>
      </c>
      <c r="AC28" s="31"/>
      <c r="AF28" s="31" t="str">
        <f t="shared" si="1"/>
        <v xml:space="preserve">(27,2,'Piccolo ouvert',4,2,60), </v>
      </c>
      <c r="AG28" s="31" t="str">
        <f t="shared" si="2"/>
        <v xml:space="preserve">(27,4,'Pagat',1,0,'10','20'), </v>
      </c>
      <c r="AK28" s="31" t="str">
        <f>"INSERT INTO "&amp;$G$1&amp;" VALUES("&amp;H28&amp;","&amp;I28&amp;",'"&amp;J28&amp;"',"&amp;K28&amp;","&amp;L28&amp;","&amp;M28&amp;");"</f>
        <v>INSERT INTO tariff VALUES(27,2,'Piccolo ouvert',4,2,60);</v>
      </c>
      <c r="AL28" s="31" t="str">
        <f>"INSERT INTO "&amp;$O$1&amp;" VALUES("&amp;P28&amp;","&amp;Q28&amp;",'"&amp;R28&amp;"',"&amp;S28&amp;","&amp;T28&amp;",'"&amp;U28&amp;"','"&amp;V28&amp;"');"</f>
        <v>INSERT INTO premium VALUES(27,4,'Pagat',1,0,'10','20');</v>
      </c>
    </row>
    <row r="29" spans="8:38" x14ac:dyDescent="0.25">
      <c r="H29" s="30">
        <v>28</v>
      </c>
      <c r="I29" s="30">
        <v>2</v>
      </c>
      <c r="J29" t="s">
        <v>192</v>
      </c>
      <c r="K29" s="30">
        <v>4</v>
      </c>
      <c r="L29" s="30">
        <v>2</v>
      </c>
      <c r="M29" s="30">
        <v>60</v>
      </c>
      <c r="P29" s="30">
        <v>28</v>
      </c>
      <c r="Q29" s="30">
        <v>4</v>
      </c>
      <c r="R29" t="s">
        <v>184</v>
      </c>
      <c r="S29" s="30">
        <v>1</v>
      </c>
      <c r="T29" s="30">
        <v>0</v>
      </c>
      <c r="U29" s="30">
        <v>20</v>
      </c>
      <c r="V29" s="30">
        <v>40</v>
      </c>
      <c r="AC29" s="31"/>
      <c r="AF29" s="31" t="str">
        <f t="shared" si="1"/>
        <v xml:space="preserve">(28,2,'Zwiccolo ouvert',4,2,60), </v>
      </c>
      <c r="AG29" s="31" t="str">
        <f t="shared" si="2"/>
        <v xml:space="preserve">(28,4,'Uhu',1,0,'20','40'), </v>
      </c>
      <c r="AK29" s="31" t="str">
        <f>"INSERT INTO "&amp;$G$1&amp;" VALUES("&amp;H29&amp;","&amp;I29&amp;",'"&amp;J29&amp;"',"&amp;K29&amp;","&amp;L29&amp;","&amp;M29&amp;");"</f>
        <v>INSERT INTO tariff VALUES(28,2,'Zwiccolo ouvert',4,2,60);</v>
      </c>
      <c r="AL29" s="31" t="str">
        <f>"INSERT INTO "&amp;$O$1&amp;" VALUES("&amp;P29&amp;","&amp;Q29&amp;",'"&amp;R29&amp;"',"&amp;S29&amp;","&amp;T29&amp;",'"&amp;U29&amp;"','"&amp;V29&amp;"');"</f>
        <v>INSERT INTO premium VALUES(28,4,'Uhu',1,0,'20','40');</v>
      </c>
    </row>
    <row r="30" spans="8:38" x14ac:dyDescent="0.25">
      <c r="H30" s="30">
        <v>29</v>
      </c>
      <c r="I30" s="30">
        <v>2</v>
      </c>
      <c r="J30" s="2" t="s">
        <v>113</v>
      </c>
      <c r="K30" s="30">
        <v>1</v>
      </c>
      <c r="L30" s="30">
        <v>5</v>
      </c>
      <c r="M30" s="30">
        <v>70</v>
      </c>
      <c r="P30" s="30">
        <v>29</v>
      </c>
      <c r="Q30" s="30">
        <v>4</v>
      </c>
      <c r="R30" t="s">
        <v>185</v>
      </c>
      <c r="S30" s="30">
        <v>1</v>
      </c>
      <c r="T30" s="30">
        <v>0</v>
      </c>
      <c r="U30" s="30">
        <v>30</v>
      </c>
      <c r="V30" s="30">
        <v>60</v>
      </c>
      <c r="AC30" s="31"/>
      <c r="AF30" s="31" t="str">
        <f t="shared" si="1"/>
        <v xml:space="preserve">(29,2,'Kakadurufer',1,5,70), </v>
      </c>
      <c r="AG30" s="31" t="str">
        <f t="shared" si="2"/>
        <v xml:space="preserve">(29,4,'Kakadu',1,0,'30','60'), </v>
      </c>
      <c r="AK30" s="31" t="str">
        <f>"INSERT INTO "&amp;$G$1&amp;" VALUES("&amp;H30&amp;","&amp;I30&amp;",'"&amp;J30&amp;"',"&amp;K30&amp;","&amp;L30&amp;","&amp;M30&amp;");"</f>
        <v>INSERT INTO tariff VALUES(29,2,'Kakadurufer',1,5,70);</v>
      </c>
      <c r="AL30" s="31" t="str">
        <f>"INSERT INTO "&amp;$O$1&amp;" VALUES("&amp;P30&amp;","&amp;Q30&amp;",'"&amp;R30&amp;"',"&amp;S30&amp;","&amp;T30&amp;",'"&amp;U30&amp;"','"&amp;V30&amp;"');"</f>
        <v>INSERT INTO premium VALUES(29,4,'Kakadu',1,0,'30','60');</v>
      </c>
    </row>
    <row r="31" spans="8:38" x14ac:dyDescent="0.25">
      <c r="H31" s="30">
        <v>30</v>
      </c>
      <c r="I31" s="30">
        <v>2</v>
      </c>
      <c r="J31" t="s">
        <v>199</v>
      </c>
      <c r="K31" s="30">
        <v>4</v>
      </c>
      <c r="L31" s="30">
        <v>3</v>
      </c>
      <c r="M31" s="30">
        <v>80</v>
      </c>
      <c r="P31" s="30">
        <v>30</v>
      </c>
      <c r="Q31" s="30">
        <v>4</v>
      </c>
      <c r="R31" t="s">
        <v>200</v>
      </c>
      <c r="S31" s="30">
        <v>1</v>
      </c>
      <c r="T31" s="30">
        <v>0</v>
      </c>
      <c r="U31" s="30">
        <v>40</v>
      </c>
      <c r="V31" s="30">
        <v>80</v>
      </c>
      <c r="AC31" s="31"/>
      <c r="AF31" s="31" t="str">
        <f t="shared" si="1"/>
        <v xml:space="preserve">(30,2,'Bettel ouvert',4,3,80), </v>
      </c>
      <c r="AG31" s="31" t="str">
        <f t="shared" si="2"/>
        <v xml:space="preserve">(30,4,'Quapil',1,0,'40','80'), </v>
      </c>
      <c r="AK31" s="31" t="str">
        <f>"INSERT INTO "&amp;$G$1&amp;" VALUES("&amp;H31&amp;","&amp;I31&amp;",'"&amp;J31&amp;"',"&amp;K31&amp;","&amp;L31&amp;","&amp;M31&amp;");"</f>
        <v>INSERT INTO tariff VALUES(30,2,'Bettel ouvert',4,3,80);</v>
      </c>
      <c r="AL31" s="31" t="str">
        <f>"INSERT INTO "&amp;$O$1&amp;" VALUES("&amp;P31&amp;","&amp;Q31&amp;",'"&amp;R31&amp;"',"&amp;S31&amp;","&amp;T31&amp;",'"&amp;U31&amp;"','"&amp;V31&amp;"');"</f>
        <v>INSERT INTO premium VALUES(30,4,'Quapil',1,0,'40','80');</v>
      </c>
    </row>
    <row r="32" spans="8:38" x14ac:dyDescent="0.25">
      <c r="H32" s="30">
        <v>31</v>
      </c>
      <c r="I32" s="30">
        <v>2</v>
      </c>
      <c r="J32" s="2" t="s">
        <v>114</v>
      </c>
      <c r="K32" s="30">
        <v>1</v>
      </c>
      <c r="L32" s="30">
        <v>5</v>
      </c>
      <c r="M32" s="30">
        <v>90</v>
      </c>
      <c r="P32" s="30">
        <v>31</v>
      </c>
      <c r="Q32" s="30">
        <v>4</v>
      </c>
      <c r="R32" t="s">
        <v>186</v>
      </c>
      <c r="S32" s="30">
        <v>2</v>
      </c>
      <c r="T32" s="30">
        <v>0</v>
      </c>
      <c r="U32" s="30">
        <v>10</v>
      </c>
      <c r="V32" s="30">
        <v>20</v>
      </c>
      <c r="AC32" s="31"/>
      <c r="AF32" s="31" t="str">
        <f t="shared" si="1"/>
        <v xml:space="preserve">(31,2,'Quapilrufer',1,5,90), </v>
      </c>
      <c r="AG32" s="31" t="str">
        <f t="shared" si="2"/>
        <v xml:space="preserve">(31,4,'König ultimo',2,0,'10','20'), </v>
      </c>
      <c r="AK32" s="31" t="str">
        <f>"INSERT INTO "&amp;$G$1&amp;" VALUES("&amp;H32&amp;","&amp;I32&amp;",'"&amp;J32&amp;"',"&amp;K32&amp;","&amp;L32&amp;","&amp;M32&amp;");"</f>
        <v>INSERT INTO tariff VALUES(31,2,'Quapilrufer',1,5,90);</v>
      </c>
      <c r="AL32" s="31" t="str">
        <f>"INSERT INTO "&amp;$O$1&amp;" VALUES("&amp;P32&amp;","&amp;Q32&amp;",'"&amp;R32&amp;"',"&amp;S32&amp;","&amp;T32&amp;",'"&amp;U32&amp;"','"&amp;V32&amp;"');"</f>
        <v>INSERT INTO premium VALUES(31,4,'König ultimo',2,0,'10','20');</v>
      </c>
    </row>
    <row r="33" spans="8:38" x14ac:dyDescent="0.25">
      <c r="H33" s="30">
        <v>32</v>
      </c>
      <c r="I33" s="30">
        <v>2</v>
      </c>
      <c r="J33" t="s">
        <v>181</v>
      </c>
      <c r="K33" s="30">
        <v>3</v>
      </c>
      <c r="L33" s="30">
        <v>4</v>
      </c>
      <c r="M33" s="30">
        <v>100</v>
      </c>
      <c r="P33" s="30">
        <v>32</v>
      </c>
      <c r="Q33" s="30">
        <v>4</v>
      </c>
      <c r="R33" t="s">
        <v>14</v>
      </c>
      <c r="S33" s="30">
        <v>1</v>
      </c>
      <c r="T33" s="30">
        <v>1</v>
      </c>
      <c r="U33" s="30">
        <v>10</v>
      </c>
      <c r="V33" s="30">
        <v>20</v>
      </c>
      <c r="AC33" s="31"/>
      <c r="AF33" s="31" t="str">
        <f t="shared" si="1"/>
        <v xml:space="preserve">(32,2,'Farbensolo',3,4,100), </v>
      </c>
      <c r="AG33" s="31" t="str">
        <f t="shared" si="2"/>
        <v xml:space="preserve">(32,4,'Mondfang',1,1,'10','20'), </v>
      </c>
      <c r="AK33" s="31" t="str">
        <f>"INSERT INTO "&amp;$G$1&amp;" VALUES("&amp;H33&amp;","&amp;I33&amp;",'"&amp;J33&amp;"',"&amp;K33&amp;","&amp;L33&amp;","&amp;M33&amp;");"</f>
        <v>INSERT INTO tariff VALUES(32,2,'Farbensolo',3,4,100);</v>
      </c>
      <c r="AL33" s="31" t="str">
        <f>"INSERT INTO "&amp;$O$1&amp;" VALUES("&amp;P33&amp;","&amp;Q33&amp;",'"&amp;R33&amp;"',"&amp;S33&amp;","&amp;T33&amp;",'"&amp;U33&amp;"','"&amp;V33&amp;"');"</f>
        <v>INSERT INTO premium VALUES(32,4,'Mondfang',1,1,'10','20');</v>
      </c>
    </row>
    <row r="34" spans="8:38" x14ac:dyDescent="0.25">
      <c r="H34" s="30">
        <v>33</v>
      </c>
      <c r="I34" s="30">
        <v>2</v>
      </c>
      <c r="J34" t="s">
        <v>182</v>
      </c>
      <c r="K34" s="30">
        <v>2</v>
      </c>
      <c r="L34" s="30">
        <v>4</v>
      </c>
      <c r="M34" s="30">
        <v>100</v>
      </c>
      <c r="P34" s="30">
        <v>33</v>
      </c>
      <c r="Q34" s="30">
        <v>4</v>
      </c>
      <c r="R34" t="s">
        <v>187</v>
      </c>
      <c r="S34" s="30">
        <v>1</v>
      </c>
      <c r="T34" s="30">
        <v>0</v>
      </c>
      <c r="U34" s="30">
        <v>10</v>
      </c>
      <c r="V34" s="30">
        <v>20</v>
      </c>
      <c r="AC34" s="31"/>
      <c r="AF34" s="31" t="str">
        <f t="shared" si="1"/>
        <v xml:space="preserve">(33,2,'Solodreier',2,4,100), </v>
      </c>
      <c r="AG34" s="31" t="str">
        <f t="shared" si="2"/>
        <v xml:space="preserve">(33,4,'Trull',1,0,'10','20'), </v>
      </c>
      <c r="AK34" s="31" t="str">
        <f>"INSERT INTO "&amp;$G$1&amp;" VALUES("&amp;H34&amp;","&amp;I34&amp;",'"&amp;J34&amp;"',"&amp;K34&amp;","&amp;L34&amp;","&amp;M34&amp;");"</f>
        <v>INSERT INTO tariff VALUES(33,2,'Solodreier',2,4,100);</v>
      </c>
      <c r="AL34" s="31" t="str">
        <f>"INSERT INTO "&amp;$O$1&amp;" VALUES("&amp;P34&amp;","&amp;Q34&amp;",'"&amp;R34&amp;"',"&amp;S34&amp;","&amp;T34&amp;",'"&amp;U34&amp;"','"&amp;V34&amp;"');"</f>
        <v>INSERT INTO premium VALUES(33,4,'Trull',1,0,'10','20');</v>
      </c>
    </row>
    <row r="35" spans="8:38" x14ac:dyDescent="0.25">
      <c r="H35" s="30">
        <v>34</v>
      </c>
      <c r="I35" s="30">
        <v>3</v>
      </c>
      <c r="J35" t="s">
        <v>194</v>
      </c>
      <c r="K35" s="30">
        <v>4</v>
      </c>
      <c r="L35" s="30">
        <v>1</v>
      </c>
      <c r="M35" s="30">
        <v>10</v>
      </c>
      <c r="P35" s="30">
        <v>34</v>
      </c>
      <c r="Q35" s="30">
        <v>4</v>
      </c>
      <c r="R35" t="s">
        <v>188</v>
      </c>
      <c r="S35" s="30">
        <v>2</v>
      </c>
      <c r="T35" s="30">
        <v>0</v>
      </c>
      <c r="U35" s="30">
        <v>10</v>
      </c>
      <c r="V35" s="30">
        <v>20</v>
      </c>
      <c r="AC35" s="31"/>
      <c r="AF35" s="31" t="str">
        <f t="shared" si="1"/>
        <v xml:space="preserve">(34,3,'Trischaken',4,1,10), </v>
      </c>
      <c r="AG35" s="31" t="str">
        <f t="shared" si="2"/>
        <v xml:space="preserve">(34,4,'4 Könige',2,0,'10','20'), </v>
      </c>
      <c r="AK35" s="31" t="str">
        <f>"INSERT INTO "&amp;$G$1&amp;" VALUES("&amp;H35&amp;","&amp;I35&amp;",'"&amp;J35&amp;"',"&amp;K35&amp;","&amp;L35&amp;","&amp;M35&amp;");"</f>
        <v>INSERT INTO tariff VALUES(34,3,'Trischaken',4,1,10);</v>
      </c>
      <c r="AL35" s="31" t="str">
        <f>"INSERT INTO "&amp;$O$1&amp;" VALUES("&amp;P35&amp;","&amp;Q35&amp;",'"&amp;R35&amp;"',"&amp;S35&amp;","&amp;T35&amp;",'"&amp;U35&amp;"','"&amp;V35&amp;"');"</f>
        <v>INSERT INTO premium VALUES(34,4,'4 Könige',2,0,'10','20');</v>
      </c>
    </row>
    <row r="36" spans="8:38" x14ac:dyDescent="0.25">
      <c r="H36" s="30">
        <v>35</v>
      </c>
      <c r="I36" s="30">
        <v>3</v>
      </c>
      <c r="J36" t="s">
        <v>7</v>
      </c>
      <c r="K36" s="30">
        <v>1</v>
      </c>
      <c r="L36" s="30">
        <v>1</v>
      </c>
      <c r="M36" s="30">
        <v>10</v>
      </c>
      <c r="P36" s="30">
        <v>35</v>
      </c>
      <c r="Q36" s="30">
        <v>4</v>
      </c>
      <c r="R36" t="s">
        <v>202</v>
      </c>
      <c r="S36" s="30">
        <v>3</v>
      </c>
      <c r="T36" s="30">
        <v>0</v>
      </c>
      <c r="U36" s="30">
        <v>0</v>
      </c>
      <c r="V36" s="30">
        <v>20</v>
      </c>
      <c r="AC36" s="31"/>
      <c r="AF36" s="31" t="str">
        <f t="shared" si="1"/>
        <v xml:space="preserve">(35,3,'Rufer',1,1,10), </v>
      </c>
      <c r="AG36" s="31" t="str">
        <f t="shared" si="2"/>
        <v xml:space="preserve">(35,4,'1. Sack (≥45/2)',3,0,'0','20'), </v>
      </c>
      <c r="AK36" s="31" t="str">
        <f>"INSERT INTO "&amp;$G$1&amp;" VALUES("&amp;H36&amp;","&amp;I36&amp;",'"&amp;J36&amp;"',"&amp;K36&amp;","&amp;L36&amp;","&amp;M36&amp;");"</f>
        <v>INSERT INTO tariff VALUES(35,3,'Rufer',1,1,10);</v>
      </c>
      <c r="AL36" s="31" t="str">
        <f>"INSERT INTO "&amp;$O$1&amp;" VALUES("&amp;P36&amp;","&amp;Q36&amp;",'"&amp;R36&amp;"',"&amp;S36&amp;","&amp;T36&amp;",'"&amp;U36&amp;"','"&amp;V36&amp;"');"</f>
        <v>INSERT INTO premium VALUES(35,4,'1. Sack (≥45/2)',3,0,'0','20');</v>
      </c>
    </row>
    <row r="37" spans="8:38" x14ac:dyDescent="0.25">
      <c r="H37" s="30">
        <v>36</v>
      </c>
      <c r="I37" s="30">
        <v>3</v>
      </c>
      <c r="J37" t="s">
        <v>195</v>
      </c>
      <c r="K37" s="30">
        <v>2</v>
      </c>
      <c r="L37" s="30">
        <v>1</v>
      </c>
      <c r="M37" s="30">
        <v>40</v>
      </c>
      <c r="P37" s="30">
        <v>36</v>
      </c>
      <c r="Q37" s="30">
        <v>4</v>
      </c>
      <c r="R37" t="s">
        <v>203</v>
      </c>
      <c r="S37" s="30">
        <v>3</v>
      </c>
      <c r="T37" s="30">
        <v>0</v>
      </c>
      <c r="U37" s="30">
        <v>0</v>
      </c>
      <c r="V37" s="30">
        <v>20</v>
      </c>
      <c r="AC37" s="31"/>
      <c r="AF37" s="31" t="str">
        <f t="shared" si="1"/>
        <v xml:space="preserve">(36,3,'Sechserdreier',2,1,40), </v>
      </c>
      <c r="AG37" s="31" t="str">
        <f t="shared" si="2"/>
        <v xml:space="preserve">(36,4,'2. Sack (≥55/2)',3,0,'0','20'), </v>
      </c>
      <c r="AK37" s="31" t="str">
        <f>"INSERT INTO "&amp;$G$1&amp;" VALUES("&amp;H37&amp;","&amp;I37&amp;",'"&amp;J37&amp;"',"&amp;K37&amp;","&amp;L37&amp;","&amp;M37&amp;");"</f>
        <v>INSERT INTO tariff VALUES(36,3,'Sechserdreier',2,1,40);</v>
      </c>
      <c r="AL37" s="31" t="str">
        <f>"INSERT INTO "&amp;$O$1&amp;" VALUES("&amp;P37&amp;","&amp;Q37&amp;",'"&amp;R37&amp;"',"&amp;S37&amp;","&amp;T37&amp;",'"&amp;U37&amp;"','"&amp;V37&amp;"');"</f>
        <v>INSERT INTO premium VALUES(36,4,'2. Sack (≥55/2)',3,0,'0','20');</v>
      </c>
    </row>
    <row r="38" spans="8:38" x14ac:dyDescent="0.25">
      <c r="H38" s="30">
        <v>37</v>
      </c>
      <c r="I38" s="30">
        <v>3</v>
      </c>
      <c r="J38" t="s">
        <v>189</v>
      </c>
      <c r="K38" s="30">
        <v>4</v>
      </c>
      <c r="L38" s="30">
        <v>2</v>
      </c>
      <c r="M38" s="30">
        <v>20</v>
      </c>
      <c r="P38" s="30">
        <v>37</v>
      </c>
      <c r="Q38" s="30">
        <v>4</v>
      </c>
      <c r="R38" t="s">
        <v>17</v>
      </c>
      <c r="S38" s="30">
        <v>3</v>
      </c>
      <c r="T38" s="30">
        <v>0</v>
      </c>
      <c r="U38" s="30">
        <v>150</v>
      </c>
      <c r="V38" s="30">
        <v>300</v>
      </c>
      <c r="AC38" s="31"/>
      <c r="AF38" s="31" t="str">
        <f t="shared" si="1"/>
        <v xml:space="preserve">(37,3,'Piccolo',4,2,20), </v>
      </c>
      <c r="AG38" s="31" t="str">
        <f t="shared" si="2"/>
        <v xml:space="preserve">(37,4,'Valat',3,0,'150','300'), </v>
      </c>
      <c r="AK38" s="31" t="str">
        <f>"INSERT INTO "&amp;$G$1&amp;" VALUES("&amp;H38&amp;","&amp;I38&amp;",'"&amp;J38&amp;"',"&amp;K38&amp;","&amp;L38&amp;","&amp;M38&amp;");"</f>
        <v>INSERT INTO tariff VALUES(37,3,'Piccolo',4,2,20);</v>
      </c>
      <c r="AL38" s="31" t="str">
        <f>"INSERT INTO "&amp;$O$1&amp;" VALUES("&amp;P38&amp;","&amp;Q38&amp;",'"&amp;R38&amp;"',"&amp;S38&amp;","&amp;T38&amp;",'"&amp;U38&amp;"','"&amp;V38&amp;"');"</f>
        <v>INSERT INTO premium VALUES(37,4,'Valat',3,0,'150','300');</v>
      </c>
    </row>
    <row r="39" spans="8:38" x14ac:dyDescent="0.25">
      <c r="H39" s="30">
        <v>38</v>
      </c>
      <c r="I39" s="30">
        <v>3</v>
      </c>
      <c r="J39" t="s">
        <v>197</v>
      </c>
      <c r="K39" s="30">
        <v>4</v>
      </c>
      <c r="L39" s="30">
        <v>3</v>
      </c>
      <c r="M39" s="30">
        <v>20</v>
      </c>
      <c r="P39" s="30">
        <v>38</v>
      </c>
      <c r="Q39" s="30">
        <v>5</v>
      </c>
      <c r="R39" s="31" t="s">
        <v>183</v>
      </c>
      <c r="S39" s="30">
        <v>1</v>
      </c>
      <c r="T39" s="30">
        <v>0</v>
      </c>
      <c r="U39" s="30">
        <v>10</v>
      </c>
      <c r="V39" s="30">
        <v>20</v>
      </c>
      <c r="AC39" s="31"/>
      <c r="AF39" s="31" t="str">
        <f t="shared" si="1"/>
        <v xml:space="preserve">(38,3,'Bettel',4,3,20), </v>
      </c>
      <c r="AG39" s="31" t="str">
        <f t="shared" si="2"/>
        <v xml:space="preserve">(38,5,'Pagat',1,0,'10','20'), </v>
      </c>
      <c r="AK39" s="31" t="str">
        <f>"INSERT INTO "&amp;$G$1&amp;" VALUES("&amp;H39&amp;","&amp;I39&amp;",'"&amp;J39&amp;"',"&amp;K39&amp;","&amp;L39&amp;","&amp;M39&amp;");"</f>
        <v>INSERT INTO tariff VALUES(38,3,'Bettel',4,3,20);</v>
      </c>
      <c r="AL39" s="31" t="str">
        <f>"INSERT INTO "&amp;$O$1&amp;" VALUES("&amp;P39&amp;","&amp;Q39&amp;",'"&amp;R39&amp;"',"&amp;S39&amp;","&amp;T39&amp;",'"&amp;U39&amp;"','"&amp;V39&amp;"');"</f>
        <v>INSERT INTO premium VALUES(38,5,'Pagat',1,0,'10','20');</v>
      </c>
    </row>
    <row r="40" spans="8:38" x14ac:dyDescent="0.25">
      <c r="H40" s="30">
        <v>39</v>
      </c>
      <c r="I40" s="30">
        <v>3</v>
      </c>
      <c r="J40" t="s">
        <v>177</v>
      </c>
      <c r="K40" s="30">
        <v>1</v>
      </c>
      <c r="L40" s="30">
        <v>4</v>
      </c>
      <c r="M40" s="30">
        <v>20</v>
      </c>
      <c r="P40" s="30">
        <v>39</v>
      </c>
      <c r="Q40" s="30">
        <v>5</v>
      </c>
      <c r="R40" s="31" t="s">
        <v>184</v>
      </c>
      <c r="S40" s="30">
        <v>1</v>
      </c>
      <c r="T40" s="30">
        <v>0</v>
      </c>
      <c r="U40" s="30">
        <v>20</v>
      </c>
      <c r="V40" s="30">
        <v>40</v>
      </c>
      <c r="AC40" s="31"/>
      <c r="AF40" s="31" t="str">
        <f t="shared" si="1"/>
        <v xml:space="preserve">(39,3,'Solorufer',1,4,20), </v>
      </c>
      <c r="AG40" s="31" t="str">
        <f t="shared" si="2"/>
        <v xml:space="preserve">(39,5,'Uhu',1,0,'20','40'), </v>
      </c>
      <c r="AK40" s="31" t="str">
        <f>"INSERT INTO "&amp;$G$1&amp;" VALUES("&amp;H40&amp;","&amp;I40&amp;",'"&amp;J40&amp;"',"&amp;K40&amp;","&amp;L40&amp;","&amp;M40&amp;");"</f>
        <v>INSERT INTO tariff VALUES(39,3,'Solorufer',1,4,20);</v>
      </c>
      <c r="AL40" s="31" t="str">
        <f>"INSERT INTO "&amp;$O$1&amp;" VALUES("&amp;P40&amp;","&amp;Q40&amp;",'"&amp;R40&amp;"',"&amp;S40&amp;","&amp;T40&amp;",'"&amp;U40&amp;"','"&amp;V40&amp;"');"</f>
        <v>INSERT INTO premium VALUES(39,5,'Uhu',1,0,'20','40');</v>
      </c>
    </row>
    <row r="41" spans="8:38" x14ac:dyDescent="0.25">
      <c r="H41" s="30">
        <v>40</v>
      </c>
      <c r="I41" s="30">
        <v>3</v>
      </c>
      <c r="J41" t="s">
        <v>198</v>
      </c>
      <c r="K41" s="30">
        <v>1</v>
      </c>
      <c r="L41" s="30">
        <v>5</v>
      </c>
      <c r="M41" s="30">
        <v>10</v>
      </c>
      <c r="P41" s="30">
        <v>40</v>
      </c>
      <c r="Q41" s="30">
        <v>5</v>
      </c>
      <c r="R41" s="31" t="s">
        <v>185</v>
      </c>
      <c r="S41" s="30">
        <v>1</v>
      </c>
      <c r="T41" s="30">
        <v>0</v>
      </c>
      <c r="U41" s="30">
        <v>30</v>
      </c>
      <c r="V41" s="30">
        <v>60</v>
      </c>
      <c r="AC41" s="31"/>
      <c r="AF41" s="31" t="str">
        <f t="shared" si="1"/>
        <v xml:space="preserve">(40,3,'A-Rufer (+Vogel)',1,5,10), </v>
      </c>
      <c r="AG41" s="31" t="str">
        <f t="shared" si="2"/>
        <v xml:space="preserve">(40,5,'Kakadu',1,0,'30','60'), </v>
      </c>
      <c r="AK41" s="31" t="str">
        <f>"INSERT INTO "&amp;$G$1&amp;" VALUES("&amp;H41&amp;","&amp;I41&amp;",'"&amp;J41&amp;"',"&amp;K41&amp;","&amp;L41&amp;","&amp;M41&amp;");"</f>
        <v>INSERT INTO tariff VALUES(40,3,'A-Rufer (+Vogel)',1,5,10);</v>
      </c>
      <c r="AL41" s="31" t="str">
        <f>"INSERT INTO "&amp;$O$1&amp;" VALUES("&amp;P41&amp;","&amp;Q41&amp;",'"&amp;R41&amp;"',"&amp;S41&amp;","&amp;T41&amp;",'"&amp;U41&amp;"','"&amp;V41&amp;"');"</f>
        <v>INSERT INTO premium VALUES(40,5,'Kakadu',1,0,'30','60');</v>
      </c>
    </row>
    <row r="42" spans="8:38" x14ac:dyDescent="0.25">
      <c r="H42" s="30">
        <v>41</v>
      </c>
      <c r="I42" s="30">
        <v>3</v>
      </c>
      <c r="J42" t="s">
        <v>9</v>
      </c>
      <c r="K42" s="30">
        <v>2</v>
      </c>
      <c r="L42" s="30">
        <v>0</v>
      </c>
      <c r="M42" s="30">
        <v>40</v>
      </c>
      <c r="P42" s="30">
        <v>41</v>
      </c>
      <c r="Q42" s="30">
        <v>5</v>
      </c>
      <c r="R42" s="31" t="s">
        <v>200</v>
      </c>
      <c r="S42" s="30">
        <v>1</v>
      </c>
      <c r="T42" s="30">
        <v>0</v>
      </c>
      <c r="U42" s="30">
        <v>40</v>
      </c>
      <c r="V42" s="30">
        <v>80</v>
      </c>
      <c r="AC42" s="31"/>
      <c r="AF42" s="31" t="str">
        <f t="shared" si="1"/>
        <v xml:space="preserve">(41,3,'Dreier',2,0,40), </v>
      </c>
      <c r="AG42" s="31" t="str">
        <f t="shared" si="2"/>
        <v xml:space="preserve">(41,5,'Quapil',1,0,'40','80'), </v>
      </c>
      <c r="AK42" s="31" t="str">
        <f>"INSERT INTO "&amp;$G$1&amp;" VALUES("&amp;H42&amp;","&amp;I42&amp;",'"&amp;J42&amp;"',"&amp;K42&amp;","&amp;L42&amp;","&amp;M42&amp;");"</f>
        <v>INSERT INTO tariff VALUES(41,3,'Dreier',2,0,40);</v>
      </c>
      <c r="AL42" s="31" t="str">
        <f>"INSERT INTO "&amp;$O$1&amp;" VALUES("&amp;P42&amp;","&amp;Q42&amp;",'"&amp;R42&amp;"',"&amp;S42&amp;","&amp;T42&amp;",'"&amp;U42&amp;"','"&amp;V42&amp;"');"</f>
        <v>INSERT INTO premium VALUES(41,5,'Quapil',1,0,'40','80');</v>
      </c>
    </row>
    <row r="43" spans="8:38" x14ac:dyDescent="0.25">
      <c r="H43" s="30">
        <v>42</v>
      </c>
      <c r="I43" s="30">
        <v>3</v>
      </c>
      <c r="J43" t="s">
        <v>181</v>
      </c>
      <c r="K43" s="30">
        <v>3</v>
      </c>
      <c r="L43" s="30">
        <v>4</v>
      </c>
      <c r="M43" s="30">
        <v>50</v>
      </c>
      <c r="P43" s="30">
        <v>42</v>
      </c>
      <c r="Q43" s="30">
        <v>5</v>
      </c>
      <c r="R43" s="31" t="s">
        <v>186</v>
      </c>
      <c r="S43" s="30">
        <v>2</v>
      </c>
      <c r="T43" s="30">
        <v>0</v>
      </c>
      <c r="U43" s="30">
        <v>10</v>
      </c>
      <c r="V43" s="30">
        <v>20</v>
      </c>
      <c r="AC43" s="31"/>
      <c r="AF43" s="31" t="str">
        <f t="shared" si="1"/>
        <v xml:space="preserve">(42,3,'Farbensolo',3,4,50), </v>
      </c>
      <c r="AG43" s="31" t="str">
        <f t="shared" si="2"/>
        <v xml:space="preserve">(42,5,'König ultimo',2,0,'10','20'), </v>
      </c>
      <c r="AK43" s="31" t="str">
        <f>"INSERT INTO "&amp;$G$1&amp;" VALUES("&amp;H43&amp;","&amp;I43&amp;",'"&amp;J43&amp;"',"&amp;K43&amp;","&amp;L43&amp;","&amp;M43&amp;");"</f>
        <v>INSERT INTO tariff VALUES(42,3,'Farbensolo',3,4,50);</v>
      </c>
      <c r="AL43" s="31" t="str">
        <f>"INSERT INTO "&amp;$O$1&amp;" VALUES("&amp;P43&amp;","&amp;Q43&amp;",'"&amp;R43&amp;"',"&amp;S43&amp;","&amp;T43&amp;",'"&amp;U43&amp;"','"&amp;V43&amp;"');"</f>
        <v>INSERT INTO premium VALUES(42,5,'König ultimo',2,0,'10','20');</v>
      </c>
    </row>
    <row r="44" spans="8:38" x14ac:dyDescent="0.25">
      <c r="H44" s="30">
        <v>43</v>
      </c>
      <c r="I44" s="30">
        <v>3</v>
      </c>
      <c r="J44" t="s">
        <v>191</v>
      </c>
      <c r="K44" s="30">
        <v>4</v>
      </c>
      <c r="L44" s="30">
        <v>2</v>
      </c>
      <c r="M44" s="30">
        <v>60</v>
      </c>
      <c r="P44" s="30">
        <v>43</v>
      </c>
      <c r="Q44" s="30">
        <v>5</v>
      </c>
      <c r="R44" s="31" t="s">
        <v>187</v>
      </c>
      <c r="S44" s="30">
        <v>1</v>
      </c>
      <c r="T44" s="30">
        <v>0</v>
      </c>
      <c r="U44" s="30">
        <v>10</v>
      </c>
      <c r="V44" s="30">
        <v>20</v>
      </c>
      <c r="AC44" s="31"/>
      <c r="AF44" s="31" t="str">
        <f t="shared" si="1"/>
        <v xml:space="preserve">(43,3,'Piccolo ouvert',4,2,60), </v>
      </c>
      <c r="AG44" s="31" t="str">
        <f t="shared" si="2"/>
        <v xml:space="preserve">(43,5,'Trull',1,0,'10','20'), </v>
      </c>
      <c r="AK44" s="31" t="str">
        <f>"INSERT INTO "&amp;$G$1&amp;" VALUES("&amp;H44&amp;","&amp;I44&amp;",'"&amp;J44&amp;"',"&amp;K44&amp;","&amp;L44&amp;","&amp;M44&amp;");"</f>
        <v>INSERT INTO tariff VALUES(43,3,'Piccolo ouvert',4,2,60);</v>
      </c>
      <c r="AL44" s="31" t="str">
        <f>"INSERT INTO "&amp;$O$1&amp;" VALUES("&amp;P44&amp;","&amp;Q44&amp;",'"&amp;R44&amp;"',"&amp;S44&amp;","&amp;T44&amp;",'"&amp;U44&amp;"','"&amp;V44&amp;"');"</f>
        <v>INSERT INTO premium VALUES(43,5,'Trull',1,0,'10','20');</v>
      </c>
    </row>
    <row r="45" spans="8:38" x14ac:dyDescent="0.25">
      <c r="H45" s="30">
        <v>44</v>
      </c>
      <c r="I45" s="30">
        <v>3</v>
      </c>
      <c r="J45" t="s">
        <v>199</v>
      </c>
      <c r="K45" s="30">
        <v>4</v>
      </c>
      <c r="L45" s="30">
        <v>3</v>
      </c>
      <c r="M45" s="30">
        <v>70</v>
      </c>
      <c r="P45" s="30">
        <v>44</v>
      </c>
      <c r="Q45" s="30">
        <v>5</v>
      </c>
      <c r="R45" s="31" t="s">
        <v>188</v>
      </c>
      <c r="S45" s="30">
        <v>2</v>
      </c>
      <c r="T45" s="30">
        <v>0</v>
      </c>
      <c r="U45" s="30">
        <v>10</v>
      </c>
      <c r="V45" s="30">
        <v>20</v>
      </c>
      <c r="AC45" s="31"/>
      <c r="AF45" s="31" t="str">
        <f t="shared" si="1"/>
        <v xml:space="preserve">(44,3,'Bettel ouvert',4,3,70), </v>
      </c>
      <c r="AG45" s="31" t="str">
        <f t="shared" si="2"/>
        <v xml:space="preserve">(44,5,'4 Könige',2,0,'10','20'), </v>
      </c>
      <c r="AK45" s="31" t="str">
        <f>"INSERT INTO "&amp;$G$1&amp;" VALUES("&amp;H45&amp;","&amp;I45&amp;",'"&amp;J45&amp;"',"&amp;K45&amp;","&amp;L45&amp;","&amp;M45&amp;");"</f>
        <v>INSERT INTO tariff VALUES(44,3,'Bettel ouvert',4,3,70);</v>
      </c>
      <c r="AL45" s="31" t="str">
        <f>"INSERT INTO "&amp;$O$1&amp;" VALUES("&amp;P45&amp;","&amp;Q45&amp;",'"&amp;R45&amp;"',"&amp;S45&amp;","&amp;T45&amp;",'"&amp;U45&amp;"','"&amp;V45&amp;"');"</f>
        <v>INSERT INTO premium VALUES(44,5,'4 Könige',2,0,'10','20');</v>
      </c>
    </row>
    <row r="46" spans="8:38" x14ac:dyDescent="0.25">
      <c r="H46" s="30">
        <v>45</v>
      </c>
      <c r="I46" s="30">
        <v>3</v>
      </c>
      <c r="J46" t="s">
        <v>182</v>
      </c>
      <c r="K46" s="30">
        <v>2</v>
      </c>
      <c r="L46" s="30">
        <v>4</v>
      </c>
      <c r="M46" s="30">
        <v>80</v>
      </c>
      <c r="P46" s="30">
        <v>45</v>
      </c>
      <c r="Q46" s="30">
        <v>5</v>
      </c>
      <c r="R46" s="31" t="s">
        <v>17</v>
      </c>
      <c r="S46" s="30">
        <v>3</v>
      </c>
      <c r="T46" s="30">
        <v>0</v>
      </c>
      <c r="U46" s="30" t="s">
        <v>205</v>
      </c>
      <c r="V46" s="30" t="s">
        <v>206</v>
      </c>
      <c r="AC46" s="31"/>
      <c r="AF46" s="31" t="str">
        <f t="shared" si="1"/>
        <v xml:space="preserve">(45,3,'Solodreier',2,4,80), </v>
      </c>
      <c r="AG46" s="31" t="str">
        <f t="shared" si="2"/>
        <v>(45,5,'Valat',3,0,'x4','x8'));</v>
      </c>
      <c r="AK46" s="31" t="str">
        <f>"INSERT INTO "&amp;$G$1&amp;" VALUES("&amp;H46&amp;","&amp;I46&amp;",'"&amp;J46&amp;"',"&amp;K46&amp;","&amp;L46&amp;","&amp;M46&amp;");"</f>
        <v>INSERT INTO tariff VALUES(45,3,'Solodreier',2,4,80);</v>
      </c>
      <c r="AL46" s="31" t="str">
        <f>"INSERT INTO "&amp;$O$1&amp;" VALUES("&amp;P46&amp;","&amp;Q46&amp;",'"&amp;R46&amp;"',"&amp;S46&amp;","&amp;T46&amp;",'"&amp;U46&amp;"','"&amp;V46&amp;"');"</f>
        <v>INSERT INTO premium VALUES(45,5,'Valat',3,0,'x4','x8');</v>
      </c>
    </row>
    <row r="47" spans="8:38" x14ac:dyDescent="0.25">
      <c r="H47" s="30">
        <v>46</v>
      </c>
      <c r="I47" s="30">
        <v>4</v>
      </c>
      <c r="J47" t="s">
        <v>7</v>
      </c>
      <c r="K47" s="30">
        <v>1</v>
      </c>
      <c r="L47" s="30">
        <v>1</v>
      </c>
      <c r="M47" s="30">
        <v>10</v>
      </c>
      <c r="W47" s="31"/>
      <c r="AC47" s="31"/>
      <c r="AF47" s="31" t="str">
        <f t="shared" si="1"/>
        <v xml:space="preserve">(46,4,'Rufer',1,1,10), </v>
      </c>
      <c r="AK47" s="31" t="str">
        <f>"INSERT INTO "&amp;$G$1&amp;" VALUES("&amp;H47&amp;","&amp;I47&amp;",'"&amp;J47&amp;"',"&amp;K47&amp;","&amp;L47&amp;","&amp;M47&amp;");"</f>
        <v>INSERT INTO tariff VALUES(46,4,'Rufer',1,1,10);</v>
      </c>
    </row>
    <row r="48" spans="8:38" x14ac:dyDescent="0.25">
      <c r="H48" s="30">
        <v>47</v>
      </c>
      <c r="I48" s="30">
        <v>4</v>
      </c>
      <c r="J48" t="s">
        <v>194</v>
      </c>
      <c r="K48" s="30">
        <v>4</v>
      </c>
      <c r="L48" s="30">
        <v>1</v>
      </c>
      <c r="M48" s="30">
        <v>20</v>
      </c>
      <c r="W48" s="31"/>
      <c r="AC48" s="31"/>
      <c r="AF48" s="31" t="str">
        <f t="shared" si="1"/>
        <v xml:space="preserve">(47,4,'Trischaken',4,1,20), </v>
      </c>
      <c r="AK48" s="31" t="str">
        <f>"INSERT INTO "&amp;$G$1&amp;" VALUES("&amp;H48&amp;","&amp;I48&amp;",'"&amp;J48&amp;"',"&amp;K48&amp;","&amp;L48&amp;","&amp;M48&amp;");"</f>
        <v>INSERT INTO tariff VALUES(47,4,'Trischaken',4,1,20);</v>
      </c>
    </row>
    <row r="49" spans="8:37" x14ac:dyDescent="0.25">
      <c r="H49" s="30">
        <v>48</v>
      </c>
      <c r="I49" s="30">
        <v>4</v>
      </c>
      <c r="J49" t="s">
        <v>195</v>
      </c>
      <c r="K49" s="30">
        <v>2</v>
      </c>
      <c r="L49" s="30">
        <v>1</v>
      </c>
      <c r="M49" s="30">
        <v>40</v>
      </c>
      <c r="W49" s="31"/>
      <c r="AC49" s="31"/>
      <c r="AF49" s="31" t="str">
        <f t="shared" si="1"/>
        <v xml:space="preserve">(48,4,'Sechserdreier',2,1,40), </v>
      </c>
      <c r="AK49" s="31" t="str">
        <f>"INSERT INTO "&amp;$G$1&amp;" VALUES("&amp;H49&amp;","&amp;I49&amp;",'"&amp;J49&amp;"',"&amp;K49&amp;","&amp;L49&amp;","&amp;M49&amp;");"</f>
        <v>INSERT INTO tariff VALUES(48,4,'Sechserdreier',2,1,40);</v>
      </c>
    </row>
    <row r="50" spans="8:37" x14ac:dyDescent="0.25">
      <c r="H50" s="30">
        <v>49</v>
      </c>
      <c r="I50" s="30">
        <v>4</v>
      </c>
      <c r="J50" t="s">
        <v>189</v>
      </c>
      <c r="K50" s="30">
        <v>4</v>
      </c>
      <c r="L50" s="30">
        <v>2</v>
      </c>
      <c r="M50" s="30">
        <v>20</v>
      </c>
      <c r="W50" s="31"/>
      <c r="AC50" s="31"/>
      <c r="AF50" s="31" t="str">
        <f t="shared" si="1"/>
        <v xml:space="preserve">(49,4,'Piccolo',4,2,20), </v>
      </c>
      <c r="AK50" s="31" t="str">
        <f>"INSERT INTO "&amp;$G$1&amp;" VALUES("&amp;H50&amp;","&amp;I50&amp;",'"&amp;J50&amp;"',"&amp;K50&amp;","&amp;L50&amp;","&amp;M50&amp;");"</f>
        <v>INSERT INTO tariff VALUES(49,4,'Piccolo',4,2,20);</v>
      </c>
    </row>
    <row r="51" spans="8:37" x14ac:dyDescent="0.25">
      <c r="H51" s="30">
        <v>50</v>
      </c>
      <c r="I51" s="30">
        <v>4</v>
      </c>
      <c r="J51" t="s">
        <v>177</v>
      </c>
      <c r="K51" s="30">
        <v>1</v>
      </c>
      <c r="L51" s="30">
        <v>4</v>
      </c>
      <c r="M51" s="30">
        <v>20</v>
      </c>
      <c r="W51" s="31"/>
      <c r="AC51" s="31"/>
      <c r="AF51" s="31" t="str">
        <f t="shared" si="1"/>
        <v xml:space="preserve">(50,4,'Solorufer',1,4,20), </v>
      </c>
      <c r="AK51" s="31" t="str">
        <f>"INSERT INTO "&amp;$G$1&amp;" VALUES("&amp;H51&amp;","&amp;I51&amp;",'"&amp;J51&amp;"',"&amp;K51&amp;","&amp;L51&amp;","&amp;M51&amp;");"</f>
        <v>INSERT INTO tariff VALUES(50,4,'Solorufer',1,4,20);</v>
      </c>
    </row>
    <row r="52" spans="8:37" x14ac:dyDescent="0.25">
      <c r="H52" s="30">
        <v>51</v>
      </c>
      <c r="I52" s="30">
        <v>4</v>
      </c>
      <c r="J52" t="s">
        <v>178</v>
      </c>
      <c r="K52" s="30">
        <v>1</v>
      </c>
      <c r="L52" s="30">
        <v>5</v>
      </c>
      <c r="M52" s="30">
        <v>20</v>
      </c>
      <c r="W52" s="31"/>
      <c r="AC52" s="31"/>
      <c r="AF52" s="31" t="str">
        <f t="shared" si="1"/>
        <v xml:space="preserve">(51,4,'Besserrufer (+Vogel)',1,5,20), </v>
      </c>
      <c r="AK52" s="31" t="str">
        <f>"INSERT INTO "&amp;$G$1&amp;" VALUES("&amp;H52&amp;","&amp;I52&amp;",'"&amp;J52&amp;"',"&amp;K52&amp;","&amp;L52&amp;","&amp;M52&amp;");"</f>
        <v>INSERT INTO tariff VALUES(51,4,'Besserrufer (+Vogel)',1,5,20);</v>
      </c>
    </row>
    <row r="53" spans="8:37" x14ac:dyDescent="0.25">
      <c r="H53" s="30">
        <v>52</v>
      </c>
      <c r="I53" s="30">
        <v>4</v>
      </c>
      <c r="J53" t="s">
        <v>197</v>
      </c>
      <c r="K53" s="30">
        <v>4</v>
      </c>
      <c r="L53" s="30">
        <v>3</v>
      </c>
      <c r="M53" s="30">
        <v>40</v>
      </c>
      <c r="W53" s="31"/>
      <c r="AC53" s="31"/>
      <c r="AF53" s="31" t="str">
        <f>"("&amp;H53&amp;","&amp;I53&amp;",'"&amp;J53&amp;"',"&amp;K53&amp;","&amp;L53&amp;","&amp;M53&amp;")"&amp;IF(H54="",");",", ")</f>
        <v xml:space="preserve">(52,4,'Bettel',4,3,40), </v>
      </c>
      <c r="AK53" s="31" t="str">
        <f>"INSERT INTO "&amp;$G$1&amp;" VALUES("&amp;H53&amp;","&amp;I53&amp;",'"&amp;J53&amp;"',"&amp;K53&amp;","&amp;L53&amp;","&amp;M53&amp;");"</f>
        <v>INSERT INTO tariff VALUES(52,4,'Bettel',4,3,40);</v>
      </c>
    </row>
    <row r="54" spans="8:37" x14ac:dyDescent="0.25">
      <c r="H54" s="30">
        <v>53</v>
      </c>
      <c r="I54" s="30">
        <v>4</v>
      </c>
      <c r="J54" t="s">
        <v>179</v>
      </c>
      <c r="K54" s="30">
        <v>3</v>
      </c>
      <c r="L54" s="30">
        <v>0</v>
      </c>
      <c r="M54" s="30">
        <v>50</v>
      </c>
      <c r="W54" s="31"/>
      <c r="AC54" s="31"/>
      <c r="AF54" s="31" t="str">
        <f t="shared" si="1"/>
        <v xml:space="preserve">(53,4,'Farbendreier',3,0,50), </v>
      </c>
      <c r="AK54" s="31" t="str">
        <f>"INSERT INTO "&amp;$G$1&amp;" VALUES("&amp;H54&amp;","&amp;I54&amp;",'"&amp;J54&amp;"',"&amp;K54&amp;","&amp;L54&amp;","&amp;M54&amp;");"</f>
        <v>INSERT INTO tariff VALUES(53,4,'Farbendreier',3,0,50);</v>
      </c>
    </row>
    <row r="55" spans="8:37" x14ac:dyDescent="0.25">
      <c r="H55" s="30">
        <v>54</v>
      </c>
      <c r="I55" s="30">
        <v>4</v>
      </c>
      <c r="J55" t="s">
        <v>9</v>
      </c>
      <c r="K55" s="30">
        <v>2</v>
      </c>
      <c r="L55" s="30">
        <v>0</v>
      </c>
      <c r="M55" s="30">
        <v>50</v>
      </c>
      <c r="W55" s="31"/>
      <c r="AC55" s="31"/>
      <c r="AF55" s="31" t="str">
        <f t="shared" si="1"/>
        <v xml:space="preserve">(54,4,'Dreier',2,0,50), </v>
      </c>
      <c r="AK55" s="31" t="str">
        <f>"INSERT INTO "&amp;$G$1&amp;" VALUES("&amp;H55&amp;","&amp;I55&amp;",'"&amp;J55&amp;"',"&amp;K55&amp;","&amp;L55&amp;","&amp;M55&amp;");"</f>
        <v>INSERT INTO tariff VALUES(54,4,'Dreier',2,0,50);</v>
      </c>
    </row>
    <row r="56" spans="8:37" x14ac:dyDescent="0.25">
      <c r="H56" s="30">
        <v>55</v>
      </c>
      <c r="I56" s="30">
        <v>4</v>
      </c>
      <c r="J56" t="s">
        <v>191</v>
      </c>
      <c r="K56" s="30">
        <v>4</v>
      </c>
      <c r="L56" s="30">
        <v>2</v>
      </c>
      <c r="M56" s="30">
        <v>70</v>
      </c>
      <c r="W56" s="31"/>
      <c r="AC56" s="31"/>
      <c r="AF56" s="31" t="str">
        <f t="shared" si="1"/>
        <v xml:space="preserve">(55,4,'Piccolo ouvert',4,2,70), </v>
      </c>
      <c r="AK56" s="31" t="str">
        <f>"INSERT INTO "&amp;$G$1&amp;" VALUES("&amp;H56&amp;","&amp;I56&amp;",'"&amp;J56&amp;"',"&amp;K56&amp;","&amp;L56&amp;","&amp;M56&amp;");"</f>
        <v>INSERT INTO tariff VALUES(55,4,'Piccolo ouvert',4,2,70);</v>
      </c>
    </row>
    <row r="57" spans="8:37" x14ac:dyDescent="0.25">
      <c r="H57" s="30">
        <v>56</v>
      </c>
      <c r="I57" s="30">
        <v>4</v>
      </c>
      <c r="J57" t="s">
        <v>192</v>
      </c>
      <c r="K57" s="30">
        <v>4</v>
      </c>
      <c r="L57" s="30">
        <v>2</v>
      </c>
      <c r="M57" s="30">
        <v>70</v>
      </c>
      <c r="W57" s="31"/>
      <c r="AC57" s="31"/>
      <c r="AF57" s="31" t="str">
        <f t="shared" si="1"/>
        <v xml:space="preserve">(56,4,'Zwiccolo ouvert',4,2,70), </v>
      </c>
      <c r="AK57" s="31" t="str">
        <f>"INSERT INTO "&amp;$G$1&amp;" VALUES("&amp;H57&amp;","&amp;I57&amp;",'"&amp;J57&amp;"',"&amp;K57&amp;","&amp;L57&amp;","&amp;M57&amp;");"</f>
        <v>INSERT INTO tariff VALUES(56,4,'Zwiccolo ouvert',4,2,70);</v>
      </c>
    </row>
    <row r="58" spans="8:37" x14ac:dyDescent="0.25">
      <c r="H58" s="30">
        <v>57</v>
      </c>
      <c r="I58" s="30">
        <v>4</v>
      </c>
      <c r="J58" t="s">
        <v>199</v>
      </c>
      <c r="K58" s="30">
        <v>4</v>
      </c>
      <c r="L58" s="30">
        <v>3</v>
      </c>
      <c r="M58" s="30">
        <v>80</v>
      </c>
      <c r="W58" s="31"/>
      <c r="AC58" s="31"/>
      <c r="AF58" s="31" t="str">
        <f t="shared" si="1"/>
        <v xml:space="preserve">(57,4,'Bettel ouvert',4,3,80), </v>
      </c>
      <c r="AK58" s="31" t="str">
        <f>"INSERT INTO "&amp;$G$1&amp;" VALUES("&amp;H58&amp;","&amp;I58&amp;",'"&amp;J58&amp;"',"&amp;K58&amp;","&amp;L58&amp;","&amp;M58&amp;");"</f>
        <v>INSERT INTO tariff VALUES(57,4,'Bettel ouvert',4,3,80);</v>
      </c>
    </row>
    <row r="59" spans="8:37" x14ac:dyDescent="0.25">
      <c r="H59" s="30">
        <v>58</v>
      </c>
      <c r="I59" s="30">
        <v>4</v>
      </c>
      <c r="J59" t="s">
        <v>181</v>
      </c>
      <c r="K59" s="30">
        <v>3</v>
      </c>
      <c r="L59" s="30">
        <v>4</v>
      </c>
      <c r="M59" s="30">
        <v>100</v>
      </c>
      <c r="W59" s="31"/>
      <c r="AC59" s="31"/>
      <c r="AF59" s="31" t="str">
        <f t="shared" si="1"/>
        <v xml:space="preserve">(58,4,'Farbensolo',3,4,100), </v>
      </c>
      <c r="AK59" s="31" t="str">
        <f>"INSERT INTO "&amp;$G$1&amp;" VALUES("&amp;H59&amp;","&amp;I59&amp;",'"&amp;J59&amp;"',"&amp;K59&amp;","&amp;L59&amp;","&amp;M59&amp;");"</f>
        <v>INSERT INTO tariff VALUES(58,4,'Farbensolo',3,4,100);</v>
      </c>
    </row>
    <row r="60" spans="8:37" x14ac:dyDescent="0.25">
      <c r="H60" s="30">
        <v>59</v>
      </c>
      <c r="I60" s="30">
        <v>4</v>
      </c>
      <c r="J60" t="s">
        <v>182</v>
      </c>
      <c r="K60" s="30">
        <v>2</v>
      </c>
      <c r="L60" s="30">
        <v>4</v>
      </c>
      <c r="M60" s="30">
        <v>100</v>
      </c>
      <c r="W60" s="31"/>
      <c r="AC60" s="31"/>
      <c r="AF60" s="31" t="str">
        <f t="shared" si="1"/>
        <v xml:space="preserve">(59,4,'Solodreier',2,4,100), </v>
      </c>
      <c r="AK60" s="31" t="str">
        <f>"INSERT INTO "&amp;$G$1&amp;" VALUES("&amp;H60&amp;","&amp;I60&amp;",'"&amp;J60&amp;"',"&amp;K60&amp;","&amp;L60&amp;","&amp;M60&amp;");"</f>
        <v>INSERT INTO tariff VALUES(59,4,'Solodreier',2,4,100);</v>
      </c>
    </row>
    <row r="61" spans="8:37" x14ac:dyDescent="0.25">
      <c r="H61" s="30">
        <v>60</v>
      </c>
      <c r="I61" s="30">
        <v>5</v>
      </c>
      <c r="J61" s="31" t="s">
        <v>194</v>
      </c>
      <c r="K61" s="30">
        <v>4</v>
      </c>
      <c r="L61" s="30">
        <v>1</v>
      </c>
      <c r="M61" s="30">
        <v>50</v>
      </c>
      <c r="W61" s="31"/>
      <c r="AC61" s="31"/>
      <c r="AF61" s="31" t="str">
        <f t="shared" si="1"/>
        <v xml:space="preserve">(60,5,'Trischaken',4,1,50), </v>
      </c>
      <c r="AK61" s="31" t="str">
        <f>"INSERT INTO "&amp;$G$1&amp;" VALUES("&amp;H61&amp;","&amp;I61&amp;",'"&amp;J61&amp;"',"&amp;K61&amp;","&amp;L61&amp;","&amp;M61&amp;");"</f>
        <v>INSERT INTO tariff VALUES(60,5,'Trischaken',4,1,50);</v>
      </c>
    </row>
    <row r="62" spans="8:37" x14ac:dyDescent="0.25">
      <c r="H62" s="30">
        <v>61</v>
      </c>
      <c r="I62" s="30">
        <v>5</v>
      </c>
      <c r="J62" s="31" t="s">
        <v>7</v>
      </c>
      <c r="K62" s="30">
        <v>1</v>
      </c>
      <c r="L62" s="30">
        <v>1</v>
      </c>
      <c r="M62" s="30">
        <v>10</v>
      </c>
      <c r="W62" s="31"/>
      <c r="AC62" s="31"/>
      <c r="AF62" s="31" t="str">
        <f t="shared" si="1"/>
        <v xml:space="preserve">(61,5,'Rufer',1,1,10), </v>
      </c>
      <c r="AK62" s="31" t="str">
        <f>"INSERT INTO "&amp;$G$1&amp;" VALUES("&amp;H62&amp;","&amp;I62&amp;",'"&amp;J62&amp;"',"&amp;K62&amp;","&amp;L62&amp;","&amp;M62&amp;");"</f>
        <v>INSERT INTO tariff VALUES(61,5,'Rufer',1,1,10);</v>
      </c>
    </row>
    <row r="63" spans="8:37" x14ac:dyDescent="0.25">
      <c r="H63" s="30">
        <v>62</v>
      </c>
      <c r="I63" s="30">
        <v>5</v>
      </c>
      <c r="J63" s="31" t="s">
        <v>195</v>
      </c>
      <c r="K63" s="30">
        <v>2</v>
      </c>
      <c r="L63" s="30">
        <v>1</v>
      </c>
      <c r="M63" s="30">
        <v>50</v>
      </c>
      <c r="W63" s="31"/>
      <c r="AC63" s="31"/>
      <c r="AF63" s="31" t="str">
        <f t="shared" si="1"/>
        <v xml:space="preserve">(62,5,'Sechserdreier',2,1,50), </v>
      </c>
      <c r="AK63" s="31" t="str">
        <f>"INSERT INTO "&amp;$G$1&amp;" VALUES("&amp;H63&amp;","&amp;I63&amp;",'"&amp;J63&amp;"',"&amp;K63&amp;","&amp;L63&amp;","&amp;M63&amp;");"</f>
        <v>INSERT INTO tariff VALUES(62,5,'Sechserdreier',2,1,50);</v>
      </c>
    </row>
    <row r="64" spans="8:37" x14ac:dyDescent="0.25">
      <c r="H64" s="30">
        <v>63</v>
      </c>
      <c r="I64" s="30">
        <v>5</v>
      </c>
      <c r="J64" s="31" t="s">
        <v>189</v>
      </c>
      <c r="K64" s="30">
        <v>4</v>
      </c>
      <c r="L64" s="30">
        <v>2</v>
      </c>
      <c r="M64" s="30">
        <v>20</v>
      </c>
      <c r="W64" s="31"/>
      <c r="AC64" s="31"/>
      <c r="AF64" s="31" t="str">
        <f t="shared" si="1"/>
        <v xml:space="preserve">(63,5,'Piccolo',4,2,20), </v>
      </c>
      <c r="AK64" s="31" t="str">
        <f>"INSERT INTO "&amp;$G$1&amp;" VALUES("&amp;H64&amp;","&amp;I64&amp;",'"&amp;J64&amp;"',"&amp;K64&amp;","&amp;L64&amp;","&amp;M64&amp;");"</f>
        <v>INSERT INTO tariff VALUES(63,5,'Piccolo',4,2,20);</v>
      </c>
    </row>
    <row r="65" spans="8:37" x14ac:dyDescent="0.25">
      <c r="H65" s="30">
        <v>64</v>
      </c>
      <c r="I65" s="30">
        <v>5</v>
      </c>
      <c r="J65" s="31" t="s">
        <v>190</v>
      </c>
      <c r="K65" s="30">
        <v>4</v>
      </c>
      <c r="L65" s="30">
        <v>2</v>
      </c>
      <c r="M65" s="30">
        <v>20</v>
      </c>
      <c r="W65" s="31"/>
      <c r="AC65" s="31"/>
      <c r="AF65" s="31" t="str">
        <f t="shared" si="1"/>
        <v xml:space="preserve">(64,5,'Zwiccolo',4,2,20), </v>
      </c>
      <c r="AK65" s="31" t="str">
        <f>"INSERT INTO "&amp;$G$1&amp;" VALUES("&amp;H65&amp;","&amp;I65&amp;",'"&amp;J65&amp;"',"&amp;K65&amp;","&amp;L65&amp;","&amp;M65&amp;");"</f>
        <v>INSERT INTO tariff VALUES(64,5,'Zwiccolo',4,2,20);</v>
      </c>
    </row>
    <row r="66" spans="8:37" x14ac:dyDescent="0.25">
      <c r="H66" s="30">
        <v>65</v>
      </c>
      <c r="I66" s="30">
        <v>5</v>
      </c>
      <c r="J66" s="31" t="s">
        <v>236</v>
      </c>
      <c r="K66" s="30">
        <v>4</v>
      </c>
      <c r="L66" s="30">
        <v>2</v>
      </c>
      <c r="M66" s="30">
        <v>20</v>
      </c>
      <c r="W66" s="31"/>
      <c r="AC66" s="31"/>
      <c r="AF66" s="31" t="str">
        <f t="shared" si="1"/>
        <v xml:space="preserve">(65,5,'Triccolo',4,2,20), </v>
      </c>
      <c r="AK66" s="31" t="str">
        <f>"INSERT INTO "&amp;$G$1&amp;" VALUES("&amp;H66&amp;","&amp;I66&amp;",'"&amp;J66&amp;"',"&amp;K66&amp;","&amp;L66&amp;","&amp;M66&amp;");"</f>
        <v>INSERT INTO tariff VALUES(65,5,'Triccolo',4,2,20);</v>
      </c>
    </row>
    <row r="67" spans="8:37" x14ac:dyDescent="0.25">
      <c r="H67" s="30">
        <v>66</v>
      </c>
      <c r="I67" s="30">
        <v>5</v>
      </c>
      <c r="J67" s="31" t="s">
        <v>177</v>
      </c>
      <c r="K67" s="30">
        <v>1</v>
      </c>
      <c r="L67" s="30">
        <v>4</v>
      </c>
      <c r="M67" s="30">
        <v>20</v>
      </c>
      <c r="W67" s="31"/>
      <c r="AC67" s="31"/>
      <c r="AF67" s="31" t="str">
        <f t="shared" ref="AF67:AF70" si="4">"("&amp;H67&amp;","&amp;I67&amp;",'"&amp;J67&amp;"',"&amp;K67&amp;","&amp;L67&amp;","&amp;M67&amp;")"&amp;IF(H68="",");",", ")</f>
        <v xml:space="preserve">(66,5,'Solorufer',1,4,20), </v>
      </c>
      <c r="AK67" s="31" t="str">
        <f>"INSERT INTO "&amp;$G$1&amp;" VALUES("&amp;H67&amp;","&amp;I67&amp;",'"&amp;J67&amp;"',"&amp;K67&amp;","&amp;L67&amp;","&amp;M67&amp;");"</f>
        <v>INSERT INTO tariff VALUES(66,5,'Solorufer',1,4,20);</v>
      </c>
    </row>
    <row r="68" spans="8:37" x14ac:dyDescent="0.25">
      <c r="H68" s="30">
        <v>67</v>
      </c>
      <c r="I68" s="30">
        <v>5</v>
      </c>
      <c r="J68" s="2" t="s">
        <v>111</v>
      </c>
      <c r="K68" s="30">
        <v>1</v>
      </c>
      <c r="L68" s="30">
        <v>5</v>
      </c>
      <c r="M68" s="30">
        <v>30</v>
      </c>
      <c r="W68" s="31"/>
      <c r="AC68" s="31"/>
      <c r="AF68" s="31" t="str">
        <f t="shared" si="4"/>
        <v xml:space="preserve">(67,5,'Pagatrufer',1,5,30), </v>
      </c>
      <c r="AK68" s="31" t="str">
        <f>"INSERT INTO "&amp;$G$1&amp;" VALUES("&amp;H68&amp;","&amp;I68&amp;",'"&amp;J68&amp;"',"&amp;K68&amp;","&amp;L68&amp;","&amp;M68&amp;");"</f>
        <v>INSERT INTO tariff VALUES(67,5,'Pagatrufer',1,5,30);</v>
      </c>
    </row>
    <row r="69" spans="8:37" x14ac:dyDescent="0.25">
      <c r="H69" s="30">
        <v>68</v>
      </c>
      <c r="I69" s="30">
        <v>5</v>
      </c>
      <c r="J69" s="31" t="s">
        <v>197</v>
      </c>
      <c r="K69" s="30">
        <v>4</v>
      </c>
      <c r="L69" s="30">
        <v>3</v>
      </c>
      <c r="M69" s="30">
        <v>40</v>
      </c>
      <c r="W69" s="31"/>
      <c r="AC69" s="31"/>
      <c r="AF69" s="31" t="str">
        <f t="shared" si="4"/>
        <v xml:space="preserve">(68,5,'Bettel',4,3,40), </v>
      </c>
      <c r="AK69" s="31" t="str">
        <f>"INSERT INTO "&amp;$G$1&amp;" VALUES("&amp;H69&amp;","&amp;I69&amp;",'"&amp;J69&amp;"',"&amp;K69&amp;","&amp;L69&amp;","&amp;M69&amp;");"</f>
        <v>INSERT INTO tariff VALUES(68,5,'Bettel',4,3,40);</v>
      </c>
    </row>
    <row r="70" spans="8:37" x14ac:dyDescent="0.25">
      <c r="H70" s="30">
        <v>69</v>
      </c>
      <c r="I70" s="30">
        <v>5</v>
      </c>
      <c r="J70" s="2" t="s">
        <v>112</v>
      </c>
      <c r="K70" s="30">
        <v>1</v>
      </c>
      <c r="L70" s="30">
        <v>5</v>
      </c>
      <c r="M70" s="30">
        <v>50</v>
      </c>
      <c r="W70" s="31"/>
      <c r="AC70" s="31"/>
      <c r="AF70" s="31" t="str">
        <f t="shared" si="4"/>
        <v xml:space="preserve">(69,5,'Uhurufer',1,5,50), </v>
      </c>
      <c r="AK70" s="31" t="str">
        <f>"INSERT INTO "&amp;$G$1&amp;" VALUES("&amp;H70&amp;","&amp;I70&amp;",'"&amp;J70&amp;"',"&amp;K70&amp;","&amp;L70&amp;","&amp;M70&amp;");"</f>
        <v>INSERT INTO tariff VALUES(69,5,'Uhurufer',1,5,50);</v>
      </c>
    </row>
    <row r="71" spans="8:37" x14ac:dyDescent="0.25">
      <c r="H71" s="30">
        <v>70</v>
      </c>
      <c r="I71" s="30">
        <v>5</v>
      </c>
      <c r="J71" s="31" t="s">
        <v>179</v>
      </c>
      <c r="K71" s="30">
        <v>3</v>
      </c>
      <c r="L71" s="30">
        <v>0</v>
      </c>
      <c r="M71" s="30">
        <v>40</v>
      </c>
      <c r="W71" s="31"/>
      <c r="AC71" s="31"/>
      <c r="AF71" s="31" t="str">
        <f>"("&amp;H71&amp;","&amp;I71&amp;",'"&amp;J71&amp;"',"&amp;K71&amp;","&amp;L71&amp;","&amp;M71&amp;")"&amp;IF(H72="",");",", ")</f>
        <v xml:space="preserve">(70,5,'Farbendreier',3,0,40), </v>
      </c>
      <c r="AK71" s="31" t="str">
        <f>"INSERT INTO "&amp;$G$1&amp;" VALUES("&amp;H71&amp;","&amp;I71&amp;",'"&amp;J71&amp;"',"&amp;K71&amp;","&amp;L71&amp;","&amp;M71&amp;");"</f>
        <v>INSERT INTO tariff VALUES(70,5,'Farbendreier',3,0,40);</v>
      </c>
    </row>
    <row r="72" spans="8:37" x14ac:dyDescent="0.25">
      <c r="H72" s="30">
        <v>71</v>
      </c>
      <c r="I72" s="30">
        <v>5</v>
      </c>
      <c r="J72" s="31" t="s">
        <v>9</v>
      </c>
      <c r="K72" s="30">
        <v>2</v>
      </c>
      <c r="L72" s="30">
        <v>0</v>
      </c>
      <c r="M72" s="30">
        <v>50</v>
      </c>
      <c r="W72" s="31"/>
      <c r="AC72" s="31"/>
      <c r="AF72" s="31" t="str">
        <f t="shared" ref="AF72:AF109" si="5">"("&amp;H72&amp;","&amp;I72&amp;",'"&amp;J72&amp;"',"&amp;K72&amp;","&amp;L72&amp;","&amp;M72&amp;")"&amp;IF(H73="",");",", ")</f>
        <v xml:space="preserve">(71,5,'Dreier',2,0,50), </v>
      </c>
      <c r="AK72" s="31" t="str">
        <f>"INSERT INTO "&amp;$G$1&amp;" VALUES("&amp;H72&amp;","&amp;I72&amp;",'"&amp;J72&amp;"',"&amp;K72&amp;","&amp;L72&amp;","&amp;M72&amp;");"</f>
        <v>INSERT INTO tariff VALUES(71,5,'Dreier',2,0,50);</v>
      </c>
    </row>
    <row r="73" spans="8:37" x14ac:dyDescent="0.25">
      <c r="H73" s="30">
        <v>72</v>
      </c>
      <c r="I73" s="30">
        <v>5</v>
      </c>
      <c r="J73" s="31" t="s">
        <v>191</v>
      </c>
      <c r="K73" s="30">
        <v>4</v>
      </c>
      <c r="L73" s="30">
        <v>2</v>
      </c>
      <c r="M73" s="30">
        <v>40</v>
      </c>
      <c r="W73" s="31"/>
      <c r="AC73" s="31"/>
      <c r="AF73" s="31" t="str">
        <f t="shared" si="5"/>
        <v xml:space="preserve">(72,5,'Piccolo ouvert',4,2,40), </v>
      </c>
      <c r="AK73" s="31" t="str">
        <f>"INSERT INTO "&amp;$G$1&amp;" VALUES("&amp;H73&amp;","&amp;I73&amp;",'"&amp;J73&amp;"',"&amp;K73&amp;","&amp;L73&amp;","&amp;M73&amp;");"</f>
        <v>INSERT INTO tariff VALUES(72,5,'Piccolo ouvert',4,2,40);</v>
      </c>
    </row>
    <row r="74" spans="8:37" x14ac:dyDescent="0.25">
      <c r="H74" s="30">
        <v>73</v>
      </c>
      <c r="I74" s="30">
        <v>5</v>
      </c>
      <c r="J74" s="2" t="s">
        <v>113</v>
      </c>
      <c r="K74" s="30">
        <v>1</v>
      </c>
      <c r="L74" s="30">
        <v>5</v>
      </c>
      <c r="M74" s="30">
        <v>70</v>
      </c>
      <c r="W74" s="31"/>
      <c r="AC74" s="31"/>
      <c r="AF74" s="31" t="str">
        <f t="shared" si="5"/>
        <v xml:space="preserve">(73,5,'Kakadurufer',1,5,70), </v>
      </c>
      <c r="AK74" s="31" t="str">
        <f>"INSERT INTO "&amp;$G$1&amp;" VALUES("&amp;H74&amp;","&amp;I74&amp;",'"&amp;J74&amp;"',"&amp;K74&amp;","&amp;L74&amp;","&amp;M74&amp;");"</f>
        <v>INSERT INTO tariff VALUES(73,5,'Kakadurufer',1,5,70);</v>
      </c>
    </row>
    <row r="75" spans="8:37" x14ac:dyDescent="0.25">
      <c r="H75" s="30">
        <v>74</v>
      </c>
      <c r="I75" s="30">
        <v>5</v>
      </c>
      <c r="J75" s="31" t="s">
        <v>199</v>
      </c>
      <c r="K75" s="30">
        <v>4</v>
      </c>
      <c r="L75" s="30">
        <v>3</v>
      </c>
      <c r="M75" s="30">
        <v>80</v>
      </c>
      <c r="W75" s="31"/>
      <c r="AC75" s="31"/>
      <c r="AF75" s="31" t="str">
        <f t="shared" si="5"/>
        <v xml:space="preserve">(74,5,'Bettel ouvert',4,3,80), </v>
      </c>
      <c r="AK75" s="31" t="str">
        <f>"INSERT INTO "&amp;$G$1&amp;" VALUES("&amp;H75&amp;","&amp;I75&amp;",'"&amp;J75&amp;"',"&amp;K75&amp;","&amp;L75&amp;","&amp;M75&amp;");"</f>
        <v>INSERT INTO tariff VALUES(74,5,'Bettel ouvert',4,3,80);</v>
      </c>
    </row>
    <row r="76" spans="8:37" x14ac:dyDescent="0.25">
      <c r="H76" s="30">
        <v>75</v>
      </c>
      <c r="I76" s="30">
        <v>5</v>
      </c>
      <c r="J76" s="2" t="s">
        <v>114</v>
      </c>
      <c r="K76" s="30">
        <v>1</v>
      </c>
      <c r="L76" s="30">
        <v>5</v>
      </c>
      <c r="M76" s="30">
        <v>90</v>
      </c>
      <c r="W76" s="31"/>
      <c r="AC76" s="31"/>
      <c r="AF76" s="31" t="str">
        <f t="shared" si="5"/>
        <v xml:space="preserve">(75,5,'Quapilrufer',1,5,90), </v>
      </c>
      <c r="AK76" s="31" t="str">
        <f>"INSERT INTO "&amp;$G$1&amp;" VALUES("&amp;H76&amp;","&amp;I76&amp;",'"&amp;J76&amp;"',"&amp;K76&amp;","&amp;L76&amp;","&amp;M76&amp;");"</f>
        <v>INSERT INTO tariff VALUES(75,5,'Quapilrufer',1,5,90);</v>
      </c>
    </row>
    <row r="77" spans="8:37" x14ac:dyDescent="0.25">
      <c r="H77" s="30">
        <v>76</v>
      </c>
      <c r="I77" s="30">
        <v>5</v>
      </c>
      <c r="J77" s="31" t="s">
        <v>181</v>
      </c>
      <c r="K77" s="30">
        <v>3</v>
      </c>
      <c r="L77" s="30">
        <v>4</v>
      </c>
      <c r="M77" s="30">
        <v>80</v>
      </c>
      <c r="W77" s="31"/>
      <c r="AC77" s="31"/>
      <c r="AF77" s="31" t="str">
        <f t="shared" si="5"/>
        <v xml:space="preserve">(76,5,'Farbensolo',3,4,80), </v>
      </c>
      <c r="AK77" s="31" t="str">
        <f>"INSERT INTO "&amp;$G$1&amp;" VALUES("&amp;H77&amp;","&amp;I77&amp;",'"&amp;J77&amp;"',"&amp;K77&amp;","&amp;L77&amp;","&amp;M77&amp;");"</f>
        <v>INSERT INTO tariff VALUES(76,5,'Farbensolo',3,4,80);</v>
      </c>
    </row>
    <row r="78" spans="8:37" x14ac:dyDescent="0.25">
      <c r="H78" s="30">
        <v>77</v>
      </c>
      <c r="I78" s="30">
        <v>5</v>
      </c>
      <c r="J78" s="31" t="s">
        <v>182</v>
      </c>
      <c r="K78" s="30">
        <v>2</v>
      </c>
      <c r="L78" s="30">
        <v>4</v>
      </c>
      <c r="M78" s="30">
        <v>100</v>
      </c>
      <c r="W78" s="31"/>
      <c r="AC78" s="31"/>
      <c r="AF78" s="31" t="str">
        <f t="shared" si="5"/>
        <v>(77,5,'Solodreier',2,4,100));</v>
      </c>
      <c r="AK78" s="31" t="str">
        <f>"INSERT INTO "&amp;$G$1&amp;" VALUES("&amp;H78&amp;","&amp;I78&amp;",'"&amp;J78&amp;"',"&amp;K78&amp;","&amp;L78&amp;","&amp;M78&amp;");"</f>
        <v>INSERT INTO tariff VALUES(77,5,'Solodreier',2,4,100);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13" sqref="N13"/>
    </sheetView>
  </sheetViews>
  <sheetFormatPr baseColWidth="10" defaultRowHeight="15" x14ac:dyDescent="0.25"/>
  <cols>
    <col min="1" max="1" width="28.5703125" style="2" bestFit="1" customWidth="1"/>
    <col min="2" max="2" width="2.85546875" style="33" bestFit="1" customWidth="1"/>
    <col min="3" max="6" width="7.140625" style="32" customWidth="1"/>
    <col min="7" max="8" width="11.42578125" style="2"/>
    <col min="9" max="9" width="13.7109375" style="2" bestFit="1" customWidth="1"/>
    <col min="10" max="14" width="4.28515625" style="2" customWidth="1"/>
    <col min="15" max="16384" width="11.42578125" style="2"/>
  </cols>
  <sheetData>
    <row r="1" spans="1:14" ht="15.75" thickBot="1" x14ac:dyDescent="0.3">
      <c r="A1" s="19" t="s">
        <v>79</v>
      </c>
      <c r="B1" s="19"/>
      <c r="C1" s="43" t="s">
        <v>234</v>
      </c>
      <c r="D1" s="43" t="s">
        <v>233</v>
      </c>
      <c r="E1" s="43" t="s">
        <v>232</v>
      </c>
      <c r="F1" s="43" t="s">
        <v>231</v>
      </c>
      <c r="K1" s="46" t="s">
        <v>19</v>
      </c>
      <c r="L1" s="46"/>
      <c r="M1" s="46"/>
      <c r="N1" s="46"/>
    </row>
    <row r="2" spans="1:14" x14ac:dyDescent="0.25">
      <c r="A2" s="2" t="s">
        <v>230</v>
      </c>
      <c r="B2" s="33" t="s">
        <v>218</v>
      </c>
      <c r="C2" s="36">
        <v>1</v>
      </c>
      <c r="D2" s="36">
        <v>1</v>
      </c>
      <c r="E2" s="36">
        <v>1</v>
      </c>
      <c r="F2" s="36">
        <v>2</v>
      </c>
      <c r="K2" s="33">
        <v>0</v>
      </c>
      <c r="L2" s="33">
        <v>1</v>
      </c>
      <c r="M2" s="33">
        <v>2</v>
      </c>
      <c r="N2" s="33">
        <v>3</v>
      </c>
    </row>
    <row r="3" spans="1:14" x14ac:dyDescent="0.25">
      <c r="A3" s="2" t="s">
        <v>229</v>
      </c>
      <c r="B3" s="33" t="s">
        <v>217</v>
      </c>
      <c r="C3" s="36">
        <v>1</v>
      </c>
      <c r="D3" s="36">
        <v>1</v>
      </c>
      <c r="E3" s="36">
        <v>1</v>
      </c>
      <c r="F3" s="36">
        <v>2</v>
      </c>
      <c r="I3" s="46" t="s">
        <v>16</v>
      </c>
      <c r="J3" s="42">
        <v>0</v>
      </c>
      <c r="K3" s="33" t="s">
        <v>241</v>
      </c>
      <c r="L3" s="33" t="s">
        <v>241</v>
      </c>
      <c r="M3" s="33" t="s">
        <v>241</v>
      </c>
      <c r="N3" s="46" t="s">
        <v>241</v>
      </c>
    </row>
    <row r="4" spans="1:14" x14ac:dyDescent="0.25">
      <c r="A4" s="2" t="s">
        <v>228</v>
      </c>
      <c r="B4" s="33" t="s">
        <v>216</v>
      </c>
      <c r="C4" s="36">
        <v>1</v>
      </c>
      <c r="D4" s="36">
        <v>1</v>
      </c>
      <c r="E4" s="36">
        <v>1</v>
      </c>
      <c r="F4" s="36">
        <v>2</v>
      </c>
      <c r="I4" s="46"/>
      <c r="J4" s="42">
        <v>1</v>
      </c>
      <c r="K4" s="33" t="s">
        <v>241</v>
      </c>
      <c r="L4" s="33" t="s">
        <v>241</v>
      </c>
      <c r="M4" s="33" t="s">
        <v>241</v>
      </c>
      <c r="N4" s="46"/>
    </row>
    <row r="5" spans="1:14" ht="15.75" thickBot="1" x14ac:dyDescent="0.3">
      <c r="A5" s="44"/>
      <c r="B5" s="34" t="s">
        <v>221</v>
      </c>
      <c r="C5" s="37">
        <v>-3</v>
      </c>
      <c r="D5" s="37">
        <v>-3</v>
      </c>
      <c r="E5" s="37">
        <v>-3</v>
      </c>
      <c r="F5" s="37">
        <v>-6</v>
      </c>
    </row>
    <row r="6" spans="1:14" x14ac:dyDescent="0.25">
      <c r="A6" s="2" t="s">
        <v>227</v>
      </c>
      <c r="B6" s="33" t="s">
        <v>218</v>
      </c>
      <c r="C6" s="36">
        <v>3</v>
      </c>
      <c r="D6" s="36">
        <v>3</v>
      </c>
      <c r="E6" s="36">
        <v>3</v>
      </c>
      <c r="F6" s="36">
        <v>6</v>
      </c>
    </row>
    <row r="7" spans="1:14" x14ac:dyDescent="0.25">
      <c r="B7" s="33" t="s">
        <v>217</v>
      </c>
      <c r="C7" s="36">
        <v>0</v>
      </c>
      <c r="D7" s="36">
        <v>0</v>
      </c>
      <c r="E7" s="36">
        <v>0</v>
      </c>
      <c r="F7" s="36">
        <v>0</v>
      </c>
    </row>
    <row r="8" spans="1:14" x14ac:dyDescent="0.25">
      <c r="B8" s="33" t="s">
        <v>216</v>
      </c>
      <c r="C8" s="36">
        <v>0</v>
      </c>
      <c r="D8" s="36">
        <v>0</v>
      </c>
      <c r="E8" s="36">
        <v>0</v>
      </c>
      <c r="F8" s="36">
        <v>0</v>
      </c>
    </row>
    <row r="9" spans="1:14" ht="15.75" thickBot="1" x14ac:dyDescent="0.3">
      <c r="A9" s="44"/>
      <c r="B9" s="34" t="s">
        <v>221</v>
      </c>
      <c r="C9" s="37">
        <v>-3</v>
      </c>
      <c r="D9" s="37">
        <v>-3</v>
      </c>
      <c r="E9" s="37">
        <v>-3</v>
      </c>
      <c r="F9" s="37">
        <v>-6</v>
      </c>
    </row>
    <row r="10" spans="1:14" x14ac:dyDescent="0.25">
      <c r="A10" s="2" t="s">
        <v>222</v>
      </c>
      <c r="B10" s="33" t="s">
        <v>218</v>
      </c>
      <c r="C10" s="36">
        <v>2</v>
      </c>
      <c r="D10" s="36">
        <v>2</v>
      </c>
      <c r="E10" s="36">
        <v>2</v>
      </c>
      <c r="F10" s="36">
        <v>4</v>
      </c>
    </row>
    <row r="11" spans="1:14" x14ac:dyDescent="0.25">
      <c r="B11" s="33" t="s">
        <v>217</v>
      </c>
      <c r="C11" s="36">
        <v>2</v>
      </c>
      <c r="D11" s="36">
        <v>2</v>
      </c>
      <c r="E11" s="36">
        <v>2</v>
      </c>
      <c r="F11" s="36">
        <v>4</v>
      </c>
    </row>
    <row r="12" spans="1:14" x14ac:dyDescent="0.25">
      <c r="B12" s="33" t="s">
        <v>216</v>
      </c>
      <c r="C12" s="36">
        <v>2</v>
      </c>
      <c r="D12" s="36">
        <v>2</v>
      </c>
      <c r="E12" s="36">
        <v>2</v>
      </c>
      <c r="F12" s="36">
        <v>4</v>
      </c>
    </row>
    <row r="13" spans="1:14" ht="15.75" thickBot="1" x14ac:dyDescent="0.3">
      <c r="A13" s="44"/>
      <c r="B13" s="34" t="s">
        <v>221</v>
      </c>
      <c r="C13" s="37">
        <v>-6</v>
      </c>
      <c r="D13" s="37">
        <v>-6</v>
      </c>
      <c r="E13" s="37">
        <v>-6</v>
      </c>
      <c r="F13" s="37">
        <v>-12</v>
      </c>
    </row>
    <row r="14" spans="1:14" x14ac:dyDescent="0.25">
      <c r="A14" s="2" t="s">
        <v>226</v>
      </c>
      <c r="B14" s="33" t="s">
        <v>218</v>
      </c>
      <c r="C14" s="36">
        <v>6</v>
      </c>
      <c r="D14" s="36">
        <v>6</v>
      </c>
      <c r="E14" s="36">
        <v>6</v>
      </c>
      <c r="F14" s="36">
        <v>12</v>
      </c>
    </row>
    <row r="15" spans="1:14" x14ac:dyDescent="0.25">
      <c r="A15" s="2" t="s">
        <v>222</v>
      </c>
      <c r="B15" s="33" t="s">
        <v>217</v>
      </c>
      <c r="C15" s="36">
        <v>0</v>
      </c>
      <c r="D15" s="36">
        <v>0</v>
      </c>
      <c r="E15" s="36">
        <v>0</v>
      </c>
      <c r="F15" s="36">
        <v>0</v>
      </c>
    </row>
    <row r="16" spans="1:14" x14ac:dyDescent="0.25">
      <c r="B16" s="33" t="s">
        <v>216</v>
      </c>
      <c r="C16" s="36">
        <v>0</v>
      </c>
      <c r="D16" s="36">
        <v>0</v>
      </c>
      <c r="E16" s="36">
        <v>0</v>
      </c>
      <c r="F16" s="36">
        <v>0</v>
      </c>
    </row>
    <row r="17" spans="1:6" ht="15.75" thickBot="1" x14ac:dyDescent="0.3">
      <c r="A17" s="44"/>
      <c r="B17" s="34" t="s">
        <v>221</v>
      </c>
      <c r="C17" s="37">
        <v>-6</v>
      </c>
      <c r="D17" s="37">
        <v>-6</v>
      </c>
      <c r="E17" s="37">
        <v>-6</v>
      </c>
      <c r="F17" s="37">
        <v>-12</v>
      </c>
    </row>
    <row r="18" spans="1:6" x14ac:dyDescent="0.25">
      <c r="A18" s="2" t="s">
        <v>223</v>
      </c>
      <c r="B18" s="33" t="s">
        <v>218</v>
      </c>
      <c r="C18" s="36">
        <v>3</v>
      </c>
      <c r="D18" s="36">
        <v>3</v>
      </c>
      <c r="E18" s="36">
        <v>3</v>
      </c>
      <c r="F18" s="36">
        <v>3</v>
      </c>
    </row>
    <row r="19" spans="1:6" x14ac:dyDescent="0.25">
      <c r="A19" s="2" t="s">
        <v>225</v>
      </c>
      <c r="B19" s="33" t="s">
        <v>217</v>
      </c>
      <c r="C19" s="36">
        <v>3</v>
      </c>
      <c r="D19" s="36">
        <v>3</v>
      </c>
      <c r="E19" s="36">
        <v>3</v>
      </c>
      <c r="F19" s="36">
        <v>3</v>
      </c>
    </row>
    <row r="20" spans="1:6" x14ac:dyDescent="0.25">
      <c r="B20" s="33" t="s">
        <v>216</v>
      </c>
      <c r="C20" s="36">
        <v>-3</v>
      </c>
      <c r="D20" s="36">
        <v>-3</v>
      </c>
      <c r="E20" s="36">
        <v>-3</v>
      </c>
      <c r="F20" s="36">
        <v>-3</v>
      </c>
    </row>
    <row r="21" spans="1:6" ht="15.75" thickBot="1" x14ac:dyDescent="0.3">
      <c r="A21" s="44"/>
      <c r="B21" s="34" t="s">
        <v>221</v>
      </c>
      <c r="C21" s="37">
        <v>-3</v>
      </c>
      <c r="D21" s="37">
        <v>-3</v>
      </c>
      <c r="E21" s="37">
        <v>-3</v>
      </c>
      <c r="F21" s="37">
        <v>-3</v>
      </c>
    </row>
    <row r="22" spans="1:6" x14ac:dyDescent="0.25">
      <c r="A22" s="2" t="s">
        <v>223</v>
      </c>
      <c r="B22" s="33" t="s">
        <v>218</v>
      </c>
      <c r="C22" s="36">
        <v>3</v>
      </c>
      <c r="D22" s="36">
        <v>3</v>
      </c>
      <c r="E22" s="36">
        <v>3</v>
      </c>
      <c r="F22" s="36">
        <v>3</v>
      </c>
    </row>
    <row r="23" spans="1:6" x14ac:dyDescent="0.25">
      <c r="A23" s="2" t="s">
        <v>224</v>
      </c>
      <c r="B23" s="33" t="s">
        <v>217</v>
      </c>
      <c r="C23" s="36">
        <v>3</v>
      </c>
      <c r="D23" s="36">
        <v>3</v>
      </c>
      <c r="E23" s="36">
        <v>3</v>
      </c>
      <c r="F23" s="36">
        <v>3</v>
      </c>
    </row>
    <row r="24" spans="1:6" x14ac:dyDescent="0.25">
      <c r="B24" s="33" t="s">
        <v>216</v>
      </c>
      <c r="C24" s="36">
        <v>-3</v>
      </c>
      <c r="D24" s="36">
        <v>-3</v>
      </c>
      <c r="E24" s="36">
        <v>-3</v>
      </c>
      <c r="F24" s="36">
        <v>0</v>
      </c>
    </row>
    <row r="25" spans="1:6" ht="15.75" thickBot="1" x14ac:dyDescent="0.3">
      <c r="A25" s="44"/>
      <c r="B25" s="34" t="s">
        <v>221</v>
      </c>
      <c r="C25" s="37">
        <v>-3</v>
      </c>
      <c r="D25" s="37">
        <v>-3</v>
      </c>
      <c r="E25" s="37">
        <v>-3</v>
      </c>
      <c r="F25" s="37">
        <v>-6</v>
      </c>
    </row>
    <row r="26" spans="1:6" x14ac:dyDescent="0.25">
      <c r="A26" s="2" t="s">
        <v>223</v>
      </c>
      <c r="B26" s="33" t="s">
        <v>218</v>
      </c>
      <c r="C26" s="36">
        <v>3</v>
      </c>
      <c r="D26" s="36">
        <v>3</v>
      </c>
      <c r="E26" s="36">
        <v>3</v>
      </c>
      <c r="F26" s="36">
        <v>6</v>
      </c>
    </row>
    <row r="27" spans="1:6" x14ac:dyDescent="0.25">
      <c r="A27" s="2" t="s">
        <v>222</v>
      </c>
      <c r="B27" s="33" t="s">
        <v>217</v>
      </c>
      <c r="C27" s="36">
        <v>3</v>
      </c>
      <c r="D27" s="36">
        <v>3</v>
      </c>
      <c r="E27" s="36">
        <v>3</v>
      </c>
      <c r="F27" s="36">
        <v>6</v>
      </c>
    </row>
    <row r="28" spans="1:6" x14ac:dyDescent="0.25">
      <c r="B28" s="33" t="s">
        <v>216</v>
      </c>
      <c r="C28" s="36">
        <v>0</v>
      </c>
      <c r="D28" s="36">
        <v>0</v>
      </c>
      <c r="E28" s="36">
        <v>0</v>
      </c>
      <c r="F28" s="36">
        <v>0</v>
      </c>
    </row>
    <row r="29" spans="1:6" ht="15.75" thickBot="1" x14ac:dyDescent="0.3">
      <c r="A29" s="44"/>
      <c r="B29" s="34" t="s">
        <v>221</v>
      </c>
      <c r="C29" s="37">
        <v>-6</v>
      </c>
      <c r="D29" s="37">
        <v>-6</v>
      </c>
      <c r="E29" s="37">
        <v>-6</v>
      </c>
      <c r="F29" s="37">
        <v>-12</v>
      </c>
    </row>
    <row r="30" spans="1:6" x14ac:dyDescent="0.25">
      <c r="A30" s="2" t="s">
        <v>17</v>
      </c>
      <c r="B30" s="33" t="s">
        <v>218</v>
      </c>
      <c r="C30" s="36"/>
      <c r="D30" s="36">
        <v>4</v>
      </c>
      <c r="E30" s="36">
        <v>4</v>
      </c>
      <c r="F30" s="36">
        <v>8</v>
      </c>
    </row>
    <row r="31" spans="1:6" x14ac:dyDescent="0.25">
      <c r="B31" s="33" t="s">
        <v>217</v>
      </c>
      <c r="C31" s="36"/>
      <c r="D31" s="36">
        <v>4</v>
      </c>
      <c r="E31" s="36">
        <v>4</v>
      </c>
      <c r="F31" s="36">
        <v>8</v>
      </c>
    </row>
    <row r="32" spans="1:6" x14ac:dyDescent="0.25">
      <c r="B32" s="33" t="s">
        <v>216</v>
      </c>
      <c r="C32" s="36"/>
      <c r="D32" s="36">
        <v>4</v>
      </c>
      <c r="E32" s="36">
        <v>4</v>
      </c>
      <c r="F32" s="36">
        <v>8</v>
      </c>
    </row>
    <row r="33" spans="1:6" ht="15.75" thickBot="1" x14ac:dyDescent="0.3">
      <c r="A33" s="44"/>
      <c r="B33" s="34" t="s">
        <v>220</v>
      </c>
      <c r="C33" s="37"/>
      <c r="D33" s="37">
        <v>-12</v>
      </c>
      <c r="E33" s="37">
        <v>-12</v>
      </c>
      <c r="F33" s="37">
        <v>-24</v>
      </c>
    </row>
    <row r="34" spans="1:6" x14ac:dyDescent="0.25">
      <c r="A34" s="2" t="s">
        <v>219</v>
      </c>
      <c r="B34" s="33" t="s">
        <v>218</v>
      </c>
      <c r="C34" s="36">
        <v>2</v>
      </c>
      <c r="D34" s="36"/>
      <c r="E34" s="36">
        <v>3</v>
      </c>
      <c r="F34" s="36"/>
    </row>
    <row r="35" spans="1:6" x14ac:dyDescent="0.25">
      <c r="B35" s="33" t="s">
        <v>217</v>
      </c>
      <c r="C35" s="36">
        <v>2</v>
      </c>
      <c r="D35" s="36"/>
      <c r="E35" s="36">
        <v>3</v>
      </c>
      <c r="F35" s="36"/>
    </row>
    <row r="36" spans="1:6" x14ac:dyDescent="0.25">
      <c r="B36" s="33" t="s">
        <v>216</v>
      </c>
      <c r="C36" s="36">
        <v>2</v>
      </c>
      <c r="D36" s="36"/>
      <c r="E36" s="36">
        <v>3</v>
      </c>
      <c r="F36" s="36"/>
    </row>
    <row r="37" spans="1:6" ht="15.75" thickBot="1" x14ac:dyDescent="0.3">
      <c r="A37" s="44"/>
      <c r="B37" s="34" t="s">
        <v>215</v>
      </c>
      <c r="C37" s="37">
        <v>-6</v>
      </c>
      <c r="D37" s="37"/>
      <c r="E37" s="37">
        <v>-9</v>
      </c>
      <c r="F37" s="37"/>
    </row>
    <row r="38" spans="1:6" ht="15.75" thickBot="1" x14ac:dyDescent="0.3">
      <c r="A38" s="45" t="s">
        <v>214</v>
      </c>
      <c r="B38" s="35"/>
      <c r="C38" s="38" t="s">
        <v>211</v>
      </c>
      <c r="D38" s="38" t="s">
        <v>211</v>
      </c>
      <c r="E38" s="38" t="s">
        <v>211</v>
      </c>
      <c r="F38" s="38" t="s">
        <v>211</v>
      </c>
    </row>
    <row r="39" spans="1:6" ht="15.75" thickBot="1" x14ac:dyDescent="0.3">
      <c r="A39" s="45" t="s">
        <v>213</v>
      </c>
      <c r="B39" s="35"/>
      <c r="C39" s="38" t="s">
        <v>211</v>
      </c>
      <c r="D39" s="38" t="s">
        <v>211</v>
      </c>
      <c r="E39" s="38" t="s">
        <v>211</v>
      </c>
      <c r="F39" s="38" t="s">
        <v>211</v>
      </c>
    </row>
    <row r="40" spans="1:6" ht="15.75" thickBot="1" x14ac:dyDescent="0.3">
      <c r="A40" s="44" t="s">
        <v>212</v>
      </c>
      <c r="B40" s="34"/>
      <c r="C40" s="39" t="s">
        <v>210</v>
      </c>
      <c r="D40" s="39" t="s">
        <v>211</v>
      </c>
      <c r="E40" s="39" t="s">
        <v>210</v>
      </c>
      <c r="F40" s="39" t="s">
        <v>210</v>
      </c>
    </row>
  </sheetData>
  <mergeCells count="3">
    <mergeCell ref="I3:I4"/>
    <mergeCell ref="N3:N4"/>
    <mergeCell ref="K1:N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database</vt:lpstr>
      <vt:lpstr>database 2.0</vt:lpstr>
      <vt:lpstr>dpi</vt:lpstr>
      <vt:lpstr>Default_Tables</vt:lpstr>
      <vt:lpstr>Trischaken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2014-03-31T11:32:38Z</dcterms:modified>
</cp:coreProperties>
</file>