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database" sheetId="11" r:id="rId1"/>
    <sheet name="database 2.0" sheetId="12" r:id="rId2"/>
    <sheet name="dpi" sheetId="10" r:id="rId3"/>
  </sheets>
  <calcPr calcId="145621"/>
</workbook>
</file>

<file path=xl/calcChain.xml><?xml version="1.0" encoding="utf-8"?>
<calcChain xmlns="http://schemas.openxmlformats.org/spreadsheetml/2006/main">
  <c r="O17" i="12" l="1"/>
  <c r="AD13" i="12"/>
  <c r="O30" i="12"/>
  <c r="P33" i="12"/>
  <c r="P34" i="12"/>
  <c r="P21" i="12"/>
  <c r="D10" i="12" l="1"/>
  <c r="X6" i="12"/>
  <c r="X20" i="12"/>
  <c r="X19" i="12"/>
  <c r="X15" i="12"/>
  <c r="X14" i="12"/>
  <c r="X13" i="12"/>
  <c r="X12" i="12"/>
  <c r="X11" i="12"/>
  <c r="X10" i="12"/>
  <c r="X5" i="12"/>
  <c r="X4" i="12"/>
  <c r="X3" i="12"/>
  <c r="X2" i="12"/>
  <c r="P32" i="12"/>
  <c r="P31" i="12"/>
  <c r="P28" i="12"/>
  <c r="P27" i="12"/>
  <c r="P26" i="12"/>
  <c r="P25" i="12"/>
  <c r="P22" i="12"/>
  <c r="P20" i="12"/>
  <c r="P19" i="12"/>
  <c r="P18" i="12"/>
  <c r="P15" i="12"/>
  <c r="P14" i="12"/>
  <c r="P13" i="12"/>
  <c r="P12" i="12"/>
  <c r="P11" i="12"/>
  <c r="T5" i="12"/>
  <c r="T4" i="12"/>
  <c r="T3" i="12"/>
  <c r="T2" i="12"/>
  <c r="P6" i="12"/>
  <c r="P5" i="12"/>
  <c r="P4" i="12"/>
  <c r="P3" i="12"/>
  <c r="P2" i="12"/>
  <c r="L4" i="12"/>
  <c r="L3" i="12"/>
  <c r="L2" i="12"/>
  <c r="H3" i="12"/>
  <c r="H2" i="12"/>
  <c r="D33" i="12"/>
  <c r="D32" i="12"/>
  <c r="D31" i="12"/>
  <c r="D28" i="12"/>
  <c r="D27" i="12"/>
  <c r="D26" i="12"/>
  <c r="D23" i="12"/>
  <c r="D22" i="12"/>
  <c r="D21" i="12"/>
  <c r="D18" i="12"/>
  <c r="D17" i="12"/>
  <c r="D16" i="12"/>
  <c r="D15" i="12"/>
  <c r="D14" i="12"/>
  <c r="D13" i="12"/>
  <c r="D9" i="12"/>
  <c r="D8" i="12"/>
  <c r="D5" i="12"/>
  <c r="D4" i="12"/>
  <c r="D3" i="12"/>
  <c r="D2" i="12"/>
  <c r="T1" i="12"/>
  <c r="X18" i="12"/>
  <c r="W18" i="12" s="1"/>
  <c r="AD19" i="12" s="1"/>
  <c r="X9" i="12"/>
  <c r="X1" i="12"/>
  <c r="P30" i="12"/>
  <c r="P24" i="12"/>
  <c r="P17" i="12"/>
  <c r="P10" i="12"/>
  <c r="P1" i="12"/>
  <c r="L1" i="12"/>
  <c r="H1" i="12"/>
  <c r="D30" i="12"/>
  <c r="D25" i="12"/>
  <c r="D20" i="12"/>
  <c r="D12" i="12"/>
  <c r="D7" i="12"/>
  <c r="D1" i="12"/>
  <c r="K1" i="12" l="1"/>
  <c r="AD10" i="12" s="1"/>
  <c r="S1" i="12"/>
  <c r="AD16" i="12" s="1"/>
  <c r="C25" i="12"/>
  <c r="AD7" i="12" s="1"/>
  <c r="C30" i="12"/>
  <c r="AD8" i="12" s="1"/>
  <c r="C12" i="12"/>
  <c r="AD5" i="12" s="1"/>
  <c r="C20" i="12"/>
  <c r="AD6" i="12" s="1"/>
  <c r="O24" i="12"/>
  <c r="AD14" i="12" s="1"/>
  <c r="O1" i="12"/>
  <c r="AD11" i="12" s="1"/>
  <c r="C7" i="12"/>
  <c r="AD4" i="12" s="1"/>
  <c r="O10" i="12"/>
  <c r="AD12" i="12" s="1"/>
  <c r="W1" i="12"/>
  <c r="AD17" i="12" s="1"/>
  <c r="AD15" i="12"/>
  <c r="G1" i="12"/>
  <c r="AD9" i="12" s="1"/>
  <c r="W9" i="12"/>
  <c r="AD18" i="12" s="1"/>
  <c r="C1" i="12"/>
  <c r="AD3" i="12" s="1"/>
  <c r="B4" i="10" l="1"/>
  <c r="B5" i="10"/>
  <c r="B6" i="10"/>
  <c r="B7" i="10"/>
  <c r="B8" i="10"/>
  <c r="B9" i="10"/>
  <c r="B10" i="10"/>
  <c r="B3" i="10"/>
  <c r="E3" i="10"/>
  <c r="F3" i="10"/>
  <c r="G3" i="10"/>
  <c r="E4" i="10"/>
  <c r="F4" i="10"/>
  <c r="G4" i="10"/>
  <c r="E5" i="10"/>
  <c r="F5" i="10"/>
  <c r="G5" i="10"/>
  <c r="E6" i="10"/>
  <c r="F6" i="10"/>
  <c r="G6" i="10"/>
  <c r="E7" i="10"/>
  <c r="F7" i="10"/>
  <c r="G7" i="10"/>
  <c r="E8" i="10"/>
  <c r="F8" i="10"/>
  <c r="G8" i="10"/>
  <c r="E9" i="10"/>
  <c r="F9" i="10"/>
  <c r="G9" i="10"/>
  <c r="E10" i="10"/>
  <c r="F10" i="10"/>
  <c r="G10" i="10"/>
  <c r="D4" i="10"/>
  <c r="D5" i="10"/>
  <c r="D6" i="10"/>
  <c r="D7" i="10"/>
  <c r="D8" i="10"/>
  <c r="D9" i="10"/>
  <c r="D10" i="10"/>
  <c r="D3" i="10"/>
</calcChain>
</file>

<file path=xl/sharedStrings.xml><?xml version="1.0" encoding="utf-8"?>
<sst xmlns="http://schemas.openxmlformats.org/spreadsheetml/2006/main" count="358" uniqueCount="228">
  <si>
    <t>POINTS</t>
  </si>
  <si>
    <t>sessions</t>
  </si>
  <si>
    <t>games</t>
  </si>
  <si>
    <t>tariffsets</t>
  </si>
  <si>
    <t>PLAYER</t>
  </si>
  <si>
    <t>tariffs</t>
  </si>
  <si>
    <t>TRISCHAKEN</t>
  </si>
  <si>
    <t>Rufer</t>
  </si>
  <si>
    <t>Solo</t>
  </si>
  <si>
    <t>Dreier</t>
  </si>
  <si>
    <t>Farben</t>
  </si>
  <si>
    <t>Vorhand</t>
  </si>
  <si>
    <t>Negativ</t>
  </si>
  <si>
    <t>PARTNER</t>
  </si>
  <si>
    <t>Mondfang</t>
  </si>
  <si>
    <t>TIME</t>
  </si>
  <si>
    <t>Bürgermeister</t>
  </si>
  <si>
    <t>Valat</t>
  </si>
  <si>
    <t>POINTS_TOTAL</t>
  </si>
  <si>
    <t>Jungfrau</t>
  </si>
  <si>
    <t>trischaken</t>
  </si>
  <si>
    <t>Punktesieger</t>
  </si>
  <si>
    <t>player</t>
  </si>
  <si>
    <t>ID_PLAYER</t>
  </si>
  <si>
    <t>ID_TARIFFSET</t>
  </si>
  <si>
    <t>ID_TARIFF</t>
  </si>
  <si>
    <t>ID_SESSION</t>
  </si>
  <si>
    <t>ID_GAME</t>
  </si>
  <si>
    <t>ID_TARIFF_BEI</t>
  </si>
  <si>
    <t>ID_PREMIUM_CALLED</t>
  </si>
  <si>
    <t>ID_PREMIUM_SILENT</t>
  </si>
  <si>
    <t>NAME_PLAYER</t>
  </si>
  <si>
    <t>NAME_TARIFFSET</t>
  </si>
  <si>
    <t>NAME_TARIFF</t>
  </si>
  <si>
    <t>NAME_SESSION</t>
  </si>
  <si>
    <t>KONTRA_GAME</t>
  </si>
  <si>
    <t>VALUE_KONTRA_GAME</t>
  </si>
  <si>
    <t>KONTRA_BEI</t>
  </si>
  <si>
    <t>VALUE_KONTRA_BEI</t>
  </si>
  <si>
    <t>KONTRA_PREMIUM</t>
  </si>
  <si>
    <t>WON_PREMIUM</t>
  </si>
  <si>
    <t>-</t>
  </si>
  <si>
    <t>TYPE1_TARIFF</t>
  </si>
  <si>
    <t>TYPE2_TARIFF</t>
  </si>
  <si>
    <t>type1_tariff</t>
  </si>
  <si>
    <t>type2_tariff</t>
  </si>
  <si>
    <t>ID_TRISCHAKEN</t>
  </si>
  <si>
    <t>LDPI</t>
  </si>
  <si>
    <t>HDPI</t>
  </si>
  <si>
    <t>XHDPI</t>
  </si>
  <si>
    <t>XXHDPI</t>
  </si>
  <si>
    <t>XXXHDPI</t>
  </si>
  <si>
    <t>MDPI</t>
  </si>
  <si>
    <t>Launcher</t>
  </si>
  <si>
    <t>Launcher Play Store</t>
  </si>
  <si>
    <t>Action Bar</t>
  </si>
  <si>
    <t>Action Bar Optical</t>
  </si>
  <si>
    <t>Contextual Icons</t>
  </si>
  <si>
    <t>Contextual Icons Optical</t>
  </si>
  <si>
    <t>Notification Icons</t>
  </si>
  <si>
    <t>Notification Icons Optical</t>
  </si>
  <si>
    <t>Asset Type</t>
  </si>
  <si>
    <t>Prefix</t>
  </si>
  <si>
    <t>Icons</t>
  </si>
  <si>
    <t>ic_</t>
  </si>
  <si>
    <t>Launcher icons</t>
  </si>
  <si>
    <t>ic_launcher</t>
  </si>
  <si>
    <t>Menu icons and Action Bar icons</t>
  </si>
  <si>
    <t>ic_menu</t>
  </si>
  <si>
    <t>Status bar icons</t>
  </si>
  <si>
    <t>ic_stat_notify</t>
  </si>
  <si>
    <t>Tab icons</t>
  </si>
  <si>
    <t>ic_tab</t>
  </si>
  <si>
    <t>Dialog icons</t>
  </si>
  <si>
    <t>ic_dialog</t>
  </si>
  <si>
    <t>WON_GAME</t>
  </si>
  <si>
    <t>VALUE_KONTRA_PREMIUM</t>
  </si>
  <si>
    <t>TYPE_TARIFF</t>
  </si>
  <si>
    <t>type_tariff</t>
  </si>
  <si>
    <t>Spiel</t>
  </si>
  <si>
    <t>Prämie</t>
  </si>
  <si>
    <t>NAME_TYPE1_TARIFF</t>
  </si>
  <si>
    <t>NAME_TYPE2_TARIFF</t>
  </si>
  <si>
    <t>NAME_TRISCHAKEN</t>
  </si>
  <si>
    <t>NAME_TYPE_TARIFF</t>
  </si>
  <si>
    <t>Keine Negativspiele Bei erlaubt</t>
  </si>
  <si>
    <t>Alle Negativspiele Bei möglich</t>
  </si>
  <si>
    <t>Nur gleichwertige Spiele Bei erlaubt</t>
  </si>
  <si>
    <t>Nur Piccolo/Zwiccolo Bei erlaubt</t>
  </si>
  <si>
    <t>Nur Bettler Bei erlaubt</t>
  </si>
  <si>
    <t>ID_NEGATIVE_BEI</t>
  </si>
  <si>
    <t>NAME_NEGATIVE_BEI</t>
  </si>
  <si>
    <t>Piccolo/Zwiccolo</t>
  </si>
  <si>
    <t>Bettler</t>
  </si>
  <si>
    <t>tariffset_negative_bei</t>
  </si>
  <si>
    <t>tariffset_trischaken</t>
  </si>
  <si>
    <t>IDs</t>
  </si>
  <si>
    <t>Hilfstabelle</t>
  </si>
  <si>
    <t>COUNT_DOUBLE</t>
  </si>
  <si>
    <t>type1_premium</t>
  </si>
  <si>
    <t>TYPE1_PREMIUM</t>
  </si>
  <si>
    <t>NAME_TYPE1_PREMIUM</t>
  </si>
  <si>
    <t>TYPE2_PREMIUM</t>
  </si>
  <si>
    <t>NAME_TYPE2_PREMIUM</t>
  </si>
  <si>
    <t>type2_premium</t>
  </si>
  <si>
    <t>Tarock</t>
  </si>
  <si>
    <t>Punkte/Stiche</t>
  </si>
  <si>
    <t>VALUE_TARIFF</t>
  </si>
  <si>
    <t>VALUE_PREMIUM_CALLED</t>
  </si>
  <si>
    <t>VALUE_PREMIUM_SILENT</t>
  </si>
  <si>
    <t>Besserrufer</t>
  </si>
  <si>
    <t>Pagatrufer</t>
  </si>
  <si>
    <t>Uhurufer</t>
  </si>
  <si>
    <t>Kakadurufer</t>
  </si>
  <si>
    <t>Quapilrufer</t>
  </si>
  <si>
    <t>kontra</t>
  </si>
  <si>
    <t>KONTRA</t>
  </si>
  <si>
    <t>NAME_KONTRA</t>
  </si>
  <si>
    <t>Kontra (2x)</t>
  </si>
  <si>
    <t>Rekontra (4x)</t>
  </si>
  <si>
    <t>Subkontra (8x)</t>
  </si>
  <si>
    <t>Subrekontra (16x)</t>
  </si>
  <si>
    <t>ID_KONTRA</t>
  </si>
  <si>
    <t>session</t>
  </si>
  <si>
    <t>game</t>
  </si>
  <si>
    <t>tariffset</t>
  </si>
  <si>
    <t>tariff</t>
  </si>
  <si>
    <t>premium</t>
  </si>
  <si>
    <t>assoc_player_session</t>
  </si>
  <si>
    <t>assoc_game_session</t>
  </si>
  <si>
    <t>assoc_tariff_tariffset</t>
  </si>
  <si>
    <t>assoc_premium_tariffset</t>
  </si>
  <si>
    <t>game_negative</t>
  </si>
  <si>
    <t>PLSE_ID</t>
  </si>
  <si>
    <t>GASE_ID</t>
  </si>
  <si>
    <t>TATS_ID</t>
  </si>
  <si>
    <t>PRTS_ID</t>
  </si>
  <si>
    <t>PL_ID</t>
  </si>
  <si>
    <t>PL_NAME</t>
  </si>
  <si>
    <t>SE_ID</t>
  </si>
  <si>
    <t>SE_NAME</t>
  </si>
  <si>
    <t>TS_ID</t>
  </si>
  <si>
    <t>TS_NAME</t>
  </si>
  <si>
    <t>GA_ID</t>
  </si>
  <si>
    <t>TA_ID</t>
  </si>
  <si>
    <t>PR_ID</t>
  </si>
  <si>
    <t>TA_NAME</t>
  </si>
  <si>
    <t>TA_TYPE1</t>
  </si>
  <si>
    <t>TA_TYPE2</t>
  </si>
  <si>
    <t>TA_VALUE</t>
  </si>
  <si>
    <t>ta_type1</t>
  </si>
  <si>
    <t>ta_type2</t>
  </si>
  <si>
    <t>PR_NAME</t>
  </si>
  <si>
    <t>PR_TYPE1</t>
  </si>
  <si>
    <t>PR_TYPE2</t>
  </si>
  <si>
    <t>pr_type1</t>
  </si>
  <si>
    <t>pr_type2</t>
  </si>
  <si>
    <t>PR_VALUE_CALLED</t>
  </si>
  <si>
    <t>PR_VALUE_SILENT</t>
  </si>
  <si>
    <t>PLSE_POINTS</t>
  </si>
  <si>
    <t>PLSE_PL_ID</t>
  </si>
  <si>
    <t>PLSE_SE_ID</t>
  </si>
  <si>
    <t>GASE_GA_ID</t>
  </si>
  <si>
    <t>GASE_SE_ID</t>
  </si>
  <si>
    <t>TATS_TS_ID</t>
  </si>
  <si>
    <t>TATS_TA_ID</t>
  </si>
  <si>
    <t>PRTS_PR_ID</t>
  </si>
  <si>
    <t>PRTS_TS_ID</t>
  </si>
  <si>
    <t>GA_PL_ID_PLAYER</t>
  </si>
  <si>
    <t>GA_TA_ID</t>
  </si>
  <si>
    <t>SE_TS_ID</t>
  </si>
  <si>
    <t>TS_BEI</t>
  </si>
  <si>
    <t>ts_bei</t>
  </si>
  <si>
    <t>TRTS_ID</t>
  </si>
  <si>
    <t>TRTS_TS_ID</t>
  </si>
  <si>
    <t>TRTS_TR_ID</t>
  </si>
  <si>
    <t>assoc_trischaken_tariffset</t>
  </si>
  <si>
    <t>TR_ID</t>
  </si>
  <si>
    <t>TR_NAME</t>
  </si>
  <si>
    <t>TYPE_TARIFF_NAME</t>
  </si>
  <si>
    <t>game_trischaken</t>
  </si>
  <si>
    <t>TEXT</t>
  </si>
  <si>
    <t>TS_BEI_NAME</t>
  </si>
  <si>
    <t>game_negative_kontra</t>
  </si>
  <si>
    <t>TS_KONTRA</t>
  </si>
  <si>
    <t>ts_kontra</t>
  </si>
  <si>
    <t>trischaken_options</t>
  </si>
  <si>
    <t>TR_VALUE</t>
  </si>
  <si>
    <t>Spieltarif</t>
  </si>
  <si>
    <t>INTEGER PRIMARY KEY</t>
  </si>
  <si>
    <t>NUMERIC</t>
  </si>
  <si>
    <t>BEGIN TRANSACTION;</t>
  </si>
  <si>
    <t>COMMIT;</t>
  </si>
  <si>
    <t>SQL-Code</t>
  </si>
  <si>
    <t>GA_DOUBLEGAMES</t>
  </si>
  <si>
    <t>GA_CREATION</t>
  </si>
  <si>
    <t>GR_ID</t>
  </si>
  <si>
    <t>game_regular</t>
  </si>
  <si>
    <t>GR_GA_ID</t>
  </si>
  <si>
    <t>GR_PARTNER_PL_ID</t>
  </si>
  <si>
    <t>GR_KONTRA</t>
  </si>
  <si>
    <t>GR_WON</t>
  </si>
  <si>
    <t>assoc_game_regular_premium</t>
  </si>
  <si>
    <t>GN_ID</t>
  </si>
  <si>
    <t>GN_GA_ID</t>
  </si>
  <si>
    <t>GN_PLAYER_PL_ID</t>
  </si>
  <si>
    <t>GN_TA_ID</t>
  </si>
  <si>
    <t>GN_WON</t>
  </si>
  <si>
    <t>GNK_ID</t>
  </si>
  <si>
    <t>GNK_GANE_ID</t>
  </si>
  <si>
    <t>GNK_PLAYER_PL_ID</t>
  </si>
  <si>
    <t>GRPR_ID</t>
  </si>
  <si>
    <t>GRPR_GR_ID</t>
  </si>
  <si>
    <t>GRPR_PR_ID</t>
  </si>
  <si>
    <t>GRPR_PL_ID</t>
  </si>
  <si>
    <t>GRPR_CALLED</t>
  </si>
  <si>
    <t>GRPR_WON</t>
  </si>
  <si>
    <t>GT_ID</t>
  </si>
  <si>
    <t>GT_RESULT</t>
  </si>
  <si>
    <t>GNK_KONTRA</t>
  </si>
  <si>
    <t>GT_GA_ID</t>
  </si>
  <si>
    <t>GT_PLAYER_PL_ID</t>
  </si>
  <si>
    <t>TS_KONTRA_NAME</t>
  </si>
  <si>
    <t>TA_TYPE1_NAME</t>
  </si>
  <si>
    <t>TA_TYPE2_NAME</t>
  </si>
  <si>
    <t>PR_TYPE1_NAME</t>
  </si>
  <si>
    <t>PR_TYPE2_NAME</t>
  </si>
  <si>
    <t>GT_RESULT_NAME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</si>
</sst>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General&quot;dpi&quot;"/>
    <numFmt numFmtId="165" formatCode="General&quot;dp&quot;"/>
  </numFmts>
  <fonts count="11" x14ac:knownFonts="1"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 tint="0.499984740745262"/>
      <name val="Calibri"/>
      <family val="2"/>
    </font>
    <font>
      <sz val="11"/>
      <color theme="5"/>
      <name val="Calibri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</font>
    <font>
      <b/>
      <sz val="11"/>
      <color rgb="FF00B050"/>
      <name val="Calibri"/>
      <family val="2"/>
    </font>
    <font>
      <i/>
      <sz val="11"/>
      <color theme="3"/>
      <name val="Calibri"/>
      <family val="2"/>
    </font>
    <font>
      <sz val="11"/>
      <color theme="7" tint="-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0" fontId="3" fillId="3" borderId="1">
      <alignment horizontal="center" vertical="center"/>
    </xf>
    <xf numFmtId="3" fontId="2" fillId="0" borderId="0" applyFont="0" applyFill="0" applyBorder="0">
      <alignment vertical="center"/>
    </xf>
    <xf numFmtId="4" fontId="2" fillId="0" borderId="0" applyFont="0" applyFill="0" applyBorder="0">
      <alignment vertical="center"/>
    </xf>
    <xf numFmtId="10" fontId="2" fillId="0" borderId="0" applyFont="0" applyFill="0" applyBorder="0">
      <alignment vertical="center"/>
    </xf>
    <xf numFmtId="0" fontId="2" fillId="0" borderId="0" applyFont="0" applyFill="0" applyBorder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</cellStyleXfs>
  <cellXfs count="30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3" fillId="3" borderId="1" xfId="1">
      <alignment horizontal="center" vertical="center"/>
    </xf>
    <xf numFmtId="165" fontId="0" fillId="0" borderId="0" xfId="0" applyNumberFormat="1" applyAlignment="1">
      <alignment horizontal="center"/>
    </xf>
    <xf numFmtId="164" fontId="4" fillId="0" borderId="0" xfId="0" applyNumberFormat="1" applyFont="1" applyAlignment="1">
      <alignment horizontal="center"/>
    </xf>
    <xf numFmtId="0" fontId="3" fillId="0" borderId="0" xfId="0" applyFont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6" fillId="0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3" fillId="4" borderId="0" xfId="0" applyFont="1" applyFill="1" applyAlignment="1">
      <alignment vertical="center"/>
    </xf>
    <xf numFmtId="0" fontId="3" fillId="3" borderId="1" xfId="1" applyAlignment="1">
      <alignment horizontal="center" vertical="center"/>
    </xf>
    <xf numFmtId="0" fontId="3" fillId="6" borderId="1" xfId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8" fillId="0" borderId="0" xfId="6">
      <alignment vertical="center"/>
    </xf>
    <xf numFmtId="0" fontId="10" fillId="0" borderId="0" xfId="7">
      <alignment vertical="center"/>
    </xf>
    <xf numFmtId="0" fontId="8" fillId="0" borderId="2" xfId="6" applyBorder="1" applyAlignment="1">
      <alignment horizontal="center" vertical="center"/>
    </xf>
    <xf numFmtId="0" fontId="10" fillId="0" borderId="3" xfId="7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9" fillId="0" borderId="0" xfId="8">
      <alignment vertical="center"/>
    </xf>
    <xf numFmtId="0" fontId="0" fillId="7" borderId="0" xfId="0" applyFill="1"/>
  </cellXfs>
  <cellStyles count="9">
    <cellStyle name="Header" xfId="1"/>
    <cellStyle name="Hilfstabelle" xfId="7"/>
    <cellStyle name="IDs" xfId="6"/>
    <cellStyle name="Standard" xfId="0" builtinId="0" customBuiltin="1"/>
    <cellStyle name="Textvariable" xfId="8"/>
    <cellStyle name="Zahl" xfId="2"/>
    <cellStyle name="Zahl-Komma" xfId="3"/>
    <cellStyle name="Zahl-Prozent" xfId="4"/>
    <cellStyle name="Zahl-Standard" xf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3"/>
  <sheetViews>
    <sheetView workbookViewId="0">
      <selection activeCell="B7" sqref="B7"/>
    </sheetView>
  </sheetViews>
  <sheetFormatPr baseColWidth="10" defaultRowHeight="15" x14ac:dyDescent="0.25"/>
  <cols>
    <col min="1" max="1" width="13.85546875" bestFit="1" customWidth="1"/>
    <col min="2" max="2" width="16.5703125" bestFit="1" customWidth="1"/>
    <col min="3" max="3" width="24" bestFit="1" customWidth="1"/>
    <col min="4" max="4" width="14.85546875" bestFit="1" customWidth="1"/>
    <col min="5" max="5" width="25" bestFit="1" customWidth="1"/>
    <col min="6" max="6" width="4.7109375" customWidth="1"/>
    <col min="7" max="7" width="20.85546875" bestFit="1" customWidth="1"/>
    <col min="8" max="8" width="16.5703125" bestFit="1" customWidth="1"/>
    <col min="9" max="9" width="33.5703125" bestFit="1" customWidth="1"/>
  </cols>
  <sheetData>
    <row r="1" spans="1:9" x14ac:dyDescent="0.25">
      <c r="A1" s="1" t="s">
        <v>22</v>
      </c>
      <c r="B1" s="12" t="s">
        <v>3</v>
      </c>
      <c r="C1" s="1" t="s">
        <v>5</v>
      </c>
      <c r="D1" s="1" t="s">
        <v>1</v>
      </c>
      <c r="E1" s="1" t="s">
        <v>2</v>
      </c>
      <c r="G1" s="8" t="s">
        <v>95</v>
      </c>
      <c r="H1" s="9" t="s">
        <v>46</v>
      </c>
      <c r="I1" s="9" t="s">
        <v>83</v>
      </c>
    </row>
    <row r="2" spans="1:9" x14ac:dyDescent="0.25">
      <c r="A2" s="3" t="s">
        <v>23</v>
      </c>
      <c r="B2" s="3" t="s">
        <v>24</v>
      </c>
      <c r="C2" s="3" t="s">
        <v>24</v>
      </c>
      <c r="D2" s="3" t="s">
        <v>26</v>
      </c>
      <c r="E2" s="3" t="s">
        <v>26</v>
      </c>
      <c r="G2" s="4"/>
      <c r="H2" s="4"/>
      <c r="I2" s="4"/>
    </row>
    <row r="3" spans="1:9" x14ac:dyDescent="0.25">
      <c r="A3" s="2" t="s">
        <v>31</v>
      </c>
      <c r="B3" s="2" t="s">
        <v>32</v>
      </c>
      <c r="C3" s="3" t="s">
        <v>25</v>
      </c>
      <c r="D3" s="3" t="s">
        <v>24</v>
      </c>
      <c r="E3" s="3" t="s">
        <v>27</v>
      </c>
      <c r="G3" s="4"/>
      <c r="H3" s="4"/>
      <c r="I3" s="4"/>
    </row>
    <row r="4" spans="1:9" x14ac:dyDescent="0.25">
      <c r="A4" s="2"/>
      <c r="B4" s="9" t="s">
        <v>90</v>
      </c>
      <c r="C4" s="9" t="s">
        <v>77</v>
      </c>
      <c r="D4" s="2" t="s">
        <v>34</v>
      </c>
      <c r="E4" s="3" t="s">
        <v>25</v>
      </c>
      <c r="H4" s="4"/>
      <c r="I4" s="4"/>
    </row>
    <row r="5" spans="1:9" x14ac:dyDescent="0.25">
      <c r="A5" s="2"/>
      <c r="B5" s="9" t="s">
        <v>46</v>
      </c>
      <c r="C5" s="2" t="s">
        <v>33</v>
      </c>
      <c r="D5" s="15" t="s">
        <v>23</v>
      </c>
      <c r="E5" s="3" t="s">
        <v>23</v>
      </c>
      <c r="G5" s="8" t="s">
        <v>94</v>
      </c>
      <c r="H5" s="9" t="s">
        <v>90</v>
      </c>
      <c r="I5" s="9" t="s">
        <v>91</v>
      </c>
    </row>
    <row r="6" spans="1:9" x14ac:dyDescent="0.25">
      <c r="A6" s="2"/>
      <c r="B6" s="9" t="s">
        <v>122</v>
      </c>
      <c r="C6" s="2" t="s">
        <v>107</v>
      </c>
      <c r="D6" s="17" t="s">
        <v>18</v>
      </c>
      <c r="E6" s="16" t="s">
        <v>4</v>
      </c>
      <c r="G6" s="4"/>
      <c r="H6" s="4">
        <v>1</v>
      </c>
      <c r="I6" s="2" t="s">
        <v>85</v>
      </c>
    </row>
    <row r="7" spans="1:9" x14ac:dyDescent="0.25">
      <c r="A7" s="2"/>
      <c r="B7" s="2"/>
      <c r="C7" s="2" t="s">
        <v>108</v>
      </c>
      <c r="D7" s="2"/>
      <c r="E7" s="16" t="s">
        <v>13</v>
      </c>
      <c r="G7" s="4"/>
      <c r="H7" s="4">
        <v>2</v>
      </c>
      <c r="I7" s="2" t="s">
        <v>88</v>
      </c>
    </row>
    <row r="8" spans="1:9" x14ac:dyDescent="0.25">
      <c r="A8" s="2"/>
      <c r="B8" s="2"/>
      <c r="C8" s="2" t="s">
        <v>109</v>
      </c>
      <c r="D8" s="2"/>
      <c r="E8" s="9" t="s">
        <v>6</v>
      </c>
      <c r="G8" s="4"/>
      <c r="H8" s="4">
        <v>3</v>
      </c>
      <c r="I8" s="2" t="s">
        <v>89</v>
      </c>
    </row>
    <row r="9" spans="1:9" x14ac:dyDescent="0.25">
      <c r="A9" s="2"/>
      <c r="B9" s="2"/>
      <c r="C9" s="9" t="s">
        <v>42</v>
      </c>
      <c r="D9" s="2"/>
      <c r="E9" s="3" t="s">
        <v>28</v>
      </c>
      <c r="G9" s="4"/>
      <c r="H9" s="4">
        <v>4</v>
      </c>
      <c r="I9" s="2" t="s">
        <v>87</v>
      </c>
    </row>
    <row r="10" spans="1:9" x14ac:dyDescent="0.25">
      <c r="A10" s="2"/>
      <c r="B10" s="2"/>
      <c r="C10" s="9" t="s">
        <v>43</v>
      </c>
      <c r="D10" s="2"/>
      <c r="E10" s="16" t="s">
        <v>35</v>
      </c>
      <c r="G10" s="4"/>
      <c r="H10" s="4">
        <v>5</v>
      </c>
      <c r="I10" s="2" t="s">
        <v>86</v>
      </c>
    </row>
    <row r="11" spans="1:9" x14ac:dyDescent="0.25">
      <c r="A11" s="2"/>
      <c r="B11" s="2"/>
      <c r="C11" s="9" t="s">
        <v>100</v>
      </c>
      <c r="D11" s="2"/>
      <c r="E11" s="16" t="s">
        <v>36</v>
      </c>
      <c r="G11" s="2"/>
      <c r="H11" s="2"/>
      <c r="I11" s="2"/>
    </row>
    <row r="12" spans="1:9" x14ac:dyDescent="0.25">
      <c r="A12" s="2"/>
      <c r="B12" s="2"/>
      <c r="C12" s="9" t="s">
        <v>102</v>
      </c>
      <c r="D12" s="2"/>
      <c r="E12" s="16" t="s">
        <v>37</v>
      </c>
      <c r="G12" s="8" t="s">
        <v>78</v>
      </c>
      <c r="H12" s="9" t="s">
        <v>77</v>
      </c>
      <c r="I12" s="9" t="s">
        <v>84</v>
      </c>
    </row>
    <row r="13" spans="1:9" x14ac:dyDescent="0.25">
      <c r="A13" s="11"/>
      <c r="B13" s="4" t="s">
        <v>96</v>
      </c>
      <c r="C13" s="2"/>
      <c r="D13" s="2"/>
      <c r="E13" s="16" t="s">
        <v>38</v>
      </c>
      <c r="G13" s="2"/>
      <c r="H13" s="4">
        <v>1</v>
      </c>
      <c r="I13" s="2" t="s">
        <v>79</v>
      </c>
    </row>
    <row r="14" spans="1:9" x14ac:dyDescent="0.25">
      <c r="A14" s="10"/>
      <c r="B14" s="4" t="s">
        <v>97</v>
      </c>
      <c r="C14" s="2"/>
      <c r="D14" s="2"/>
      <c r="E14" s="3" t="s">
        <v>29</v>
      </c>
      <c r="G14" s="2"/>
      <c r="H14" s="4">
        <v>2</v>
      </c>
      <c r="I14" s="2" t="s">
        <v>80</v>
      </c>
    </row>
    <row r="15" spans="1:9" x14ac:dyDescent="0.25">
      <c r="A15" s="2"/>
      <c r="B15" s="2"/>
      <c r="C15" s="2"/>
      <c r="D15" s="2"/>
      <c r="E15" s="3" t="s">
        <v>30</v>
      </c>
      <c r="G15" s="2"/>
      <c r="H15" s="4"/>
      <c r="I15" s="2"/>
    </row>
    <row r="16" spans="1:9" x14ac:dyDescent="0.25">
      <c r="A16" s="2"/>
      <c r="B16" s="2"/>
      <c r="C16" s="2"/>
      <c r="D16" s="2"/>
      <c r="E16" s="2" t="s">
        <v>39</v>
      </c>
      <c r="G16" s="8" t="s">
        <v>44</v>
      </c>
      <c r="H16" s="9" t="s">
        <v>42</v>
      </c>
      <c r="I16" s="9" t="s">
        <v>81</v>
      </c>
    </row>
    <row r="17" spans="1:9" x14ac:dyDescent="0.25">
      <c r="A17" s="2"/>
      <c r="B17" s="2"/>
      <c r="C17" s="2"/>
      <c r="D17" s="2"/>
      <c r="E17" s="2" t="s">
        <v>76</v>
      </c>
      <c r="G17" s="2"/>
      <c r="H17" s="4">
        <v>1</v>
      </c>
      <c r="I17" s="2" t="s">
        <v>7</v>
      </c>
    </row>
    <row r="18" spans="1:9" x14ac:dyDescent="0.25">
      <c r="A18" s="2"/>
      <c r="B18" s="2"/>
      <c r="C18" s="2"/>
      <c r="D18" s="2"/>
      <c r="E18" s="16" t="s">
        <v>75</v>
      </c>
      <c r="G18" s="2"/>
      <c r="H18" s="4">
        <v>2</v>
      </c>
      <c r="I18" s="2" t="s">
        <v>9</v>
      </c>
    </row>
    <row r="19" spans="1:9" x14ac:dyDescent="0.25">
      <c r="A19" s="2"/>
      <c r="B19" s="2"/>
      <c r="C19" s="2"/>
      <c r="D19" s="2"/>
      <c r="E19" s="16" t="s">
        <v>40</v>
      </c>
      <c r="G19" s="2"/>
      <c r="H19" s="4">
        <v>3</v>
      </c>
      <c r="I19" s="2" t="s">
        <v>10</v>
      </c>
    </row>
    <row r="20" spans="1:9" x14ac:dyDescent="0.25">
      <c r="C20" s="2"/>
      <c r="D20" s="2"/>
      <c r="E20" s="2" t="s">
        <v>0</v>
      </c>
      <c r="G20" s="2"/>
      <c r="H20" s="13">
        <v>4</v>
      </c>
      <c r="I20" s="14" t="s">
        <v>12</v>
      </c>
    </row>
    <row r="21" spans="1:9" x14ac:dyDescent="0.25">
      <c r="C21" s="2"/>
      <c r="D21" s="2"/>
      <c r="E21" s="2" t="s">
        <v>98</v>
      </c>
      <c r="G21" s="2"/>
      <c r="H21" s="2"/>
      <c r="I21" s="2"/>
    </row>
    <row r="22" spans="1:9" x14ac:dyDescent="0.25">
      <c r="C22" s="2"/>
      <c r="E22" s="2" t="s">
        <v>15</v>
      </c>
      <c r="G22" s="8" t="s">
        <v>45</v>
      </c>
      <c r="H22" s="9" t="s">
        <v>43</v>
      </c>
      <c r="I22" s="9" t="s">
        <v>82</v>
      </c>
    </row>
    <row r="23" spans="1:9" x14ac:dyDescent="0.25">
      <c r="G23" s="2"/>
      <c r="H23" s="4">
        <v>0</v>
      </c>
      <c r="I23" s="2" t="s">
        <v>41</v>
      </c>
    </row>
    <row r="24" spans="1:9" x14ac:dyDescent="0.25">
      <c r="G24" s="2"/>
      <c r="H24" s="4">
        <v>1</v>
      </c>
      <c r="I24" s="2" t="s">
        <v>8</v>
      </c>
    </row>
    <row r="25" spans="1:9" x14ac:dyDescent="0.25">
      <c r="G25" s="2"/>
      <c r="H25" s="4">
        <v>2</v>
      </c>
      <c r="I25" s="2" t="s">
        <v>110</v>
      </c>
    </row>
    <row r="26" spans="1:9" x14ac:dyDescent="0.25">
      <c r="G26" s="2"/>
      <c r="H26" s="4">
        <v>3</v>
      </c>
      <c r="I26" s="2" t="s">
        <v>111</v>
      </c>
    </row>
    <row r="27" spans="1:9" x14ac:dyDescent="0.25">
      <c r="G27" s="2"/>
      <c r="H27" s="4">
        <v>4</v>
      </c>
      <c r="I27" s="2" t="s">
        <v>112</v>
      </c>
    </row>
    <row r="28" spans="1:9" x14ac:dyDescent="0.25">
      <c r="G28" s="2"/>
      <c r="H28" s="4">
        <v>5</v>
      </c>
      <c r="I28" s="2" t="s">
        <v>113</v>
      </c>
    </row>
    <row r="29" spans="1:9" x14ac:dyDescent="0.25">
      <c r="G29" s="2"/>
      <c r="H29" s="4">
        <v>6</v>
      </c>
      <c r="I29" s="2" t="s">
        <v>114</v>
      </c>
    </row>
    <row r="30" spans="1:9" x14ac:dyDescent="0.25">
      <c r="G30" s="2"/>
      <c r="H30" s="4">
        <v>7</v>
      </c>
      <c r="I30" s="14" t="s">
        <v>11</v>
      </c>
    </row>
    <row r="31" spans="1:9" x14ac:dyDescent="0.25">
      <c r="G31" s="2"/>
      <c r="H31" s="13">
        <v>8</v>
      </c>
      <c r="I31" s="14" t="s">
        <v>92</v>
      </c>
    </row>
    <row r="32" spans="1:9" x14ac:dyDescent="0.25">
      <c r="G32" s="2"/>
      <c r="H32" s="13">
        <v>9</v>
      </c>
      <c r="I32" s="14" t="s">
        <v>93</v>
      </c>
    </row>
    <row r="33" spans="7:9" x14ac:dyDescent="0.25">
      <c r="G33" s="2"/>
      <c r="H33" s="4"/>
      <c r="I33" s="2"/>
    </row>
    <row r="34" spans="7:9" x14ac:dyDescent="0.25">
      <c r="G34" s="8" t="s">
        <v>99</v>
      </c>
      <c r="H34" s="9" t="s">
        <v>100</v>
      </c>
      <c r="I34" s="9" t="s">
        <v>101</v>
      </c>
    </row>
    <row r="35" spans="7:9" x14ac:dyDescent="0.25">
      <c r="G35" s="2"/>
      <c r="H35" s="4">
        <v>1</v>
      </c>
      <c r="I35" s="2" t="s">
        <v>105</v>
      </c>
    </row>
    <row r="36" spans="7:9" x14ac:dyDescent="0.25">
      <c r="G36" s="2"/>
      <c r="H36" s="4">
        <v>2</v>
      </c>
      <c r="I36" s="2" t="s">
        <v>10</v>
      </c>
    </row>
    <row r="37" spans="7:9" x14ac:dyDescent="0.25">
      <c r="G37" s="2"/>
      <c r="H37" s="4">
        <v>3</v>
      </c>
      <c r="I37" s="2" t="s">
        <v>106</v>
      </c>
    </row>
    <row r="38" spans="7:9" x14ac:dyDescent="0.25">
      <c r="G38" s="2"/>
      <c r="H38" s="2"/>
      <c r="I38" s="2"/>
    </row>
    <row r="39" spans="7:9" x14ac:dyDescent="0.25">
      <c r="G39" s="8" t="s">
        <v>104</v>
      </c>
      <c r="H39" s="9" t="s">
        <v>102</v>
      </c>
      <c r="I39" s="9" t="s">
        <v>103</v>
      </c>
    </row>
    <row r="40" spans="7:9" x14ac:dyDescent="0.25">
      <c r="G40" s="2"/>
      <c r="H40" s="4">
        <v>0</v>
      </c>
      <c r="I40" s="2" t="s">
        <v>41</v>
      </c>
    </row>
    <row r="41" spans="7:9" x14ac:dyDescent="0.25">
      <c r="G41" s="2"/>
      <c r="H41" s="4">
        <v>1</v>
      </c>
      <c r="I41" s="2" t="s">
        <v>14</v>
      </c>
    </row>
    <row r="42" spans="7:9" x14ac:dyDescent="0.25">
      <c r="G42" s="2"/>
      <c r="H42" s="4"/>
      <c r="I42" s="2"/>
    </row>
    <row r="43" spans="7:9" x14ac:dyDescent="0.25">
      <c r="G43" s="8" t="s">
        <v>20</v>
      </c>
      <c r="H43" s="9" t="s">
        <v>6</v>
      </c>
      <c r="I43" s="9" t="s">
        <v>83</v>
      </c>
    </row>
    <row r="44" spans="7:9" x14ac:dyDescent="0.25">
      <c r="G44" s="2"/>
      <c r="H44" s="4">
        <v>1</v>
      </c>
      <c r="I44" s="2" t="s">
        <v>19</v>
      </c>
    </row>
    <row r="45" spans="7:9" x14ac:dyDescent="0.25">
      <c r="G45" s="2"/>
      <c r="H45" s="4">
        <v>2</v>
      </c>
      <c r="I45" s="2" t="s">
        <v>16</v>
      </c>
    </row>
    <row r="46" spans="7:9" x14ac:dyDescent="0.25">
      <c r="G46" s="2"/>
      <c r="H46" s="4">
        <v>3</v>
      </c>
      <c r="I46" s="2" t="s">
        <v>17</v>
      </c>
    </row>
    <row r="47" spans="7:9" x14ac:dyDescent="0.25">
      <c r="G47" s="2"/>
      <c r="H47" s="4">
        <v>4</v>
      </c>
      <c r="I47" s="2" t="s">
        <v>21</v>
      </c>
    </row>
    <row r="49" spans="7:9" x14ac:dyDescent="0.25">
      <c r="G49" s="8" t="s">
        <v>115</v>
      </c>
      <c r="H49" s="9" t="s">
        <v>116</v>
      </c>
      <c r="I49" s="9" t="s">
        <v>117</v>
      </c>
    </row>
    <row r="50" spans="7:9" x14ac:dyDescent="0.25">
      <c r="G50" s="2"/>
      <c r="H50" s="4">
        <v>2</v>
      </c>
      <c r="I50" s="2" t="s">
        <v>118</v>
      </c>
    </row>
    <row r="51" spans="7:9" x14ac:dyDescent="0.25">
      <c r="G51" s="2"/>
      <c r="H51" s="4">
        <v>4</v>
      </c>
      <c r="I51" s="2" t="s">
        <v>119</v>
      </c>
    </row>
    <row r="52" spans="7:9" x14ac:dyDescent="0.25">
      <c r="G52" s="2"/>
      <c r="H52" s="4">
        <v>8</v>
      </c>
      <c r="I52" s="2" t="s">
        <v>120</v>
      </c>
    </row>
    <row r="53" spans="7:9" x14ac:dyDescent="0.25">
      <c r="G53" s="2"/>
      <c r="H53" s="4">
        <v>16</v>
      </c>
      <c r="I53" s="2" t="s">
        <v>121</v>
      </c>
    </row>
  </sheetData>
  <printOptions horizontalCentered="1"/>
  <pageMargins left="0.39370078740157483" right="0.39370078740157483" top="0.39370078740157483" bottom="0.39370078740157483" header="0.19685039370078741" footer="0.19685039370078741"/>
  <pageSetup paperSize="9" scale="69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2"/>
  <sheetViews>
    <sheetView showGridLines="0" tabSelected="1" workbookViewId="0">
      <selection activeCell="AD1" sqref="AD1"/>
    </sheetView>
  </sheetViews>
  <sheetFormatPr baseColWidth="10" defaultRowHeight="15" x14ac:dyDescent="0.25"/>
  <cols>
    <col min="1" max="1" width="28.42578125" style="2" bestFit="1" customWidth="1"/>
    <col min="2" max="2" width="4" style="2" bestFit="1" customWidth="1"/>
    <col min="3" max="3" width="24.42578125" hidden="1" customWidth="1"/>
    <col min="4" max="4" width="20.42578125" hidden="1" customWidth="1"/>
    <col min="5" max="5" width="10.140625" style="2" bestFit="1" customWidth="1"/>
    <col min="6" max="6" width="4" style="2" bestFit="1" customWidth="1"/>
    <col min="7" max="7" width="20" hidden="1" customWidth="1"/>
    <col min="8" max="8" width="4.28515625" hidden="1" customWidth="1"/>
    <col min="9" max="9" width="10.140625" style="2" bestFit="1" customWidth="1"/>
    <col min="10" max="10" width="4.28515625" style="2" customWidth="1"/>
    <col min="11" max="11" width="20" hidden="1" customWidth="1"/>
    <col min="12" max="12" width="4.28515625" hidden="1" customWidth="1"/>
    <col min="13" max="13" width="22.42578125" style="2" bestFit="1" customWidth="1"/>
    <col min="14" max="14" width="4.28515625" style="2" customWidth="1"/>
    <col min="15" max="15" width="20" hidden="1" customWidth="1"/>
    <col min="16" max="16" width="4.28515625" hidden="1" customWidth="1"/>
    <col min="17" max="17" width="11.42578125" style="2" bestFit="1" customWidth="1"/>
    <col min="18" max="18" width="4.28515625" style="2" customWidth="1"/>
    <col min="19" max="19" width="20" hidden="1" customWidth="1"/>
    <col min="20" max="20" width="4.28515625" hidden="1" customWidth="1"/>
    <col min="21" max="21" width="17.5703125" style="2" bestFit="1" customWidth="1"/>
    <col min="22" max="22" width="4" style="2" bestFit="1" customWidth="1"/>
    <col min="23" max="23" width="20" hidden="1" customWidth="1"/>
    <col min="24" max="24" width="4.28515625" hidden="1" customWidth="1"/>
    <col min="25" max="25" width="8.5703125" customWidth="1"/>
    <col min="26" max="26" width="18" style="2" bestFit="1" customWidth="1"/>
    <col min="27" max="27" width="15.7109375" style="2" bestFit="1" customWidth="1"/>
    <col min="28" max="28" width="33.5703125" style="2" bestFit="1" customWidth="1"/>
    <col min="29" max="29" width="4.28515625" style="2" customWidth="1"/>
    <col min="30" max="30" width="175.7109375" style="2" bestFit="1" customWidth="1"/>
    <col min="31" max="16384" width="11.42578125" style="2"/>
  </cols>
  <sheetData>
    <row r="1" spans="1:30" ht="15.75" thickBot="1" x14ac:dyDescent="0.3">
      <c r="A1" s="21" t="s">
        <v>128</v>
      </c>
      <c r="C1" s="29" t="str">
        <f>CONCATENATE(D1,D2,D3,D4,D5)</f>
        <v>CREATE TABLE assoc_player_session (PLSE_ID INTEGER PRIMARY KEY, PLSE_PL_ID NUMERIC, PLSE_SE_ID NUMERIC, PLSE_POINTS NUMERIC);</v>
      </c>
      <c r="D1" t="str">
        <f>"CREATE TABLE "&amp;A1&amp;" ("</f>
        <v>CREATE TABLE assoc_player_session (</v>
      </c>
      <c r="E1" s="20" t="s">
        <v>22</v>
      </c>
      <c r="G1" s="29" t="str">
        <f>CONCATENATE(H1,H2,H3)</f>
        <v>CREATE TABLE player (PL_ID INTEGER PRIMARY KEY, PL_NAME TEXT);</v>
      </c>
      <c r="H1" t="str">
        <f>"CREATE TABLE "&amp;E1&amp;" ("</f>
        <v>CREATE TABLE player (</v>
      </c>
      <c r="I1" s="20" t="s">
        <v>123</v>
      </c>
      <c r="K1" s="29" t="str">
        <f>CONCATENATE(L1,L2,L3,L4)</f>
        <v>CREATE TABLE session (SE_ID INTEGER PRIMARY KEY, SE_NAME TEXT, SE_TS_ID NUMERIC);</v>
      </c>
      <c r="L1" t="str">
        <f>"CREATE TABLE "&amp;I1&amp;" ("</f>
        <v>CREATE TABLE session (</v>
      </c>
      <c r="M1" s="20" t="s">
        <v>124</v>
      </c>
      <c r="O1" s="29" t="str">
        <f>CONCATENATE(P1,P2,P3,P4,P5,P6)</f>
        <v>CREATE TABLE game (GA_ID INTEGER PRIMARY KEY, GA_PL_ID_PLAYER NUMERIC, GA_TA_ID NUMERIC, GA_DOUBLEGAMES NUMERIC, GA_CREATION TEXT);</v>
      </c>
      <c r="P1" t="str">
        <f>"CREATE TABLE "&amp;M1&amp;" ("</f>
        <v>CREATE TABLE game (</v>
      </c>
      <c r="Q1" s="20" t="s">
        <v>125</v>
      </c>
      <c r="S1" s="29" t="str">
        <f>CONCATENATE(T1,T2,T3,T4,T5)</f>
        <v>CREATE TABLE tariffset (TS_ID INTEGER PRIMARY KEY, TS_NAME TEXT, TS_BEI NUMERIC, TS_KONTRA NUMERIC);</v>
      </c>
      <c r="T1" t="str">
        <f>"CREATE TABLE "&amp;Q1&amp;" ("</f>
        <v>CREATE TABLE tariffset (</v>
      </c>
      <c r="U1" s="20" t="s">
        <v>126</v>
      </c>
      <c r="W1" s="29" t="str">
        <f>CONCATENATE(X1,X2,X3,X4,X5,X6)</f>
        <v>CREATE TABLE tariff (TA_ID INTEGER PRIMARY KEY, TA_NAME TEXT, TA_TYPE1 NUMERIC, TA_TYPE2 NUMERIC, TA_VALUE NUMERIC);</v>
      </c>
      <c r="X1" t="str">
        <f>"CREATE TABLE "&amp;U1&amp;" ("</f>
        <v>CREATE TABLE tariff (</v>
      </c>
      <c r="Z1" s="19" t="s">
        <v>186</v>
      </c>
      <c r="AA1" s="9" t="s">
        <v>177</v>
      </c>
      <c r="AB1" s="9" t="s">
        <v>178</v>
      </c>
      <c r="AD1" s="5" t="s">
        <v>193</v>
      </c>
    </row>
    <row r="2" spans="1:30" x14ac:dyDescent="0.25">
      <c r="A2" s="23" t="s">
        <v>133</v>
      </c>
      <c r="C2" t="s">
        <v>189</v>
      </c>
      <c r="D2" t="str">
        <f>A2&amp;" "&amp;C2&amp;IF(A3="",");",", ")</f>
        <v xml:space="preserve">PLSE_ID INTEGER PRIMARY KEY, </v>
      </c>
      <c r="E2" s="23" t="s">
        <v>137</v>
      </c>
      <c r="G2" s="2" t="s">
        <v>189</v>
      </c>
      <c r="H2" t="str">
        <f t="shared" ref="H2:H3" si="0">E2&amp;" "&amp;G2&amp;IF(E3="",");",", ")</f>
        <v xml:space="preserve">PL_ID INTEGER PRIMARY KEY, </v>
      </c>
      <c r="I2" s="23" t="s">
        <v>139</v>
      </c>
      <c r="K2" s="2" t="s">
        <v>189</v>
      </c>
      <c r="L2" t="str">
        <f t="shared" ref="L2:L4" si="1">I2&amp;" "&amp;K2&amp;IF(I3="",");",", ")</f>
        <v xml:space="preserve">SE_ID INTEGER PRIMARY KEY, </v>
      </c>
      <c r="M2" s="23" t="s">
        <v>143</v>
      </c>
      <c r="O2" t="s">
        <v>189</v>
      </c>
      <c r="P2" t="str">
        <f t="shared" ref="P2:P6" si="2">M2&amp;" "&amp;O2&amp;IF(M3="",");",", ")</f>
        <v xml:space="preserve">GA_ID INTEGER PRIMARY KEY, </v>
      </c>
      <c r="Q2" s="23" t="s">
        <v>141</v>
      </c>
      <c r="S2" t="s">
        <v>189</v>
      </c>
      <c r="T2" t="str">
        <f t="shared" ref="T2:T5" si="3">Q2&amp;" "&amp;S2&amp;IF(Q3="",");",", ")</f>
        <v xml:space="preserve">TS_ID INTEGER PRIMARY KEY, </v>
      </c>
      <c r="U2" s="23" t="s">
        <v>144</v>
      </c>
      <c r="W2" s="2" t="s">
        <v>189</v>
      </c>
      <c r="X2" t="str">
        <f t="shared" ref="X2:X6" si="4">U2&amp;" "&amp;W2&amp;IF(U3="",");",", ")</f>
        <v xml:space="preserve">TA_ID INTEGER PRIMARY KEY, </v>
      </c>
      <c r="Z2" s="4"/>
      <c r="AA2" s="4"/>
      <c r="AB2" s="4"/>
      <c r="AD2" s="2" t="s">
        <v>191</v>
      </c>
    </row>
    <row r="3" spans="1:30" x14ac:dyDescent="0.25">
      <c r="A3" s="23" t="s">
        <v>160</v>
      </c>
      <c r="C3" t="s">
        <v>190</v>
      </c>
      <c r="D3" t="str">
        <f t="shared" ref="D3:D5" si="5">A3&amp;" "&amp;C3&amp;IF(A4="",");",", ")</f>
        <v xml:space="preserve">PLSE_PL_ID NUMERIC, </v>
      </c>
      <c r="E3" s="28" t="s">
        <v>138</v>
      </c>
      <c r="G3" s="2" t="s">
        <v>181</v>
      </c>
      <c r="H3" t="str">
        <f t="shared" si="0"/>
        <v>PL_NAME TEXT);</v>
      </c>
      <c r="I3" s="28" t="s">
        <v>140</v>
      </c>
      <c r="K3" s="2" t="s">
        <v>181</v>
      </c>
      <c r="L3" t="str">
        <f t="shared" si="1"/>
        <v xml:space="preserve">SE_NAME TEXT, </v>
      </c>
      <c r="M3" s="23" t="s">
        <v>168</v>
      </c>
      <c r="O3" t="s">
        <v>190</v>
      </c>
      <c r="P3" t="str">
        <f t="shared" si="2"/>
        <v xml:space="preserve">GA_PL_ID_PLAYER NUMERIC, </v>
      </c>
      <c r="Q3" s="28" t="s">
        <v>142</v>
      </c>
      <c r="S3" t="s">
        <v>181</v>
      </c>
      <c r="T3" t="str">
        <f t="shared" si="3"/>
        <v xml:space="preserve">TS_NAME TEXT, </v>
      </c>
      <c r="U3" s="28" t="s">
        <v>146</v>
      </c>
      <c r="W3" s="2" t="s">
        <v>181</v>
      </c>
      <c r="X3" t="str">
        <f t="shared" si="4"/>
        <v xml:space="preserve">TA_NAME TEXT, </v>
      </c>
      <c r="AA3" s="4"/>
      <c r="AB3" s="4"/>
      <c r="AD3" s="2" t="str">
        <f>$C$1</f>
        <v>CREATE TABLE assoc_player_session (PLSE_ID INTEGER PRIMARY KEY, PLSE_PL_ID NUMERIC, PLSE_SE_ID NUMERIC, PLSE_POINTS NUMERIC);</v>
      </c>
    </row>
    <row r="4" spans="1:30" x14ac:dyDescent="0.25">
      <c r="A4" s="23" t="s">
        <v>161</v>
      </c>
      <c r="C4" t="s">
        <v>190</v>
      </c>
      <c r="D4" t="str">
        <f t="shared" si="5"/>
        <v xml:space="preserve">PLSE_SE_ID NUMERIC, </v>
      </c>
      <c r="I4" s="23" t="s">
        <v>170</v>
      </c>
      <c r="K4" s="2" t="s">
        <v>190</v>
      </c>
      <c r="L4" t="str">
        <f t="shared" si="1"/>
        <v>SE_TS_ID NUMERIC);</v>
      </c>
      <c r="M4" s="23" t="s">
        <v>169</v>
      </c>
      <c r="O4" t="s">
        <v>190</v>
      </c>
      <c r="P4" t="str">
        <f t="shared" si="2"/>
        <v xml:space="preserve">GA_TA_ID NUMERIC, </v>
      </c>
      <c r="Q4" s="24" t="s">
        <v>171</v>
      </c>
      <c r="R4" s="16"/>
      <c r="S4" t="s">
        <v>190</v>
      </c>
      <c r="T4" t="str">
        <f t="shared" si="3"/>
        <v xml:space="preserve">TS_BEI NUMERIC, </v>
      </c>
      <c r="U4" s="24" t="s">
        <v>147</v>
      </c>
      <c r="W4" s="2" t="s">
        <v>190</v>
      </c>
      <c r="X4" t="str">
        <f t="shared" si="4"/>
        <v xml:space="preserve">TA_TYPE1 NUMERIC, </v>
      </c>
      <c r="Z4" s="19" t="s">
        <v>172</v>
      </c>
      <c r="AA4" s="9" t="s">
        <v>171</v>
      </c>
      <c r="AB4" s="9" t="s">
        <v>182</v>
      </c>
      <c r="AD4" s="2" t="str">
        <f>$C$7</f>
        <v>CREATE TABLE assoc_game_session (GASE_ID INTEGER PRIMARY KEY, GASE_GA_ID NUMERIC, GASE_SE_ID NUMERIC);</v>
      </c>
    </row>
    <row r="5" spans="1:30" x14ac:dyDescent="0.25">
      <c r="A5" s="2" t="s">
        <v>159</v>
      </c>
      <c r="C5" t="s">
        <v>190</v>
      </c>
      <c r="D5" t="str">
        <f t="shared" si="5"/>
        <v>PLSE_POINTS NUMERIC);</v>
      </c>
      <c r="M5" s="16" t="s">
        <v>194</v>
      </c>
      <c r="N5" s="16"/>
      <c r="O5" t="s">
        <v>190</v>
      </c>
      <c r="P5" t="str">
        <f t="shared" si="2"/>
        <v xml:space="preserve">GA_DOUBLEGAMES NUMERIC, </v>
      </c>
      <c r="Q5" s="24" t="s">
        <v>184</v>
      </c>
      <c r="R5" s="16"/>
      <c r="S5" t="s">
        <v>190</v>
      </c>
      <c r="T5" t="str">
        <f t="shared" si="3"/>
        <v>TS_KONTRA NUMERIC);</v>
      </c>
      <c r="U5" s="24" t="s">
        <v>148</v>
      </c>
      <c r="W5" s="2" t="s">
        <v>190</v>
      </c>
      <c r="X5" t="str">
        <f t="shared" si="4"/>
        <v xml:space="preserve">TA_TYPE2 NUMERIC, </v>
      </c>
      <c r="Z5" s="4"/>
      <c r="AA5" s="4">
        <v>1</v>
      </c>
      <c r="AB5" s="2" t="s">
        <v>85</v>
      </c>
      <c r="AD5" s="2" t="str">
        <f>$C$12</f>
        <v>CREATE TABLE assoc_game_regular_premium (GRPR_ID INTEGER PRIMARY KEY, GRPR_GR_ID NUMERIC, GRPR_PR_ID NUMERIC, GRPR_PL_ID NUMERIC, GRPR_CALLED NUMERIC, GRPR_WON NUMERIC);</v>
      </c>
    </row>
    <row r="6" spans="1:30" ht="15.75" thickBot="1" x14ac:dyDescent="0.3">
      <c r="M6" s="28" t="s">
        <v>195</v>
      </c>
      <c r="N6" s="16"/>
      <c r="O6" t="s">
        <v>181</v>
      </c>
      <c r="P6" t="str">
        <f t="shared" si="2"/>
        <v>GA_CREATION TEXT);</v>
      </c>
      <c r="U6" s="2" t="s">
        <v>149</v>
      </c>
      <c r="W6" s="2" t="s">
        <v>190</v>
      </c>
      <c r="X6" t="str">
        <f t="shared" si="4"/>
        <v>TA_VALUE NUMERIC);</v>
      </c>
      <c r="Z6" s="4"/>
      <c r="AA6" s="4">
        <v>2</v>
      </c>
      <c r="AB6" s="2" t="s">
        <v>88</v>
      </c>
      <c r="AD6" s="2" t="str">
        <f>$C$20</f>
        <v>CREATE TABLE assoc_tariff_tariffset (TATS_ID INTEGER PRIMARY KEY, TATS_TA_ID NUMERIC, TATS_TS_ID NUMERIC);</v>
      </c>
    </row>
    <row r="7" spans="1:30" ht="15.75" thickBot="1" x14ac:dyDescent="0.3">
      <c r="A7" s="21" t="s">
        <v>129</v>
      </c>
      <c r="C7" s="29" t="str">
        <f>CONCATENATE(D7,D8,D9,D10)</f>
        <v>CREATE TABLE assoc_game_session (GASE_ID INTEGER PRIMARY KEY, GASE_GA_ID NUMERIC, GASE_SE_ID NUMERIC);</v>
      </c>
      <c r="D7" t="str">
        <f>"CREATE TABLE "&amp;A7&amp;" ("</f>
        <v>CREATE TABLE assoc_game_session (</v>
      </c>
      <c r="Z7" s="4"/>
      <c r="AA7" s="4">
        <v>3</v>
      </c>
      <c r="AB7" s="2" t="s">
        <v>89</v>
      </c>
      <c r="AD7" s="2" t="str">
        <f>$C$25</f>
        <v>CREATE TABLE assoc_premium_tariffset (PRTS_ID INTEGER PRIMARY KEY, PRTS_PR_ID NUMERIC, PRTS_TS_ID NUMERIC);</v>
      </c>
    </row>
    <row r="8" spans="1:30" ht="15.75" thickBot="1" x14ac:dyDescent="0.3">
      <c r="A8" s="23" t="s">
        <v>134</v>
      </c>
      <c r="C8" t="s">
        <v>189</v>
      </c>
      <c r="D8" t="str">
        <f t="shared" ref="D8:D9" si="6">A8&amp;" "&amp;C8&amp;IF(A9="",");",", ")</f>
        <v xml:space="preserve">GASE_ID INTEGER PRIMARY KEY, </v>
      </c>
      <c r="Z8" s="4"/>
      <c r="AA8" s="4">
        <v>4</v>
      </c>
      <c r="AB8" s="2" t="s">
        <v>87</v>
      </c>
      <c r="AD8" s="2" t="str">
        <f>$C$30</f>
        <v>CREATE TABLE assoc_trischaken_tariffset (TRTS_ID INTEGER PRIMARY KEY, TRTS_TR_ID NUMERIC, TRTS_TS_ID NUMERIC);</v>
      </c>
    </row>
    <row r="9" spans="1:30" ht="15.75" thickBot="1" x14ac:dyDescent="0.3">
      <c r="A9" s="23" t="s">
        <v>162</v>
      </c>
      <c r="C9" t="s">
        <v>190</v>
      </c>
      <c r="D9" t="str">
        <f t="shared" si="6"/>
        <v xml:space="preserve">GASE_GA_ID NUMERIC, </v>
      </c>
      <c r="U9" s="20" t="s">
        <v>127</v>
      </c>
      <c r="W9" s="29" t="str">
        <f>CONCATENATE(X9,X10,X11,X12,X13,X14,X15)</f>
        <v>CREATE TABLE premium (PR_ID INTEGER PRIMARY KEY, PR_NAME TEXT, PR_TYPE1 NUMERIC, PR_TYPE2 NUMERIC, PR_VALUE_SILENT NUMERIC, PR_VALUE_CALLED NUMERIC);</v>
      </c>
      <c r="X9" t="str">
        <f>"CREATE TABLE "&amp;U9&amp;" ("</f>
        <v>CREATE TABLE premium (</v>
      </c>
      <c r="Z9" s="4"/>
      <c r="AA9" s="4">
        <v>5</v>
      </c>
      <c r="AB9" s="2" t="s">
        <v>86</v>
      </c>
      <c r="AD9" s="2" t="str">
        <f>$G$1</f>
        <v>CREATE TABLE player (PL_ID INTEGER PRIMARY KEY, PL_NAME TEXT);</v>
      </c>
    </row>
    <row r="10" spans="1:30" ht="15.75" thickBot="1" x14ac:dyDescent="0.3">
      <c r="A10" s="23" t="s">
        <v>163</v>
      </c>
      <c r="C10" t="s">
        <v>190</v>
      </c>
      <c r="D10" t="str">
        <f>A10&amp;" "&amp;C10&amp;IF(A11="",");",", ")</f>
        <v>GASE_SE_ID NUMERIC);</v>
      </c>
      <c r="M10" s="20" t="s">
        <v>197</v>
      </c>
      <c r="O10" s="29" t="str">
        <f>CONCATENATE(P10,P11,P12,P13,P14,P15)</f>
        <v>CREATE TABLE game_regular (GR_ID INTEGER PRIMARY KEY, GR_GA_ID NUMERIC, GR_PARTNER_PL_ID NUMERIC, GR_KONTRA NUMERIC, GR_WON NUMERIC);</v>
      </c>
      <c r="P10" t="str">
        <f>"CREATE TABLE "&amp;M10&amp;" ("</f>
        <v>CREATE TABLE game_regular (</v>
      </c>
      <c r="U10" s="23" t="s">
        <v>145</v>
      </c>
      <c r="W10" s="2" t="s">
        <v>189</v>
      </c>
      <c r="X10" t="str">
        <f t="shared" ref="X10:X15" si="7">U10&amp;" "&amp;W10&amp;IF(U11="",");",", ")</f>
        <v xml:space="preserve">PR_ID INTEGER PRIMARY KEY, </v>
      </c>
      <c r="Z10" s="4"/>
      <c r="AA10" s="4"/>
      <c r="AD10" s="2" t="str">
        <f>$K$1</f>
        <v>CREATE TABLE session (SE_ID INTEGER PRIMARY KEY, SE_NAME TEXT, SE_TS_ID NUMERIC);</v>
      </c>
    </row>
    <row r="11" spans="1:30" ht="15.75" thickBot="1" x14ac:dyDescent="0.3">
      <c r="M11" s="23" t="s">
        <v>196</v>
      </c>
      <c r="O11" t="s">
        <v>189</v>
      </c>
      <c r="P11" t="str">
        <f t="shared" ref="P11:P15" si="8">M11&amp;" "&amp;O11&amp;IF(M12="",");",", ")</f>
        <v xml:space="preserve">GR_ID INTEGER PRIMARY KEY, </v>
      </c>
      <c r="U11" s="28" t="s">
        <v>152</v>
      </c>
      <c r="W11" s="2" t="s">
        <v>181</v>
      </c>
      <c r="X11" t="str">
        <f t="shared" si="7"/>
        <v xml:space="preserve">PR_NAME TEXT, </v>
      </c>
      <c r="Z11" s="19" t="s">
        <v>185</v>
      </c>
      <c r="AA11" s="9" t="s">
        <v>184</v>
      </c>
      <c r="AB11" s="9" t="s">
        <v>222</v>
      </c>
      <c r="AD11" s="2" t="str">
        <f>$O$1</f>
        <v>CREATE TABLE game (GA_ID INTEGER PRIMARY KEY, GA_PL_ID_PLAYER NUMERIC, GA_TA_ID NUMERIC, GA_DOUBLEGAMES NUMERIC, GA_CREATION TEXT);</v>
      </c>
    </row>
    <row r="12" spans="1:30" ht="15.75" thickBot="1" x14ac:dyDescent="0.3">
      <c r="A12" s="21" t="s">
        <v>202</v>
      </c>
      <c r="C12" s="29" t="str">
        <f>CONCATENATE(D12,D13,D14,D15,D16,D17,D18)</f>
        <v>CREATE TABLE assoc_game_regular_premium (GRPR_ID INTEGER PRIMARY KEY, GRPR_GR_ID NUMERIC, GRPR_PR_ID NUMERIC, GRPR_PL_ID NUMERIC, GRPR_CALLED NUMERIC, GRPR_WON NUMERIC);</v>
      </c>
      <c r="D12" t="str">
        <f>"CREATE TABLE "&amp;A12&amp;" ("</f>
        <v>CREATE TABLE assoc_game_regular_premium (</v>
      </c>
      <c r="M12" s="23" t="s">
        <v>198</v>
      </c>
      <c r="O12" t="s">
        <v>190</v>
      </c>
      <c r="P12" t="str">
        <f t="shared" si="8"/>
        <v xml:space="preserve">GR_GA_ID NUMERIC, </v>
      </c>
      <c r="U12" s="24" t="s">
        <v>153</v>
      </c>
      <c r="W12" s="2" t="s">
        <v>190</v>
      </c>
      <c r="X12" t="str">
        <f t="shared" si="7"/>
        <v xml:space="preserve">PR_TYPE1 NUMERIC, </v>
      </c>
      <c r="AA12" s="4">
        <v>2</v>
      </c>
      <c r="AB12" s="2" t="s">
        <v>118</v>
      </c>
      <c r="AD12" s="2" t="str">
        <f>$O$10</f>
        <v>CREATE TABLE game_regular (GR_ID INTEGER PRIMARY KEY, GR_GA_ID NUMERIC, GR_PARTNER_PL_ID NUMERIC, GR_KONTRA NUMERIC, GR_WON NUMERIC);</v>
      </c>
    </row>
    <row r="13" spans="1:30" x14ac:dyDescent="0.25">
      <c r="A13" s="23" t="s">
        <v>211</v>
      </c>
      <c r="C13" t="s">
        <v>189</v>
      </c>
      <c r="D13" t="str">
        <f t="shared" ref="D13:D18" si="9">A13&amp;" "&amp;C13&amp;IF(A14="",");",", ")</f>
        <v xml:space="preserve">GRPR_ID INTEGER PRIMARY KEY, </v>
      </c>
      <c r="M13" s="23" t="s">
        <v>199</v>
      </c>
      <c r="O13" t="s">
        <v>190</v>
      </c>
      <c r="P13" t="str">
        <f t="shared" si="8"/>
        <v xml:space="preserve">GR_PARTNER_PL_ID NUMERIC, </v>
      </c>
      <c r="U13" s="24" t="s">
        <v>154</v>
      </c>
      <c r="W13" s="2" t="s">
        <v>190</v>
      </c>
      <c r="X13" t="str">
        <f t="shared" si="7"/>
        <v xml:space="preserve">PR_TYPE2 NUMERIC, </v>
      </c>
      <c r="AA13" s="4">
        <v>4</v>
      </c>
      <c r="AB13" s="2" t="s">
        <v>119</v>
      </c>
      <c r="AD13" s="2" t="str">
        <f>$O$17</f>
        <v>CREATE TABLE game_negative (GN_ID INTEGER PRIMARY KEY, GN_GA_ID NUMERIC, GN_PLAYER_PL_ID NUMERIC, GN_TA_ID NUMERIC, GN_WON NUMERIC);</v>
      </c>
    </row>
    <row r="14" spans="1:30" x14ac:dyDescent="0.25">
      <c r="A14" s="23" t="s">
        <v>212</v>
      </c>
      <c r="C14" t="s">
        <v>190</v>
      </c>
      <c r="D14" t="str">
        <f t="shared" si="9"/>
        <v xml:space="preserve">GRPR_GR_ID NUMERIC, </v>
      </c>
      <c r="M14" s="2" t="s">
        <v>200</v>
      </c>
      <c r="O14" t="s">
        <v>190</v>
      </c>
      <c r="P14" t="str">
        <f t="shared" si="8"/>
        <v xml:space="preserve">GR_KONTRA NUMERIC, </v>
      </c>
      <c r="U14" s="2" t="s">
        <v>158</v>
      </c>
      <c r="W14" s="2" t="s">
        <v>190</v>
      </c>
      <c r="X14" t="str">
        <f t="shared" si="7"/>
        <v xml:space="preserve">PR_VALUE_SILENT NUMERIC, </v>
      </c>
      <c r="AA14" s="4">
        <v>8</v>
      </c>
      <c r="AB14" s="2" t="s">
        <v>120</v>
      </c>
      <c r="AD14" s="2" t="str">
        <f>$O$24</f>
        <v>CREATE TABLE game_negative_kontra (GNK_ID INTEGER PRIMARY KEY, GNK_GANE_ID NUMERIC, GNK_PLAYER_PL_ID NUMERIC, GNK_KONTRA NUMERIC);</v>
      </c>
    </row>
    <row r="15" spans="1:30" x14ac:dyDescent="0.25">
      <c r="A15" s="23" t="s">
        <v>213</v>
      </c>
      <c r="C15" t="s">
        <v>190</v>
      </c>
      <c r="D15" t="str">
        <f t="shared" si="9"/>
        <v xml:space="preserve">GRPR_PR_ID NUMERIC, </v>
      </c>
      <c r="M15" s="2" t="s">
        <v>201</v>
      </c>
      <c r="O15" t="s">
        <v>190</v>
      </c>
      <c r="P15" t="str">
        <f t="shared" si="8"/>
        <v>GR_WON NUMERIC);</v>
      </c>
      <c r="U15" s="2" t="s">
        <v>157</v>
      </c>
      <c r="W15" s="2" t="s">
        <v>190</v>
      </c>
      <c r="X15" t="str">
        <f t="shared" si="7"/>
        <v>PR_VALUE_CALLED NUMERIC);</v>
      </c>
      <c r="AA15" s="4">
        <v>16</v>
      </c>
      <c r="AB15" s="2" t="s">
        <v>121</v>
      </c>
      <c r="AD15" s="2" t="str">
        <f>$O$30</f>
        <v>CREATE TABLE game_trischaken (GT_ID INTEGER PRIMARY KEY, GT_GA_ID TEXT, GT_PLAYER_PL_ID TEXT, GT_RESULT TEXT);</v>
      </c>
    </row>
    <row r="16" spans="1:30" ht="15.75" thickBot="1" x14ac:dyDescent="0.3">
      <c r="A16" s="23" t="s">
        <v>214</v>
      </c>
      <c r="C16" t="s">
        <v>190</v>
      </c>
      <c r="D16" t="str">
        <f t="shared" si="9"/>
        <v xml:space="preserve">GRPR_PL_ID NUMERIC, </v>
      </c>
      <c r="E16"/>
      <c r="F16"/>
      <c r="AD16" s="2" t="str">
        <f>$S$1</f>
        <v>CREATE TABLE tariffset (TS_ID INTEGER PRIMARY KEY, TS_NAME TEXT, TS_BEI NUMERIC, TS_KONTRA NUMERIC);</v>
      </c>
    </row>
    <row r="17" spans="1:30" ht="15.75" thickBot="1" x14ac:dyDescent="0.3">
      <c r="A17" s="16" t="s">
        <v>215</v>
      </c>
      <c r="C17" t="s">
        <v>190</v>
      </c>
      <c r="D17" t="str">
        <f t="shared" si="9"/>
        <v xml:space="preserve">GRPR_CALLED NUMERIC, </v>
      </c>
      <c r="E17"/>
      <c r="F17"/>
      <c r="M17" s="20" t="s">
        <v>132</v>
      </c>
      <c r="O17" s="29" t="str">
        <f>CONCATENATE(P17,P18,P19,P20,P21,P22)</f>
        <v>CREATE TABLE game_negative (GN_ID INTEGER PRIMARY KEY, GN_GA_ID NUMERIC, GN_PLAYER_PL_ID NUMERIC, GN_TA_ID NUMERIC, GN_WON NUMERIC);</v>
      </c>
      <c r="P17" t="str">
        <f>"CREATE TABLE "&amp;M17&amp;" ("</f>
        <v>CREATE TABLE game_negative (</v>
      </c>
      <c r="Z17" s="19" t="s">
        <v>150</v>
      </c>
      <c r="AA17" s="9" t="s">
        <v>147</v>
      </c>
      <c r="AB17" s="9" t="s">
        <v>223</v>
      </c>
      <c r="AD17" s="2" t="str">
        <f>$W$1</f>
        <v>CREATE TABLE tariff (TA_ID INTEGER PRIMARY KEY, TA_NAME TEXT, TA_TYPE1 NUMERIC, TA_TYPE2 NUMERIC, TA_VALUE NUMERIC);</v>
      </c>
    </row>
    <row r="18" spans="1:30" ht="15.75" thickBot="1" x14ac:dyDescent="0.3">
      <c r="A18" s="16" t="s">
        <v>216</v>
      </c>
      <c r="C18" t="s">
        <v>190</v>
      </c>
      <c r="D18" t="str">
        <f t="shared" si="9"/>
        <v>GRPR_WON NUMERIC);</v>
      </c>
      <c r="E18"/>
      <c r="F18"/>
      <c r="M18" s="23" t="s">
        <v>203</v>
      </c>
      <c r="O18" t="s">
        <v>189</v>
      </c>
      <c r="P18" t="str">
        <f t="shared" ref="P18:P22" si="10">M18&amp;" "&amp;O18&amp;IF(M19="",");",", ")</f>
        <v xml:space="preserve">GN_ID INTEGER PRIMARY KEY, </v>
      </c>
      <c r="U18" s="20" t="s">
        <v>20</v>
      </c>
      <c r="V18" s="18"/>
      <c r="W18" s="29" t="str">
        <f>CONCATENATE(X18,X19,X20)</f>
        <v>CREATE TABLE trischaken (TR_ID INTEGER PRIMARY KEY, TR_VALUE NUMERIC);</v>
      </c>
      <c r="X18" t="str">
        <f>"CREATE TABLE "&amp;U18&amp;" ("</f>
        <v>CREATE TABLE trischaken (</v>
      </c>
      <c r="AA18" s="4">
        <v>1</v>
      </c>
      <c r="AB18" s="2" t="s">
        <v>7</v>
      </c>
      <c r="AD18" s="2" t="str">
        <f>$W$9</f>
        <v>CREATE TABLE premium (PR_ID INTEGER PRIMARY KEY, PR_NAME TEXT, PR_TYPE1 NUMERIC, PR_TYPE2 NUMERIC, PR_VALUE_SILENT NUMERIC, PR_VALUE_CALLED NUMERIC);</v>
      </c>
    </row>
    <row r="19" spans="1:30" ht="15.75" thickBot="1" x14ac:dyDescent="0.3">
      <c r="E19"/>
      <c r="F19"/>
      <c r="M19" s="23" t="s">
        <v>204</v>
      </c>
      <c r="O19" t="s">
        <v>190</v>
      </c>
      <c r="P19" t="str">
        <f t="shared" si="10"/>
        <v xml:space="preserve">GN_GA_ID NUMERIC, </v>
      </c>
      <c r="U19" s="23" t="s">
        <v>177</v>
      </c>
      <c r="V19" s="18"/>
      <c r="W19" s="16" t="s">
        <v>189</v>
      </c>
      <c r="X19" t="str">
        <f t="shared" ref="X19:X20" si="11">U19&amp;" "&amp;W19&amp;IF(U20="",");",", ")</f>
        <v xml:space="preserve">TR_ID INTEGER PRIMARY KEY, </v>
      </c>
      <c r="AA19" s="4">
        <v>2</v>
      </c>
      <c r="AB19" s="2" t="s">
        <v>9</v>
      </c>
      <c r="AD19" s="2" t="str">
        <f>$W$18</f>
        <v>CREATE TABLE trischaken (TR_ID INTEGER PRIMARY KEY, TR_VALUE NUMERIC);</v>
      </c>
    </row>
    <row r="20" spans="1:30" ht="15.75" thickBot="1" x14ac:dyDescent="0.3">
      <c r="A20" s="21" t="s">
        <v>130</v>
      </c>
      <c r="C20" s="29" t="str">
        <f>CONCATENATE(D20,D21,D22,D23)</f>
        <v>CREATE TABLE assoc_tariff_tariffset (TATS_ID INTEGER PRIMARY KEY, TATS_TA_ID NUMERIC, TATS_TS_ID NUMERIC);</v>
      </c>
      <c r="D20" t="str">
        <f>"CREATE TABLE "&amp;A20&amp;" ("</f>
        <v>CREATE TABLE assoc_tariff_tariffset (</v>
      </c>
      <c r="E20"/>
      <c r="F20"/>
      <c r="M20" s="23" t="s">
        <v>205</v>
      </c>
      <c r="O20" t="s">
        <v>190</v>
      </c>
      <c r="P20" t="str">
        <f t="shared" si="10"/>
        <v xml:space="preserve">GN_PLAYER_PL_ID NUMERIC, </v>
      </c>
      <c r="U20" s="22" t="s">
        <v>187</v>
      </c>
      <c r="V20" s="18"/>
      <c r="W20" s="16" t="s">
        <v>190</v>
      </c>
      <c r="X20" t="str">
        <f t="shared" si="11"/>
        <v>TR_VALUE NUMERIC);</v>
      </c>
      <c r="AA20" s="4">
        <v>3</v>
      </c>
      <c r="AB20" s="2" t="s">
        <v>10</v>
      </c>
      <c r="AD20" s="2" t="s">
        <v>192</v>
      </c>
    </row>
    <row r="21" spans="1:30" x14ac:dyDescent="0.25">
      <c r="A21" s="23" t="s">
        <v>135</v>
      </c>
      <c r="C21" t="s">
        <v>189</v>
      </c>
      <c r="D21" t="str">
        <f>A21&amp;" "&amp;C21&amp;IF(A22="",");",", ")</f>
        <v xml:space="preserve">TATS_ID INTEGER PRIMARY KEY, </v>
      </c>
      <c r="E21"/>
      <c r="F21"/>
      <c r="M21" s="23" t="s">
        <v>206</v>
      </c>
      <c r="O21" t="s">
        <v>190</v>
      </c>
      <c r="P21" t="str">
        <f t="shared" si="10"/>
        <v xml:space="preserve">GN_TA_ID NUMERIC, </v>
      </c>
      <c r="AA21" s="13">
        <v>4</v>
      </c>
      <c r="AB21" s="14" t="s">
        <v>12</v>
      </c>
    </row>
    <row r="22" spans="1:30" x14ac:dyDescent="0.25">
      <c r="A22" s="23" t="s">
        <v>165</v>
      </c>
      <c r="C22" t="s">
        <v>190</v>
      </c>
      <c r="D22" t="str">
        <f>A22&amp;" "&amp;C22&amp;IF(A23="",");",", ")</f>
        <v xml:space="preserve">TATS_TA_ID NUMERIC, </v>
      </c>
      <c r="E22"/>
      <c r="F22"/>
      <c r="M22" s="16" t="s">
        <v>207</v>
      </c>
      <c r="O22" t="s">
        <v>190</v>
      </c>
      <c r="P22" t="str">
        <f t="shared" si="10"/>
        <v>GN_WON NUMERIC);</v>
      </c>
    </row>
    <row r="23" spans="1:30" ht="15.75" thickBot="1" x14ac:dyDescent="0.3">
      <c r="A23" s="23" t="s">
        <v>164</v>
      </c>
      <c r="C23" t="s">
        <v>190</v>
      </c>
      <c r="D23" t="str">
        <f>A23&amp;" "&amp;C23&amp;IF(A24="",");",", ")</f>
        <v>TATS_TS_ID NUMERIC);</v>
      </c>
      <c r="E23"/>
      <c r="F23"/>
      <c r="Z23" s="19" t="s">
        <v>151</v>
      </c>
      <c r="AA23" s="9" t="s">
        <v>148</v>
      </c>
      <c r="AB23" s="9" t="s">
        <v>224</v>
      </c>
    </row>
    <row r="24" spans="1:30" ht="15.75" thickBot="1" x14ac:dyDescent="0.3">
      <c r="E24"/>
      <c r="F24"/>
      <c r="M24" s="20" t="s">
        <v>183</v>
      </c>
      <c r="O24" s="29" t="str">
        <f>CONCATENATE(P24,P25,P26,P27,P28)</f>
        <v>CREATE TABLE game_negative_kontra (GNK_ID INTEGER PRIMARY KEY, GNK_GANE_ID NUMERIC, GNK_PLAYER_PL_ID NUMERIC, GNK_KONTRA NUMERIC);</v>
      </c>
      <c r="P24" t="str">
        <f>"CREATE TABLE "&amp;M24&amp;" ("</f>
        <v>CREATE TABLE game_negative_kontra (</v>
      </c>
      <c r="AA24" s="4">
        <v>0</v>
      </c>
      <c r="AB24" s="2" t="s">
        <v>41</v>
      </c>
    </row>
    <row r="25" spans="1:30" ht="15.75" thickBot="1" x14ac:dyDescent="0.3">
      <c r="A25" s="21" t="s">
        <v>131</v>
      </c>
      <c r="C25" s="29" t="str">
        <f>CONCATENATE(D25,D26,D27,D28)</f>
        <v>CREATE TABLE assoc_premium_tariffset (PRTS_ID INTEGER PRIMARY KEY, PRTS_PR_ID NUMERIC, PRTS_TS_ID NUMERIC);</v>
      </c>
      <c r="D25" t="str">
        <f>"CREATE TABLE "&amp;A25&amp;" ("</f>
        <v>CREATE TABLE assoc_premium_tariffset (</v>
      </c>
      <c r="E25"/>
      <c r="F25"/>
      <c r="M25" s="23" t="s">
        <v>208</v>
      </c>
      <c r="O25" t="s">
        <v>189</v>
      </c>
      <c r="P25" t="str">
        <f t="shared" ref="P25:P28" si="12">M25&amp;" "&amp;O25&amp;IF(M26="",");",", ")</f>
        <v xml:space="preserve">GNK_ID INTEGER PRIMARY KEY, </v>
      </c>
      <c r="AA25" s="4">
        <v>1</v>
      </c>
      <c r="AB25" s="14" t="s">
        <v>11</v>
      </c>
    </row>
    <row r="26" spans="1:30" x14ac:dyDescent="0.25">
      <c r="A26" s="23" t="s">
        <v>136</v>
      </c>
      <c r="C26" t="s">
        <v>189</v>
      </c>
      <c r="D26" t="str">
        <f>A26&amp;" "&amp;C26&amp;IF(A27="",");",", ")</f>
        <v xml:space="preserve">PRTS_ID INTEGER PRIMARY KEY, </v>
      </c>
      <c r="E26"/>
      <c r="F26"/>
      <c r="M26" s="23" t="s">
        <v>209</v>
      </c>
      <c r="O26" t="s">
        <v>190</v>
      </c>
      <c r="P26" t="str">
        <f t="shared" si="12"/>
        <v xml:space="preserve">GNK_GANE_ID NUMERIC, </v>
      </c>
      <c r="AA26" s="13">
        <v>2</v>
      </c>
      <c r="AB26" s="14" t="s">
        <v>92</v>
      </c>
    </row>
    <row r="27" spans="1:30" x14ac:dyDescent="0.25">
      <c r="A27" s="23" t="s">
        <v>166</v>
      </c>
      <c r="C27" t="s">
        <v>190</v>
      </c>
      <c r="D27" t="str">
        <f>A27&amp;" "&amp;C27&amp;IF(A28="",");",", ")</f>
        <v xml:space="preserve">PRTS_PR_ID NUMERIC, </v>
      </c>
      <c r="E27"/>
      <c r="F27"/>
      <c r="M27" s="23" t="s">
        <v>210</v>
      </c>
      <c r="O27" t="s">
        <v>190</v>
      </c>
      <c r="P27" t="str">
        <f t="shared" si="12"/>
        <v xml:space="preserve">GNK_PLAYER_PL_ID NUMERIC, </v>
      </c>
      <c r="AA27" s="13">
        <v>3</v>
      </c>
      <c r="AB27" s="14" t="s">
        <v>93</v>
      </c>
    </row>
    <row r="28" spans="1:30" x14ac:dyDescent="0.25">
      <c r="A28" s="23" t="s">
        <v>167</v>
      </c>
      <c r="C28" t="s">
        <v>190</v>
      </c>
      <c r="D28" t="str">
        <f>A28&amp;" "&amp;C28&amp;IF(A29="",");",", ")</f>
        <v>PRTS_TS_ID NUMERIC);</v>
      </c>
      <c r="E28"/>
      <c r="F28"/>
      <c r="M28" s="2" t="s">
        <v>219</v>
      </c>
      <c r="O28" t="s">
        <v>190</v>
      </c>
      <c r="P28" t="str">
        <f t="shared" si="12"/>
        <v>GNK_KONTRA NUMERIC);</v>
      </c>
      <c r="AA28" s="4">
        <v>4</v>
      </c>
      <c r="AB28" s="2" t="s">
        <v>8</v>
      </c>
    </row>
    <row r="29" spans="1:30" ht="15.75" thickBot="1" x14ac:dyDescent="0.3">
      <c r="E29"/>
      <c r="F29"/>
      <c r="AA29" s="4">
        <v>5</v>
      </c>
      <c r="AB29" s="2" t="s">
        <v>110</v>
      </c>
    </row>
    <row r="30" spans="1:30" ht="15.75" thickBot="1" x14ac:dyDescent="0.3">
      <c r="A30" s="21" t="s">
        <v>176</v>
      </c>
      <c r="B30" s="16"/>
      <c r="C30" s="29" t="str">
        <f>CONCATENATE(D30,D31,D32,D33)</f>
        <v>CREATE TABLE assoc_trischaken_tariffset (TRTS_ID INTEGER PRIMARY KEY, TRTS_TR_ID NUMERIC, TRTS_TS_ID NUMERIC);</v>
      </c>
      <c r="D30" t="str">
        <f>"CREATE TABLE "&amp;A30&amp;" ("</f>
        <v>CREATE TABLE assoc_trischaken_tariffset (</v>
      </c>
      <c r="E30"/>
      <c r="F30"/>
      <c r="M30" s="20" t="s">
        <v>180</v>
      </c>
      <c r="N30" s="16"/>
      <c r="O30" s="29" t="str">
        <f>CONCATENATE(P30,P31,P32,P33,P34)</f>
        <v>CREATE TABLE game_trischaken (GT_ID INTEGER PRIMARY KEY, GT_GA_ID TEXT, GT_PLAYER_PL_ID TEXT, GT_RESULT TEXT);</v>
      </c>
      <c r="P30" t="str">
        <f>"CREATE TABLE "&amp;M30&amp;" ("</f>
        <v>CREATE TABLE game_trischaken (</v>
      </c>
      <c r="AA30" s="4">
        <v>6</v>
      </c>
      <c r="AB30" s="2" t="s">
        <v>111</v>
      </c>
    </row>
    <row r="31" spans="1:30" x14ac:dyDescent="0.25">
      <c r="A31" s="23" t="s">
        <v>173</v>
      </c>
      <c r="B31" s="16"/>
      <c r="C31" t="s">
        <v>189</v>
      </c>
      <c r="D31" t="str">
        <f>A31&amp;" "&amp;C31&amp;IF(A32="",");",", ")</f>
        <v xml:space="preserve">TRTS_ID INTEGER PRIMARY KEY, </v>
      </c>
      <c r="E31"/>
      <c r="F31"/>
      <c r="M31" s="23" t="s">
        <v>217</v>
      </c>
      <c r="N31" s="16"/>
      <c r="O31" t="s">
        <v>189</v>
      </c>
      <c r="P31" t="str">
        <f t="shared" ref="P31:P33" si="13">M31&amp;" "&amp;O31&amp;IF(M32="",");",", ")</f>
        <v xml:space="preserve">GT_ID INTEGER PRIMARY KEY, </v>
      </c>
      <c r="AA31" s="4">
        <v>7</v>
      </c>
      <c r="AB31" s="2" t="s">
        <v>112</v>
      </c>
    </row>
    <row r="32" spans="1:30" ht="15.75" thickBot="1" x14ac:dyDescent="0.3">
      <c r="A32" s="23" t="s">
        <v>175</v>
      </c>
      <c r="B32" s="16"/>
      <c r="C32" t="s">
        <v>190</v>
      </c>
      <c r="D32" t="str">
        <f>A32&amp;" "&amp;C32&amp;IF(A33="",");",", ")</f>
        <v xml:space="preserve">TRTS_TR_ID NUMERIC, </v>
      </c>
      <c r="E32"/>
      <c r="F32"/>
      <c r="M32" s="23" t="s">
        <v>220</v>
      </c>
      <c r="N32" s="16"/>
      <c r="O32" t="s">
        <v>181</v>
      </c>
      <c r="P32" t="str">
        <f t="shared" si="13"/>
        <v xml:space="preserve">GT_GA_ID TEXT, </v>
      </c>
      <c r="AA32" s="4">
        <v>8</v>
      </c>
      <c r="AB32" s="2" t="s">
        <v>113</v>
      </c>
    </row>
    <row r="33" spans="1:28" x14ac:dyDescent="0.25">
      <c r="A33" s="23" t="s">
        <v>174</v>
      </c>
      <c r="B33" s="16"/>
      <c r="C33" t="s">
        <v>190</v>
      </c>
      <c r="D33" t="str">
        <f>A33&amp;" "&amp;C33&amp;IF(A34="",");",", ")</f>
        <v>TRTS_TS_ID NUMERIC);</v>
      </c>
      <c r="E33"/>
      <c r="F33"/>
      <c r="M33" s="23" t="s">
        <v>221</v>
      </c>
      <c r="N33" s="16"/>
      <c r="O33" t="s">
        <v>181</v>
      </c>
      <c r="P33" t="str">
        <f t="shared" si="13"/>
        <v xml:space="preserve">GT_PLAYER_PL_ID TEXT, </v>
      </c>
      <c r="R33"/>
      <c r="U33" s="25" t="s">
        <v>96</v>
      </c>
      <c r="AA33" s="4">
        <v>9</v>
      </c>
      <c r="AB33" s="2" t="s">
        <v>114</v>
      </c>
    </row>
    <row r="34" spans="1:28" x14ac:dyDescent="0.25">
      <c r="E34"/>
      <c r="F34"/>
      <c r="M34" s="28" t="s">
        <v>218</v>
      </c>
      <c r="N34" s="16"/>
      <c r="O34" t="s">
        <v>181</v>
      </c>
      <c r="P34" t="str">
        <f t="shared" ref="P34" si="14">M34&amp;" "&amp;O34&amp;IF(M35="",");",", ")</f>
        <v>GT_RESULT TEXT);</v>
      </c>
      <c r="R34"/>
      <c r="U34" s="26" t="s">
        <v>97</v>
      </c>
      <c r="AA34" s="4"/>
    </row>
    <row r="35" spans="1:28" ht="15.75" thickBot="1" x14ac:dyDescent="0.3">
      <c r="E35"/>
      <c r="F35"/>
      <c r="R35"/>
      <c r="U35" s="27" t="s">
        <v>181</v>
      </c>
      <c r="Z35" s="19" t="s">
        <v>155</v>
      </c>
      <c r="AA35" s="9" t="s">
        <v>153</v>
      </c>
      <c r="AB35" s="9" t="s">
        <v>225</v>
      </c>
    </row>
    <row r="36" spans="1:28" x14ac:dyDescent="0.25">
      <c r="E36"/>
      <c r="F36"/>
      <c r="AA36" s="4">
        <v>1</v>
      </c>
      <c r="AB36" s="2" t="s">
        <v>105</v>
      </c>
    </row>
    <row r="37" spans="1:28" x14ac:dyDescent="0.25">
      <c r="E37"/>
      <c r="F37"/>
      <c r="AA37" s="4">
        <v>2</v>
      </c>
      <c r="AB37" s="2" t="s">
        <v>10</v>
      </c>
    </row>
    <row r="38" spans="1:28" x14ac:dyDescent="0.25">
      <c r="E38"/>
      <c r="F38"/>
      <c r="AA38" s="4">
        <v>3</v>
      </c>
      <c r="AB38" s="2" t="s">
        <v>106</v>
      </c>
    </row>
    <row r="39" spans="1:28" x14ac:dyDescent="0.25">
      <c r="E39"/>
      <c r="F39"/>
    </row>
    <row r="40" spans="1:28" x14ac:dyDescent="0.25">
      <c r="E40"/>
      <c r="F40"/>
      <c r="Z40" s="19" t="s">
        <v>156</v>
      </c>
      <c r="AA40" s="9" t="s">
        <v>154</v>
      </c>
      <c r="AB40" s="9" t="s">
        <v>226</v>
      </c>
    </row>
    <row r="41" spans="1:28" x14ac:dyDescent="0.25">
      <c r="E41"/>
      <c r="F41"/>
      <c r="AA41" s="4">
        <v>0</v>
      </c>
      <c r="AB41" s="2" t="s">
        <v>41</v>
      </c>
    </row>
    <row r="42" spans="1:28" x14ac:dyDescent="0.25">
      <c r="E42"/>
      <c r="F42"/>
      <c r="AA42" s="4">
        <v>1</v>
      </c>
      <c r="AB42" s="2" t="s">
        <v>14</v>
      </c>
    </row>
    <row r="43" spans="1:28" x14ac:dyDescent="0.25">
      <c r="E43"/>
      <c r="F43"/>
      <c r="AA43" s="4"/>
    </row>
    <row r="44" spans="1:28" x14ac:dyDescent="0.25">
      <c r="E44"/>
      <c r="F44"/>
      <c r="Z44" s="19" t="s">
        <v>180</v>
      </c>
      <c r="AA44" s="9" t="s">
        <v>218</v>
      </c>
      <c r="AB44" s="9" t="s">
        <v>227</v>
      </c>
    </row>
    <row r="45" spans="1:28" x14ac:dyDescent="0.25">
      <c r="E45"/>
      <c r="F45"/>
      <c r="AA45" s="4">
        <v>1</v>
      </c>
      <c r="AB45" s="2" t="s">
        <v>19</v>
      </c>
    </row>
    <row r="46" spans="1:28" x14ac:dyDescent="0.25">
      <c r="E46"/>
      <c r="F46"/>
      <c r="AA46" s="4">
        <v>2</v>
      </c>
      <c r="AB46" s="2" t="s">
        <v>16</v>
      </c>
    </row>
    <row r="47" spans="1:28" x14ac:dyDescent="0.25">
      <c r="E47"/>
      <c r="F47"/>
      <c r="AA47" s="4">
        <v>3</v>
      </c>
      <c r="AB47" s="2" t="s">
        <v>17</v>
      </c>
    </row>
    <row r="48" spans="1:28" x14ac:dyDescent="0.25">
      <c r="E48"/>
      <c r="F48"/>
      <c r="AA48" s="4">
        <v>4</v>
      </c>
      <c r="AB48" s="2" t="s">
        <v>21</v>
      </c>
    </row>
    <row r="49" spans="5:28" x14ac:dyDescent="0.25">
      <c r="E49"/>
      <c r="F49"/>
    </row>
    <row r="50" spans="5:28" x14ac:dyDescent="0.25">
      <c r="E50"/>
      <c r="F50"/>
      <c r="Z50" s="8" t="s">
        <v>78</v>
      </c>
      <c r="AA50" s="9" t="s">
        <v>77</v>
      </c>
      <c r="AB50" s="9" t="s">
        <v>179</v>
      </c>
    </row>
    <row r="51" spans="5:28" x14ac:dyDescent="0.25">
      <c r="E51"/>
      <c r="F51"/>
      <c r="AA51" s="4">
        <v>1</v>
      </c>
      <c r="AB51" s="2" t="s">
        <v>188</v>
      </c>
    </row>
    <row r="52" spans="5:28" x14ac:dyDescent="0.25">
      <c r="AA52" s="4">
        <v>2</v>
      </c>
      <c r="AB52" s="2" t="s">
        <v>80</v>
      </c>
    </row>
  </sheetData>
  <printOptions horizontalCentered="1"/>
  <pageMargins left="0.39370078740157483" right="0.39370078740157483" top="0.39370078740157483" bottom="0.39370078740157483" header="0.19685039370078741" footer="0.19685039370078741"/>
  <pageSetup paperSize="9" scale="36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/>
  </sheetViews>
  <sheetFormatPr baseColWidth="10" defaultRowHeight="15" x14ac:dyDescent="0.25"/>
  <cols>
    <col min="1" max="1" width="22.7109375" bestFit="1" customWidth="1"/>
    <col min="10" max="10" width="29.7109375" bestFit="1" customWidth="1"/>
    <col min="11" max="11" width="13" bestFit="1" customWidth="1"/>
  </cols>
  <sheetData>
    <row r="1" spans="1:11" ht="15.75" thickBot="1" x14ac:dyDescent="0.3">
      <c r="B1" s="5" t="s">
        <v>47</v>
      </c>
      <c r="C1" s="5" t="s">
        <v>52</v>
      </c>
      <c r="D1" s="5" t="s">
        <v>48</v>
      </c>
      <c r="E1" s="5" t="s">
        <v>49</v>
      </c>
      <c r="F1" s="5" t="s">
        <v>50</v>
      </c>
      <c r="G1" s="5" t="s">
        <v>51</v>
      </c>
      <c r="J1" s="5" t="s">
        <v>61</v>
      </c>
      <c r="K1" s="5" t="s">
        <v>62</v>
      </c>
    </row>
    <row r="2" spans="1:11" x14ac:dyDescent="0.25">
      <c r="B2" s="7">
        <v>120</v>
      </c>
      <c r="C2" s="7">
        <v>160</v>
      </c>
      <c r="D2" s="7">
        <v>240</v>
      </c>
      <c r="E2" s="7">
        <v>320</v>
      </c>
      <c r="F2" s="7">
        <v>480</v>
      </c>
      <c r="G2" s="7">
        <v>640</v>
      </c>
      <c r="J2" t="s">
        <v>63</v>
      </c>
      <c r="K2" t="s">
        <v>64</v>
      </c>
    </row>
    <row r="3" spans="1:11" x14ac:dyDescent="0.25">
      <c r="A3" t="s">
        <v>54</v>
      </c>
      <c r="B3" s="6">
        <f>$C3/$C$2*B$2</f>
        <v>384</v>
      </c>
      <c r="C3" s="6">
        <v>512</v>
      </c>
      <c r="D3" s="6">
        <f>$C3/$C$2*D$2</f>
        <v>768</v>
      </c>
      <c r="E3" s="6">
        <f t="shared" ref="E3:G3" si="0">$C3/$C$2*E$2</f>
        <v>1024</v>
      </c>
      <c r="F3" s="6">
        <f t="shared" si="0"/>
        <v>1536</v>
      </c>
      <c r="G3" s="6">
        <f t="shared" si="0"/>
        <v>2048</v>
      </c>
      <c r="J3" t="s">
        <v>65</v>
      </c>
      <c r="K3" t="s">
        <v>66</v>
      </c>
    </row>
    <row r="4" spans="1:11" x14ac:dyDescent="0.25">
      <c r="A4" t="s">
        <v>53</v>
      </c>
      <c r="B4" s="6">
        <f t="shared" ref="B4:B10" si="1">$C4/$C$2*B$2</f>
        <v>36</v>
      </c>
      <c r="C4" s="6">
        <v>48</v>
      </c>
      <c r="D4" s="6">
        <f t="shared" ref="D4:G10" si="2">$C4/$C$2*D$2</f>
        <v>72</v>
      </c>
      <c r="E4" s="6">
        <f t="shared" si="2"/>
        <v>96</v>
      </c>
      <c r="F4" s="6">
        <f t="shared" si="2"/>
        <v>144</v>
      </c>
      <c r="G4" s="6">
        <f t="shared" si="2"/>
        <v>192</v>
      </c>
      <c r="J4" t="s">
        <v>67</v>
      </c>
      <c r="K4" t="s">
        <v>68</v>
      </c>
    </row>
    <row r="5" spans="1:11" x14ac:dyDescent="0.25">
      <c r="A5" t="s">
        <v>55</v>
      </c>
      <c r="B5" s="6">
        <f t="shared" si="1"/>
        <v>24</v>
      </c>
      <c r="C5" s="6">
        <v>32</v>
      </c>
      <c r="D5" s="6">
        <f t="shared" si="2"/>
        <v>48</v>
      </c>
      <c r="E5" s="6">
        <f t="shared" si="2"/>
        <v>64</v>
      </c>
      <c r="F5" s="6">
        <f t="shared" si="2"/>
        <v>96</v>
      </c>
      <c r="G5" s="6">
        <f t="shared" si="2"/>
        <v>128</v>
      </c>
      <c r="J5" t="s">
        <v>69</v>
      </c>
      <c r="K5" t="s">
        <v>70</v>
      </c>
    </row>
    <row r="6" spans="1:11" x14ac:dyDescent="0.25">
      <c r="A6" t="s">
        <v>56</v>
      </c>
      <c r="B6" s="6">
        <f t="shared" si="1"/>
        <v>18</v>
      </c>
      <c r="C6" s="6">
        <v>24</v>
      </c>
      <c r="D6" s="6">
        <f t="shared" si="2"/>
        <v>36</v>
      </c>
      <c r="E6" s="6">
        <f t="shared" si="2"/>
        <v>48</v>
      </c>
      <c r="F6" s="6">
        <f t="shared" si="2"/>
        <v>72</v>
      </c>
      <c r="G6" s="6">
        <f t="shared" si="2"/>
        <v>96</v>
      </c>
      <c r="J6" t="s">
        <v>71</v>
      </c>
      <c r="K6" t="s">
        <v>72</v>
      </c>
    </row>
    <row r="7" spans="1:11" x14ac:dyDescent="0.25">
      <c r="A7" t="s">
        <v>57</v>
      </c>
      <c r="B7" s="6">
        <f t="shared" si="1"/>
        <v>12</v>
      </c>
      <c r="C7" s="6">
        <v>16</v>
      </c>
      <c r="D7" s="6">
        <f t="shared" si="2"/>
        <v>24</v>
      </c>
      <c r="E7" s="6">
        <f t="shared" si="2"/>
        <v>32</v>
      </c>
      <c r="F7" s="6">
        <f t="shared" si="2"/>
        <v>48</v>
      </c>
      <c r="G7" s="6">
        <f t="shared" si="2"/>
        <v>64</v>
      </c>
      <c r="J7" t="s">
        <v>73</v>
      </c>
      <c r="K7" t="s">
        <v>74</v>
      </c>
    </row>
    <row r="8" spans="1:11" x14ac:dyDescent="0.25">
      <c r="A8" t="s">
        <v>58</v>
      </c>
      <c r="B8" s="6">
        <f t="shared" si="1"/>
        <v>9</v>
      </c>
      <c r="C8" s="6">
        <v>12</v>
      </c>
      <c r="D8" s="6">
        <f t="shared" si="2"/>
        <v>18</v>
      </c>
      <c r="E8" s="6">
        <f t="shared" si="2"/>
        <v>24</v>
      </c>
      <c r="F8" s="6">
        <f t="shared" si="2"/>
        <v>36</v>
      </c>
      <c r="G8" s="6">
        <f t="shared" si="2"/>
        <v>48</v>
      </c>
    </row>
    <row r="9" spans="1:11" x14ac:dyDescent="0.25">
      <c r="A9" t="s">
        <v>59</v>
      </c>
      <c r="B9" s="6">
        <f t="shared" si="1"/>
        <v>18</v>
      </c>
      <c r="C9" s="6">
        <v>24</v>
      </c>
      <c r="D9" s="6">
        <f t="shared" si="2"/>
        <v>36</v>
      </c>
      <c r="E9" s="6">
        <f t="shared" si="2"/>
        <v>48</v>
      </c>
      <c r="F9" s="6">
        <f t="shared" si="2"/>
        <v>72</v>
      </c>
      <c r="G9" s="6">
        <f t="shared" si="2"/>
        <v>96</v>
      </c>
    </row>
    <row r="10" spans="1:11" x14ac:dyDescent="0.25">
      <c r="A10" t="s">
        <v>60</v>
      </c>
      <c r="B10" s="6">
        <f t="shared" si="1"/>
        <v>16.5</v>
      </c>
      <c r="C10" s="6">
        <v>22</v>
      </c>
      <c r="D10" s="6">
        <f t="shared" si="2"/>
        <v>33</v>
      </c>
      <c r="E10" s="6">
        <f t="shared" si="2"/>
        <v>44</v>
      </c>
      <c r="F10" s="6">
        <f t="shared" si="2"/>
        <v>66</v>
      </c>
      <c r="G10" s="6">
        <f t="shared" si="2"/>
        <v>88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database</vt:lpstr>
      <vt:lpstr>database 2.0</vt:lpstr>
      <vt:lpstr>dpi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2014-03-28T20:55:08Z</dcterms:modified>
</cp:coreProperties>
</file>