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2"/>
  </bookViews>
  <sheets>
    <sheet name="database" sheetId="11" r:id="rId1"/>
    <sheet name="database 2.0" sheetId="12" r:id="rId2"/>
    <sheet name="Default_Tables" sheetId="13" r:id="rId3"/>
    <sheet name="Trischaken" sheetId="14" r:id="rId4"/>
    <sheet name="dpi" sheetId="10" r:id="rId5"/>
    <sheet name="Spieleübersicht" sheetId="15" r:id="rId6"/>
  </sheets>
  <calcPr calcId="145621"/>
</workbook>
</file>

<file path=xl/calcChain.xml><?xml version="1.0" encoding="utf-8"?>
<calcChain xmlns="http://schemas.openxmlformats.org/spreadsheetml/2006/main">
  <c r="AE46" i="13" l="1"/>
  <c r="AE45" i="13"/>
  <c r="AE44" i="13"/>
  <c r="AE43" i="13"/>
  <c r="AE42" i="13"/>
  <c r="AE41" i="13"/>
  <c r="AE40" i="13"/>
  <c r="AE39" i="13"/>
  <c r="AE38" i="13"/>
  <c r="AE37" i="13"/>
  <c r="AE36" i="13"/>
  <c r="AE35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AD78" i="13"/>
  <c r="AD77" i="13"/>
  <c r="AD76" i="13"/>
  <c r="AD75" i="13"/>
  <c r="AD74" i="13"/>
  <c r="AD73" i="13"/>
  <c r="AD72" i="13"/>
  <c r="AD71" i="13"/>
  <c r="AD70" i="13"/>
  <c r="AD69" i="13"/>
  <c r="AD68" i="13"/>
  <c r="AD67" i="13"/>
  <c r="AD66" i="13"/>
  <c r="AD65" i="13"/>
  <c r="AD64" i="13"/>
  <c r="AD63" i="13"/>
  <c r="AD62" i="13"/>
  <c r="AD61" i="13"/>
  <c r="AD60" i="13"/>
  <c r="AD59" i="13"/>
  <c r="AD58" i="13"/>
  <c r="AD57" i="13"/>
  <c r="AD56" i="13"/>
  <c r="AD55" i="13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4" i="13"/>
  <c r="AD3" i="13"/>
  <c r="AD2" i="13"/>
  <c r="AC4" i="13"/>
  <c r="AC5" i="13"/>
  <c r="AC6" i="13"/>
  <c r="AC3" i="13"/>
  <c r="AC2" i="13"/>
  <c r="AG30" i="12" l="1"/>
  <c r="AG31" i="12"/>
  <c r="AG32" i="12"/>
  <c r="AG33" i="12"/>
  <c r="AG34" i="12"/>
  <c r="AG35" i="12"/>
  <c r="AG51" i="12"/>
  <c r="AG50" i="12"/>
  <c r="AG49" i="12"/>
  <c r="AG48" i="12"/>
  <c r="AG47" i="12"/>
  <c r="AG46" i="12"/>
  <c r="AG44" i="12"/>
  <c r="AG43" i="12"/>
  <c r="AG42" i="12"/>
  <c r="AG40" i="12"/>
  <c r="AG39" i="12"/>
  <c r="AG38" i="12"/>
  <c r="AG37" i="12"/>
  <c r="AG29" i="12"/>
  <c r="AG28" i="12"/>
  <c r="AG27" i="12"/>
  <c r="AG26" i="12"/>
  <c r="AG25" i="12"/>
  <c r="AG23" i="12"/>
  <c r="AG22" i="12"/>
  <c r="AG21" i="12"/>
  <c r="AG20" i="12"/>
  <c r="AG19" i="12"/>
  <c r="AG17" i="12"/>
  <c r="AG16" i="12"/>
  <c r="AG15" i="12"/>
  <c r="AG14" i="12"/>
  <c r="AG13" i="12"/>
  <c r="AG8" i="12"/>
  <c r="AG9" i="12"/>
  <c r="AG10" i="12"/>
  <c r="AG11" i="12"/>
  <c r="AG7" i="12"/>
  <c r="AG6" i="12"/>
  <c r="AF17" i="12"/>
  <c r="AF29" i="12"/>
  <c r="AF30" i="12"/>
  <c r="AF31" i="12"/>
  <c r="AF32" i="12"/>
  <c r="AF33" i="12"/>
  <c r="AF34" i="12"/>
  <c r="AF35" i="12"/>
  <c r="AF51" i="12"/>
  <c r="AF50" i="12"/>
  <c r="AF49" i="12"/>
  <c r="AF48" i="12"/>
  <c r="AF47" i="12"/>
  <c r="AF46" i="12"/>
  <c r="AF23" i="12"/>
  <c r="AF44" i="12"/>
  <c r="AF43" i="12"/>
  <c r="AF42" i="12"/>
  <c r="AF40" i="12"/>
  <c r="AF39" i="12"/>
  <c r="AF38" i="12"/>
  <c r="AF37" i="12"/>
  <c r="AF28" i="12"/>
  <c r="AF27" i="12"/>
  <c r="AF26" i="12"/>
  <c r="AF25" i="12"/>
  <c r="AF22" i="12"/>
  <c r="AF21" i="12"/>
  <c r="AF20" i="12"/>
  <c r="AF19" i="12"/>
  <c r="AF16" i="12"/>
  <c r="AF15" i="12"/>
  <c r="AF14" i="12"/>
  <c r="AF13" i="12"/>
  <c r="AF10" i="12"/>
  <c r="AF11" i="12"/>
  <c r="AF9" i="12"/>
  <c r="AF8" i="12"/>
  <c r="AF7" i="12"/>
  <c r="AF6" i="12"/>
  <c r="AF3" i="12"/>
  <c r="AF4" i="12"/>
  <c r="AF2" i="12"/>
  <c r="AF1" i="12"/>
  <c r="AL3" i="13" l="1"/>
  <c r="AM3" i="13"/>
  <c r="AN3" i="13"/>
  <c r="AL4" i="13"/>
  <c r="AM4" i="13"/>
  <c r="AN4" i="13"/>
  <c r="AL5" i="13"/>
  <c r="AM5" i="13"/>
  <c r="AN5" i="13"/>
  <c r="AL6" i="13"/>
  <c r="AM6" i="13"/>
  <c r="AN6" i="13"/>
  <c r="AM2" i="13"/>
  <c r="AN2" i="13"/>
  <c r="AL2" i="13"/>
  <c r="AU2" i="13" l="1"/>
  <c r="AU5" i="13"/>
  <c r="BE3" i="13" l="1"/>
  <c r="BE4" i="13"/>
  <c r="BE5" i="13"/>
  <c r="BE6" i="13"/>
  <c r="BE7" i="13"/>
  <c r="BE8" i="13"/>
  <c r="BE9" i="13"/>
  <c r="BE10" i="13"/>
  <c r="BE11" i="13"/>
  <c r="BE12" i="13"/>
  <c r="BE13" i="13"/>
  <c r="BE14" i="13"/>
  <c r="BE15" i="13"/>
  <c r="BE16" i="13"/>
  <c r="BE17" i="13"/>
  <c r="BE18" i="13"/>
  <c r="BE19" i="13"/>
  <c r="BE20" i="13"/>
  <c r="BE21" i="13"/>
  <c r="BE22" i="13"/>
  <c r="BE23" i="13"/>
  <c r="BE24" i="13"/>
  <c r="BE25" i="13"/>
  <c r="BE26" i="13"/>
  <c r="BE27" i="13"/>
  <c r="BE28" i="13"/>
  <c r="BE29" i="13"/>
  <c r="BE30" i="13"/>
  <c r="BE31" i="13"/>
  <c r="BE32" i="13"/>
  <c r="BE33" i="13"/>
  <c r="BE34" i="13"/>
  <c r="BE35" i="13"/>
  <c r="BE36" i="13"/>
  <c r="BE37" i="13"/>
  <c r="BE38" i="13"/>
  <c r="BE39" i="13"/>
  <c r="BE40" i="13"/>
  <c r="BE41" i="13"/>
  <c r="BE42" i="13"/>
  <c r="BE43" i="13"/>
  <c r="BE44" i="13"/>
  <c r="BE45" i="13"/>
  <c r="BE46" i="13"/>
  <c r="BE2" i="13"/>
  <c r="BD3" i="13"/>
  <c r="BD4" i="13"/>
  <c r="BK4" i="13" s="1"/>
  <c r="BD5" i="13"/>
  <c r="BD6" i="13"/>
  <c r="BD7" i="13"/>
  <c r="BD8" i="13"/>
  <c r="BD9" i="13"/>
  <c r="BD10" i="13"/>
  <c r="BD11" i="13"/>
  <c r="BD12" i="13"/>
  <c r="BK12" i="13" s="1"/>
  <c r="BD13" i="13"/>
  <c r="BD14" i="13"/>
  <c r="BD15" i="13"/>
  <c r="BD16" i="13"/>
  <c r="BD17" i="13"/>
  <c r="BD18" i="13"/>
  <c r="BD19" i="13"/>
  <c r="BD20" i="13"/>
  <c r="BK20" i="13" s="1"/>
  <c r="BD21" i="13"/>
  <c r="BD22" i="13"/>
  <c r="BD23" i="13"/>
  <c r="BD24" i="13"/>
  <c r="BD25" i="13"/>
  <c r="BD26" i="13"/>
  <c r="BD27" i="13"/>
  <c r="BD28" i="13"/>
  <c r="BK28" i="13" s="1"/>
  <c r="BD29" i="13"/>
  <c r="BD30" i="13"/>
  <c r="BD31" i="13"/>
  <c r="BD32" i="13"/>
  <c r="BD33" i="13"/>
  <c r="BD34" i="13"/>
  <c r="BD35" i="13"/>
  <c r="BD36" i="13"/>
  <c r="BK36" i="13" s="1"/>
  <c r="BD37" i="13"/>
  <c r="BD38" i="13"/>
  <c r="BD39" i="13"/>
  <c r="BD40" i="13"/>
  <c r="BD41" i="13"/>
  <c r="BD42" i="13"/>
  <c r="BD43" i="13"/>
  <c r="BD44" i="13"/>
  <c r="BK44" i="13" s="1"/>
  <c r="BD45" i="13"/>
  <c r="BD46" i="13"/>
  <c r="BD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2" i="13"/>
  <c r="BJ2" i="13" s="1"/>
  <c r="AU3" i="13"/>
  <c r="AU4" i="13"/>
  <c r="AU6" i="13"/>
  <c r="AU7" i="13"/>
  <c r="AU8" i="13"/>
  <c r="AU9" i="13"/>
  <c r="AU10" i="13"/>
  <c r="BJ10" i="13" s="1"/>
  <c r="AU11" i="13"/>
  <c r="BJ11" i="13" s="1"/>
  <c r="AU12" i="13"/>
  <c r="AU13" i="13"/>
  <c r="AU14" i="13"/>
  <c r="AU15" i="13"/>
  <c r="AU16" i="13"/>
  <c r="AU17" i="13"/>
  <c r="AU18" i="13"/>
  <c r="BJ18" i="13" s="1"/>
  <c r="AU19" i="13"/>
  <c r="BJ19" i="13" s="1"/>
  <c r="AU20" i="13"/>
  <c r="AU21" i="13"/>
  <c r="AU22" i="13"/>
  <c r="AU23" i="13"/>
  <c r="AU24" i="13"/>
  <c r="AU25" i="13"/>
  <c r="AU26" i="13"/>
  <c r="BJ26" i="13" s="1"/>
  <c r="AU27" i="13"/>
  <c r="BJ27" i="13" s="1"/>
  <c r="AU28" i="13"/>
  <c r="AU29" i="13"/>
  <c r="AU30" i="13"/>
  <c r="AU31" i="13"/>
  <c r="AU32" i="13"/>
  <c r="AU33" i="13"/>
  <c r="AU34" i="13"/>
  <c r="BJ34" i="13" s="1"/>
  <c r="AU35" i="13"/>
  <c r="BJ35" i="13" s="1"/>
  <c r="AU36" i="13"/>
  <c r="AU37" i="13"/>
  <c r="AU38" i="13"/>
  <c r="AU39" i="13"/>
  <c r="AU40" i="13"/>
  <c r="AU41" i="13"/>
  <c r="AU42" i="13"/>
  <c r="BJ42" i="13" s="1"/>
  <c r="AU43" i="13"/>
  <c r="BJ43" i="13" s="1"/>
  <c r="AU44" i="13"/>
  <c r="AU45" i="13"/>
  <c r="AU46" i="13"/>
  <c r="AU47" i="13"/>
  <c r="AU48" i="13"/>
  <c r="AU49" i="13"/>
  <c r="AU50" i="13"/>
  <c r="BJ50" i="13" s="1"/>
  <c r="AU51" i="13"/>
  <c r="BJ51" i="13" s="1"/>
  <c r="AU52" i="13"/>
  <c r="AU53" i="13"/>
  <c r="AU54" i="13"/>
  <c r="AU55" i="13"/>
  <c r="AU56" i="13"/>
  <c r="AU57" i="13"/>
  <c r="AU58" i="13"/>
  <c r="BJ58" i="13" s="1"/>
  <c r="AU59" i="13"/>
  <c r="BJ59" i="13" s="1"/>
  <c r="AU60" i="13"/>
  <c r="AU61" i="13"/>
  <c r="AU62" i="13"/>
  <c r="AU63" i="13"/>
  <c r="AU64" i="13"/>
  <c r="AU65" i="13"/>
  <c r="AU66" i="13"/>
  <c r="BJ66" i="13" s="1"/>
  <c r="AU67" i="13"/>
  <c r="BJ67" i="13" s="1"/>
  <c r="AU68" i="13"/>
  <c r="AU69" i="13"/>
  <c r="AU70" i="13"/>
  <c r="AU71" i="13"/>
  <c r="AU72" i="13"/>
  <c r="AU73" i="13"/>
  <c r="AU74" i="13"/>
  <c r="BJ74" i="13" s="1"/>
  <c r="AU75" i="13"/>
  <c r="BJ75" i="13" s="1"/>
  <c r="AU76" i="13"/>
  <c r="AU77" i="13"/>
  <c r="AU78" i="13"/>
  <c r="AK3" i="13"/>
  <c r="AK4" i="13"/>
  <c r="AK5" i="13"/>
  <c r="AK6" i="13"/>
  <c r="AK2" i="13"/>
  <c r="AJ3" i="13"/>
  <c r="AJ4" i="13"/>
  <c r="AJ5" i="13"/>
  <c r="AJ6" i="13"/>
  <c r="AJ2" i="13"/>
  <c r="BI3" i="13" l="1"/>
  <c r="BJ3" i="13"/>
  <c r="BJ76" i="13"/>
  <c r="BJ68" i="13"/>
  <c r="BJ60" i="13"/>
  <c r="BJ52" i="13"/>
  <c r="BJ44" i="13"/>
  <c r="BJ36" i="13"/>
  <c r="BJ28" i="13"/>
  <c r="BK45" i="13"/>
  <c r="BK37" i="13"/>
  <c r="BK29" i="13"/>
  <c r="BK21" i="13"/>
  <c r="BK13" i="13"/>
  <c r="BK5" i="13"/>
  <c r="BI2" i="13"/>
  <c r="BI6" i="13"/>
  <c r="BI5" i="13"/>
  <c r="BI4" i="13"/>
  <c r="BJ20" i="13"/>
  <c r="BJ12" i="13"/>
  <c r="BJ4" i="13"/>
  <c r="BK46" i="13"/>
  <c r="BK38" i="13"/>
  <c r="BK30" i="13"/>
  <c r="BK22" i="13"/>
  <c r="BK14" i="13"/>
  <c r="BK6" i="13"/>
  <c r="BK42" i="13"/>
  <c r="BK34" i="13"/>
  <c r="BK26" i="13"/>
  <c r="BK18" i="13"/>
  <c r="BK10" i="13"/>
  <c r="BK41" i="13"/>
  <c r="BK33" i="13"/>
  <c r="BK25" i="13"/>
  <c r="BK17" i="13"/>
  <c r="BK9" i="13"/>
  <c r="BJ55" i="13"/>
  <c r="BJ39" i="13"/>
  <c r="BJ23" i="13"/>
  <c r="BJ7" i="13"/>
  <c r="BK40" i="13"/>
  <c r="BK24" i="13"/>
  <c r="BK16" i="13"/>
  <c r="BJ71" i="13"/>
  <c r="BJ63" i="13"/>
  <c r="BJ47" i="13"/>
  <c r="BJ31" i="13"/>
  <c r="BJ15" i="13"/>
  <c r="BK32" i="13"/>
  <c r="BK8" i="13"/>
  <c r="BJ78" i="13"/>
  <c r="BJ70" i="13"/>
  <c r="BJ62" i="13"/>
  <c r="BJ54" i="13"/>
  <c r="BJ46" i="13"/>
  <c r="BJ38" i="13"/>
  <c r="BJ30" i="13"/>
  <c r="BJ22" i="13"/>
  <c r="BJ14" i="13"/>
  <c r="BJ6" i="13"/>
  <c r="BJ73" i="13"/>
  <c r="BJ65" i="13"/>
  <c r="BJ57" i="13"/>
  <c r="BJ49" i="13"/>
  <c r="BJ41" i="13"/>
  <c r="BJ33" i="13"/>
  <c r="BJ25" i="13"/>
  <c r="BJ17" i="13"/>
  <c r="BJ9" i="13"/>
  <c r="BK43" i="13"/>
  <c r="BK35" i="13"/>
  <c r="BK27" i="13"/>
  <c r="BK19" i="13"/>
  <c r="BK11" i="13"/>
  <c r="BK3" i="13"/>
  <c r="BJ64" i="13"/>
  <c r="BJ48" i="13"/>
  <c r="BJ24" i="13"/>
  <c r="BJ8" i="13"/>
  <c r="BJ72" i="13"/>
  <c r="BJ56" i="13"/>
  <c r="BJ40" i="13"/>
  <c r="BJ32" i="13"/>
  <c r="BJ16" i="13"/>
  <c r="BJ77" i="13"/>
  <c r="BJ69" i="13"/>
  <c r="BJ61" i="13"/>
  <c r="BJ53" i="13"/>
  <c r="BJ45" i="13"/>
  <c r="BJ37" i="13"/>
  <c r="BJ29" i="13"/>
  <c r="BJ21" i="13"/>
  <c r="BJ13" i="13"/>
  <c r="BJ5" i="13"/>
  <c r="BK2" i="13"/>
  <c r="BK39" i="13"/>
  <c r="BK31" i="13"/>
  <c r="BK23" i="13"/>
  <c r="BK15" i="13"/>
  <c r="BK7" i="13"/>
  <c r="X3" i="12" l="1"/>
  <c r="X4" i="12"/>
  <c r="X5" i="12"/>
  <c r="X6" i="12"/>
  <c r="X7" i="12"/>
  <c r="X2" i="12"/>
  <c r="X12" i="12"/>
  <c r="X13" i="12"/>
  <c r="X14" i="12"/>
  <c r="X15" i="12"/>
  <c r="X16" i="12"/>
  <c r="X17" i="12"/>
  <c r="X1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10" i="12"/>
  <c r="X1" i="12"/>
  <c r="P30" i="12"/>
  <c r="P24" i="12"/>
  <c r="P17" i="12"/>
  <c r="P10" i="12"/>
  <c r="P1" i="12"/>
  <c r="L1" i="12"/>
  <c r="H1" i="12"/>
  <c r="D12" i="12"/>
  <c r="D7" i="12"/>
  <c r="D1" i="12"/>
  <c r="W10" i="12" l="1"/>
  <c r="AI15" i="12" s="1"/>
  <c r="O30" i="12"/>
  <c r="AI12" i="12" s="1"/>
  <c r="W1" i="12"/>
  <c r="AI14" i="12" s="1"/>
  <c r="O17" i="12"/>
  <c r="AI10" i="12" s="1"/>
  <c r="K1" i="12"/>
  <c r="AI7" i="12" s="1"/>
  <c r="S1" i="12"/>
  <c r="AI13" i="12" s="1"/>
  <c r="C12" i="12"/>
  <c r="AI5" i="12" s="1"/>
  <c r="O24" i="12"/>
  <c r="AI11" i="12" s="1"/>
  <c r="O1" i="12"/>
  <c r="AI8" i="12" s="1"/>
  <c r="C7" i="12"/>
  <c r="AI4" i="12" s="1"/>
  <c r="O10" i="12"/>
  <c r="AI9" i="12" s="1"/>
  <c r="G1" i="12"/>
  <c r="AI6" i="12" s="1"/>
  <c r="C1" i="12"/>
  <c r="AI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<sst xmlns="http://schemas.openxmlformats.org/spreadsheetml/2006/main" count="826" uniqueCount="334">
  <si>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</si>
  <si>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</si>
  <si>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</si>
  <si>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</si>
  <si>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</si>
  <si>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</si>
  <si>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</si>
  <si>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</si>
  <si>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</si>
  <si>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</si>
  <si>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</si>
  <si>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</si>
  <si>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</si>
  <si>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</si>
  <si>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</si>
  <si>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</si>
  <si>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</si>
  <si>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</si>
  <si>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</si>
  <si>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</si>
  <si>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</si>
  <si>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</si>
  <si>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</si>
  <si>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</si>
  <si>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</si>
  <si>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</si>
  <si>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</si>
  <si>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</si>
  <si>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</si>
  <si>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</si>
  <si>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</si>
  <si>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</si>
  <si>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</si>
  <si>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</si>
  <si>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</si>
  <si>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</si>
  <si>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</si>
  <si>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</si>
  <si>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</si>
  <si>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</si>
  <si>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</si>
  <si>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</si>
  <si>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</si>
  <si>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</si>
  <si>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</si>
  <si>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</si>
  <si>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</si>
  <si>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</si>
  <si>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</si>
  <si>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</si>
  <si>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</si>
  <si>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</si>
  <si>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</si>
  <si>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</si>
  <si>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</si>
  <si>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</si>
  <si>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</si>
  <si>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</si>
  <si>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</si>
  <si>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</si>
  <si>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</si>
  <si>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</si>
  <si>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</si>
  <si>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</si>
  <si>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</si>
  <si>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</si>
  <si>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</si>
  <si>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</si>
  <si>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</si>
  <si>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</si>
  <si>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</si>
  <si>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</si>
  <si>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</si>
  <si>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</si>
  <si>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</si>
  <si>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</si>
  <si>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</si>
  <si>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</si>
  <si>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</si>
  <si>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</si>
  <si>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</si>
  <si>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</si>
  <si>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</si>
  <si>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</si>
  <si>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</si>
  <si>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</si>
  <si>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</si>
  <si>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</si>
  <si>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</si>
  <si>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</si>
  <si>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</si>
  <si>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</si>
  <si>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</si>
  <si>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</si>
  <si>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</si>
  <si>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</si>
  <si>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</si>
  <si>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</si>
  <si>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</si>
  <si>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</si>
  <si>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</si>
  <si>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</si>
  <si>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</si>
  <si>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</si>
  <si>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</si>
  <si>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</si>
  <si>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</si>
  <si>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</si>
  <si>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</si>
  <si>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</si>
  <si>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</si>
  <si>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</si>
  <si>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</si>
  <si>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</si>
  <si>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</si>
  <si>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</si>
  <si>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</si>
  <si>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</si>
  <si>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</si>
  <si>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</si>
  <si>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</si>
  <si>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</si>
  <si>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</si>
  <si>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</si>
  <si>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</si>
  <si>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</si>
  <si>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</si>
  <si>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</si>
  <si>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</si>
  <si>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</si>
  <si>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</si>
  <si>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</si>
  <si>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</si>
  <si>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</si>
  <si>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</si>
  <si>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</si>
  <si>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</si>
  <si>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</si>
  <si>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</si>
  <si>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</si>
  <si>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</si>
  <si>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</si>
  <si>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</si>
  <si>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</si>
  <si>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</si>
  <si>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</si>
  <si>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</si>
  <si>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</si>
  <si>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</si>
  <si>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</si>
  <si>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TR_NAME</t>
  </si>
  <si>
    <t>game_trischaken</t>
  </si>
  <si>
    <t>TEXT</t>
  </si>
  <si>
    <t>TS_BEI_NAME</t>
  </si>
  <si>
    <t>game_negative_kontra</t>
  </si>
  <si>
    <t>TS_KONTRA</t>
  </si>
  <si>
    <t>ts_kontra</t>
  </si>
  <si>
    <t>TR_VALUE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</si>
  <si>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</si>
  <si>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</si>
  <si>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</si>
  <si>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</si>
  <si>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</si>
  <si>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</si>
  <si>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</si>
  <si>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</si>
  <si>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</si>
  <si>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</si>
  <si>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</si>
  <si>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</si>
  <si>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</si>
  <si>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</si>
  <si>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</si>
  <si>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</si>
  <si>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</si>
  <si>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</si>
  <si>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</si>
  <si>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</si>
  <si>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</si>
  <si>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</si>
  <si>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</si>
  <si>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</si>
  <si>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</si>
  <si>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</si>
  <si>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</si>
  <si>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</si>
  <si>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</si>
  <si>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</si>
  <si>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</si>
  <si>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</si>
  <si>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</si>
  <si>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</si>
  <si>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</si>
  <si>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</si>
  <si>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</si>
  <si>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</si>
  <si>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</si>
  <si>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</si>
  <si>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</si>
  <si>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</si>
  <si>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</si>
  <si>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</si>
  <si>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</si>
  <si>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</si>
  <si>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</si>
  <si>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</si>
  <si>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</si>
  <si>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</si>
  <si>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</si>
  <si>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</si>
  <si>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</si>
  <si>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</si>
  <si>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</si>
  <si>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</si>
  <si>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</si>
  <si>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</si>
  <si>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</si>
  <si>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</si>
  <si>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</si>
  <si>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</si>
  <si>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</si>
  <si>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</si>
  <si>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</si>
  <si>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</si>
  <si>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</si>
  <si>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</si>
  <si>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</si>
  <si>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</si>
  <si>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</si>
  <si>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</si>
  <si>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</si>
  <si>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</si>
  <si>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</si>
  <si>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</si>
  <si>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</si>
  <si>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</si>
  <si>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</si>
  <si>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</si>
  <si>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</si>
  <si>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</si>
  <si>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</si>
  <si>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</si>
  <si>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</si>
  <si>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</si>
  <si>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</si>
  <si>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</si>
  <si>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</si>
  <si>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</si>
  <si>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</si>
  <si>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</si>
  <si>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</si>
  <si>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</si>
  <si>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</si>
  <si>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</si>
  <si>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</si>
  <si>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</si>
  <si>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</si>
  <si>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</si>
  <si>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</si>
  <si>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</si>
  <si>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</si>
  <si>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</si>
  <si>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</si>
  <si>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</si>
  <si>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</si>
  <si>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</si>
  <si>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</si>
  <si>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</si>
  <si>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</si>
  <si>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</si>
  <si>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</si>
  <si>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</si>
  <si>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</si>
  <si>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</si>
  <si>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</si>
  <si>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</si>
  <si>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</si>
  <si>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</si>
  <si>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</si>
  <si>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</si>
  <si>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</si>
  <si>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</si>
  <si>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</si>
  <si>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</si>
  <si>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ts_id</t>
  </si>
  <si>
    <t>ts_name</t>
  </si>
  <si>
    <t>Subkontra</t>
  </si>
  <si>
    <t>Rekontra</t>
  </si>
  <si>
    <t>NurPiccolo</t>
  </si>
  <si>
    <t>Keine</t>
  </si>
  <si>
    <t>NurGleichwertige</t>
  </si>
  <si>
    <t>NurBettler</t>
  </si>
  <si>
    <t>Alle</t>
  </si>
  <si>
    <t>Mortkontra</t>
  </si>
  <si>
    <t>PunkteStiche</t>
  </si>
  <si>
    <t>Nothing</t>
  </si>
  <si>
    <t>PiccoloZwiccolo</t>
  </si>
  <si>
    <t>enum</t>
  </si>
  <si>
    <t>ORDER</t>
  </si>
  <si>
    <t>Kontra</t>
  </si>
  <si>
    <t>Farbe</t>
  </si>
  <si>
    <t>Ruferspiel</t>
  </si>
  <si>
    <t>Dreierspiel</t>
  </si>
  <si>
    <t>Farbenspiel</t>
  </si>
  <si>
    <t>Negativspiel</t>
  </si>
  <si>
    <t>Vorhandspiel</t>
  </si>
  <si>
    <t>Positivspiele</t>
  </si>
  <si>
    <t>Negativspiele</t>
  </si>
  <si>
    <t>Ruferspiele</t>
  </si>
  <si>
    <t>Dreierspiele</t>
  </si>
  <si>
    <t>Farbenspiele</t>
  </si>
  <si>
    <t>Vorhandspiele</t>
  </si>
  <si>
    <t>Solospiele</t>
  </si>
  <si>
    <t>Piccolo/Zwiccolo ouvert</t>
  </si>
  <si>
    <t>kein Bürgermeister</t>
  </si>
  <si>
    <t xml:space="preserve"> (35/1:34/2)</t>
  </si>
  <si>
    <t xml:space="preserve"> (35:35)</t>
  </si>
  <si>
    <t>ts_tri1</t>
  </si>
  <si>
    <t>ts_tri2</t>
  </si>
  <si>
    <t>ts_tri3</t>
  </si>
  <si>
    <t>TS_TRI1</t>
  </si>
  <si>
    <t>TS_TRI2</t>
  </si>
  <si>
    <t>TS_TRI3</t>
  </si>
  <si>
    <t>getTariffsetDao().create(tariffset);</t>
  </si>
  <si>
    <t>&lt;/string-array&gt;</t>
  </si>
  <si>
    <t>bei</t>
  </si>
  <si>
    <t>premiumtype1</t>
  </si>
  <si>
    <t>premiumtype2</t>
  </si>
  <si>
    <t>tarifftype1</t>
  </si>
  <si>
    <t>tarifftype2</t>
  </si>
  <si>
    <t>Kontra (x2)</t>
  </si>
  <si>
    <t>Rekontra (x4)</t>
  </si>
  <si>
    <t>Subkontra (x8)</t>
  </si>
  <si>
    <t>Mortkontra (x16)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</si>
</sst>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0" xfId="0" applyFont="1"/>
    <xf numFmtId="0" fontId="1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I110"/>
  <sheetViews>
    <sheetView showGridLines="0" workbookViewId="0">
      <selection activeCell="W1" sqref="W1:X1048576"/>
    </sheetView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hidden="1" customWidth="1"/>
    <col min="4" max="4" width="20.42578125" hidden="1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11.85546875" hidden="1" customWidth="1"/>
    <col min="25" max="25" width="8.5703125" customWidth="1"/>
    <col min="26" max="26" width="16.140625" style="2" bestFit="1" customWidth="1"/>
    <col min="27" max="27" width="12.140625" style="2" bestFit="1" customWidth="1"/>
    <col min="28" max="28" width="16.85546875" style="2" bestFit="1" customWidth="1"/>
    <col min="29" max="29" width="33.5703125" style="2" bestFit="1" customWidth="1"/>
    <col min="30" max="30" width="9.85546875" style="2" bestFit="1" customWidth="1"/>
    <col min="31" max="31" width="4.28515625" style="2" customWidth="1"/>
    <col min="32" max="32" width="47.140625" style="2" bestFit="1" customWidth="1"/>
    <col min="33" max="33" width="35" style="2" customWidth="1"/>
    <col min="34" max="34" width="4.28515625" style="2" customWidth="1"/>
    <col min="35" max="35" width="27.7109375" style="2" customWidth="1"/>
    <col min="36" max="16384" width="11.42578125" style="2"/>
  </cols>
  <sheetData>
    <row r="1" spans="1:35" ht="15.75" thickBot="1" x14ac:dyDescent="0.3">
      <c r="A1" s="20" t="s">
        <v>128</v>
      </c>
      <c r="C1" s="27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7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7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7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7" t="str">
        <f>CONCATENATE(T1,T2,T3,T4,T5)</f>
        <v xml:space="preserve">CREATE TABLE tariffset (ts_id INTEGER PRIMARY KEY, ts_name TEXT, ts_bei NUMERIC, ts_kontra NUMERIC, </v>
      </c>
      <c r="T1" t="str">
        <f>"CREATE TABLE "&amp;Q1&amp;" ("</f>
        <v>CREATE TABLE tariffset (</v>
      </c>
      <c r="U1" s="19" t="s">
        <v>126</v>
      </c>
      <c r="W1" s="27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20</v>
      </c>
      <c r="AA1" s="9" t="s">
        <v>232</v>
      </c>
      <c r="AB1" s="9" t="s">
        <v>297</v>
      </c>
      <c r="AC1" s="9" t="s">
        <v>150</v>
      </c>
      <c r="AD1" s="9" t="s">
        <v>157</v>
      </c>
      <c r="AF1" s="2" t="str">
        <f>"&lt;string-array name=""list_"&amp;Z1&amp;"""&gt;"</f>
        <v>&lt;string-array name="list_trischaken"&gt;</v>
      </c>
      <c r="AI1" s="5" t="s">
        <v>162</v>
      </c>
    </row>
    <row r="2" spans="1:35" x14ac:dyDescent="0.25">
      <c r="A2" s="21" t="s">
        <v>234</v>
      </c>
      <c r="C2" t="s">
        <v>158</v>
      </c>
      <c r="D2" t="str">
        <f>A2&amp;" "&amp;C2&amp;IF(A3="",");",", ")</f>
        <v xml:space="preserve">plse_id INTEGER PRIMARY KEY, </v>
      </c>
      <c r="E2" s="21" t="s">
        <v>250</v>
      </c>
      <c r="G2" s="2" t="s">
        <v>158</v>
      </c>
      <c r="H2" t="str">
        <f t="shared" ref="H2:H3" si="0">E2&amp;" "&amp;G2&amp;IF(E3="",");",", ")</f>
        <v xml:space="preserve">pl_id INTEGER PRIMARY KEY, </v>
      </c>
      <c r="I2" s="21" t="s">
        <v>247</v>
      </c>
      <c r="K2" s="2" t="s">
        <v>158</v>
      </c>
      <c r="L2" t="str">
        <f t="shared" ref="L2:L4" si="1">I2&amp;" "&amp;K2&amp;IF(I3="",");",", ")</f>
        <v xml:space="preserve">se_id INTEGER PRIMARY KEY, </v>
      </c>
      <c r="M2" s="21" t="s">
        <v>252</v>
      </c>
      <c r="O2" t="s">
        <v>158</v>
      </c>
      <c r="P2" t="str">
        <f t="shared" ref="P2:P6" si="2">M2&amp;" "&amp;O2&amp;IF(M3="",");",", ")</f>
        <v xml:space="preserve">ga_id INTEGER PRIMARY KEY, </v>
      </c>
      <c r="Q2" s="21" t="s">
        <v>284</v>
      </c>
      <c r="S2" t="s">
        <v>158</v>
      </c>
      <c r="T2" t="str">
        <f t="shared" ref="T2:T5" si="3">Q2&amp;" "&amp;S2&amp;IF(Q3="",");",", ")</f>
        <v xml:space="preserve">ts_id INTEGER PRIMARY KEY, </v>
      </c>
      <c r="U2" s="21" t="s">
        <v>275</v>
      </c>
      <c r="W2" s="2" t="s">
        <v>158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21</v>
      </c>
      <c r="AC2" s="2" t="s">
        <v>204</v>
      </c>
      <c r="AD2" s="50" t="s">
        <v>231</v>
      </c>
      <c r="AF2" s="2" t="str">
        <f>"&lt;item&gt;"&amp;AC2&amp;"&lt;/item&gt;"</f>
        <v>&lt;item&gt;Wieviele Punktesieger zahlen?&lt;/item&gt;</v>
      </c>
      <c r="AI2" s="2" t="s">
        <v>160</v>
      </c>
    </row>
    <row r="3" spans="1:35" x14ac:dyDescent="0.25">
      <c r="A3" s="21" t="s">
        <v>235</v>
      </c>
      <c r="C3" t="s">
        <v>159</v>
      </c>
      <c r="D3" t="str">
        <f t="shared" ref="D3:D5" si="4">A3&amp;" "&amp;C3&amp;IF(A4="",");",", ")</f>
        <v xml:space="preserve">plse_pl_id NUMERIC, </v>
      </c>
      <c r="E3" s="26" t="s">
        <v>251</v>
      </c>
      <c r="G3" s="2" t="s">
        <v>152</v>
      </c>
      <c r="H3" t="str">
        <f t="shared" si="0"/>
        <v>pl_name TEXT);</v>
      </c>
      <c r="I3" s="26" t="s">
        <v>248</v>
      </c>
      <c r="K3" s="2" t="s">
        <v>152</v>
      </c>
      <c r="L3" t="str">
        <f t="shared" si="1"/>
        <v xml:space="preserve">se_name TEXT, </v>
      </c>
      <c r="M3" s="21" t="s">
        <v>253</v>
      </c>
      <c r="O3" t="s">
        <v>159</v>
      </c>
      <c r="P3" t="str">
        <f t="shared" si="2"/>
        <v xml:space="preserve">ga_pl_id_player NUMERIC, </v>
      </c>
      <c r="Q3" s="26" t="s">
        <v>285</v>
      </c>
      <c r="S3" t="s">
        <v>152</v>
      </c>
      <c r="T3" t="str">
        <f t="shared" si="3"/>
        <v xml:space="preserve">ts_name TEXT, </v>
      </c>
      <c r="U3" s="21" t="s">
        <v>277</v>
      </c>
      <c r="W3" s="2" t="s">
        <v>159</v>
      </c>
      <c r="X3" s="30" t="str">
        <f t="shared" ref="X3:X7" si="5">U3&amp;" "&amp;W3&amp;IF(U4="",");",", ")</f>
        <v xml:space="preserve">ta_ts_id NUMERIC, </v>
      </c>
      <c r="AA3" s="4">
        <v>2</v>
      </c>
      <c r="AB3" s="2" t="s">
        <v>16</v>
      </c>
      <c r="AC3" s="2" t="s">
        <v>202</v>
      </c>
      <c r="AD3" s="50" t="s">
        <v>231</v>
      </c>
      <c r="AF3" s="2" t="str">
        <f t="shared" ref="AF3:AF4" si="6">"&lt;item&gt;"&amp;AC3&amp;"&lt;/item&gt;"</f>
        <v>&lt;item&gt;Bürgermeister doppelt?&lt;/item&gt;</v>
      </c>
      <c r="AI3" s="2" t="str">
        <f>$C$1</f>
        <v>CREATE TABLE assoc_player_session (plse_id INTEGER PRIMARY KEY, plse_pl_id NUMERIC, plse_se_id NUMERIC, plse_points NUMERIC);</v>
      </c>
    </row>
    <row r="4" spans="1:35" x14ac:dyDescent="0.25">
      <c r="A4" s="21" t="s">
        <v>236</v>
      </c>
      <c r="C4" t="s">
        <v>159</v>
      </c>
      <c r="D4" t="str">
        <f t="shared" si="4"/>
        <v xml:space="preserve">plse_se_id NUMERIC, </v>
      </c>
      <c r="I4" s="21" t="s">
        <v>249</v>
      </c>
      <c r="K4" s="2" t="s">
        <v>159</v>
      </c>
      <c r="L4" t="str">
        <f t="shared" si="1"/>
        <v>se_ts_id NUMERIC);</v>
      </c>
      <c r="M4" s="21" t="s">
        <v>254</v>
      </c>
      <c r="O4" t="s">
        <v>159</v>
      </c>
      <c r="P4" t="str">
        <f t="shared" si="2"/>
        <v xml:space="preserve">ga_ta_id NUMERIC, </v>
      </c>
      <c r="Q4" s="22" t="s">
        <v>149</v>
      </c>
      <c r="R4" s="16"/>
      <c r="S4" t="s">
        <v>159</v>
      </c>
      <c r="T4" t="str">
        <f t="shared" si="3"/>
        <v xml:space="preserve">ts_bei NUMERIC, </v>
      </c>
      <c r="U4" s="26" t="s">
        <v>276</v>
      </c>
      <c r="W4" s="2" t="s">
        <v>152</v>
      </c>
      <c r="X4" s="30" t="str">
        <f t="shared" si="5"/>
        <v xml:space="preserve">ta_name TEXT, </v>
      </c>
      <c r="AA4" s="4">
        <v>3</v>
      </c>
      <c r="AB4" s="2" t="s">
        <v>11</v>
      </c>
      <c r="AC4" s="2" t="s">
        <v>203</v>
      </c>
      <c r="AD4" s="50" t="s">
        <v>231</v>
      </c>
      <c r="AF4" s="2" t="str">
        <f t="shared" si="6"/>
        <v>&lt;item&gt;Vorhand doppelt?&lt;/item&gt;</v>
      </c>
      <c r="AI4" s="2" t="str">
        <f>$C$7</f>
        <v>CREATE TABLE assoc_game_session (gase_id INTEGER PRIMARY KEY, gase_ga_id NUMERIC, gase_se_id NUMERIC);</v>
      </c>
    </row>
    <row r="5" spans="1:35" x14ac:dyDescent="0.25">
      <c r="A5" s="2" t="s">
        <v>237</v>
      </c>
      <c r="C5" t="s">
        <v>159</v>
      </c>
      <c r="D5" t="str">
        <f t="shared" si="4"/>
        <v>plse_points NUMERIC);</v>
      </c>
      <c r="M5" s="16" t="s">
        <v>255</v>
      </c>
      <c r="N5" s="16"/>
      <c r="O5" t="s">
        <v>159</v>
      </c>
      <c r="P5" t="str">
        <f t="shared" si="2"/>
        <v xml:space="preserve">ga_doublegames NUMERIC, </v>
      </c>
      <c r="Q5" s="22" t="s">
        <v>156</v>
      </c>
      <c r="R5" s="16"/>
      <c r="S5" t="s">
        <v>159</v>
      </c>
      <c r="T5" t="str">
        <f t="shared" si="3"/>
        <v xml:space="preserve">ts_kontra NUMERIC, </v>
      </c>
      <c r="U5" s="22" t="s">
        <v>139</v>
      </c>
      <c r="W5" s="2" t="s">
        <v>159</v>
      </c>
      <c r="X5" s="30" t="str">
        <f t="shared" si="5"/>
        <v xml:space="preserve">ta_type1 NUMERIC, </v>
      </c>
      <c r="AA5" s="4"/>
      <c r="AF5" s="2" t="s">
        <v>324</v>
      </c>
      <c r="AI5" s="2" t="str">
        <f>$C$12</f>
        <v>CREATE TABLE assoc_game_regular_premium (grpr_id INTEGER PRIMARY KEY, grpr_gr_id NUMERIC, grpr_pr_id NUMERIC, grpr_pl_id NUMERIC, grpr_called NUMERIC, grpr_won NUMERIC);</v>
      </c>
    </row>
    <row r="6" spans="1:35" ht="15.75" thickBot="1" x14ac:dyDescent="0.3">
      <c r="M6" s="26" t="s">
        <v>256</v>
      </c>
      <c r="N6" s="16"/>
      <c r="O6" t="s">
        <v>152</v>
      </c>
      <c r="P6" t="str">
        <f t="shared" si="2"/>
        <v>ga_creation TEXT);</v>
      </c>
      <c r="Q6" s="2" t="s">
        <v>317</v>
      </c>
      <c r="U6" s="22" t="s">
        <v>140</v>
      </c>
      <c r="W6" s="2" t="s">
        <v>159</v>
      </c>
      <c r="X6" s="30" t="str">
        <f t="shared" si="5"/>
        <v xml:space="preserve">ta_type2 NUMERIC, </v>
      </c>
      <c r="Z6" s="18" t="s">
        <v>325</v>
      </c>
      <c r="AA6" s="9" t="s">
        <v>148</v>
      </c>
      <c r="AB6" s="9" t="s">
        <v>297</v>
      </c>
      <c r="AC6" s="9" t="s">
        <v>153</v>
      </c>
      <c r="AD6" s="9"/>
      <c r="AF6" s="2" t="str">
        <f>"&lt;string-array name=""list_"&amp;Z6&amp;"""&gt;"</f>
        <v>&lt;string-array name="list_bei"&gt;</v>
      </c>
      <c r="AG6" s="2" t="str">
        <f>"&lt;string-array name=""list_"&amp;Z6&amp;"_values""&gt;"</f>
        <v>&lt;string-array name="list_bei_values"&gt;</v>
      </c>
      <c r="AI6" s="2" t="str">
        <f>$G$1</f>
        <v>CREATE TABLE player (pl_id INTEGER PRIMARY KEY, pl_name TEXT);</v>
      </c>
    </row>
    <row r="7" spans="1:35" ht="15.75" thickBot="1" x14ac:dyDescent="0.3">
      <c r="A7" s="20" t="s">
        <v>129</v>
      </c>
      <c r="C7" s="27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Q7" s="2" t="s">
        <v>318</v>
      </c>
      <c r="U7" s="2" t="s">
        <v>278</v>
      </c>
      <c r="W7" s="2" t="s">
        <v>159</v>
      </c>
      <c r="X7" s="30" t="str">
        <f t="shared" si="5"/>
        <v>ta_value NUMERIC);</v>
      </c>
      <c r="Z7" s="4"/>
      <c r="AA7" s="4">
        <v>1</v>
      </c>
      <c r="AB7" s="2" t="s">
        <v>289</v>
      </c>
      <c r="AC7" s="2" t="s">
        <v>85</v>
      </c>
      <c r="AF7" s="2" t="str">
        <f>"&lt;item&gt;"&amp;AC7&amp;"&lt;/item&gt;"</f>
        <v>&lt;item&gt;Keine Negativspiele Bei erlaubt&lt;/item&gt;</v>
      </c>
      <c r="AG7" s="2" t="str">
        <f>"&lt;item&gt;"&amp;AA7&amp;"&lt;/item&gt;"</f>
        <v>&lt;item&gt;1&lt;/item&gt;</v>
      </c>
      <c r="AI7" s="2" t="str">
        <f>$K$1</f>
        <v>CREATE TABLE session (se_id INTEGER PRIMARY KEY, se_name TEXT, se_ts_id NUMERIC);</v>
      </c>
    </row>
    <row r="8" spans="1:35" x14ac:dyDescent="0.25">
      <c r="A8" s="21" t="s">
        <v>238</v>
      </c>
      <c r="C8" t="s">
        <v>158</v>
      </c>
      <c r="D8" t="str">
        <f t="shared" ref="D8:D9" si="7">A8&amp;" "&amp;C8&amp;IF(A9="",");",", ")</f>
        <v xml:space="preserve">gase_id INTEGER PRIMARY KEY, </v>
      </c>
      <c r="Q8" s="2" t="s">
        <v>319</v>
      </c>
      <c r="Z8" s="4"/>
      <c r="AA8" s="4">
        <v>2</v>
      </c>
      <c r="AB8" s="2" t="s">
        <v>288</v>
      </c>
      <c r="AC8" s="2" t="s">
        <v>88</v>
      </c>
      <c r="AF8" s="2" t="str">
        <f t="shared" ref="AF8:AF11" si="8">"&lt;item&gt;"&amp;AC8&amp;"&lt;/item&gt;"</f>
        <v>&lt;item&gt;Nur Piccolo/Zwiccolo Bei erlaubt&lt;/item&gt;</v>
      </c>
      <c r="AG8" s="2" t="str">
        <f t="shared" ref="AG8:AG11" si="9">"&lt;item&gt;"&amp;AA8&amp;"&lt;/item&gt;"</f>
        <v>&lt;item&gt;2&lt;/item&gt;</v>
      </c>
      <c r="AI8" s="2" t="str">
        <f>$O$1</f>
        <v>CREATE TABLE game (ga_id INTEGER PRIMARY KEY, ga_pl_id_player NUMERIC, ga_ta_id NUMERIC, ga_doublegames NUMERIC, ga_creation TEXT);</v>
      </c>
    </row>
    <row r="9" spans="1:35" ht="15.75" thickBot="1" x14ac:dyDescent="0.3">
      <c r="A9" s="21" t="s">
        <v>239</v>
      </c>
      <c r="C9" t="s">
        <v>159</v>
      </c>
      <c r="D9" t="str">
        <f t="shared" si="7"/>
        <v xml:space="preserve">gase_ga_id NUMERIC, </v>
      </c>
      <c r="Z9" s="4"/>
      <c r="AA9" s="4">
        <v>3</v>
      </c>
      <c r="AB9" s="2" t="s">
        <v>291</v>
      </c>
      <c r="AC9" s="2" t="s">
        <v>89</v>
      </c>
      <c r="AF9" s="2" t="str">
        <f t="shared" si="8"/>
        <v>&lt;item&gt;Nur Bettler Bei erlaubt&lt;/item&gt;</v>
      </c>
      <c r="AG9" s="2" t="str">
        <f t="shared" si="9"/>
        <v>&lt;item&gt;3&lt;/item&gt;</v>
      </c>
      <c r="AI9" s="2" t="str">
        <f>$O$10</f>
        <v>CREATE TABLE game_regular (gr_id INTEGER PRIMARY KEY, gr_ga_id NUMERIC, gr_partner_pl_id NUMERIC, gr_kontra NUMERIC, gr_won NUMERIC);</v>
      </c>
    </row>
    <row r="10" spans="1:35" ht="15.75" thickBot="1" x14ac:dyDescent="0.3">
      <c r="A10" s="21" t="s">
        <v>240</v>
      </c>
      <c r="C10" t="s">
        <v>159</v>
      </c>
      <c r="D10" t="str">
        <f>A10&amp;" "&amp;C10&amp;IF(A11="",");",", ")</f>
        <v>gase_se_id NUMERIC);</v>
      </c>
      <c r="M10" s="19" t="s">
        <v>163</v>
      </c>
      <c r="O10" s="27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7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290</v>
      </c>
      <c r="AC10" s="2" t="s">
        <v>87</v>
      </c>
      <c r="AF10" s="2" t="str">
        <f t="shared" si="8"/>
        <v>&lt;item&gt;Nur gleichwertige Spiele Bei erlaubt&lt;/item&gt;</v>
      </c>
      <c r="AG10" s="2" t="str">
        <f t="shared" si="9"/>
        <v>&lt;item&gt;4&lt;/item&gt;</v>
      </c>
      <c r="AI10" s="2" t="str">
        <f>$O$17</f>
        <v>CREATE TABLE game_negative (gn_id INTEGER PRIMARY KEY, gn_ga_id NUMERIC, gn_player_pl_id NUMERIC, gn_ta_id NUMERIC, gn_won NUMERIC);</v>
      </c>
    </row>
    <row r="11" spans="1:35" ht="15.75" thickBot="1" x14ac:dyDescent="0.3">
      <c r="M11" s="21" t="s">
        <v>257</v>
      </c>
      <c r="O11" t="s">
        <v>158</v>
      </c>
      <c r="P11" t="str">
        <f t="shared" ref="P11:P15" si="10">M11&amp;" "&amp;O11&amp;IF(M12="",");",", ")</f>
        <v xml:space="preserve">gr_id INTEGER PRIMARY KEY, </v>
      </c>
      <c r="U11" s="21" t="s">
        <v>279</v>
      </c>
      <c r="W11" s="2" t="s">
        <v>158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292</v>
      </c>
      <c r="AC11" s="2" t="s">
        <v>86</v>
      </c>
      <c r="AF11" s="2" t="str">
        <f t="shared" si="8"/>
        <v>&lt;item&gt;Alle Negativspiele Bei möglich&lt;/item&gt;</v>
      </c>
      <c r="AG11" s="2" t="str">
        <f t="shared" si="9"/>
        <v>&lt;item&gt;5&lt;/item&gt;</v>
      </c>
      <c r="AI11" s="2" t="str">
        <f>$O$24</f>
        <v>CREATE TABLE game_negative_kontra (gnk_id INTEGER PRIMARY KEY, gnk_gane_id NUMERIC, gnk_player_pl_id NUMERIC, gnk_kontra NUMERIC);</v>
      </c>
    </row>
    <row r="12" spans="1:35" ht="15.75" thickBot="1" x14ac:dyDescent="0.3">
      <c r="A12" s="20" t="s">
        <v>164</v>
      </c>
      <c r="C12" s="27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1" t="s">
        <v>258</v>
      </c>
      <c r="O12" t="s">
        <v>159</v>
      </c>
      <c r="P12" t="str">
        <f t="shared" si="10"/>
        <v xml:space="preserve">gr_ga_id NUMERIC, </v>
      </c>
      <c r="U12" s="21" t="s">
        <v>281</v>
      </c>
      <c r="W12" s="2" t="s">
        <v>159</v>
      </c>
      <c r="X12" s="30" t="str">
        <f t="shared" ref="X12:X17" si="11">U12&amp;" "&amp;W12&amp;IF(U13="",");",", ")</f>
        <v xml:space="preserve">pr_ts_id NUMERIC, </v>
      </c>
      <c r="Z12" s="4"/>
      <c r="AA12" s="4"/>
      <c r="AF12" s="2" t="s">
        <v>324</v>
      </c>
      <c r="AG12" s="2" t="s">
        <v>324</v>
      </c>
      <c r="AI12" s="2" t="str">
        <f>$O$30</f>
        <v>CREATE TABLE game_trischaken (gt_id INTEGER PRIMARY KEY, gt_ga_id TEXT, gt_player_pl_id TEXT, gt_result TEXT);</v>
      </c>
    </row>
    <row r="13" spans="1:35" x14ac:dyDescent="0.25">
      <c r="A13" s="21" t="s">
        <v>241</v>
      </c>
      <c r="C13" t="s">
        <v>158</v>
      </c>
      <c r="D13" t="str">
        <f t="shared" ref="D13:D18" si="12">A13&amp;" "&amp;C13&amp;IF(A14="",");",", ")</f>
        <v xml:space="preserve">grpr_id INTEGER PRIMARY KEY, </v>
      </c>
      <c r="M13" s="21" t="s">
        <v>259</v>
      </c>
      <c r="O13" t="s">
        <v>159</v>
      </c>
      <c r="P13" t="str">
        <f t="shared" si="10"/>
        <v xml:space="preserve">gr_partner_pl_id NUMERIC, </v>
      </c>
      <c r="U13" s="26" t="s">
        <v>280</v>
      </c>
      <c r="W13" s="2" t="s">
        <v>152</v>
      </c>
      <c r="X13" s="30" t="str">
        <f t="shared" si="11"/>
        <v xml:space="preserve">pr_name TEXT, </v>
      </c>
      <c r="Z13" s="18" t="s">
        <v>115</v>
      </c>
      <c r="AA13" s="9" t="s">
        <v>155</v>
      </c>
      <c r="AB13" s="9" t="s">
        <v>297</v>
      </c>
      <c r="AC13" s="9" t="s">
        <v>166</v>
      </c>
      <c r="AD13" s="9"/>
      <c r="AF13" s="2" t="str">
        <f>"&lt;string-array name=""list_"&amp;Z13&amp;"""&gt;"</f>
        <v>&lt;string-array name="list_kontra"&gt;</v>
      </c>
      <c r="AG13" s="2" t="str">
        <f>"&lt;string-array name=""list_"&amp;Z13&amp;"_values""&gt;"</f>
        <v>&lt;string-array name="list_kontra_values"&gt;</v>
      </c>
      <c r="AI13" s="2" t="str">
        <f>$S$1</f>
        <v xml:space="preserve">CREATE TABLE tariffset (ts_id INTEGER PRIMARY KEY, ts_name TEXT, ts_bei NUMERIC, ts_kontra NUMERIC, </v>
      </c>
    </row>
    <row r="14" spans="1:35" x14ac:dyDescent="0.25">
      <c r="A14" s="21" t="s">
        <v>242</v>
      </c>
      <c r="C14" t="s">
        <v>159</v>
      </c>
      <c r="D14" t="str">
        <f t="shared" si="12"/>
        <v xml:space="preserve">grpr_gr_id NUMERIC, </v>
      </c>
      <c r="M14" s="2" t="s">
        <v>260</v>
      </c>
      <c r="O14" t="s">
        <v>159</v>
      </c>
      <c r="P14" t="str">
        <f t="shared" si="10"/>
        <v xml:space="preserve">gr_kontra NUMERIC, </v>
      </c>
      <c r="U14" s="22" t="s">
        <v>144</v>
      </c>
      <c r="W14" s="2" t="s">
        <v>159</v>
      </c>
      <c r="X14" s="30" t="str">
        <f t="shared" si="11"/>
        <v xml:space="preserve">pr_type1 NUMERIC, </v>
      </c>
      <c r="AA14" s="4">
        <v>2</v>
      </c>
      <c r="AB14" s="2" t="s">
        <v>299</v>
      </c>
      <c r="AC14" s="2" t="s">
        <v>330</v>
      </c>
      <c r="AF14" s="2" t="str">
        <f>"&lt;item&gt;"&amp;AC14&amp;"&lt;/item&gt;"</f>
        <v>&lt;item&gt;Kontra (x2)&lt;/item&gt;</v>
      </c>
      <c r="AG14" s="2" t="str">
        <f>"&lt;item&gt;"&amp;AA14&amp;"&lt;/item&gt;"</f>
        <v>&lt;item&gt;2&lt;/item&gt;</v>
      </c>
      <c r="AI14" s="2" t="str">
        <f>$W$1</f>
        <v>CREATE TABLE tariff (ta_id INTEGER PRIMARY KEY, ta_ts_id NUMERIC, ta_name TEXT, ta_type1 NUMERIC, ta_type2 NUMERIC, ta_value NUMERIC);</v>
      </c>
    </row>
    <row r="15" spans="1:35" x14ac:dyDescent="0.25">
      <c r="A15" s="21" t="s">
        <v>243</v>
      </c>
      <c r="C15" t="s">
        <v>159</v>
      </c>
      <c r="D15" t="str">
        <f t="shared" si="12"/>
        <v xml:space="preserve">grpr_pr_id NUMERIC, </v>
      </c>
      <c r="M15" s="2" t="s">
        <v>261</v>
      </c>
      <c r="O15" t="s">
        <v>159</v>
      </c>
      <c r="P15" t="str">
        <f t="shared" si="10"/>
        <v>gr_won NUMERIC);</v>
      </c>
      <c r="U15" s="22" t="s">
        <v>145</v>
      </c>
      <c r="W15" s="2" t="s">
        <v>159</v>
      </c>
      <c r="X15" s="30" t="str">
        <f t="shared" si="11"/>
        <v xml:space="preserve">pr_type2 NUMERIC, </v>
      </c>
      <c r="AA15" s="4">
        <v>4</v>
      </c>
      <c r="AB15" s="2" t="s">
        <v>287</v>
      </c>
      <c r="AC15" s="2" t="s">
        <v>331</v>
      </c>
      <c r="AF15" s="2" t="str">
        <f t="shared" ref="AF15:AF17" si="13">"&lt;item&gt;"&amp;AC15&amp;"&lt;/item&gt;"</f>
        <v>&lt;item&gt;Rekontra (x4)&lt;/item&gt;</v>
      </c>
      <c r="AG15" s="2" t="str">
        <f t="shared" ref="AG15:AG18" si="14">"&lt;item&gt;"&amp;AA15&amp;"&lt;/item&gt;"</f>
        <v>&lt;item&gt;4&lt;/item&gt;</v>
      </c>
      <c r="AI15" s="2" t="str">
        <f>$W$10</f>
        <v>CREATE TABLE premium (pr_id INTEGER PRIMARY KEY, pr_ts_id NUMERIC, pr_name TEXT, pr_type1 NUMERIC, pr_type2 NUMERIC, pr_value_silent TEXT, pr_value_called TEXT);</v>
      </c>
    </row>
    <row r="16" spans="1:35" ht="15.75" thickBot="1" x14ac:dyDescent="0.3">
      <c r="A16" s="21" t="s">
        <v>244</v>
      </c>
      <c r="C16" t="s">
        <v>159</v>
      </c>
      <c r="D16" t="str">
        <f t="shared" si="12"/>
        <v xml:space="preserve">grpr_pl_id NUMERIC, </v>
      </c>
      <c r="E16"/>
      <c r="F16"/>
      <c r="U16" s="2" t="s">
        <v>282</v>
      </c>
      <c r="W16" s="2" t="s">
        <v>152</v>
      </c>
      <c r="X16" s="30" t="str">
        <f t="shared" si="11"/>
        <v xml:space="preserve">pr_value_silent TEXT, </v>
      </c>
      <c r="AA16" s="4">
        <v>8</v>
      </c>
      <c r="AB16" s="2" t="s">
        <v>286</v>
      </c>
      <c r="AC16" s="2" t="s">
        <v>332</v>
      </c>
      <c r="AF16" s="2" t="str">
        <f t="shared" si="13"/>
        <v>&lt;item&gt;Subkontra (x8)&lt;/item&gt;</v>
      </c>
      <c r="AG16" s="2" t="str">
        <f t="shared" si="14"/>
        <v>&lt;item&gt;8&lt;/item&gt;</v>
      </c>
      <c r="AI16" s="2" t="s">
        <v>161</v>
      </c>
    </row>
    <row r="17" spans="1:33" ht="15.75" thickBot="1" x14ac:dyDescent="0.3">
      <c r="A17" s="16" t="s">
        <v>245</v>
      </c>
      <c r="C17" t="s">
        <v>159</v>
      </c>
      <c r="D17" t="str">
        <f t="shared" si="12"/>
        <v xml:space="preserve">grpr_called NUMERIC, </v>
      </c>
      <c r="E17"/>
      <c r="F17"/>
      <c r="M17" s="19" t="s">
        <v>130</v>
      </c>
      <c r="O17" s="27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283</v>
      </c>
      <c r="W17" s="2" t="s">
        <v>152</v>
      </c>
      <c r="X17" s="30" t="str">
        <f t="shared" si="11"/>
        <v>pr_value_called TEXT);</v>
      </c>
      <c r="AA17" s="4">
        <v>16</v>
      </c>
      <c r="AB17" s="2" t="s">
        <v>293</v>
      </c>
      <c r="AC17" s="2" t="s">
        <v>333</v>
      </c>
      <c r="AF17" s="2" t="str">
        <f t="shared" si="13"/>
        <v>&lt;item&gt;Mortkontra (x16)&lt;/item&gt;</v>
      </c>
      <c r="AG17" s="2" t="str">
        <f t="shared" si="14"/>
        <v>&lt;item&gt;16&lt;/item&gt;</v>
      </c>
    </row>
    <row r="18" spans="1:33" x14ac:dyDescent="0.25">
      <c r="A18" s="16" t="s">
        <v>246</v>
      </c>
      <c r="C18" t="s">
        <v>159</v>
      </c>
      <c r="D18" t="str">
        <f t="shared" si="12"/>
        <v>grpr_won NUMERIC);</v>
      </c>
      <c r="E18"/>
      <c r="F18"/>
      <c r="M18" s="21" t="s">
        <v>262</v>
      </c>
      <c r="O18" t="s">
        <v>158</v>
      </c>
      <c r="P18" t="str">
        <f t="shared" ref="P18:P20" si="15">M18&amp;" "&amp;O18&amp;IF(M19="",");",", ")</f>
        <v xml:space="preserve">gn_id INTEGER PRIMARY KEY, </v>
      </c>
      <c r="AF18" s="2" t="s">
        <v>324</v>
      </c>
      <c r="AG18" s="2" t="s">
        <v>324</v>
      </c>
    </row>
    <row r="19" spans="1:33" x14ac:dyDescent="0.25">
      <c r="E19"/>
      <c r="F19"/>
      <c r="M19" s="21" t="s">
        <v>263</v>
      </c>
      <c r="O19" t="s">
        <v>159</v>
      </c>
      <c r="P19" t="str">
        <f>M19&amp;" "&amp;O19&amp;IF(M20="",");",", ")</f>
        <v xml:space="preserve">gn_ga_id NUMERIC, </v>
      </c>
      <c r="Z19" s="18" t="s">
        <v>328</v>
      </c>
      <c r="AA19" s="9" t="s">
        <v>136</v>
      </c>
      <c r="AB19" s="9" t="s">
        <v>297</v>
      </c>
      <c r="AC19" s="9" t="s">
        <v>167</v>
      </c>
      <c r="AD19" s="9"/>
      <c r="AF19" s="2" t="str">
        <f>"&lt;string-array name=""list_"&amp;Z19&amp;"""&gt;"</f>
        <v>&lt;string-array name="list_tarifftype1"&gt;</v>
      </c>
      <c r="AG19" s="2" t="str">
        <f>"&lt;string-array name=""list_"&amp;Z19&amp;"_values""&gt;"</f>
        <v>&lt;string-array name="list_tarifftype1_values"&gt;</v>
      </c>
    </row>
    <row r="20" spans="1:33" x14ac:dyDescent="0.25">
      <c r="E20"/>
      <c r="F20"/>
      <c r="M20" s="21" t="s">
        <v>264</v>
      </c>
      <c r="O20" t="s">
        <v>159</v>
      </c>
      <c r="P20" t="str">
        <f t="shared" si="15"/>
        <v xml:space="preserve">gn_player_pl_id NUMERIC, </v>
      </c>
      <c r="U20"/>
      <c r="V20"/>
      <c r="AA20" s="4">
        <v>1</v>
      </c>
      <c r="AB20" s="2" t="s">
        <v>7</v>
      </c>
      <c r="AC20" s="2" t="s">
        <v>301</v>
      </c>
      <c r="AF20" s="2" t="str">
        <f>"&lt;item&gt;"&amp;AC20&amp;"&lt;/item&gt;"</f>
        <v>&lt;item&gt;Ruferspiel&lt;/item&gt;</v>
      </c>
      <c r="AG20" s="2" t="str">
        <f>"&lt;item&gt;"&amp;AA20&amp;"&lt;/item&gt;"</f>
        <v>&lt;item&gt;1&lt;/item&gt;</v>
      </c>
    </row>
    <row r="21" spans="1:33" x14ac:dyDescent="0.25">
      <c r="E21"/>
      <c r="F21"/>
      <c r="M21" s="21" t="s">
        <v>265</v>
      </c>
      <c r="O21" t="s">
        <v>159</v>
      </c>
      <c r="P21" t="str">
        <f>M21&amp;" "&amp;O21&amp;IF(M22="",");",", ")</f>
        <v xml:space="preserve">gn_ta_id NUMERIC, </v>
      </c>
      <c r="U21"/>
      <c r="V21"/>
      <c r="AA21" s="4">
        <v>2</v>
      </c>
      <c r="AB21" s="2" t="s">
        <v>9</v>
      </c>
      <c r="AC21" s="2" t="s">
        <v>302</v>
      </c>
      <c r="AF21" s="2" t="str">
        <f t="shared" ref="AF21:AF23" si="16">"&lt;item&gt;"&amp;AC21&amp;"&lt;/item&gt;"</f>
        <v>&lt;item&gt;Dreierspiel&lt;/item&gt;</v>
      </c>
      <c r="AG21" s="2" t="str">
        <f t="shared" ref="AG21:AG24" si="17">"&lt;item&gt;"&amp;AA21&amp;"&lt;/item&gt;"</f>
        <v>&lt;item&gt;2&lt;/item&gt;</v>
      </c>
    </row>
    <row r="22" spans="1:33" x14ac:dyDescent="0.25">
      <c r="E22"/>
      <c r="F22"/>
      <c r="M22" s="16" t="s">
        <v>266</v>
      </c>
      <c r="O22" t="s">
        <v>159</v>
      </c>
      <c r="P22" t="str">
        <f>M22&amp;" "&amp;O22&amp;IF(M23="",");",", ")</f>
        <v>gn_won NUMERIC);</v>
      </c>
      <c r="U22"/>
      <c r="V22"/>
      <c r="AA22" s="4">
        <v>3</v>
      </c>
      <c r="AB22" s="2" t="s">
        <v>10</v>
      </c>
      <c r="AC22" s="2" t="s">
        <v>303</v>
      </c>
      <c r="AF22" s="2" t="str">
        <f t="shared" si="16"/>
        <v>&lt;item&gt;Farbenspiel&lt;/item&gt;</v>
      </c>
      <c r="AG22" s="2" t="str">
        <f t="shared" si="17"/>
        <v>&lt;item&gt;3&lt;/item&gt;</v>
      </c>
    </row>
    <row r="23" spans="1:33" ht="15.75" thickBot="1" x14ac:dyDescent="0.3">
      <c r="A23"/>
      <c r="E23"/>
      <c r="F23"/>
      <c r="I23"/>
      <c r="U23"/>
      <c r="V23" s="30"/>
      <c r="AA23" s="13">
        <v>4</v>
      </c>
      <c r="AB23" s="14" t="s">
        <v>12</v>
      </c>
      <c r="AC23" s="14" t="s">
        <v>304</v>
      </c>
      <c r="AD23" s="14"/>
      <c r="AF23" s="2" t="str">
        <f t="shared" si="16"/>
        <v>&lt;item&gt;Negativspiel&lt;/item&gt;</v>
      </c>
      <c r="AG23" s="2" t="str">
        <f t="shared" si="17"/>
        <v>&lt;item&gt;4&lt;/item&gt;</v>
      </c>
    </row>
    <row r="24" spans="1:33" ht="15.75" thickBot="1" x14ac:dyDescent="0.3">
      <c r="A24"/>
      <c r="E24"/>
      <c r="F24"/>
      <c r="I24"/>
      <c r="M24" s="19" t="s">
        <v>154</v>
      </c>
      <c r="O24" s="27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/>
      <c r="V24"/>
      <c r="AF24" s="2" t="s">
        <v>324</v>
      </c>
      <c r="AG24" s="2" t="s">
        <v>324</v>
      </c>
    </row>
    <row r="25" spans="1:33" x14ac:dyDescent="0.25">
      <c r="A25"/>
      <c r="E25"/>
      <c r="F25"/>
      <c r="I25"/>
      <c r="M25" s="21" t="s">
        <v>267</v>
      </c>
      <c r="O25" t="s">
        <v>158</v>
      </c>
      <c r="P25" t="str">
        <f>M25&amp;" "&amp;O25&amp;IF(M26="",");",", ")</f>
        <v xml:space="preserve">gnk_id INTEGER PRIMARY KEY, </v>
      </c>
      <c r="Z25" s="18" t="s">
        <v>329</v>
      </c>
      <c r="AA25" s="9" t="s">
        <v>137</v>
      </c>
      <c r="AB25" s="9" t="s">
        <v>297</v>
      </c>
      <c r="AC25" s="9" t="s">
        <v>168</v>
      </c>
      <c r="AD25" s="9"/>
      <c r="AF25" s="2" t="str">
        <f>"&lt;string-array name=""list_"&amp;Z25&amp;"""&gt;"</f>
        <v>&lt;string-array name="list_tarifftype2"&gt;</v>
      </c>
      <c r="AG25" s="2" t="str">
        <f>"&lt;string-array name=""list_"&amp;Z25&amp;"_values""&gt;"</f>
        <v>&lt;string-array name="list_tarifftype2_values"&gt;</v>
      </c>
    </row>
    <row r="26" spans="1:33" x14ac:dyDescent="0.25">
      <c r="A26"/>
      <c r="E26"/>
      <c r="F26"/>
      <c r="M26" s="21" t="s">
        <v>268</v>
      </c>
      <c r="O26" t="s">
        <v>159</v>
      </c>
      <c r="P26" t="str">
        <f t="shared" ref="P26:P28" si="18">M26&amp;" "&amp;O26&amp;IF(M27="",");",", ")</f>
        <v xml:space="preserve">gnk_gane_id NUMERIC, </v>
      </c>
      <c r="AA26" s="4">
        <v>0</v>
      </c>
      <c r="AB26" s="2" t="s">
        <v>295</v>
      </c>
      <c r="AC26" s="2" t="s">
        <v>41</v>
      </c>
      <c r="AF26" s="2" t="str">
        <f>"&lt;item&gt;"&amp;AC26&amp;"&lt;/item&gt;"</f>
        <v>&lt;item&gt;-&lt;/item&gt;</v>
      </c>
      <c r="AG26" s="2" t="str">
        <f>"&lt;item&gt;"&amp;AA26&amp;"&lt;/item&gt;"</f>
        <v>&lt;item&gt;0&lt;/item&gt;</v>
      </c>
    </row>
    <row r="27" spans="1:33" x14ac:dyDescent="0.25">
      <c r="A27"/>
      <c r="E27"/>
      <c r="F27"/>
      <c r="M27" s="21" t="s">
        <v>269</v>
      </c>
      <c r="O27" t="s">
        <v>159</v>
      </c>
      <c r="P27" t="str">
        <f t="shared" si="18"/>
        <v xml:space="preserve">gnk_player_pl_id NUMERIC, </v>
      </c>
      <c r="AA27" s="4">
        <v>1</v>
      </c>
      <c r="AB27" s="14" t="s">
        <v>11</v>
      </c>
      <c r="AC27" s="14" t="s">
        <v>305</v>
      </c>
      <c r="AD27" s="14"/>
      <c r="AF27" s="2" t="str">
        <f t="shared" ref="AF27:AF35" si="19">"&lt;item&gt;"&amp;AC27&amp;"&lt;/item&gt;"</f>
        <v>&lt;item&gt;Vorhandspiel&lt;/item&gt;</v>
      </c>
      <c r="AG27" s="2" t="str">
        <f t="shared" ref="AG27:AG35" si="20">"&lt;item&gt;"&amp;AA27&amp;"&lt;/item&gt;"</f>
        <v>&lt;item&gt;1&lt;/item&gt;</v>
      </c>
    </row>
    <row r="28" spans="1:33" x14ac:dyDescent="0.25">
      <c r="A28"/>
      <c r="E28"/>
      <c r="F28"/>
      <c r="M28" s="2" t="s">
        <v>270</v>
      </c>
      <c r="O28" t="s">
        <v>159</v>
      </c>
      <c r="P28" t="str">
        <f t="shared" si="18"/>
        <v>gnk_kontra NUMERIC);</v>
      </c>
      <c r="AA28" s="13">
        <v>2</v>
      </c>
      <c r="AB28" s="14" t="s">
        <v>296</v>
      </c>
      <c r="AC28" s="14" t="s">
        <v>92</v>
      </c>
      <c r="AD28" s="14"/>
      <c r="AF28" s="2" t="str">
        <f t="shared" si="19"/>
        <v>&lt;item&gt;Piccolo/Zwiccolo&lt;/item&gt;</v>
      </c>
      <c r="AG28" s="2" t="str">
        <f t="shared" si="20"/>
        <v>&lt;item&gt;2&lt;/item&gt;</v>
      </c>
    </row>
    <row r="29" spans="1:33" ht="15.75" thickBot="1" x14ac:dyDescent="0.3">
      <c r="A29"/>
      <c r="E29"/>
      <c r="F29"/>
      <c r="AA29" s="13">
        <v>3</v>
      </c>
      <c r="AB29" s="14" t="s">
        <v>93</v>
      </c>
      <c r="AC29" s="14" t="s">
        <v>93</v>
      </c>
      <c r="AD29" s="14"/>
      <c r="AF29" s="2" t="str">
        <f t="shared" si="19"/>
        <v>&lt;item&gt;Bettler&lt;/item&gt;</v>
      </c>
      <c r="AG29" s="2" t="str">
        <f t="shared" si="20"/>
        <v>&lt;item&gt;3&lt;/item&gt;</v>
      </c>
    </row>
    <row r="30" spans="1:33" ht="15.75" thickBot="1" x14ac:dyDescent="0.3">
      <c r="A30"/>
      <c r="E30"/>
      <c r="F30"/>
      <c r="M30" s="19" t="s">
        <v>151</v>
      </c>
      <c r="N30" s="16"/>
      <c r="O30" s="27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  <c r="AC30" s="2" t="s">
        <v>312</v>
      </c>
      <c r="AF30" s="2" t="str">
        <f t="shared" si="19"/>
        <v>&lt;item&gt;Solospiele&lt;/item&gt;</v>
      </c>
      <c r="AG30" s="2" t="str">
        <f t="shared" si="20"/>
        <v>&lt;item&gt;4&lt;/item&gt;</v>
      </c>
    </row>
    <row r="31" spans="1:33" ht="15.75" thickBot="1" x14ac:dyDescent="0.3">
      <c r="A31"/>
      <c r="E31"/>
      <c r="F31"/>
      <c r="M31" s="21" t="s">
        <v>271</v>
      </c>
      <c r="N31" s="16"/>
      <c r="O31" t="s">
        <v>158</v>
      </c>
      <c r="P31" t="str">
        <f t="shared" ref="P31:P32" si="21">M31&amp;" "&amp;O31&amp;IF(M32="",");",", ")</f>
        <v xml:space="preserve">gt_id INTEGER PRIMARY KEY, </v>
      </c>
      <c r="AA31" s="4">
        <v>5</v>
      </c>
      <c r="AB31" s="2" t="s">
        <v>110</v>
      </c>
      <c r="AC31" s="2" t="s">
        <v>110</v>
      </c>
      <c r="AF31" s="2" t="str">
        <f t="shared" si="19"/>
        <v>&lt;item&gt;Besserrufer&lt;/item&gt;</v>
      </c>
      <c r="AG31" s="2" t="str">
        <f t="shared" si="20"/>
        <v>&lt;item&gt;5&lt;/item&gt;</v>
      </c>
    </row>
    <row r="32" spans="1:33" x14ac:dyDescent="0.25">
      <c r="A32"/>
      <c r="E32"/>
      <c r="F32"/>
      <c r="M32" s="21" t="s">
        <v>272</v>
      </c>
      <c r="N32" s="16"/>
      <c r="O32" t="s">
        <v>152</v>
      </c>
      <c r="P32" t="str">
        <f t="shared" si="21"/>
        <v xml:space="preserve">gt_ga_id TEXT, </v>
      </c>
      <c r="U32" s="23" t="s">
        <v>96</v>
      </c>
      <c r="AA32" s="4">
        <v>6</v>
      </c>
      <c r="AB32" s="2" t="s">
        <v>111</v>
      </c>
      <c r="AC32" s="2" t="s">
        <v>111</v>
      </c>
      <c r="AF32" s="2" t="str">
        <f t="shared" si="19"/>
        <v>&lt;item&gt;Pagatrufer&lt;/item&gt;</v>
      </c>
      <c r="AG32" s="2" t="str">
        <f t="shared" si="20"/>
        <v>&lt;item&gt;6&lt;/item&gt;</v>
      </c>
    </row>
    <row r="33" spans="1:33" x14ac:dyDescent="0.25">
      <c r="A33"/>
      <c r="E33"/>
      <c r="F33"/>
      <c r="M33" s="21" t="s">
        <v>273</v>
      </c>
      <c r="N33" s="16"/>
      <c r="O33" t="s">
        <v>152</v>
      </c>
      <c r="P33" t="str">
        <f>M33&amp;" "&amp;O33&amp;IF(M34="",");",", ")</f>
        <v xml:space="preserve">gt_player_pl_id TEXT, </v>
      </c>
      <c r="R33"/>
      <c r="U33" s="24" t="s">
        <v>97</v>
      </c>
      <c r="AA33" s="4">
        <v>7</v>
      </c>
      <c r="AB33" s="2" t="s">
        <v>112</v>
      </c>
      <c r="AC33" s="2" t="s">
        <v>112</v>
      </c>
      <c r="AF33" s="2" t="str">
        <f t="shared" si="19"/>
        <v>&lt;item&gt;Uhurufer&lt;/item&gt;</v>
      </c>
      <c r="AG33" s="2" t="str">
        <f t="shared" si="20"/>
        <v>&lt;item&gt;7&lt;/item&gt;</v>
      </c>
    </row>
    <row r="34" spans="1:33" ht="15.75" thickBot="1" x14ac:dyDescent="0.3">
      <c r="A34"/>
      <c r="E34"/>
      <c r="F34"/>
      <c r="M34" s="26" t="s">
        <v>274</v>
      </c>
      <c r="N34" s="16"/>
      <c r="O34" t="s">
        <v>152</v>
      </c>
      <c r="P34" t="str">
        <f t="shared" ref="P34" si="22">M34&amp;" "&amp;O34&amp;IF(M35="",");",", ")</f>
        <v>gt_result TEXT);</v>
      </c>
      <c r="R34"/>
      <c r="U34" s="25" t="s">
        <v>152</v>
      </c>
      <c r="AA34" s="4">
        <v>8</v>
      </c>
      <c r="AB34" s="2" t="s">
        <v>113</v>
      </c>
      <c r="AC34" s="2" t="s">
        <v>113</v>
      </c>
      <c r="AF34" s="2" t="str">
        <f t="shared" si="19"/>
        <v>&lt;item&gt;Kakadurufer&lt;/item&gt;</v>
      </c>
      <c r="AG34" s="2" t="str">
        <f t="shared" si="20"/>
        <v>&lt;item&gt;8&lt;/item&gt;</v>
      </c>
    </row>
    <row r="35" spans="1:33" x14ac:dyDescent="0.25">
      <c r="A35"/>
      <c r="E35"/>
      <c r="F35"/>
      <c r="R35"/>
      <c r="AA35" s="4">
        <v>9</v>
      </c>
      <c r="AB35" s="2" t="s">
        <v>114</v>
      </c>
      <c r="AC35" s="2" t="s">
        <v>114</v>
      </c>
      <c r="AF35" s="2" t="str">
        <f t="shared" si="19"/>
        <v>&lt;item&gt;Quapilrufer&lt;/item&gt;</v>
      </c>
      <c r="AG35" s="2" t="str">
        <f t="shared" si="20"/>
        <v>&lt;item&gt;9&lt;/item&gt;</v>
      </c>
    </row>
    <row r="36" spans="1:33" x14ac:dyDescent="0.25">
      <c r="A36"/>
      <c r="E36"/>
      <c r="F36"/>
      <c r="AA36" s="4"/>
      <c r="AF36" s="2" t="s">
        <v>324</v>
      </c>
      <c r="AG36" s="2" t="s">
        <v>324</v>
      </c>
    </row>
    <row r="37" spans="1:33" x14ac:dyDescent="0.25">
      <c r="A37"/>
      <c r="E37"/>
      <c r="F37"/>
      <c r="M37"/>
      <c r="Z37" s="18" t="s">
        <v>326</v>
      </c>
      <c r="AA37" s="9" t="s">
        <v>142</v>
      </c>
      <c r="AB37" s="9" t="s">
        <v>297</v>
      </c>
      <c r="AC37" s="9" t="s">
        <v>169</v>
      </c>
      <c r="AD37" s="9"/>
      <c r="AF37" s="2" t="str">
        <f>"&lt;string-array name=""list_"&amp;Z37&amp;"""&gt;"</f>
        <v>&lt;string-array name="list_premiumtype1"&gt;</v>
      </c>
      <c r="AG37" s="2" t="str">
        <f>"&lt;string-array name=""list_"&amp;Z37&amp;"_values""&gt;"</f>
        <v>&lt;string-array name="list_premiumtype1_values"&gt;</v>
      </c>
    </row>
    <row r="38" spans="1:33" x14ac:dyDescent="0.25">
      <c r="A38"/>
      <c r="E38"/>
      <c r="F38"/>
      <c r="M38"/>
      <c r="AA38" s="4">
        <v>1</v>
      </c>
      <c r="AB38" s="2" t="s">
        <v>105</v>
      </c>
      <c r="AC38" s="2" t="s">
        <v>105</v>
      </c>
      <c r="AF38" s="2" t="str">
        <f>"&lt;item&gt;"&amp;AC38&amp;"&lt;/item&gt;"</f>
        <v>&lt;item&gt;Tarock&lt;/item&gt;</v>
      </c>
      <c r="AG38" s="2" t="str">
        <f>"&lt;item&gt;"&amp;AA38&amp;"&lt;/item&gt;"</f>
        <v>&lt;item&gt;1&lt;/item&gt;</v>
      </c>
    </row>
    <row r="39" spans="1:33" x14ac:dyDescent="0.25">
      <c r="A39"/>
      <c r="E39"/>
      <c r="F39"/>
      <c r="M39"/>
      <c r="AA39" s="4">
        <v>2</v>
      </c>
      <c r="AB39" s="2" t="s">
        <v>300</v>
      </c>
      <c r="AC39" s="2" t="s">
        <v>300</v>
      </c>
      <c r="AF39" s="2" t="str">
        <f t="shared" ref="AF39:AF40" si="23">"&lt;item&gt;"&amp;AC39&amp;"&lt;/item&gt;"</f>
        <v>&lt;item&gt;Farbe&lt;/item&gt;</v>
      </c>
      <c r="AG39" s="2" t="str">
        <f t="shared" ref="AG39:AG42" si="24">"&lt;item&gt;"&amp;AA39&amp;"&lt;/item&gt;"</f>
        <v>&lt;item&gt;2&lt;/item&gt;</v>
      </c>
    </row>
    <row r="40" spans="1:33" x14ac:dyDescent="0.25">
      <c r="A40"/>
      <c r="E40"/>
      <c r="F40"/>
      <c r="M40"/>
      <c r="AA40" s="4">
        <v>3</v>
      </c>
      <c r="AB40" s="2" t="s">
        <v>294</v>
      </c>
      <c r="AC40" s="2" t="s">
        <v>106</v>
      </c>
      <c r="AF40" s="2" t="str">
        <f t="shared" si="23"/>
        <v>&lt;item&gt;Punkte/Stiche&lt;/item&gt;</v>
      </c>
      <c r="AG40" s="2" t="str">
        <f t="shared" si="24"/>
        <v>&lt;item&gt;3&lt;/item&gt;</v>
      </c>
    </row>
    <row r="41" spans="1:33" x14ac:dyDescent="0.25">
      <c r="A41"/>
      <c r="E41"/>
      <c r="F41"/>
      <c r="M41"/>
      <c r="AF41" s="2" t="s">
        <v>324</v>
      </c>
      <c r="AG41" s="2" t="s">
        <v>324</v>
      </c>
    </row>
    <row r="42" spans="1:33" x14ac:dyDescent="0.25">
      <c r="A42"/>
      <c r="E42"/>
      <c r="F42"/>
      <c r="M42"/>
      <c r="Z42" s="18" t="s">
        <v>327</v>
      </c>
      <c r="AA42" s="9" t="s">
        <v>143</v>
      </c>
      <c r="AB42" s="9" t="s">
        <v>297</v>
      </c>
      <c r="AC42" s="9" t="s">
        <v>170</v>
      </c>
      <c r="AD42" s="9"/>
      <c r="AF42" s="2" t="str">
        <f>"&lt;string-array name=""list_"&amp;Z42&amp;"""&gt;"</f>
        <v>&lt;string-array name="list_premiumtype2"&gt;</v>
      </c>
      <c r="AG42" s="2" t="str">
        <f>"&lt;string-array name=""list_"&amp;Z42&amp;"_values""&gt;"</f>
        <v>&lt;string-array name="list_premiumtype2_values"&gt;</v>
      </c>
    </row>
    <row r="43" spans="1:33" x14ac:dyDescent="0.25">
      <c r="A43"/>
      <c r="E43"/>
      <c r="F43"/>
      <c r="M43"/>
      <c r="AA43" s="4">
        <v>0</v>
      </c>
      <c r="AB43" s="2" t="s">
        <v>295</v>
      </c>
      <c r="AC43" s="2" t="s">
        <v>41</v>
      </c>
      <c r="AF43" s="2" t="str">
        <f>"&lt;item&gt;"&amp;AC43&amp;"&lt;/item&gt;"</f>
        <v>&lt;item&gt;-&lt;/item&gt;</v>
      </c>
      <c r="AG43" s="2" t="str">
        <f>"&lt;item&gt;"&amp;AA43&amp;"&lt;/item&gt;"</f>
        <v>&lt;item&gt;0&lt;/item&gt;</v>
      </c>
    </row>
    <row r="44" spans="1:33" x14ac:dyDescent="0.25">
      <c r="A44"/>
      <c r="E44"/>
      <c r="F44"/>
      <c r="M44"/>
      <c r="AA44" s="4">
        <v>1</v>
      </c>
      <c r="AB44" s="2" t="s">
        <v>14</v>
      </c>
      <c r="AC44" s="2" t="s">
        <v>14</v>
      </c>
      <c r="AF44" s="2" t="str">
        <f t="shared" ref="AF44:AF45" si="25">"&lt;item&gt;"&amp;AC44&amp;"&lt;/item&gt;"</f>
        <v>&lt;item&gt;Mondfang&lt;/item&gt;</v>
      </c>
      <c r="AG44" s="2" t="str">
        <f t="shared" ref="AG44:AG47" si="26">"&lt;item&gt;"&amp;AA44&amp;"&lt;/item&gt;"</f>
        <v>&lt;item&gt;1&lt;/item&gt;</v>
      </c>
    </row>
    <row r="45" spans="1:33" x14ac:dyDescent="0.25">
      <c r="A45"/>
      <c r="E45"/>
      <c r="F45"/>
      <c r="M45"/>
      <c r="Q45"/>
      <c r="R45"/>
      <c r="U45"/>
      <c r="AA45" s="4"/>
      <c r="AF45" s="2" t="s">
        <v>324</v>
      </c>
      <c r="AG45" s="2" t="s">
        <v>324</v>
      </c>
    </row>
    <row r="46" spans="1:33" x14ac:dyDescent="0.25">
      <c r="A46"/>
      <c r="E46"/>
      <c r="F46"/>
      <c r="M46"/>
      <c r="Q46"/>
      <c r="R46"/>
      <c r="U46"/>
      <c r="Z46" s="18" t="s">
        <v>151</v>
      </c>
      <c r="AA46" s="9" t="s">
        <v>165</v>
      </c>
      <c r="AB46" s="9" t="s">
        <v>297</v>
      </c>
      <c r="AC46" s="9" t="s">
        <v>171</v>
      </c>
      <c r="AD46" s="9"/>
      <c r="AF46" s="2" t="str">
        <f>"&lt;string-array name=""list_"&amp;Z46&amp;"""&gt;"</f>
        <v>&lt;string-array name="list_game_trischaken"&gt;</v>
      </c>
      <c r="AG46" s="2" t="str">
        <f>"&lt;string-array name=""list_"&amp;Z46&amp;"_values""&gt;"</f>
        <v>&lt;string-array name="list_game_trischaken_values"&gt;</v>
      </c>
    </row>
    <row r="47" spans="1:33" x14ac:dyDescent="0.25">
      <c r="A47"/>
      <c r="E47"/>
      <c r="F47"/>
      <c r="M47"/>
      <c r="Q47"/>
      <c r="R47"/>
      <c r="U47"/>
      <c r="AA47" s="44">
        <v>0</v>
      </c>
      <c r="AB47" s="2" t="s">
        <v>295</v>
      </c>
      <c r="AC47" s="2" t="s">
        <v>41</v>
      </c>
      <c r="AF47" s="2" t="str">
        <f>"&lt;item&gt;"&amp;AC47&amp;"&lt;/item&gt;"</f>
        <v>&lt;item&gt;-&lt;/item&gt;</v>
      </c>
      <c r="AG47" s="2" t="str">
        <f>"&lt;item&gt;"&amp;AA47&amp;"&lt;/item&gt;"</f>
        <v>&lt;item&gt;0&lt;/item&gt;</v>
      </c>
    </row>
    <row r="48" spans="1:33" x14ac:dyDescent="0.25">
      <c r="A48"/>
      <c r="E48"/>
      <c r="F48"/>
      <c r="M48"/>
      <c r="Q48"/>
      <c r="R48"/>
      <c r="U48"/>
      <c r="AA48" s="4">
        <v>1</v>
      </c>
      <c r="AB48" s="2" t="s">
        <v>19</v>
      </c>
      <c r="AC48" s="2" t="s">
        <v>19</v>
      </c>
      <c r="AF48" s="2" t="str">
        <f t="shared" ref="AF48:AF51" si="27">"&lt;item&gt;"&amp;AC48&amp;"&lt;/item&gt;"</f>
        <v>&lt;item&gt;Jungfrau&lt;/item&gt;</v>
      </c>
      <c r="AG48" s="2" t="str">
        <f t="shared" ref="AG48:AG51" si="28">"&lt;item&gt;"&amp;AA48&amp;"&lt;/item&gt;"</f>
        <v>&lt;item&gt;1&lt;/item&gt;</v>
      </c>
    </row>
    <row r="49" spans="1:33" x14ac:dyDescent="0.25">
      <c r="A49"/>
      <c r="E49"/>
      <c r="F49"/>
      <c r="M49"/>
      <c r="Q49"/>
      <c r="R49"/>
      <c r="U49"/>
      <c r="AA49" s="4">
        <v>2</v>
      </c>
      <c r="AB49" s="2" t="s">
        <v>16</v>
      </c>
      <c r="AC49" s="2" t="s">
        <v>16</v>
      </c>
      <c r="AF49" s="2" t="str">
        <f t="shared" si="27"/>
        <v>&lt;item&gt;Bürgermeister&lt;/item&gt;</v>
      </c>
      <c r="AG49" s="2" t="str">
        <f t="shared" si="28"/>
        <v>&lt;item&gt;2&lt;/item&gt;</v>
      </c>
    </row>
    <row r="50" spans="1:33" x14ac:dyDescent="0.25">
      <c r="A50"/>
      <c r="E50"/>
      <c r="F50"/>
      <c r="M50"/>
      <c r="Q50"/>
      <c r="R50"/>
      <c r="U50"/>
      <c r="AA50" s="4">
        <v>3</v>
      </c>
      <c r="AB50" s="2" t="s">
        <v>17</v>
      </c>
      <c r="AC50" s="2" t="s">
        <v>17</v>
      </c>
      <c r="AF50" s="2" t="str">
        <f t="shared" si="27"/>
        <v>&lt;item&gt;Valat&lt;/item&gt;</v>
      </c>
      <c r="AG50" s="2" t="str">
        <f t="shared" si="28"/>
        <v>&lt;item&gt;3&lt;/item&gt;</v>
      </c>
    </row>
    <row r="51" spans="1:33" x14ac:dyDescent="0.25">
      <c r="A51"/>
      <c r="E51"/>
      <c r="F51"/>
      <c r="M51"/>
      <c r="Q51"/>
      <c r="R51"/>
      <c r="U51"/>
      <c r="AA51" s="4">
        <v>4</v>
      </c>
      <c r="AB51" s="2" t="s">
        <v>21</v>
      </c>
      <c r="AC51" s="2" t="s">
        <v>21</v>
      </c>
      <c r="AF51" s="2" t="str">
        <f t="shared" si="27"/>
        <v>&lt;item&gt;Punktesieger&lt;/item&gt;</v>
      </c>
      <c r="AG51" s="2" t="str">
        <f t="shared" si="28"/>
        <v>&lt;item&gt;4&lt;/item&gt;</v>
      </c>
    </row>
    <row r="52" spans="1:33" x14ac:dyDescent="0.25">
      <c r="A52"/>
      <c r="M52"/>
      <c r="Q52"/>
      <c r="R52"/>
      <c r="U52"/>
      <c r="AF52" s="2" t="s">
        <v>324</v>
      </c>
      <c r="AG52" s="2" t="s">
        <v>324</v>
      </c>
    </row>
    <row r="53" spans="1:33" x14ac:dyDescent="0.25">
      <c r="A53"/>
      <c r="M53"/>
      <c r="Q53"/>
      <c r="R53"/>
      <c r="U53"/>
      <c r="Z53"/>
      <c r="AA53"/>
      <c r="AB53"/>
      <c r="AC53"/>
      <c r="AD53"/>
      <c r="AE53"/>
      <c r="AF53"/>
    </row>
    <row r="54" spans="1:33" x14ac:dyDescent="0.25">
      <c r="A54"/>
      <c r="M54"/>
      <c r="Q54"/>
      <c r="R54"/>
      <c r="U54"/>
      <c r="Z54"/>
      <c r="AA54"/>
      <c r="AB54"/>
      <c r="AC54"/>
      <c r="AD54"/>
      <c r="AE54"/>
      <c r="AF54"/>
    </row>
    <row r="55" spans="1:33" x14ac:dyDescent="0.25">
      <c r="A55"/>
      <c r="M55"/>
      <c r="Q55"/>
      <c r="R55"/>
      <c r="U55"/>
      <c r="Z55"/>
      <c r="AA55"/>
      <c r="AB55"/>
      <c r="AC55"/>
      <c r="AD55"/>
      <c r="AE55"/>
      <c r="AF55"/>
    </row>
    <row r="56" spans="1:33" x14ac:dyDescent="0.25">
      <c r="A56"/>
      <c r="M56"/>
      <c r="Q56"/>
      <c r="R56"/>
      <c r="U56"/>
      <c r="Z56"/>
      <c r="AA56"/>
      <c r="AB56"/>
      <c r="AC56"/>
      <c r="AD56"/>
      <c r="AE56"/>
      <c r="AF56"/>
    </row>
    <row r="57" spans="1:33" x14ac:dyDescent="0.25">
      <c r="A57"/>
      <c r="M57"/>
      <c r="Q57"/>
      <c r="R57"/>
      <c r="U57"/>
      <c r="Z57"/>
      <c r="AA57"/>
      <c r="AB57"/>
      <c r="AC57"/>
      <c r="AD57"/>
      <c r="AE57"/>
      <c r="AF57"/>
    </row>
    <row r="58" spans="1:33" x14ac:dyDescent="0.25">
      <c r="A58"/>
      <c r="M58"/>
      <c r="Q58"/>
      <c r="R58"/>
      <c r="U58"/>
      <c r="Z58"/>
      <c r="AA58"/>
      <c r="AB58"/>
      <c r="AC58"/>
      <c r="AD58"/>
      <c r="AE58"/>
      <c r="AF58"/>
    </row>
    <row r="59" spans="1:33" x14ac:dyDescent="0.25">
      <c r="A59"/>
      <c r="M59"/>
      <c r="Q59"/>
      <c r="R59"/>
      <c r="U59"/>
      <c r="Z59"/>
      <c r="AA59"/>
      <c r="AB59"/>
      <c r="AC59"/>
      <c r="AD59"/>
      <c r="AE59"/>
      <c r="AF59"/>
    </row>
    <row r="60" spans="1:33" x14ac:dyDescent="0.25">
      <c r="A60"/>
      <c r="M60"/>
      <c r="Q60"/>
      <c r="R60"/>
      <c r="U60"/>
    </row>
    <row r="61" spans="1:33" x14ac:dyDescent="0.25">
      <c r="A61"/>
      <c r="M61"/>
      <c r="Q61"/>
      <c r="R61"/>
      <c r="U61"/>
    </row>
    <row r="62" spans="1:33" x14ac:dyDescent="0.25">
      <c r="A62"/>
      <c r="M62"/>
      <c r="Q62"/>
      <c r="R62"/>
      <c r="U62"/>
    </row>
    <row r="63" spans="1:33" x14ac:dyDescent="0.25">
      <c r="A63"/>
      <c r="M63"/>
      <c r="Q63"/>
      <c r="R63"/>
      <c r="U63"/>
    </row>
    <row r="64" spans="1:33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2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L78"/>
  <sheetViews>
    <sheetView tabSelected="1" workbookViewId="0"/>
  </sheetViews>
  <sheetFormatPr baseColWidth="10" defaultRowHeight="15" x14ac:dyDescent="0.25"/>
  <cols>
    <col min="1" max="1" width="8.140625" customWidth="1"/>
    <col min="2" max="2" width="5.85546875" style="29" customWidth="1"/>
    <col min="3" max="3" width="25.42578125" customWidth="1"/>
    <col min="4" max="4" width="6.7109375" style="29" customWidth="1"/>
    <col min="5" max="5" width="11.42578125" style="29" customWidth="1"/>
    <col min="6" max="8" width="7.7109375" style="29" customWidth="1"/>
    <col min="9" max="9" width="4.28515625" customWidth="1"/>
    <col min="10" max="10" width="5.42578125" customWidth="1"/>
    <col min="11" max="11" width="6.140625" style="29" customWidth="1"/>
    <col min="12" max="12" width="5.85546875" style="29" customWidth="1"/>
    <col min="13" max="13" width="19.42578125" customWidth="1"/>
    <col min="14" max="15" width="9.42578125" style="29" customWidth="1"/>
    <col min="16" max="16" width="10" style="29" customWidth="1"/>
    <col min="17" max="17" width="4.28515625" customWidth="1"/>
    <col min="18" max="18" width="9.140625" customWidth="1"/>
    <col min="19" max="19" width="6.140625" style="29" customWidth="1"/>
    <col min="20" max="20" width="5.85546875" style="29" customWidth="1"/>
    <col min="21" max="21" width="18" customWidth="1"/>
    <col min="22" max="23" width="9.42578125" style="29" customWidth="1"/>
    <col min="24" max="24" width="17" style="29" customWidth="1"/>
    <col min="25" max="25" width="17.5703125" style="29" customWidth="1"/>
    <col min="26" max="26" width="4.28515625" customWidth="1"/>
    <col min="27" max="28" width="4.28515625" style="30" customWidth="1"/>
    <col min="29" max="29" width="25.85546875" style="30" customWidth="1"/>
    <col min="30" max="30" width="30.140625" style="30" customWidth="1"/>
    <col min="31" max="31" width="88.42578125" style="30" bestFit="1" customWidth="1"/>
    <col min="32" max="32" width="11.42578125" customWidth="1"/>
    <col min="33" max="33" width="8.140625" style="30" customWidth="1"/>
    <col min="34" max="34" width="5.85546875" style="29" customWidth="1"/>
    <col min="35" max="35" width="25.42578125" style="30" customWidth="1"/>
    <col min="36" max="36" width="16.85546875" style="29" customWidth="1"/>
    <col min="37" max="37" width="11.42578125" style="29" customWidth="1"/>
    <col min="38" max="40" width="7.7109375" style="29" bestFit="1" customWidth="1"/>
    <col min="41" max="41" width="4.28515625" style="30" customWidth="1"/>
    <col min="42" max="42" width="5.42578125" style="30" customWidth="1"/>
    <col min="43" max="43" width="6.140625" style="29" customWidth="1"/>
    <col min="44" max="44" width="5.85546875" style="29" customWidth="1"/>
    <col min="45" max="45" width="7" style="29" customWidth="1"/>
    <col min="46" max="46" width="19.42578125" style="30" customWidth="1"/>
    <col min="47" max="47" width="9.5703125" style="29" customWidth="1"/>
    <col min="48" max="48" width="15" style="29" customWidth="1"/>
    <col min="49" max="49" width="10" style="29" customWidth="1"/>
    <col min="50" max="50" width="4.28515625" style="30" customWidth="1"/>
    <col min="51" max="51" width="9.140625" style="30" customWidth="1"/>
    <col min="52" max="52" width="6.140625" style="29" customWidth="1"/>
    <col min="53" max="53" width="5.85546875" style="29" customWidth="1"/>
    <col min="54" max="54" width="7" style="29" customWidth="1"/>
    <col min="55" max="55" width="18" style="30" customWidth="1"/>
    <col min="56" max="56" width="12.7109375" style="29" customWidth="1"/>
    <col min="57" max="57" width="10" style="29" customWidth="1"/>
    <col min="58" max="58" width="17" style="29" customWidth="1"/>
    <col min="59" max="59" width="17.5703125" style="29" customWidth="1"/>
    <col min="60" max="60" width="4.28515625" style="30" customWidth="1"/>
    <col min="61" max="61" width="16.140625" customWidth="1"/>
    <col min="62" max="62" width="13" customWidth="1"/>
    <col min="63" max="63" width="15.5703125" style="30" customWidth="1"/>
    <col min="64" max="64" width="11.42578125" style="30"/>
  </cols>
  <sheetData>
    <row r="1" spans="1:63" ht="15.75" thickBot="1" x14ac:dyDescent="0.3">
      <c r="A1" s="28" t="s">
        <v>125</v>
      </c>
      <c r="B1" s="19" t="s">
        <v>131</v>
      </c>
      <c r="C1" s="5" t="s">
        <v>132</v>
      </c>
      <c r="D1" s="19" t="s">
        <v>148</v>
      </c>
      <c r="E1" s="19" t="s">
        <v>155</v>
      </c>
      <c r="F1" s="19" t="s">
        <v>320</v>
      </c>
      <c r="G1" s="19" t="s">
        <v>321</v>
      </c>
      <c r="H1" s="19" t="s">
        <v>322</v>
      </c>
      <c r="J1" s="28" t="s">
        <v>126</v>
      </c>
      <c r="K1" s="19" t="s">
        <v>133</v>
      </c>
      <c r="L1" s="19" t="s">
        <v>131</v>
      </c>
      <c r="M1" s="5" t="s">
        <v>135</v>
      </c>
      <c r="N1" s="19" t="s">
        <v>136</v>
      </c>
      <c r="O1" s="19" t="s">
        <v>137</v>
      </c>
      <c r="P1" s="19" t="s">
        <v>138</v>
      </c>
      <c r="R1" s="28" t="s">
        <v>127</v>
      </c>
      <c r="S1" s="19" t="s">
        <v>134</v>
      </c>
      <c r="T1" s="19" t="s">
        <v>131</v>
      </c>
      <c r="U1" s="5" t="s">
        <v>141</v>
      </c>
      <c r="V1" s="19" t="s">
        <v>142</v>
      </c>
      <c r="W1" s="19" t="s">
        <v>143</v>
      </c>
      <c r="X1" s="19" t="s">
        <v>147</v>
      </c>
      <c r="Y1" s="19" t="s">
        <v>146</v>
      </c>
      <c r="AC1" s="53" t="s">
        <v>323</v>
      </c>
      <c r="AG1" s="28" t="s">
        <v>125</v>
      </c>
      <c r="AH1" s="19" t="s">
        <v>131</v>
      </c>
      <c r="AI1" s="5" t="s">
        <v>132</v>
      </c>
      <c r="AJ1" s="19" t="s">
        <v>148</v>
      </c>
      <c r="AK1" s="19" t="s">
        <v>155</v>
      </c>
      <c r="AL1" s="19" t="s">
        <v>320</v>
      </c>
      <c r="AM1" s="19" t="s">
        <v>321</v>
      </c>
      <c r="AN1" s="19" t="s">
        <v>322</v>
      </c>
      <c r="AP1" s="28" t="s">
        <v>126</v>
      </c>
      <c r="AQ1" s="19" t="s">
        <v>133</v>
      </c>
      <c r="AR1" s="19" t="s">
        <v>131</v>
      </c>
      <c r="AS1" s="19" t="s">
        <v>298</v>
      </c>
      <c r="AT1" s="5" t="s">
        <v>135</v>
      </c>
      <c r="AU1" s="19" t="s">
        <v>136</v>
      </c>
      <c r="AV1" s="19" t="s">
        <v>137</v>
      </c>
      <c r="AW1" s="19" t="s">
        <v>138</v>
      </c>
      <c r="AY1" s="28" t="s">
        <v>127</v>
      </c>
      <c r="AZ1" s="19" t="s">
        <v>134</v>
      </c>
      <c r="BA1" s="19" t="s">
        <v>131</v>
      </c>
      <c r="BB1" s="19" t="s">
        <v>298</v>
      </c>
      <c r="BC1" s="5" t="s">
        <v>141</v>
      </c>
      <c r="BD1" s="19" t="s">
        <v>142</v>
      </c>
      <c r="BE1" s="19" t="s">
        <v>143</v>
      </c>
      <c r="BF1" s="19" t="s">
        <v>147</v>
      </c>
      <c r="BG1" s="19" t="s">
        <v>146</v>
      </c>
      <c r="BI1" s="53" t="s">
        <v>323</v>
      </c>
    </row>
    <row r="2" spans="1:63" x14ac:dyDescent="0.25">
      <c r="B2" s="29">
        <v>1</v>
      </c>
      <c r="C2" t="s">
        <v>172</v>
      </c>
      <c r="D2" s="29">
        <v>2</v>
      </c>
      <c r="E2" s="29">
        <v>8</v>
      </c>
      <c r="F2" s="29">
        <v>1</v>
      </c>
      <c r="G2" s="29">
        <v>2</v>
      </c>
      <c r="H2" s="29">
        <v>2</v>
      </c>
      <c r="K2" s="29">
        <v>1</v>
      </c>
      <c r="L2" s="29">
        <v>1</v>
      </c>
      <c r="M2" t="s">
        <v>190</v>
      </c>
      <c r="N2" s="29">
        <v>4</v>
      </c>
      <c r="O2" s="29">
        <v>1</v>
      </c>
      <c r="P2" s="29">
        <v>10</v>
      </c>
      <c r="S2" s="29">
        <v>1</v>
      </c>
      <c r="T2" s="29">
        <v>1</v>
      </c>
      <c r="U2" t="s">
        <v>179</v>
      </c>
      <c r="V2" s="29">
        <v>1</v>
      </c>
      <c r="W2" s="29">
        <v>0</v>
      </c>
      <c r="X2" s="29">
        <v>10</v>
      </c>
      <c r="Y2" s="29">
        <v>20</v>
      </c>
      <c r="AC2" s="30" t="str">
        <f>"TableTariffset tariffset = new TableTariffset("""&amp;C2&amp;""","&amp;D2&amp;","&amp;E2&amp;","&amp;F2&amp;","&amp;G2&amp;","&amp;H2&amp;");"</f>
        <v>TableTariffset tariffset = new TableTariffset("TarockBlock",2,8,1,2,2);</v>
      </c>
      <c r="AD2" s="30" t="str">
        <f>"getTariffDao().create(new Tariff(tariffsetTarockBlockId,"&amp;M2&amp;","""&amp;N2&amp;""","&amp;O2&amp;","&amp;P2&amp;","&amp;Q2&amp;"));"</f>
        <v>getTariffDao().create(new Tariff(tariffsetTarockBlockId,Trischaken,"4",1,10,));</v>
      </c>
      <c r="AE2" s="30" t="str">
        <f>"getPremiumDao().create(new Premium(tariffsetTarockBlockId,"&amp;T2&amp;","""&amp;U2&amp;""","&amp;V2&amp;","&amp;W2&amp;","""&amp;X2&amp;""","""&amp;Y2&amp;"""));"</f>
        <v>getPremiumDao().create(new Premium(tariffsetTarockBlockId,1,"Pagat",1,0,"10","20"));</v>
      </c>
      <c r="AH2" s="29">
        <v>1</v>
      </c>
      <c r="AI2" s="30" t="s">
        <v>172</v>
      </c>
      <c r="AJ2" s="29" t="str">
        <f>VLOOKUP(D2,'database 2.0'!$AA$7:$AC$11,2,FALSE)</f>
        <v>NurPiccolo</v>
      </c>
      <c r="AK2" s="29" t="str">
        <f>VLOOKUP(E2,'database 2.0'!$AA$14:$AB$17,2,FALSE)</f>
        <v>Subkontra</v>
      </c>
      <c r="AL2" s="29">
        <f>F2</f>
        <v>1</v>
      </c>
      <c r="AM2" s="29">
        <f>G2</f>
        <v>2</v>
      </c>
      <c r="AN2" s="29">
        <f>H2</f>
        <v>2</v>
      </c>
      <c r="AQ2" s="29">
        <v>1</v>
      </c>
      <c r="AR2" s="29">
        <v>1</v>
      </c>
      <c r="AS2" s="29">
        <v>1</v>
      </c>
      <c r="AT2" s="30" t="s">
        <v>190</v>
      </c>
      <c r="AU2" s="29" t="str">
        <f>VLOOKUP(N2,'database 2.0'!$AA$20:$AB$23,2,FALSE)</f>
        <v>Negativ</v>
      </c>
      <c r="AV2" s="29" t="str">
        <f>VLOOKUP(O2,'database 2.0'!$AA$26:$AB$35,2,FALSE)</f>
        <v>Vorhand</v>
      </c>
      <c r="AW2" s="29">
        <v>10</v>
      </c>
      <c r="AZ2" s="29">
        <v>1</v>
      </c>
      <c r="BA2" s="29">
        <v>1</v>
      </c>
      <c r="BB2" s="29">
        <v>1</v>
      </c>
      <c r="BC2" s="30" t="s">
        <v>179</v>
      </c>
      <c r="BD2" s="29" t="str">
        <f>VLOOKUP(V2,'database 2.0'!$AA$38:$AB$40,2,FALSE)</f>
        <v>Tarock</v>
      </c>
      <c r="BE2" s="29" t="str">
        <f>VLOOKUP(W2,'database 2.0'!$AA$43:$AB$44,2,FALSE)</f>
        <v>Nothing</v>
      </c>
      <c r="BF2" s="29">
        <v>10</v>
      </c>
      <c r="BG2" s="29">
        <v>20</v>
      </c>
      <c r="BI2" t="str">
        <f>"TableTariffset tariffset = new TableTariffset("""&amp;AI2&amp;""", Bei."&amp;AJ2&amp;", KontraMax."&amp;AK2&amp;", "&amp;AL2&amp;", "&amp;AM2&amp;", "&amp;AN2&amp;");"</f>
        <v>TableTariffset tariffset = new TableTariffset("TarockBlock", Bei.NurPiccolo, KontraMax.Subkontra, 1, 2, 2);</v>
      </c>
      <c r="BJ2" t="str">
        <f t="shared" ref="BJ2:BJ33" si="0">"getTariffDao().create(new Tariff(tariffsetTarockBlockId, "&amp;AS2&amp;", """&amp;AT2&amp;""", TariffType1."&amp;AU2&amp;", TariffType2."&amp;AV2&amp;", "&amp;AW2&amp;"));"</f>
        <v>getTariffDao().create(new Tariff(tariffsetTarockBlockId, 1, "Trischaken", TariffType1.Negativ, TariffType2.Vorhand, 10));</v>
      </c>
      <c r="BK2" s="30" t="str">
        <f t="shared" ref="BK2:BK46" si="1">"getPremiumDao().create(new Premium(tariffsetTarockBlockId, "&amp;BB2&amp;", """&amp;BC2&amp;""", PremiumType1."&amp;BD2&amp;", PremiumType2."&amp;BE2&amp;", """&amp;BF2&amp;""", """&amp;BG2&amp;"""));"</f>
        <v>getPremiumDao().create(new Premium(tariffsetTarockBlockId, 1, "Pagat", PremiumType1.Tarock, PremiumType2.Nothing, "10", "20"));</v>
      </c>
    </row>
    <row r="3" spans="1:63" x14ac:dyDescent="0.25">
      <c r="B3" s="29">
        <v>2</v>
      </c>
      <c r="C3" t="s">
        <v>230</v>
      </c>
      <c r="D3" s="29">
        <v>1</v>
      </c>
      <c r="E3" s="29">
        <v>8</v>
      </c>
      <c r="F3" s="29">
        <v>1</v>
      </c>
      <c r="G3" s="29">
        <v>2</v>
      </c>
      <c r="H3" s="29">
        <v>2</v>
      </c>
      <c r="K3" s="29">
        <v>2</v>
      </c>
      <c r="L3" s="29">
        <v>1</v>
      </c>
      <c r="M3" t="s">
        <v>192</v>
      </c>
      <c r="N3" s="29">
        <v>1</v>
      </c>
      <c r="O3" s="29">
        <v>1</v>
      </c>
      <c r="P3" s="29">
        <v>10</v>
      </c>
      <c r="S3" s="29">
        <v>2</v>
      </c>
      <c r="T3" s="29">
        <v>1</v>
      </c>
      <c r="U3" t="s">
        <v>180</v>
      </c>
      <c r="V3" s="29">
        <v>1</v>
      </c>
      <c r="W3" s="29">
        <v>0</v>
      </c>
      <c r="X3" s="29">
        <v>20</v>
      </c>
      <c r="Y3" s="29">
        <v>40</v>
      </c>
      <c r="AC3" s="30" t="str">
        <f>"tariffset = new TableTariffset("""&amp;C3&amp;""","&amp;D3&amp;","&amp;E3&amp;","&amp;F3&amp;","&amp;G3&amp;","&amp;H3&amp;");"</f>
        <v>tariffset = new TableTariffset("Wiener Zeitung Cup",1,8,1,2,2);</v>
      </c>
      <c r="AD3" s="30" t="str">
        <f t="shared" ref="AD3:AD66" si="2">"getTariffDao().create(new Tariff(tariffsetTarockBlockId,"&amp;M3&amp;","""&amp;N3&amp;""","&amp;O3&amp;","&amp;P3&amp;","&amp;Q3&amp;"));"</f>
        <v>getTariffDao().create(new Tariff(tariffsetTarockBlockId,Königrufer,"1",1,10,));</v>
      </c>
      <c r="AE3" s="30" t="str">
        <f t="shared" ref="AE3:AE46" si="3">"getPremiumDao().create(new Premium(tariffsetTarockBlockId,"&amp;T3&amp;","""&amp;U3&amp;""","&amp;V3&amp;","&amp;W3&amp;","""&amp;X3&amp;""","""&amp;Y3&amp;"""));"</f>
        <v>getPremiumDao().create(new Premium(tariffsetTarockBlockId,1,"Uhu",1,0,"20","40"));</v>
      </c>
      <c r="AH3" s="29">
        <v>2</v>
      </c>
      <c r="AI3" s="30" t="s">
        <v>230</v>
      </c>
      <c r="AJ3" s="29" t="str">
        <f>VLOOKUP(D3,'database 2.0'!$AA$7:$AC$11,2,FALSE)</f>
        <v>Keine</v>
      </c>
      <c r="AK3" s="29" t="str">
        <f>VLOOKUP(E3,'database 2.0'!$AA$14:$AB$17,2,FALSE)</f>
        <v>Subkontra</v>
      </c>
      <c r="AL3" s="29">
        <f t="shared" ref="AL3:AL6" si="4">F3</f>
        <v>1</v>
      </c>
      <c r="AM3" s="29">
        <f t="shared" ref="AM3:AM6" si="5">G3</f>
        <v>2</v>
      </c>
      <c r="AN3" s="29">
        <f t="shared" ref="AN3:AN6" si="6">H3</f>
        <v>2</v>
      </c>
      <c r="AQ3" s="29">
        <v>2</v>
      </c>
      <c r="AR3" s="29">
        <v>1</v>
      </c>
      <c r="AS3" s="29">
        <v>2</v>
      </c>
      <c r="AT3" s="30" t="s">
        <v>192</v>
      </c>
      <c r="AU3" s="29" t="str">
        <f>VLOOKUP(N3,'database 2.0'!$AA$20:$AB$23,2,FALSE)</f>
        <v>Rufer</v>
      </c>
      <c r="AV3" s="29" t="str">
        <f>VLOOKUP(O3,'database 2.0'!$AA$26:$AB$35,2,FALSE)</f>
        <v>Vorhand</v>
      </c>
      <c r="AW3" s="29">
        <v>10</v>
      </c>
      <c r="AZ3" s="29">
        <v>2</v>
      </c>
      <c r="BA3" s="29">
        <v>1</v>
      </c>
      <c r="BB3" s="29">
        <v>2</v>
      </c>
      <c r="BC3" s="30" t="s">
        <v>180</v>
      </c>
      <c r="BD3" s="29" t="str">
        <f>VLOOKUP(V3,'database 2.0'!$AA$38:$AB$40,2,FALSE)</f>
        <v>Tarock</v>
      </c>
      <c r="BE3" s="29" t="str">
        <f>VLOOKUP(W3,'database 2.0'!$AA$43:$AB$44,2,FALSE)</f>
        <v>Nothing</v>
      </c>
      <c r="BF3" s="29">
        <v>20</v>
      </c>
      <c r="BG3" s="29">
        <v>40</v>
      </c>
      <c r="BI3" s="30" t="str">
        <f t="shared" ref="BI3:BI6" si="7">"tariffset = new TableTariffset("""&amp;AI3&amp;""", Bei."&amp;AJ3&amp;", KontraMax."&amp;AK3&amp;", "&amp;AL3&amp;", "&amp;AM3&amp;", "&amp;AN3&amp;");"</f>
        <v>tariffset = new TableTariffset("Wiener Zeitung Cup", Bei.Keine, KontraMax.Subkontra, 1, 2, 2);</v>
      </c>
      <c r="BJ3" s="30" t="str">
        <f t="shared" si="0"/>
        <v>getTariffDao().create(new Tariff(tariffsetTarockBlockId, 2, "Königrufer", TariffType1.Rufer, TariffType2.Vorhand, 10));</v>
      </c>
      <c r="BK3" s="30" t="str">
        <f t="shared" si="1"/>
        <v>getPremiumDao().create(new Premium(tariffsetTarockBlockId, 2, "Uhu", PremiumType1.Tarock, PremiumType2.Nothing, "20", "40"));</v>
      </c>
    </row>
    <row r="4" spans="1:63" x14ac:dyDescent="0.25">
      <c r="B4" s="29">
        <v>3</v>
      </c>
      <c r="C4" t="s">
        <v>189</v>
      </c>
      <c r="D4" s="29">
        <v>1</v>
      </c>
      <c r="E4" s="29">
        <v>8</v>
      </c>
      <c r="F4" s="29">
        <v>1</v>
      </c>
      <c r="G4" s="29">
        <v>2</v>
      </c>
      <c r="H4" s="29">
        <v>2</v>
      </c>
      <c r="K4" s="29">
        <v>3</v>
      </c>
      <c r="L4" s="29">
        <v>1</v>
      </c>
      <c r="M4" t="s">
        <v>191</v>
      </c>
      <c r="N4" s="29">
        <v>2</v>
      </c>
      <c r="O4" s="29">
        <v>1</v>
      </c>
      <c r="P4" s="29">
        <v>30</v>
      </c>
      <c r="S4" s="29">
        <v>3</v>
      </c>
      <c r="T4" s="29">
        <v>1</v>
      </c>
      <c r="U4" t="s">
        <v>181</v>
      </c>
      <c r="V4" s="29">
        <v>1</v>
      </c>
      <c r="W4" s="29">
        <v>0</v>
      </c>
      <c r="X4" s="29">
        <v>30</v>
      </c>
      <c r="Y4" s="29">
        <v>60</v>
      </c>
      <c r="AC4" s="30" t="str">
        <f t="shared" ref="AC4:AC6" si="8">"tariffset = new TableTariffset("""&amp;C4&amp;""","&amp;D4&amp;","&amp;E4&amp;","&amp;F4&amp;","&amp;G4&amp;","&amp;H4&amp;");"</f>
        <v>tariffset = new TableTariffset("Raiffeisencup/Hausruckcup",1,8,1,2,2);</v>
      </c>
      <c r="AD4" s="30" t="str">
        <f t="shared" si="2"/>
        <v>getTariffDao().create(new Tariff(tariffsetTarockBlockId,Sechserdreier,"2",1,30,));</v>
      </c>
      <c r="AE4" s="30" t="str">
        <f t="shared" si="3"/>
        <v>getPremiumDao().create(new Premium(tariffsetTarockBlockId,1,"Kakadu",1,0,"30","60"));</v>
      </c>
      <c r="AH4" s="29">
        <v>3</v>
      </c>
      <c r="AI4" s="30" t="s">
        <v>189</v>
      </c>
      <c r="AJ4" s="29" t="str">
        <f>VLOOKUP(D4,'database 2.0'!$AA$7:$AC$11,2,FALSE)</f>
        <v>Keine</v>
      </c>
      <c r="AK4" s="29" t="str">
        <f>VLOOKUP(E4,'database 2.0'!$AA$14:$AB$17,2,FALSE)</f>
        <v>Subkontra</v>
      </c>
      <c r="AL4" s="29">
        <f t="shared" si="4"/>
        <v>1</v>
      </c>
      <c r="AM4" s="29">
        <f t="shared" si="5"/>
        <v>2</v>
      </c>
      <c r="AN4" s="29">
        <f t="shared" si="6"/>
        <v>2</v>
      </c>
      <c r="AQ4" s="29">
        <v>3</v>
      </c>
      <c r="AR4" s="29">
        <v>1</v>
      </c>
      <c r="AS4" s="29">
        <v>3</v>
      </c>
      <c r="AT4" s="30" t="s">
        <v>191</v>
      </c>
      <c r="AU4" s="29" t="str">
        <f>VLOOKUP(N4,'database 2.0'!$AA$20:$AB$23,2,FALSE)</f>
        <v>Dreier</v>
      </c>
      <c r="AV4" s="29" t="str">
        <f>VLOOKUP(O4,'database 2.0'!$AA$26:$AB$35,2,FALSE)</f>
        <v>Vorhand</v>
      </c>
      <c r="AW4" s="29">
        <v>30</v>
      </c>
      <c r="AZ4" s="29">
        <v>3</v>
      </c>
      <c r="BA4" s="29">
        <v>1</v>
      </c>
      <c r="BB4" s="29">
        <v>3</v>
      </c>
      <c r="BC4" s="30" t="s">
        <v>181</v>
      </c>
      <c r="BD4" s="29" t="str">
        <f>VLOOKUP(V4,'database 2.0'!$AA$38:$AB$40,2,FALSE)</f>
        <v>Tarock</v>
      </c>
      <c r="BE4" s="29" t="str">
        <f>VLOOKUP(W4,'database 2.0'!$AA$43:$AB$44,2,FALSE)</f>
        <v>Nothing</v>
      </c>
      <c r="BF4" s="29">
        <v>30</v>
      </c>
      <c r="BG4" s="29">
        <v>60</v>
      </c>
      <c r="BI4" s="30" t="str">
        <f t="shared" si="7"/>
        <v>tariffset = new TableTariffset("Raiffeisencup/Hausruckcup", Bei.Keine, KontraMax.Subkontra, 1, 2, 2);</v>
      </c>
      <c r="BJ4" s="30" t="str">
        <f t="shared" si="0"/>
        <v>getTariffDao().create(new Tariff(tariffsetTarockBlockId, 3, "Sechserdreier", TariffType1.Dreier, TariffType2.Vorhand, 30));</v>
      </c>
      <c r="BK4" s="30" t="str">
        <f t="shared" si="1"/>
        <v>getPremiumDao().create(new Premium(tariffsetTarockBlockId, 3, "Kakadu", PremiumType1.Tarock, PremiumType2.Nothing, "30", "60"));</v>
      </c>
    </row>
    <row r="5" spans="1:63" x14ac:dyDescent="0.25">
      <c r="B5" s="29">
        <v>4</v>
      </c>
      <c r="C5" t="s">
        <v>199</v>
      </c>
      <c r="D5" s="29">
        <v>4</v>
      </c>
      <c r="E5" s="29">
        <v>8</v>
      </c>
      <c r="F5" s="29">
        <v>1</v>
      </c>
      <c r="G5" s="29">
        <v>2</v>
      </c>
      <c r="H5" s="29">
        <v>2</v>
      </c>
      <c r="K5" s="29">
        <v>4</v>
      </c>
      <c r="L5" s="29">
        <v>1</v>
      </c>
      <c r="M5" t="s">
        <v>185</v>
      </c>
      <c r="N5" s="29">
        <v>4</v>
      </c>
      <c r="O5" s="29">
        <v>2</v>
      </c>
      <c r="P5" s="29">
        <v>10</v>
      </c>
      <c r="S5" s="29">
        <v>4</v>
      </c>
      <c r="T5" s="29">
        <v>1</v>
      </c>
      <c r="U5" t="s">
        <v>182</v>
      </c>
      <c r="V5" s="29">
        <v>2</v>
      </c>
      <c r="W5" s="29">
        <v>0</v>
      </c>
      <c r="X5" s="29">
        <v>10</v>
      </c>
      <c r="Y5" s="29">
        <v>20</v>
      </c>
      <c r="AC5" s="30" t="str">
        <f t="shared" si="8"/>
        <v>tariffset = new TableTariffset("Tiroler Tarockcup",4,8,1,2,2);</v>
      </c>
      <c r="AD5" s="30" t="str">
        <f t="shared" si="2"/>
        <v>getTariffDao().create(new Tariff(tariffsetTarockBlockId,Piccolo,"4",2,10,));</v>
      </c>
      <c r="AE5" s="30" t="str">
        <f t="shared" si="3"/>
        <v>getPremiumDao().create(new Premium(tariffsetTarockBlockId,1,"König ultimo",2,0,"10","20"));</v>
      </c>
      <c r="AH5" s="29">
        <v>4</v>
      </c>
      <c r="AI5" s="30" t="s">
        <v>199</v>
      </c>
      <c r="AJ5" s="29" t="str">
        <f>VLOOKUP(D5,'database 2.0'!$AA$7:$AC$11,2,FALSE)</f>
        <v>NurGleichwertige</v>
      </c>
      <c r="AK5" s="29" t="str">
        <f>VLOOKUP(E5,'database 2.0'!$AA$14:$AB$17,2,FALSE)</f>
        <v>Subkontra</v>
      </c>
      <c r="AL5" s="29">
        <f t="shared" si="4"/>
        <v>1</v>
      </c>
      <c r="AM5" s="29">
        <f t="shared" si="5"/>
        <v>2</v>
      </c>
      <c r="AN5" s="29">
        <f t="shared" si="6"/>
        <v>2</v>
      </c>
      <c r="AQ5" s="29">
        <v>4</v>
      </c>
      <c r="AR5" s="29">
        <v>1</v>
      </c>
      <c r="AS5" s="29">
        <v>4</v>
      </c>
      <c r="AT5" s="30" t="s">
        <v>185</v>
      </c>
      <c r="AU5" s="29" t="str">
        <f>VLOOKUP(N5,'database 2.0'!$AA$20:$AB$23,2,FALSE)</f>
        <v>Negativ</v>
      </c>
      <c r="AV5" s="29" t="str">
        <f>VLOOKUP(O5,'database 2.0'!$AA$26:$AB$35,2,FALSE)</f>
        <v>PiccoloZwiccolo</v>
      </c>
      <c r="AW5" s="29">
        <v>10</v>
      </c>
      <c r="AZ5" s="29">
        <v>4</v>
      </c>
      <c r="BA5" s="29">
        <v>1</v>
      </c>
      <c r="BB5" s="29">
        <v>4</v>
      </c>
      <c r="BC5" s="30" t="s">
        <v>182</v>
      </c>
      <c r="BD5" s="29" t="str">
        <f>VLOOKUP(V5,'database 2.0'!$AA$38:$AB$40,2,FALSE)</f>
        <v>Farbe</v>
      </c>
      <c r="BE5" s="29" t="str">
        <f>VLOOKUP(W5,'database 2.0'!$AA$43:$AB$44,2,FALSE)</f>
        <v>Nothing</v>
      </c>
      <c r="BF5" s="29">
        <v>10</v>
      </c>
      <c r="BG5" s="29">
        <v>20</v>
      </c>
      <c r="BI5" s="30" t="str">
        <f t="shared" si="7"/>
        <v>tariffset = new TableTariffset("Tiroler Tarockcup", Bei.NurGleichwertige, KontraMax.Subkontra, 1, 2, 2);</v>
      </c>
      <c r="BJ5" s="30" t="str">
        <f t="shared" si="0"/>
        <v>getTariffDao().create(new Tariff(tariffsetTarockBlockId, 4, "Piccolo", TariffType1.Negativ, TariffType2.PiccoloZwiccolo, 10));</v>
      </c>
      <c r="BK5" s="30" t="str">
        <f t="shared" si="1"/>
        <v>getPremiumDao().create(new Premium(tariffsetTarockBlockId, 4, "König ultimo", PremiumType1.Farbe, PremiumType2.Nothing, "10", "20"));</v>
      </c>
    </row>
    <row r="6" spans="1:63" x14ac:dyDescent="0.25">
      <c r="B6" s="29">
        <v>5</v>
      </c>
      <c r="C6" t="s">
        <v>228</v>
      </c>
      <c r="D6" s="29">
        <v>2</v>
      </c>
      <c r="E6" s="29">
        <v>4</v>
      </c>
      <c r="F6" s="29">
        <v>1</v>
      </c>
      <c r="G6" s="29">
        <v>2</v>
      </c>
      <c r="H6" s="29">
        <v>2</v>
      </c>
      <c r="K6" s="29">
        <v>5</v>
      </c>
      <c r="L6" s="29">
        <v>1</v>
      </c>
      <c r="M6" t="s">
        <v>186</v>
      </c>
      <c r="N6" s="29">
        <v>4</v>
      </c>
      <c r="O6" s="29">
        <v>2</v>
      </c>
      <c r="P6" s="29">
        <v>10</v>
      </c>
      <c r="S6" s="29">
        <v>5</v>
      </c>
      <c r="T6" s="29">
        <v>1</v>
      </c>
      <c r="U6" t="s">
        <v>14</v>
      </c>
      <c r="V6" s="29">
        <v>1</v>
      </c>
      <c r="W6" s="29">
        <v>1</v>
      </c>
      <c r="X6" s="29">
        <v>10</v>
      </c>
      <c r="Y6" s="29">
        <v>20</v>
      </c>
      <c r="AC6" s="30" t="str">
        <f t="shared" si="8"/>
        <v>tariffset = new TableTariffset("Steirischer Tarockcup",2,4,1,2,2);</v>
      </c>
      <c r="AD6" s="30" t="str">
        <f t="shared" si="2"/>
        <v>getTariffDao().create(new Tariff(tariffsetTarockBlockId,Zwiccolo,"4",2,10,));</v>
      </c>
      <c r="AE6" s="30" t="str">
        <f t="shared" si="3"/>
        <v>getPremiumDao().create(new Premium(tariffsetTarockBlockId,1,"Mondfang",1,1,"10","20"));</v>
      </c>
      <c r="AH6" s="29">
        <v>5</v>
      </c>
      <c r="AI6" s="30" t="s">
        <v>228</v>
      </c>
      <c r="AJ6" s="29" t="str">
        <f>VLOOKUP(D6,'database 2.0'!$AA$7:$AC$11,2,FALSE)</f>
        <v>NurPiccolo</v>
      </c>
      <c r="AK6" s="29" t="str">
        <f>VLOOKUP(E6,'database 2.0'!$AA$14:$AB$17,2,FALSE)</f>
        <v>Rekontra</v>
      </c>
      <c r="AL6" s="29">
        <f t="shared" si="4"/>
        <v>1</v>
      </c>
      <c r="AM6" s="29">
        <f t="shared" si="5"/>
        <v>2</v>
      </c>
      <c r="AN6" s="29">
        <f t="shared" si="6"/>
        <v>2</v>
      </c>
      <c r="AQ6" s="29">
        <v>5</v>
      </c>
      <c r="AR6" s="29">
        <v>1</v>
      </c>
      <c r="AS6" s="29">
        <v>5</v>
      </c>
      <c r="AT6" s="30" t="s">
        <v>186</v>
      </c>
      <c r="AU6" s="29" t="str">
        <f>VLOOKUP(N6,'database 2.0'!$AA$20:$AB$23,2,FALSE)</f>
        <v>Negativ</v>
      </c>
      <c r="AV6" s="29" t="str">
        <f>VLOOKUP(O6,'database 2.0'!$AA$26:$AB$35,2,FALSE)</f>
        <v>PiccoloZwiccolo</v>
      </c>
      <c r="AW6" s="29">
        <v>10</v>
      </c>
      <c r="AZ6" s="29">
        <v>5</v>
      </c>
      <c r="BA6" s="29">
        <v>1</v>
      </c>
      <c r="BB6" s="29">
        <v>5</v>
      </c>
      <c r="BC6" s="30" t="s">
        <v>14</v>
      </c>
      <c r="BD6" s="29" t="str">
        <f>VLOOKUP(V6,'database 2.0'!$AA$38:$AB$40,2,FALSE)</f>
        <v>Tarock</v>
      </c>
      <c r="BE6" s="29" t="str">
        <f>VLOOKUP(W6,'database 2.0'!$AA$43:$AB$44,2,FALSE)</f>
        <v>Mondfang</v>
      </c>
      <c r="BF6" s="29">
        <v>10</v>
      </c>
      <c r="BG6" s="29">
        <v>20</v>
      </c>
      <c r="BI6" s="30" t="str">
        <f t="shared" si="7"/>
        <v>tariffset = new TableTariffset("Steirischer Tarockcup", Bei.NurPiccolo, KontraMax.Rekontra, 1, 2, 2);</v>
      </c>
      <c r="BJ6" s="30" t="str">
        <f t="shared" si="0"/>
        <v>getTariffDao().create(new Tariff(tariffsetTarockBlockId, 5, "Zwiccolo", TariffType1.Negativ, TariffType2.PiccoloZwiccolo, 10));</v>
      </c>
      <c r="BK6" s="30" t="str">
        <f t="shared" si="1"/>
        <v>getPremiumDao().create(new Premium(tariffsetTarockBlockId, 5, "Mondfang", PremiumType1.Tarock, PremiumType2.Mondfang, "10", "20"));</v>
      </c>
    </row>
    <row r="7" spans="1:63" x14ac:dyDescent="0.25">
      <c r="K7" s="29">
        <v>6</v>
      </c>
      <c r="L7" s="29">
        <v>1</v>
      </c>
      <c r="M7" t="s">
        <v>173</v>
      </c>
      <c r="N7" s="29">
        <v>1</v>
      </c>
      <c r="O7" s="29">
        <v>4</v>
      </c>
      <c r="P7" s="29">
        <v>20</v>
      </c>
      <c r="S7" s="29">
        <v>6</v>
      </c>
      <c r="T7" s="29">
        <v>1</v>
      </c>
      <c r="U7" t="s">
        <v>183</v>
      </c>
      <c r="V7" s="29">
        <v>1</v>
      </c>
      <c r="W7" s="29">
        <v>0</v>
      </c>
      <c r="X7" s="29">
        <v>10</v>
      </c>
      <c r="Y7" s="29">
        <v>20</v>
      </c>
      <c r="AD7" s="30" t="str">
        <f t="shared" si="2"/>
        <v>getTariffDao().create(new Tariff(tariffsetTarockBlockId,Solorufer,"1",4,20,));</v>
      </c>
      <c r="AE7" s="30" t="str">
        <f t="shared" si="3"/>
        <v>getPremiumDao().create(new Premium(tariffsetTarockBlockId,1,"Trull",1,0,"10","20"));</v>
      </c>
      <c r="AQ7" s="29">
        <v>6</v>
      </c>
      <c r="AR7" s="29">
        <v>1</v>
      </c>
      <c r="AS7" s="29">
        <v>6</v>
      </c>
      <c r="AT7" s="30" t="s">
        <v>173</v>
      </c>
      <c r="AU7" s="29" t="str">
        <f>VLOOKUP(N7,'database 2.0'!$AA$20:$AB$23,2,FALSE)</f>
        <v>Rufer</v>
      </c>
      <c r="AV7" s="29" t="str">
        <f>VLOOKUP(O7,'database 2.0'!$AA$26:$AB$35,2,FALSE)</f>
        <v>Solo</v>
      </c>
      <c r="AW7" s="29">
        <v>20</v>
      </c>
      <c r="AZ7" s="29">
        <v>6</v>
      </c>
      <c r="BA7" s="29">
        <v>1</v>
      </c>
      <c r="BB7" s="29">
        <v>6</v>
      </c>
      <c r="BC7" s="30" t="s">
        <v>183</v>
      </c>
      <c r="BD7" s="29" t="str">
        <f>VLOOKUP(V7,'database 2.0'!$AA$38:$AB$40,2,FALSE)</f>
        <v>Tarock</v>
      </c>
      <c r="BE7" s="29" t="str">
        <f>VLOOKUP(W7,'database 2.0'!$AA$43:$AB$44,2,FALSE)</f>
        <v>Nothing</v>
      </c>
      <c r="BF7" s="29">
        <v>10</v>
      </c>
      <c r="BG7" s="29">
        <v>20</v>
      </c>
      <c r="BJ7" s="30" t="str">
        <f t="shared" si="0"/>
        <v>getTariffDao().create(new Tariff(tariffsetTarockBlockId, 6, "Solorufer", TariffType1.Rufer, TariffType2.Solo, 20));</v>
      </c>
      <c r="BK7" s="30" t="str">
        <f t="shared" si="1"/>
        <v>getPremiumDao().create(new Premium(tariffsetTarockBlockId, 6, "Trull", PremiumType1.Tarock, PremiumType2.Nothing, "10", "20"));</v>
      </c>
    </row>
    <row r="8" spans="1:63" x14ac:dyDescent="0.25">
      <c r="K8" s="29">
        <v>7</v>
      </c>
      <c r="L8" s="29">
        <v>1</v>
      </c>
      <c r="M8" t="s">
        <v>174</v>
      </c>
      <c r="N8" s="29">
        <v>1</v>
      </c>
      <c r="O8" s="29">
        <v>5</v>
      </c>
      <c r="P8" s="29">
        <v>10</v>
      </c>
      <c r="S8" s="29">
        <v>7</v>
      </c>
      <c r="T8" s="29">
        <v>1</v>
      </c>
      <c r="U8" t="s">
        <v>184</v>
      </c>
      <c r="V8" s="29">
        <v>2</v>
      </c>
      <c r="W8" s="29">
        <v>0</v>
      </c>
      <c r="X8" s="29">
        <v>10</v>
      </c>
      <c r="Y8" s="29">
        <v>20</v>
      </c>
      <c r="AD8" s="30" t="str">
        <f t="shared" si="2"/>
        <v>getTariffDao().create(new Tariff(tariffsetTarockBlockId,Besserrufer (+Vogel),"1",5,10,));</v>
      </c>
      <c r="AE8" s="30" t="str">
        <f t="shared" si="3"/>
        <v>getPremiumDao().create(new Premium(tariffsetTarockBlockId,1,"4 Könige",2,0,"10","20"));</v>
      </c>
      <c r="AQ8" s="29">
        <v>7</v>
      </c>
      <c r="AR8" s="29">
        <v>1</v>
      </c>
      <c r="AS8" s="29">
        <v>7</v>
      </c>
      <c r="AT8" s="30" t="s">
        <v>174</v>
      </c>
      <c r="AU8" s="29" t="str">
        <f>VLOOKUP(N8,'database 2.0'!$AA$20:$AB$23,2,FALSE)</f>
        <v>Rufer</v>
      </c>
      <c r="AV8" s="29" t="str">
        <f>VLOOKUP(O8,'database 2.0'!$AA$26:$AB$35,2,FALSE)</f>
        <v>Besserrufer</v>
      </c>
      <c r="AW8" s="29">
        <v>10</v>
      </c>
      <c r="AZ8" s="29">
        <v>7</v>
      </c>
      <c r="BA8" s="29">
        <v>1</v>
      </c>
      <c r="BB8" s="29">
        <v>7</v>
      </c>
      <c r="BC8" s="30" t="s">
        <v>184</v>
      </c>
      <c r="BD8" s="29" t="str">
        <f>VLOOKUP(V8,'database 2.0'!$AA$38:$AB$40,2,FALSE)</f>
        <v>Farbe</v>
      </c>
      <c r="BE8" s="29" t="str">
        <f>VLOOKUP(W8,'database 2.0'!$AA$43:$AB$44,2,FALSE)</f>
        <v>Nothing</v>
      </c>
      <c r="BF8" s="29">
        <v>10</v>
      </c>
      <c r="BG8" s="29">
        <v>20</v>
      </c>
      <c r="BJ8" s="30" t="str">
        <f t="shared" si="0"/>
        <v>getTariffDao().create(new Tariff(tariffsetTarockBlockId, 7, "Besserrufer (+Vogel)", TariffType1.Rufer, TariffType2.Besserrufer, 10));</v>
      </c>
      <c r="BK8" s="30" t="str">
        <f t="shared" si="1"/>
        <v>getPremiumDao().create(new Premium(tariffsetTarockBlockId, 7, "4 Könige", PremiumType1.Farbe, PremiumType2.Nothing, "10", "20"));</v>
      </c>
    </row>
    <row r="9" spans="1:63" x14ac:dyDescent="0.25">
      <c r="K9" s="29">
        <v>8</v>
      </c>
      <c r="L9" s="29">
        <v>1</v>
      </c>
      <c r="M9" t="s">
        <v>93</v>
      </c>
      <c r="N9" s="29">
        <v>4</v>
      </c>
      <c r="O9" s="29">
        <v>3</v>
      </c>
      <c r="P9" s="29">
        <v>30</v>
      </c>
      <c r="S9" s="29">
        <v>8</v>
      </c>
      <c r="T9" s="29">
        <v>1</v>
      </c>
      <c r="U9" t="s">
        <v>197</v>
      </c>
      <c r="V9" s="29">
        <v>3</v>
      </c>
      <c r="W9" s="29">
        <v>0</v>
      </c>
      <c r="X9" s="29">
        <v>10</v>
      </c>
      <c r="Y9" s="29">
        <v>20</v>
      </c>
      <c r="AD9" s="30" t="str">
        <f t="shared" si="2"/>
        <v>getTariffDao().create(new Tariff(tariffsetTarockBlockId,Bettler,"4",3,30,));</v>
      </c>
      <c r="AE9" s="30" t="str">
        <f t="shared" si="3"/>
        <v>getPremiumDao().create(new Premium(tariffsetTarockBlockId,1,"1. Sack (≥45/2)",3,0,"10","20"));</v>
      </c>
      <c r="AQ9" s="29">
        <v>8</v>
      </c>
      <c r="AR9" s="29">
        <v>1</v>
      </c>
      <c r="AS9" s="29">
        <v>8</v>
      </c>
      <c r="AT9" s="30" t="s">
        <v>93</v>
      </c>
      <c r="AU9" s="29" t="str">
        <f>VLOOKUP(N9,'database 2.0'!$AA$20:$AB$23,2,FALSE)</f>
        <v>Negativ</v>
      </c>
      <c r="AV9" s="29" t="str">
        <f>VLOOKUP(O9,'database 2.0'!$AA$26:$AB$35,2,FALSE)</f>
        <v>Bettler</v>
      </c>
      <c r="AW9" s="29">
        <v>30</v>
      </c>
      <c r="AZ9" s="29">
        <v>8</v>
      </c>
      <c r="BA9" s="29">
        <v>1</v>
      </c>
      <c r="BB9" s="29">
        <v>8</v>
      </c>
      <c r="BC9" s="30" t="s">
        <v>197</v>
      </c>
      <c r="BD9" s="29" t="str">
        <f>VLOOKUP(V9,'database 2.0'!$AA$38:$AB$40,2,FALSE)</f>
        <v>PunkteStiche</v>
      </c>
      <c r="BE9" s="29" t="str">
        <f>VLOOKUP(W9,'database 2.0'!$AA$43:$AB$44,2,FALSE)</f>
        <v>Nothing</v>
      </c>
      <c r="BF9" s="29">
        <v>10</v>
      </c>
      <c r="BG9" s="29">
        <v>20</v>
      </c>
      <c r="BJ9" s="30" t="str">
        <f t="shared" si="0"/>
        <v>getTariffDao().create(new Tariff(tariffsetTarockBlockId, 8, "Bettler", TariffType1.Negativ, TariffType2.Bettler, 30));</v>
      </c>
      <c r="BK9" s="30" t="str">
        <f t="shared" si="1"/>
        <v>getPremiumDao().create(new Premium(tariffsetTarockBlockId, 8, "1. Sack (≥45/2)", PremiumType1.PunkteStiche, PremiumType2.Nothing, "10", "20"));</v>
      </c>
    </row>
    <row r="10" spans="1:63" x14ac:dyDescent="0.25">
      <c r="K10" s="29">
        <v>9</v>
      </c>
      <c r="L10" s="29">
        <v>1</v>
      </c>
      <c r="M10" t="s">
        <v>175</v>
      </c>
      <c r="N10" s="29">
        <v>3</v>
      </c>
      <c r="O10" s="29">
        <v>0</v>
      </c>
      <c r="P10" s="29">
        <v>40</v>
      </c>
      <c r="S10" s="29">
        <v>9</v>
      </c>
      <c r="T10" s="29">
        <v>1</v>
      </c>
      <c r="U10" t="s">
        <v>198</v>
      </c>
      <c r="V10" s="29">
        <v>3</v>
      </c>
      <c r="W10" s="29">
        <v>0</v>
      </c>
      <c r="X10" s="29">
        <v>20</v>
      </c>
      <c r="Y10" s="29">
        <v>40</v>
      </c>
      <c r="AD10" s="30" t="str">
        <f t="shared" si="2"/>
        <v>getTariffDao().create(new Tariff(tariffsetTarockBlockId,Farbendreier,"3",0,40,));</v>
      </c>
      <c r="AE10" s="30" t="str">
        <f t="shared" si="3"/>
        <v>getPremiumDao().create(new Premium(tariffsetTarockBlockId,1,"2. Sack (≥55/2)",3,0,"20","40"));</v>
      </c>
      <c r="AQ10" s="29">
        <v>9</v>
      </c>
      <c r="AR10" s="29">
        <v>1</v>
      </c>
      <c r="AS10" s="29">
        <v>9</v>
      </c>
      <c r="AT10" s="30" t="s">
        <v>175</v>
      </c>
      <c r="AU10" s="29" t="str">
        <f>VLOOKUP(N10,'database 2.0'!$AA$20:$AB$23,2,FALSE)</f>
        <v>Farben</v>
      </c>
      <c r="AV10" s="29" t="str">
        <f>VLOOKUP(O10,'database 2.0'!$AA$26:$AB$35,2,FALSE)</f>
        <v>Nothing</v>
      </c>
      <c r="AW10" s="29">
        <v>40</v>
      </c>
      <c r="AZ10" s="29">
        <v>9</v>
      </c>
      <c r="BA10" s="29">
        <v>1</v>
      </c>
      <c r="BB10" s="29">
        <v>9</v>
      </c>
      <c r="BC10" s="30" t="s">
        <v>198</v>
      </c>
      <c r="BD10" s="29" t="str">
        <f>VLOOKUP(V10,'database 2.0'!$AA$38:$AB$40,2,FALSE)</f>
        <v>PunkteStiche</v>
      </c>
      <c r="BE10" s="29" t="str">
        <f>VLOOKUP(W10,'database 2.0'!$AA$43:$AB$44,2,FALSE)</f>
        <v>Nothing</v>
      </c>
      <c r="BF10" s="29">
        <v>20</v>
      </c>
      <c r="BG10" s="29">
        <v>40</v>
      </c>
      <c r="BJ10" s="30" t="str">
        <f t="shared" si="0"/>
        <v>getTariffDao().create(new Tariff(tariffsetTarockBlockId, 9, "Farbendreier", TariffType1.Farben, TariffType2.Nothing, 40));</v>
      </c>
      <c r="BK10" s="30" t="str">
        <f t="shared" si="1"/>
        <v>getPremiumDao().create(new Premium(tariffsetTarockBlockId, 9, "2. Sack (≥55/2)", PremiumType1.PunkteStiche, PremiumType2.Nothing, "20", "40"));</v>
      </c>
    </row>
    <row r="11" spans="1:63" ht="15.75" thickBot="1" x14ac:dyDescent="0.3">
      <c r="K11" s="29">
        <v>10</v>
      </c>
      <c r="L11" s="29">
        <v>1</v>
      </c>
      <c r="M11" t="s">
        <v>9</v>
      </c>
      <c r="N11" s="29">
        <v>2</v>
      </c>
      <c r="O11" s="29">
        <v>0</v>
      </c>
      <c r="P11" s="29">
        <v>40</v>
      </c>
      <c r="S11" s="29">
        <v>10</v>
      </c>
      <c r="T11" s="29">
        <v>1</v>
      </c>
      <c r="U11" t="s">
        <v>17</v>
      </c>
      <c r="V11" s="29">
        <v>3</v>
      </c>
      <c r="W11" s="29">
        <v>0</v>
      </c>
      <c r="X11" s="29" t="s">
        <v>200</v>
      </c>
      <c r="Y11" s="29" t="s">
        <v>201</v>
      </c>
      <c r="AD11" s="30" t="str">
        <f t="shared" si="2"/>
        <v>getTariffDao().create(new Tariff(tariffsetTarockBlockId,Dreier,"2",0,40,));</v>
      </c>
      <c r="AE11" s="43" t="str">
        <f t="shared" si="3"/>
        <v>getPremiumDao().create(new Premium(tariffsetTarockBlockId,1,"Valat",3,0,"x4","x8"));</v>
      </c>
      <c r="AQ11" s="29">
        <v>10</v>
      </c>
      <c r="AR11" s="29">
        <v>1</v>
      </c>
      <c r="AS11" s="29">
        <v>10</v>
      </c>
      <c r="AT11" s="30" t="s">
        <v>9</v>
      </c>
      <c r="AU11" s="29" t="str">
        <f>VLOOKUP(N11,'database 2.0'!$AA$20:$AB$23,2,FALSE)</f>
        <v>Dreier</v>
      </c>
      <c r="AV11" s="29" t="str">
        <f>VLOOKUP(O11,'database 2.0'!$AA$26:$AB$35,2,FALSE)</f>
        <v>Nothing</v>
      </c>
      <c r="AW11" s="29">
        <v>40</v>
      </c>
      <c r="AZ11" s="42">
        <v>10</v>
      </c>
      <c r="BA11" s="42">
        <v>1</v>
      </c>
      <c r="BB11" s="42">
        <v>10</v>
      </c>
      <c r="BC11" s="43" t="s">
        <v>17</v>
      </c>
      <c r="BD11" s="42" t="str">
        <f>VLOOKUP(V11,'database 2.0'!$AA$38:$AB$40,2,FALSE)</f>
        <v>PunkteStiche</v>
      </c>
      <c r="BE11" s="42" t="str">
        <f>VLOOKUP(W11,'database 2.0'!$AA$43:$AB$44,2,FALSE)</f>
        <v>Nothing</v>
      </c>
      <c r="BF11" s="42" t="s">
        <v>200</v>
      </c>
      <c r="BG11" s="42" t="s">
        <v>201</v>
      </c>
      <c r="BJ11" s="30" t="str">
        <f t="shared" si="0"/>
        <v>getTariffDao().create(new Tariff(tariffsetTarockBlockId, 10, "Dreier", TariffType1.Dreier, TariffType2.Nothing, 40));</v>
      </c>
      <c r="BK11" s="43" t="str">
        <f t="shared" si="1"/>
        <v>getPremiumDao().create(new Premium(tariffsetTarockBlockId, 10, "Valat", PremiumType1.PunkteStiche, PremiumType2.Nothing, "x4", "x8"));</v>
      </c>
    </row>
    <row r="12" spans="1:63" x14ac:dyDescent="0.25">
      <c r="K12" s="29">
        <v>11</v>
      </c>
      <c r="L12" s="29">
        <v>1</v>
      </c>
      <c r="M12" t="s">
        <v>187</v>
      </c>
      <c r="N12" s="29">
        <v>4</v>
      </c>
      <c r="O12" s="29">
        <v>2</v>
      </c>
      <c r="P12" s="29">
        <v>50</v>
      </c>
      <c r="S12" s="29">
        <v>11</v>
      </c>
      <c r="T12" s="29">
        <v>2</v>
      </c>
      <c r="U12" t="s">
        <v>179</v>
      </c>
      <c r="V12" s="29">
        <v>1</v>
      </c>
      <c r="W12" s="29">
        <v>0</v>
      </c>
      <c r="X12" s="29">
        <v>10</v>
      </c>
      <c r="Y12" s="29">
        <v>20</v>
      </c>
      <c r="AD12" s="30" t="str">
        <f t="shared" si="2"/>
        <v>getTariffDao().create(new Tariff(tariffsetTarockBlockId,Piccolo ouvert,"4",2,50,));</v>
      </c>
      <c r="AE12" s="30" t="str">
        <f t="shared" si="3"/>
        <v>getPremiumDao().create(new Premium(tariffsetTarockBlockId,2,"Pagat",1,0,"10","20"));</v>
      </c>
      <c r="AQ12" s="29">
        <v>11</v>
      </c>
      <c r="AR12" s="29">
        <v>1</v>
      </c>
      <c r="AS12" s="29">
        <v>11</v>
      </c>
      <c r="AT12" s="30" t="s">
        <v>187</v>
      </c>
      <c r="AU12" s="29" t="str">
        <f>VLOOKUP(N12,'database 2.0'!$AA$20:$AB$23,2,FALSE)</f>
        <v>Negativ</v>
      </c>
      <c r="AV12" s="29" t="str">
        <f>VLOOKUP(O12,'database 2.0'!$AA$26:$AB$35,2,FALSE)</f>
        <v>PiccoloZwiccolo</v>
      </c>
      <c r="AW12" s="29">
        <v>50</v>
      </c>
      <c r="AZ12" s="29">
        <v>11</v>
      </c>
      <c r="BA12" s="29">
        <v>2</v>
      </c>
      <c r="BB12" s="29">
        <v>1</v>
      </c>
      <c r="BC12" s="30" t="s">
        <v>179</v>
      </c>
      <c r="BD12" s="29" t="str">
        <f>VLOOKUP(V12,'database 2.0'!$AA$38:$AB$40,2,FALSE)</f>
        <v>Tarock</v>
      </c>
      <c r="BE12" s="29" t="str">
        <f>VLOOKUP(W12,'database 2.0'!$AA$43:$AB$44,2,FALSE)</f>
        <v>Nothing</v>
      </c>
      <c r="BF12" s="29">
        <v>10</v>
      </c>
      <c r="BG12" s="29">
        <v>20</v>
      </c>
      <c r="BJ12" s="30" t="str">
        <f t="shared" si="0"/>
        <v>getTariffDao().create(new Tariff(tariffsetTarockBlockId, 11, "Piccolo ouvert", TariffType1.Negativ, TariffType2.PiccoloZwiccolo, 50));</v>
      </c>
      <c r="BK12" s="30" t="str">
        <f t="shared" si="1"/>
        <v>getPremiumDao().create(new Premium(tariffsetTarockBlockId, 1, "Pagat", PremiumType1.Tarock, PremiumType2.Nothing, "10", "20"));</v>
      </c>
    </row>
    <row r="13" spans="1:63" x14ac:dyDescent="0.25">
      <c r="K13" s="29">
        <v>12</v>
      </c>
      <c r="L13" s="29">
        <v>1</v>
      </c>
      <c r="M13" t="s">
        <v>188</v>
      </c>
      <c r="N13" s="29">
        <v>4</v>
      </c>
      <c r="O13" s="29">
        <v>2</v>
      </c>
      <c r="P13" s="29">
        <v>50</v>
      </c>
      <c r="S13" s="29">
        <v>12</v>
      </c>
      <c r="T13" s="29">
        <v>2</v>
      </c>
      <c r="U13" t="s">
        <v>180</v>
      </c>
      <c r="V13" s="29">
        <v>1</v>
      </c>
      <c r="W13" s="29">
        <v>0</v>
      </c>
      <c r="X13" s="29">
        <v>20</v>
      </c>
      <c r="Y13" s="29">
        <v>40</v>
      </c>
      <c r="AD13" s="30" t="str">
        <f t="shared" si="2"/>
        <v>getTariffDao().create(new Tariff(tariffsetTarockBlockId,Zwiccolo ouvert,"4",2,50,));</v>
      </c>
      <c r="AE13" s="30" t="str">
        <f t="shared" si="3"/>
        <v>getPremiumDao().create(new Premium(tariffsetTarockBlockId,2,"Uhu",1,0,"20","40"));</v>
      </c>
      <c r="AQ13" s="29">
        <v>12</v>
      </c>
      <c r="AR13" s="29">
        <v>1</v>
      </c>
      <c r="AS13" s="29">
        <v>12</v>
      </c>
      <c r="AT13" s="30" t="s">
        <v>188</v>
      </c>
      <c r="AU13" s="29" t="str">
        <f>VLOOKUP(N13,'database 2.0'!$AA$20:$AB$23,2,FALSE)</f>
        <v>Negativ</v>
      </c>
      <c r="AV13" s="29" t="str">
        <f>VLOOKUP(O13,'database 2.0'!$AA$26:$AB$35,2,FALSE)</f>
        <v>PiccoloZwiccolo</v>
      </c>
      <c r="AW13" s="29">
        <v>50</v>
      </c>
      <c r="AZ13" s="29">
        <v>12</v>
      </c>
      <c r="BA13" s="29">
        <v>2</v>
      </c>
      <c r="BB13" s="29">
        <v>2</v>
      </c>
      <c r="BC13" s="30" t="s">
        <v>180</v>
      </c>
      <c r="BD13" s="29" t="str">
        <f>VLOOKUP(V13,'database 2.0'!$AA$38:$AB$40,2,FALSE)</f>
        <v>Tarock</v>
      </c>
      <c r="BE13" s="29" t="str">
        <f>VLOOKUP(W13,'database 2.0'!$AA$43:$AB$44,2,FALSE)</f>
        <v>Nothing</v>
      </c>
      <c r="BF13" s="29">
        <v>20</v>
      </c>
      <c r="BG13" s="29">
        <v>40</v>
      </c>
      <c r="BJ13" s="30" t="str">
        <f t="shared" si="0"/>
        <v>getTariffDao().create(new Tariff(tariffsetTarockBlockId, 12, "Zwiccolo ouvert", TariffType1.Negativ, TariffType2.PiccoloZwiccolo, 50));</v>
      </c>
      <c r="BK13" s="30" t="str">
        <f t="shared" si="1"/>
        <v>getPremiumDao().create(new Premium(tariffsetTarockBlockId, 2, "Uhu", PremiumType1.Tarock, PremiumType2.Nothing, "20", "40"));</v>
      </c>
    </row>
    <row r="14" spans="1:63" x14ac:dyDescent="0.25">
      <c r="K14" s="29">
        <v>13</v>
      </c>
      <c r="L14" s="29">
        <v>1</v>
      </c>
      <c r="M14" t="s">
        <v>176</v>
      </c>
      <c r="N14" s="29">
        <v>4</v>
      </c>
      <c r="O14" s="29">
        <v>3</v>
      </c>
      <c r="P14" s="29">
        <v>70</v>
      </c>
      <c r="S14" s="29">
        <v>13</v>
      </c>
      <c r="T14" s="29">
        <v>2</v>
      </c>
      <c r="U14" t="s">
        <v>181</v>
      </c>
      <c r="V14" s="29">
        <v>1</v>
      </c>
      <c r="W14" s="29">
        <v>0</v>
      </c>
      <c r="X14" s="29">
        <v>30</v>
      </c>
      <c r="Y14" s="29">
        <v>60</v>
      </c>
      <c r="AD14" s="30" t="str">
        <f t="shared" si="2"/>
        <v>getTariffDao().create(new Tariff(tariffsetTarockBlockId,Bettler ouvert,"4",3,70,));</v>
      </c>
      <c r="AE14" s="30" t="str">
        <f t="shared" si="3"/>
        <v>getPremiumDao().create(new Premium(tariffsetTarockBlockId,2,"Kakadu",1,0,"30","60"));</v>
      </c>
      <c r="AQ14" s="29">
        <v>13</v>
      </c>
      <c r="AR14" s="29">
        <v>1</v>
      </c>
      <c r="AS14" s="29">
        <v>13</v>
      </c>
      <c r="AT14" s="30" t="s">
        <v>176</v>
      </c>
      <c r="AU14" s="29" t="str">
        <f>VLOOKUP(N14,'database 2.0'!$AA$20:$AB$23,2,FALSE)</f>
        <v>Negativ</v>
      </c>
      <c r="AV14" s="29" t="str">
        <f>VLOOKUP(O14,'database 2.0'!$AA$26:$AB$35,2,FALSE)</f>
        <v>Bettler</v>
      </c>
      <c r="AW14" s="29">
        <v>70</v>
      </c>
      <c r="AZ14" s="29">
        <v>13</v>
      </c>
      <c r="BA14" s="29">
        <v>2</v>
      </c>
      <c r="BB14" s="29">
        <v>3</v>
      </c>
      <c r="BC14" s="30" t="s">
        <v>181</v>
      </c>
      <c r="BD14" s="29" t="str">
        <f>VLOOKUP(V14,'database 2.0'!$AA$38:$AB$40,2,FALSE)</f>
        <v>Tarock</v>
      </c>
      <c r="BE14" s="29" t="str">
        <f>VLOOKUP(W14,'database 2.0'!$AA$43:$AB$44,2,FALSE)</f>
        <v>Nothing</v>
      </c>
      <c r="BF14" s="29">
        <v>30</v>
      </c>
      <c r="BG14" s="29">
        <v>60</v>
      </c>
      <c r="BJ14" s="30" t="str">
        <f t="shared" si="0"/>
        <v>getTariffDao().create(new Tariff(tariffsetTarockBlockId, 13, "Bettler ouvert", TariffType1.Negativ, TariffType2.Bettler, 70));</v>
      </c>
      <c r="BK14" s="30" t="str">
        <f t="shared" si="1"/>
        <v>getPremiumDao().create(new Premium(tariffsetTarockBlockId, 3, "Kakadu", PremiumType1.Tarock, PremiumType2.Nothing, "30", "60"));</v>
      </c>
    </row>
    <row r="15" spans="1:63" x14ac:dyDescent="0.25">
      <c r="K15" s="29">
        <v>14</v>
      </c>
      <c r="L15" s="29">
        <v>1</v>
      </c>
      <c r="M15" t="s">
        <v>177</v>
      </c>
      <c r="N15" s="29">
        <v>3</v>
      </c>
      <c r="O15" s="29">
        <v>4</v>
      </c>
      <c r="P15" s="29">
        <v>80</v>
      </c>
      <c r="S15" s="29">
        <v>14</v>
      </c>
      <c r="T15" s="29">
        <v>2</v>
      </c>
      <c r="U15" t="s">
        <v>196</v>
      </c>
      <c r="V15" s="29">
        <v>1</v>
      </c>
      <c r="W15" s="29">
        <v>0</v>
      </c>
      <c r="X15" s="29">
        <v>40</v>
      </c>
      <c r="Y15" s="29">
        <v>80</v>
      </c>
      <c r="AD15" s="30" t="str">
        <f t="shared" si="2"/>
        <v>getTariffDao().create(new Tariff(tariffsetTarockBlockId,Farbensolo,"3",4,80,));</v>
      </c>
      <c r="AE15" s="30" t="str">
        <f t="shared" si="3"/>
        <v>getPremiumDao().create(new Premium(tariffsetTarockBlockId,2,"Quapil",1,0,"40","80"));</v>
      </c>
      <c r="AQ15" s="29">
        <v>14</v>
      </c>
      <c r="AR15" s="29">
        <v>1</v>
      </c>
      <c r="AS15" s="29">
        <v>14</v>
      </c>
      <c r="AT15" s="30" t="s">
        <v>177</v>
      </c>
      <c r="AU15" s="29" t="str">
        <f>VLOOKUP(N15,'database 2.0'!$AA$20:$AB$23,2,FALSE)</f>
        <v>Farben</v>
      </c>
      <c r="AV15" s="29" t="str">
        <f>VLOOKUP(O15,'database 2.0'!$AA$26:$AB$35,2,FALSE)</f>
        <v>Solo</v>
      </c>
      <c r="AW15" s="29">
        <v>80</v>
      </c>
      <c r="AZ15" s="29">
        <v>14</v>
      </c>
      <c r="BA15" s="29">
        <v>2</v>
      </c>
      <c r="BB15" s="29">
        <v>4</v>
      </c>
      <c r="BC15" s="30" t="s">
        <v>196</v>
      </c>
      <c r="BD15" s="29" t="str">
        <f>VLOOKUP(V15,'database 2.0'!$AA$38:$AB$40,2,FALSE)</f>
        <v>Tarock</v>
      </c>
      <c r="BE15" s="29" t="str">
        <f>VLOOKUP(W15,'database 2.0'!$AA$43:$AB$44,2,FALSE)</f>
        <v>Nothing</v>
      </c>
      <c r="BF15" s="29">
        <v>40</v>
      </c>
      <c r="BG15" s="29">
        <v>80</v>
      </c>
      <c r="BJ15" s="30" t="str">
        <f t="shared" si="0"/>
        <v>getTariffDao().create(new Tariff(tariffsetTarockBlockId, 14, "Farbensolo", TariffType1.Farben, TariffType2.Solo, 80));</v>
      </c>
      <c r="BK15" s="30" t="str">
        <f t="shared" si="1"/>
        <v>getPremiumDao().create(new Premium(tariffsetTarockBlockId, 4, "Quapil", PremiumType1.Tarock, PremiumType2.Nothing, "40", "80"));</v>
      </c>
    </row>
    <row r="16" spans="1:63" ht="15.75" thickBot="1" x14ac:dyDescent="0.3">
      <c r="K16" s="29">
        <v>15</v>
      </c>
      <c r="L16" s="29">
        <v>1</v>
      </c>
      <c r="M16" t="s">
        <v>178</v>
      </c>
      <c r="N16" s="29">
        <v>2</v>
      </c>
      <c r="O16" s="29">
        <v>4</v>
      </c>
      <c r="P16" s="29">
        <v>80</v>
      </c>
      <c r="S16" s="29">
        <v>15</v>
      </c>
      <c r="T16" s="29">
        <v>2</v>
      </c>
      <c r="U16" t="s">
        <v>182</v>
      </c>
      <c r="V16" s="29">
        <v>2</v>
      </c>
      <c r="W16" s="29">
        <v>0</v>
      </c>
      <c r="X16" s="29">
        <v>10</v>
      </c>
      <c r="Y16" s="29">
        <v>20</v>
      </c>
      <c r="AD16" s="43" t="str">
        <f t="shared" si="2"/>
        <v>getTariffDao().create(new Tariff(tariffsetTarockBlockId,Solodreier,"2",4,80,));</v>
      </c>
      <c r="AE16" s="30" t="str">
        <f t="shared" si="3"/>
        <v>getPremiumDao().create(new Premium(tariffsetTarockBlockId,2,"König ultimo",2,0,"10","20"));</v>
      </c>
      <c r="AQ16" s="42">
        <v>15</v>
      </c>
      <c r="AR16" s="42">
        <v>1</v>
      </c>
      <c r="AS16" s="42">
        <v>15</v>
      </c>
      <c r="AT16" s="43" t="s">
        <v>178</v>
      </c>
      <c r="AU16" s="42" t="str">
        <f>VLOOKUP(N16,'database 2.0'!$AA$20:$AB$23,2,FALSE)</f>
        <v>Dreier</v>
      </c>
      <c r="AV16" s="42" t="str">
        <f>VLOOKUP(O16,'database 2.0'!$AA$26:$AB$35,2,FALSE)</f>
        <v>Solo</v>
      </c>
      <c r="AW16" s="42">
        <v>80</v>
      </c>
      <c r="AZ16" s="29">
        <v>15</v>
      </c>
      <c r="BA16" s="29">
        <v>2</v>
      </c>
      <c r="BB16" s="29">
        <v>5</v>
      </c>
      <c r="BC16" s="30" t="s">
        <v>182</v>
      </c>
      <c r="BD16" s="29" t="str">
        <f>VLOOKUP(V16,'database 2.0'!$AA$38:$AB$40,2,FALSE)</f>
        <v>Farbe</v>
      </c>
      <c r="BE16" s="29" t="str">
        <f>VLOOKUP(W16,'database 2.0'!$AA$43:$AB$44,2,FALSE)</f>
        <v>Nothing</v>
      </c>
      <c r="BF16" s="29">
        <v>10</v>
      </c>
      <c r="BG16" s="29">
        <v>20</v>
      </c>
      <c r="BJ16" s="43" t="str">
        <f t="shared" si="0"/>
        <v>getTariffDao().create(new Tariff(tariffsetTarockBlockId, 15, "Solodreier", TariffType1.Dreier, TariffType2.Solo, 80));</v>
      </c>
      <c r="BK16" s="30" t="str">
        <f t="shared" si="1"/>
        <v>getPremiumDao().create(new Premium(tariffsetTarockBlockId, 5, "König ultimo", PremiumType1.Farbe, PremiumType2.Nothing, "10", "20"));</v>
      </c>
    </row>
    <row r="17" spans="11:63" x14ac:dyDescent="0.25">
      <c r="K17" s="29">
        <v>16</v>
      </c>
      <c r="L17" s="29">
        <v>2</v>
      </c>
      <c r="M17" t="s">
        <v>190</v>
      </c>
      <c r="N17" s="29">
        <v>4</v>
      </c>
      <c r="O17" s="29">
        <v>1</v>
      </c>
      <c r="P17" s="29">
        <v>10</v>
      </c>
      <c r="S17" s="29">
        <v>16</v>
      </c>
      <c r="T17" s="29">
        <v>2</v>
      </c>
      <c r="U17" t="s">
        <v>183</v>
      </c>
      <c r="V17" s="29">
        <v>1</v>
      </c>
      <c r="W17" s="29">
        <v>0</v>
      </c>
      <c r="X17" s="29">
        <v>10</v>
      </c>
      <c r="Y17" s="29">
        <v>20</v>
      </c>
      <c r="AD17" s="30" t="str">
        <f t="shared" si="2"/>
        <v>getTariffDao().create(new Tariff(tariffsetTarockBlockId,Trischaken,"4",1,10,));</v>
      </c>
      <c r="AE17" s="30" t="str">
        <f t="shared" si="3"/>
        <v>getPremiumDao().create(new Premium(tariffsetTarockBlockId,2,"Trull",1,0,"10","20"));</v>
      </c>
      <c r="AQ17" s="29">
        <v>16</v>
      </c>
      <c r="AR17" s="29">
        <v>2</v>
      </c>
      <c r="AS17" s="29">
        <v>1</v>
      </c>
      <c r="AT17" s="30" t="s">
        <v>190</v>
      </c>
      <c r="AU17" s="29" t="str">
        <f>VLOOKUP(N17,'database 2.0'!$AA$20:$AB$23,2,FALSE)</f>
        <v>Negativ</v>
      </c>
      <c r="AV17" s="29" t="str">
        <f>VLOOKUP(O17,'database 2.0'!$AA$26:$AB$35,2,FALSE)</f>
        <v>Vorhand</v>
      </c>
      <c r="AW17" s="29">
        <v>10</v>
      </c>
      <c r="AZ17" s="29">
        <v>16</v>
      </c>
      <c r="BA17" s="29">
        <v>2</v>
      </c>
      <c r="BB17" s="29">
        <v>6</v>
      </c>
      <c r="BC17" s="30" t="s">
        <v>183</v>
      </c>
      <c r="BD17" s="29" t="str">
        <f>VLOOKUP(V17,'database 2.0'!$AA$38:$AB$40,2,FALSE)</f>
        <v>Tarock</v>
      </c>
      <c r="BE17" s="29" t="str">
        <f>VLOOKUP(W17,'database 2.0'!$AA$43:$AB$44,2,FALSE)</f>
        <v>Nothing</v>
      </c>
      <c r="BF17" s="29">
        <v>10</v>
      </c>
      <c r="BG17" s="29">
        <v>20</v>
      </c>
      <c r="BJ17" s="30" t="str">
        <f t="shared" si="0"/>
        <v>getTariffDao().create(new Tariff(tariffsetTarockBlockId, 1, "Trischaken", TariffType1.Negativ, TariffType2.Vorhand, 10));</v>
      </c>
      <c r="BK17" s="30" t="str">
        <f t="shared" si="1"/>
        <v>getPremiumDao().create(new Premium(tariffsetTarockBlockId, 6, "Trull", PremiumType1.Tarock, PremiumType2.Nothing, "10", "20"));</v>
      </c>
    </row>
    <row r="18" spans="11:63" x14ac:dyDescent="0.25">
      <c r="K18" s="29">
        <v>17</v>
      </c>
      <c r="L18" s="29">
        <v>2</v>
      </c>
      <c r="M18" t="s">
        <v>7</v>
      </c>
      <c r="N18" s="29">
        <v>1</v>
      </c>
      <c r="O18" s="29">
        <v>1</v>
      </c>
      <c r="P18" s="29">
        <v>10</v>
      </c>
      <c r="S18" s="29">
        <v>17</v>
      </c>
      <c r="T18" s="29">
        <v>2</v>
      </c>
      <c r="U18" t="s">
        <v>184</v>
      </c>
      <c r="V18" s="29">
        <v>2</v>
      </c>
      <c r="W18" s="29">
        <v>0</v>
      </c>
      <c r="X18" s="29">
        <v>10</v>
      </c>
      <c r="Y18" s="29">
        <v>20</v>
      </c>
      <c r="AD18" s="30" t="str">
        <f t="shared" si="2"/>
        <v>getTariffDao().create(new Tariff(tariffsetTarockBlockId,Rufer,"1",1,10,));</v>
      </c>
      <c r="AE18" s="30" t="str">
        <f t="shared" si="3"/>
        <v>getPremiumDao().create(new Premium(tariffsetTarockBlockId,2,"4 Könige",2,0,"10","20"));</v>
      </c>
      <c r="AQ18" s="29">
        <v>17</v>
      </c>
      <c r="AR18" s="29">
        <v>2</v>
      </c>
      <c r="AS18" s="29">
        <v>2</v>
      </c>
      <c r="AT18" s="30" t="s">
        <v>7</v>
      </c>
      <c r="AU18" s="29" t="str">
        <f>VLOOKUP(N18,'database 2.0'!$AA$20:$AB$23,2,FALSE)</f>
        <v>Rufer</v>
      </c>
      <c r="AV18" s="29" t="str">
        <f>VLOOKUP(O18,'database 2.0'!$AA$26:$AB$35,2,FALSE)</f>
        <v>Vorhand</v>
      </c>
      <c r="AW18" s="29">
        <v>10</v>
      </c>
      <c r="AZ18" s="29">
        <v>17</v>
      </c>
      <c r="BA18" s="29">
        <v>2</v>
      </c>
      <c r="BB18" s="29">
        <v>7</v>
      </c>
      <c r="BC18" s="30" t="s">
        <v>184</v>
      </c>
      <c r="BD18" s="29" t="str">
        <f>VLOOKUP(V18,'database 2.0'!$AA$38:$AB$40,2,FALSE)</f>
        <v>Farbe</v>
      </c>
      <c r="BE18" s="29" t="str">
        <f>VLOOKUP(W18,'database 2.0'!$AA$43:$AB$44,2,FALSE)</f>
        <v>Nothing</v>
      </c>
      <c r="BF18" s="29">
        <v>10</v>
      </c>
      <c r="BG18" s="29">
        <v>20</v>
      </c>
      <c r="BJ18" s="30" t="str">
        <f t="shared" si="0"/>
        <v>getTariffDao().create(new Tariff(tariffsetTarockBlockId, 2, "Rufer", TariffType1.Rufer, TariffType2.Vorhand, 10));</v>
      </c>
      <c r="BK18" s="30" t="str">
        <f t="shared" si="1"/>
        <v>getPremiumDao().create(new Premium(tariffsetTarockBlockId, 7, "4 Könige", PremiumType1.Farbe, PremiumType2.Nothing, "10", "20"));</v>
      </c>
    </row>
    <row r="19" spans="11:63" ht="15.75" thickBot="1" x14ac:dyDescent="0.3">
      <c r="K19" s="29">
        <v>18</v>
      </c>
      <c r="L19" s="29">
        <v>2</v>
      </c>
      <c r="M19" t="s">
        <v>191</v>
      </c>
      <c r="N19" s="29">
        <v>2</v>
      </c>
      <c r="O19" s="29">
        <v>1</v>
      </c>
      <c r="P19" s="29">
        <v>40</v>
      </c>
      <c r="S19" s="29">
        <v>18</v>
      </c>
      <c r="T19" s="29">
        <v>2</v>
      </c>
      <c r="U19" t="s">
        <v>17</v>
      </c>
      <c r="V19" s="29">
        <v>3</v>
      </c>
      <c r="W19" s="29">
        <v>0</v>
      </c>
      <c r="X19" s="29" t="s">
        <v>200</v>
      </c>
      <c r="Y19" s="29" t="s">
        <v>201</v>
      </c>
      <c r="AD19" s="30" t="str">
        <f t="shared" si="2"/>
        <v>getTariffDao().create(new Tariff(tariffsetTarockBlockId,Sechserdreier,"2",1,40,));</v>
      </c>
      <c r="AE19" s="43" t="str">
        <f t="shared" si="3"/>
        <v>getPremiumDao().create(new Premium(tariffsetTarockBlockId,2,"Valat",3,0,"x4","x8"));</v>
      </c>
      <c r="AQ19" s="29">
        <v>18</v>
      </c>
      <c r="AR19" s="29">
        <v>2</v>
      </c>
      <c r="AS19" s="29">
        <v>3</v>
      </c>
      <c r="AT19" s="30" t="s">
        <v>191</v>
      </c>
      <c r="AU19" s="29" t="str">
        <f>VLOOKUP(N19,'database 2.0'!$AA$20:$AB$23,2,FALSE)</f>
        <v>Dreier</v>
      </c>
      <c r="AV19" s="29" t="str">
        <f>VLOOKUP(O19,'database 2.0'!$AA$26:$AB$35,2,FALSE)</f>
        <v>Vorhand</v>
      </c>
      <c r="AW19" s="29">
        <v>40</v>
      </c>
      <c r="AZ19" s="42">
        <v>18</v>
      </c>
      <c r="BA19" s="42">
        <v>2</v>
      </c>
      <c r="BB19" s="42">
        <v>8</v>
      </c>
      <c r="BC19" s="43" t="s">
        <v>17</v>
      </c>
      <c r="BD19" s="42" t="str">
        <f>VLOOKUP(V19,'database 2.0'!$AA$38:$AB$40,2,FALSE)</f>
        <v>PunkteStiche</v>
      </c>
      <c r="BE19" s="42" t="str">
        <f>VLOOKUP(W19,'database 2.0'!$AA$43:$AB$44,2,FALSE)</f>
        <v>Nothing</v>
      </c>
      <c r="BF19" s="42" t="s">
        <v>200</v>
      </c>
      <c r="BG19" s="42" t="s">
        <v>201</v>
      </c>
      <c r="BJ19" s="30" t="str">
        <f t="shared" si="0"/>
        <v>getTariffDao().create(new Tariff(tariffsetTarockBlockId, 3, "Sechserdreier", TariffType1.Dreier, TariffType2.Vorhand, 40));</v>
      </c>
      <c r="BK19" s="43" t="str">
        <f t="shared" si="1"/>
        <v>getPremiumDao().create(new Premium(tariffsetTarockBlockId, 8, "Valat", PremiumType1.PunkteStiche, PremiumType2.Nothing, "x4", "x8"));</v>
      </c>
    </row>
    <row r="20" spans="11:63" x14ac:dyDescent="0.25">
      <c r="K20" s="29">
        <v>19</v>
      </c>
      <c r="L20" s="29">
        <v>2</v>
      </c>
      <c r="M20" t="s">
        <v>185</v>
      </c>
      <c r="N20" s="29">
        <v>4</v>
      </c>
      <c r="O20" s="29">
        <v>2</v>
      </c>
      <c r="P20" s="29">
        <v>20</v>
      </c>
      <c r="S20" s="29">
        <v>19</v>
      </c>
      <c r="T20" s="29">
        <v>3</v>
      </c>
      <c r="U20" t="s">
        <v>179</v>
      </c>
      <c r="V20" s="29">
        <v>1</v>
      </c>
      <c r="W20" s="29">
        <v>0</v>
      </c>
      <c r="X20" s="29">
        <v>10</v>
      </c>
      <c r="Y20" s="29">
        <v>20</v>
      </c>
      <c r="AD20" s="30" t="str">
        <f t="shared" si="2"/>
        <v>getTariffDao().create(new Tariff(tariffsetTarockBlockId,Piccolo,"4",2,20,));</v>
      </c>
      <c r="AE20" s="30" t="str">
        <f t="shared" si="3"/>
        <v>getPremiumDao().create(new Premium(tariffsetTarockBlockId,3,"Pagat",1,0,"10","20"));</v>
      </c>
      <c r="AQ20" s="29">
        <v>19</v>
      </c>
      <c r="AR20" s="29">
        <v>2</v>
      </c>
      <c r="AS20" s="29">
        <v>4</v>
      </c>
      <c r="AT20" s="30" t="s">
        <v>185</v>
      </c>
      <c r="AU20" s="29" t="str">
        <f>VLOOKUP(N20,'database 2.0'!$AA$20:$AB$23,2,FALSE)</f>
        <v>Negativ</v>
      </c>
      <c r="AV20" s="29" t="str">
        <f>VLOOKUP(O20,'database 2.0'!$AA$26:$AB$35,2,FALSE)</f>
        <v>PiccoloZwiccolo</v>
      </c>
      <c r="AW20" s="29">
        <v>20</v>
      </c>
      <c r="AZ20" s="29">
        <v>19</v>
      </c>
      <c r="BA20" s="29">
        <v>3</v>
      </c>
      <c r="BB20" s="29">
        <v>1</v>
      </c>
      <c r="BC20" s="30" t="s">
        <v>179</v>
      </c>
      <c r="BD20" s="29" t="str">
        <f>VLOOKUP(V20,'database 2.0'!$AA$38:$AB$40,2,FALSE)</f>
        <v>Tarock</v>
      </c>
      <c r="BE20" s="29" t="str">
        <f>VLOOKUP(W20,'database 2.0'!$AA$43:$AB$44,2,FALSE)</f>
        <v>Nothing</v>
      </c>
      <c r="BF20" s="29">
        <v>10</v>
      </c>
      <c r="BG20" s="29">
        <v>20</v>
      </c>
      <c r="BJ20" s="30" t="str">
        <f t="shared" si="0"/>
        <v>getTariffDao().create(new Tariff(tariffsetTarockBlockId, 4, "Piccolo", TariffType1.Negativ, TariffType2.PiccoloZwiccolo, 20));</v>
      </c>
      <c r="BK20" s="30" t="str">
        <f t="shared" si="1"/>
        <v>getPremiumDao().create(new Premium(tariffsetTarockBlockId, 1, "Pagat", PremiumType1.Tarock, PremiumType2.Nothing, "10", "20"));</v>
      </c>
    </row>
    <row r="21" spans="11:63" x14ac:dyDescent="0.25">
      <c r="K21" s="29">
        <v>20</v>
      </c>
      <c r="L21" s="29">
        <v>2</v>
      </c>
      <c r="M21" t="s">
        <v>186</v>
      </c>
      <c r="N21" s="29">
        <v>4</v>
      </c>
      <c r="O21" s="29">
        <v>2</v>
      </c>
      <c r="P21" s="29">
        <v>20</v>
      </c>
      <c r="S21" s="29">
        <v>20</v>
      </c>
      <c r="T21" s="29">
        <v>3</v>
      </c>
      <c r="U21" t="s">
        <v>180</v>
      </c>
      <c r="V21" s="29">
        <v>1</v>
      </c>
      <c r="W21" s="29">
        <v>0</v>
      </c>
      <c r="X21" s="29">
        <v>20</v>
      </c>
      <c r="Y21" s="29">
        <v>40</v>
      </c>
      <c r="AD21" s="30" t="str">
        <f t="shared" si="2"/>
        <v>getTariffDao().create(new Tariff(tariffsetTarockBlockId,Zwiccolo,"4",2,20,));</v>
      </c>
      <c r="AE21" s="30" t="str">
        <f t="shared" si="3"/>
        <v>getPremiumDao().create(new Premium(tariffsetTarockBlockId,3,"Uhu",1,0,"20","40"));</v>
      </c>
      <c r="AQ21" s="29">
        <v>20</v>
      </c>
      <c r="AR21" s="29">
        <v>2</v>
      </c>
      <c r="AS21" s="29">
        <v>5</v>
      </c>
      <c r="AT21" s="30" t="s">
        <v>186</v>
      </c>
      <c r="AU21" s="29" t="str">
        <f>VLOOKUP(N21,'database 2.0'!$AA$20:$AB$23,2,FALSE)</f>
        <v>Negativ</v>
      </c>
      <c r="AV21" s="29" t="str">
        <f>VLOOKUP(O21,'database 2.0'!$AA$26:$AB$35,2,FALSE)</f>
        <v>PiccoloZwiccolo</v>
      </c>
      <c r="AW21" s="29">
        <v>20</v>
      </c>
      <c r="AZ21" s="29">
        <v>20</v>
      </c>
      <c r="BA21" s="29">
        <v>3</v>
      </c>
      <c r="BB21" s="29">
        <v>2</v>
      </c>
      <c r="BC21" s="30" t="s">
        <v>180</v>
      </c>
      <c r="BD21" s="29" t="str">
        <f>VLOOKUP(V21,'database 2.0'!$AA$38:$AB$40,2,FALSE)</f>
        <v>Tarock</v>
      </c>
      <c r="BE21" s="29" t="str">
        <f>VLOOKUP(W21,'database 2.0'!$AA$43:$AB$44,2,FALSE)</f>
        <v>Nothing</v>
      </c>
      <c r="BF21" s="29">
        <v>20</v>
      </c>
      <c r="BG21" s="29">
        <v>40</v>
      </c>
      <c r="BJ21" s="30" t="str">
        <f t="shared" si="0"/>
        <v>getTariffDao().create(new Tariff(tariffsetTarockBlockId, 5, "Zwiccolo", TariffType1.Negativ, TariffType2.PiccoloZwiccolo, 20));</v>
      </c>
      <c r="BK21" s="30" t="str">
        <f t="shared" si="1"/>
        <v>getPremiumDao().create(new Premium(tariffsetTarockBlockId, 2, "Uhu", PremiumType1.Tarock, PremiumType2.Nothing, "20", "40"));</v>
      </c>
    </row>
    <row r="22" spans="11:63" x14ac:dyDescent="0.25">
      <c r="K22" s="29">
        <v>21</v>
      </c>
      <c r="L22" s="29">
        <v>2</v>
      </c>
      <c r="M22" t="s">
        <v>173</v>
      </c>
      <c r="N22" s="29">
        <v>1</v>
      </c>
      <c r="O22" s="29">
        <v>4</v>
      </c>
      <c r="P22" s="29">
        <v>20</v>
      </c>
      <c r="S22" s="29">
        <v>21</v>
      </c>
      <c r="T22" s="29">
        <v>3</v>
      </c>
      <c r="U22" t="s">
        <v>181</v>
      </c>
      <c r="V22" s="29">
        <v>1</v>
      </c>
      <c r="W22" s="29">
        <v>0</v>
      </c>
      <c r="X22" s="29">
        <v>30</v>
      </c>
      <c r="Y22" s="29">
        <v>60</v>
      </c>
      <c r="AD22" s="30" t="str">
        <f t="shared" si="2"/>
        <v>getTariffDao().create(new Tariff(tariffsetTarockBlockId,Solorufer,"1",4,20,));</v>
      </c>
      <c r="AE22" s="30" t="str">
        <f t="shared" si="3"/>
        <v>getPremiumDao().create(new Premium(tariffsetTarockBlockId,3,"Kakadu",1,0,"30","60"));</v>
      </c>
      <c r="AQ22" s="29">
        <v>21</v>
      </c>
      <c r="AR22" s="29">
        <v>2</v>
      </c>
      <c r="AS22" s="29">
        <v>6</v>
      </c>
      <c r="AT22" s="30" t="s">
        <v>173</v>
      </c>
      <c r="AU22" s="29" t="str">
        <f>VLOOKUP(N22,'database 2.0'!$AA$20:$AB$23,2,FALSE)</f>
        <v>Rufer</v>
      </c>
      <c r="AV22" s="29" t="str">
        <f>VLOOKUP(O22,'database 2.0'!$AA$26:$AB$35,2,FALSE)</f>
        <v>Solo</v>
      </c>
      <c r="AW22" s="29">
        <v>20</v>
      </c>
      <c r="AZ22" s="29">
        <v>21</v>
      </c>
      <c r="BA22" s="29">
        <v>3</v>
      </c>
      <c r="BB22" s="29">
        <v>3</v>
      </c>
      <c r="BC22" s="30" t="s">
        <v>181</v>
      </c>
      <c r="BD22" s="29" t="str">
        <f>VLOOKUP(V22,'database 2.0'!$AA$38:$AB$40,2,FALSE)</f>
        <v>Tarock</v>
      </c>
      <c r="BE22" s="29" t="str">
        <f>VLOOKUP(W22,'database 2.0'!$AA$43:$AB$44,2,FALSE)</f>
        <v>Nothing</v>
      </c>
      <c r="BF22" s="29">
        <v>30</v>
      </c>
      <c r="BG22" s="29">
        <v>60</v>
      </c>
      <c r="BJ22" s="30" t="str">
        <f t="shared" si="0"/>
        <v>getTariffDao().create(new Tariff(tariffsetTarockBlockId, 6, "Solorufer", TariffType1.Rufer, TariffType2.Solo, 20));</v>
      </c>
      <c r="BK22" s="30" t="str">
        <f t="shared" si="1"/>
        <v>getPremiumDao().create(new Premium(tariffsetTarockBlockId, 3, "Kakadu", PremiumType1.Tarock, PremiumType2.Nothing, "30", "60"));</v>
      </c>
    </row>
    <row r="23" spans="11:63" x14ac:dyDescent="0.25">
      <c r="K23" s="29">
        <v>22</v>
      </c>
      <c r="L23" s="29">
        <v>2</v>
      </c>
      <c r="M23" s="2" t="s">
        <v>111</v>
      </c>
      <c r="N23" s="29">
        <v>1</v>
      </c>
      <c r="O23" s="29">
        <v>5</v>
      </c>
      <c r="P23" s="29">
        <v>30</v>
      </c>
      <c r="S23" s="29">
        <v>22</v>
      </c>
      <c r="T23" s="29">
        <v>3</v>
      </c>
      <c r="U23" t="s">
        <v>196</v>
      </c>
      <c r="V23" s="29">
        <v>1</v>
      </c>
      <c r="W23" s="29">
        <v>0</v>
      </c>
      <c r="X23" s="29">
        <v>40</v>
      </c>
      <c r="Y23" s="29">
        <v>80</v>
      </c>
      <c r="AD23" s="30" t="str">
        <f t="shared" si="2"/>
        <v>getTariffDao().create(new Tariff(tariffsetTarockBlockId,Pagatrufer,"1",5,30,));</v>
      </c>
      <c r="AE23" s="30" t="str">
        <f t="shared" si="3"/>
        <v>getPremiumDao().create(new Premium(tariffsetTarockBlockId,3,"Quapil",1,0,"40","80"));</v>
      </c>
      <c r="AQ23" s="29">
        <v>22</v>
      </c>
      <c r="AR23" s="29">
        <v>2</v>
      </c>
      <c r="AS23" s="29">
        <v>7</v>
      </c>
      <c r="AT23" s="2" t="s">
        <v>111</v>
      </c>
      <c r="AU23" s="29" t="str">
        <f>VLOOKUP(N23,'database 2.0'!$AA$20:$AB$23,2,FALSE)</f>
        <v>Rufer</v>
      </c>
      <c r="AV23" s="29" t="str">
        <f>VLOOKUP(O23,'database 2.0'!$AA$26:$AB$35,2,FALSE)</f>
        <v>Besserrufer</v>
      </c>
      <c r="AW23" s="29">
        <v>30</v>
      </c>
      <c r="AZ23" s="29">
        <v>22</v>
      </c>
      <c r="BA23" s="29">
        <v>3</v>
      </c>
      <c r="BB23" s="29">
        <v>4</v>
      </c>
      <c r="BC23" s="30" t="s">
        <v>196</v>
      </c>
      <c r="BD23" s="29" t="str">
        <f>VLOOKUP(V23,'database 2.0'!$AA$38:$AB$40,2,FALSE)</f>
        <v>Tarock</v>
      </c>
      <c r="BE23" s="29" t="str">
        <f>VLOOKUP(W23,'database 2.0'!$AA$43:$AB$44,2,FALSE)</f>
        <v>Nothing</v>
      </c>
      <c r="BF23" s="29">
        <v>40</v>
      </c>
      <c r="BG23" s="29">
        <v>80</v>
      </c>
      <c r="BJ23" s="30" t="str">
        <f t="shared" si="0"/>
        <v>getTariffDao().create(new Tariff(tariffsetTarockBlockId, 7, "Pagatrufer", TariffType1.Rufer, TariffType2.Besserrufer, 30));</v>
      </c>
      <c r="BK23" s="30" t="str">
        <f t="shared" si="1"/>
        <v>getPremiumDao().create(new Premium(tariffsetTarockBlockId, 4, "Quapil", PremiumType1.Tarock, PremiumType2.Nothing, "40", "80"));</v>
      </c>
    </row>
    <row r="24" spans="11:63" x14ac:dyDescent="0.25">
      <c r="K24" s="29">
        <v>23</v>
      </c>
      <c r="L24" s="29">
        <v>2</v>
      </c>
      <c r="M24" t="s">
        <v>193</v>
      </c>
      <c r="N24" s="29">
        <v>4</v>
      </c>
      <c r="O24" s="29">
        <v>3</v>
      </c>
      <c r="P24" s="29">
        <v>40</v>
      </c>
      <c r="S24" s="29">
        <v>23</v>
      </c>
      <c r="T24" s="29">
        <v>3</v>
      </c>
      <c r="U24" t="s">
        <v>182</v>
      </c>
      <c r="V24" s="29">
        <v>2</v>
      </c>
      <c r="W24" s="29">
        <v>0</v>
      </c>
      <c r="X24" s="29">
        <v>10</v>
      </c>
      <c r="Y24" s="29">
        <v>20</v>
      </c>
      <c r="AD24" s="30" t="str">
        <f t="shared" si="2"/>
        <v>getTariffDao().create(new Tariff(tariffsetTarockBlockId,Bettel,"4",3,40,));</v>
      </c>
      <c r="AE24" s="30" t="str">
        <f t="shared" si="3"/>
        <v>getPremiumDao().create(new Premium(tariffsetTarockBlockId,3,"König ultimo",2,0,"10","20"));</v>
      </c>
      <c r="AQ24" s="29">
        <v>23</v>
      </c>
      <c r="AR24" s="29">
        <v>2</v>
      </c>
      <c r="AS24" s="29">
        <v>8</v>
      </c>
      <c r="AT24" s="30" t="s">
        <v>193</v>
      </c>
      <c r="AU24" s="29" t="str">
        <f>VLOOKUP(N24,'database 2.0'!$AA$20:$AB$23,2,FALSE)</f>
        <v>Negativ</v>
      </c>
      <c r="AV24" s="29" t="str">
        <f>VLOOKUP(O24,'database 2.0'!$AA$26:$AB$35,2,FALSE)</f>
        <v>Bettler</v>
      </c>
      <c r="AW24" s="29">
        <v>40</v>
      </c>
      <c r="AZ24" s="29">
        <v>23</v>
      </c>
      <c r="BA24" s="29">
        <v>3</v>
      </c>
      <c r="BB24" s="29">
        <v>5</v>
      </c>
      <c r="BC24" s="30" t="s">
        <v>182</v>
      </c>
      <c r="BD24" s="29" t="str">
        <f>VLOOKUP(V24,'database 2.0'!$AA$38:$AB$40,2,FALSE)</f>
        <v>Farbe</v>
      </c>
      <c r="BE24" s="29" t="str">
        <f>VLOOKUP(W24,'database 2.0'!$AA$43:$AB$44,2,FALSE)</f>
        <v>Nothing</v>
      </c>
      <c r="BF24" s="29">
        <v>10</v>
      </c>
      <c r="BG24" s="29">
        <v>20</v>
      </c>
      <c r="BJ24" s="30" t="str">
        <f t="shared" si="0"/>
        <v>getTariffDao().create(new Tariff(tariffsetTarockBlockId, 8, "Bettel", TariffType1.Negativ, TariffType2.Bettler, 40));</v>
      </c>
      <c r="BK24" s="30" t="str">
        <f t="shared" si="1"/>
        <v>getPremiumDao().create(new Premium(tariffsetTarockBlockId, 5, "König ultimo", PremiumType1.Farbe, PremiumType2.Nothing, "10", "20"));</v>
      </c>
    </row>
    <row r="25" spans="11:63" x14ac:dyDescent="0.25">
      <c r="K25" s="29">
        <v>24</v>
      </c>
      <c r="L25" s="29">
        <v>2</v>
      </c>
      <c r="M25" s="2" t="s">
        <v>112</v>
      </c>
      <c r="N25" s="29">
        <v>1</v>
      </c>
      <c r="O25" s="29">
        <v>5</v>
      </c>
      <c r="P25" s="29">
        <v>50</v>
      </c>
      <c r="S25" s="29">
        <v>24</v>
      </c>
      <c r="T25" s="29">
        <v>3</v>
      </c>
      <c r="U25" t="s">
        <v>183</v>
      </c>
      <c r="V25" s="29">
        <v>1</v>
      </c>
      <c r="W25" s="29">
        <v>0</v>
      </c>
      <c r="X25" s="29">
        <v>10</v>
      </c>
      <c r="Y25" s="29">
        <v>20</v>
      </c>
      <c r="AD25" s="30" t="str">
        <f t="shared" si="2"/>
        <v>getTariffDao().create(new Tariff(tariffsetTarockBlockId,Uhurufer,"1",5,50,));</v>
      </c>
      <c r="AE25" s="30" t="str">
        <f t="shared" si="3"/>
        <v>getPremiumDao().create(new Premium(tariffsetTarockBlockId,3,"Trull",1,0,"10","20"));</v>
      </c>
      <c r="AQ25" s="29">
        <v>24</v>
      </c>
      <c r="AR25" s="29">
        <v>2</v>
      </c>
      <c r="AS25" s="29">
        <v>9</v>
      </c>
      <c r="AT25" s="2" t="s">
        <v>112</v>
      </c>
      <c r="AU25" s="29" t="str">
        <f>VLOOKUP(N25,'database 2.0'!$AA$20:$AB$23,2,FALSE)</f>
        <v>Rufer</v>
      </c>
      <c r="AV25" s="29" t="str">
        <f>VLOOKUP(O25,'database 2.0'!$AA$26:$AB$35,2,FALSE)</f>
        <v>Besserrufer</v>
      </c>
      <c r="AW25" s="29">
        <v>50</v>
      </c>
      <c r="AZ25" s="29">
        <v>24</v>
      </c>
      <c r="BA25" s="29">
        <v>3</v>
      </c>
      <c r="BB25" s="29">
        <v>6</v>
      </c>
      <c r="BC25" s="30" t="s">
        <v>183</v>
      </c>
      <c r="BD25" s="29" t="str">
        <f>VLOOKUP(V25,'database 2.0'!$AA$38:$AB$40,2,FALSE)</f>
        <v>Tarock</v>
      </c>
      <c r="BE25" s="29" t="str">
        <f>VLOOKUP(W25,'database 2.0'!$AA$43:$AB$44,2,FALSE)</f>
        <v>Nothing</v>
      </c>
      <c r="BF25" s="29">
        <v>10</v>
      </c>
      <c r="BG25" s="29">
        <v>20</v>
      </c>
      <c r="BJ25" s="30" t="str">
        <f t="shared" si="0"/>
        <v>getTariffDao().create(new Tariff(tariffsetTarockBlockId, 9, "Uhurufer", TariffType1.Rufer, TariffType2.Besserrufer, 50));</v>
      </c>
      <c r="BK25" s="30" t="str">
        <f t="shared" si="1"/>
        <v>getPremiumDao().create(new Premium(tariffsetTarockBlockId, 6, "Trull", PremiumType1.Tarock, PremiumType2.Nothing, "10", "20"));</v>
      </c>
    </row>
    <row r="26" spans="11:63" x14ac:dyDescent="0.25">
      <c r="K26" s="29">
        <v>25</v>
      </c>
      <c r="L26" s="29">
        <v>2</v>
      </c>
      <c r="M26" t="s">
        <v>175</v>
      </c>
      <c r="N26" s="29">
        <v>3</v>
      </c>
      <c r="O26" s="29">
        <v>0</v>
      </c>
      <c r="P26" s="29">
        <v>50</v>
      </c>
      <c r="S26" s="29">
        <v>25</v>
      </c>
      <c r="T26" s="29">
        <v>3</v>
      </c>
      <c r="U26" t="s">
        <v>184</v>
      </c>
      <c r="V26" s="29">
        <v>2</v>
      </c>
      <c r="W26" s="29">
        <v>0</v>
      </c>
      <c r="X26" s="29">
        <v>10</v>
      </c>
      <c r="Y26" s="29">
        <v>20</v>
      </c>
      <c r="AD26" s="30" t="str">
        <f t="shared" si="2"/>
        <v>getTariffDao().create(new Tariff(tariffsetTarockBlockId,Farbendreier,"3",0,50,));</v>
      </c>
      <c r="AE26" s="30" t="str">
        <f t="shared" si="3"/>
        <v>getPremiumDao().create(new Premium(tariffsetTarockBlockId,3,"4 Könige",2,0,"10","20"));</v>
      </c>
      <c r="AQ26" s="29">
        <v>25</v>
      </c>
      <c r="AR26" s="29">
        <v>2</v>
      </c>
      <c r="AS26" s="29">
        <v>10</v>
      </c>
      <c r="AT26" s="30" t="s">
        <v>175</v>
      </c>
      <c r="AU26" s="29" t="str">
        <f>VLOOKUP(N26,'database 2.0'!$AA$20:$AB$23,2,FALSE)</f>
        <v>Farben</v>
      </c>
      <c r="AV26" s="29" t="str">
        <f>VLOOKUP(O26,'database 2.0'!$AA$26:$AB$35,2,FALSE)</f>
        <v>Nothing</v>
      </c>
      <c r="AW26" s="29">
        <v>50</v>
      </c>
      <c r="AZ26" s="29">
        <v>25</v>
      </c>
      <c r="BA26" s="29">
        <v>3</v>
      </c>
      <c r="BB26" s="29">
        <v>7</v>
      </c>
      <c r="BC26" s="30" t="s">
        <v>184</v>
      </c>
      <c r="BD26" s="29" t="str">
        <f>VLOOKUP(V26,'database 2.0'!$AA$38:$AB$40,2,FALSE)</f>
        <v>Farbe</v>
      </c>
      <c r="BE26" s="29" t="str">
        <f>VLOOKUP(W26,'database 2.0'!$AA$43:$AB$44,2,FALSE)</f>
        <v>Nothing</v>
      </c>
      <c r="BF26" s="29">
        <v>10</v>
      </c>
      <c r="BG26" s="29">
        <v>20</v>
      </c>
      <c r="BJ26" s="30" t="str">
        <f t="shared" si="0"/>
        <v>getTariffDao().create(new Tariff(tariffsetTarockBlockId, 10, "Farbendreier", TariffType1.Farben, TariffType2.Nothing, 50));</v>
      </c>
      <c r="BK26" s="30" t="str">
        <f t="shared" si="1"/>
        <v>getPremiumDao().create(new Premium(tariffsetTarockBlockId, 7, "4 Könige", PremiumType1.Farbe, PremiumType2.Nothing, "10", "20"));</v>
      </c>
    </row>
    <row r="27" spans="11:63" ht="15.75" thickBot="1" x14ac:dyDescent="0.3">
      <c r="K27" s="29">
        <v>26</v>
      </c>
      <c r="L27" s="29">
        <v>2</v>
      </c>
      <c r="M27" t="s">
        <v>9</v>
      </c>
      <c r="N27" s="29">
        <v>2</v>
      </c>
      <c r="O27" s="29">
        <v>0</v>
      </c>
      <c r="P27" s="29">
        <v>50</v>
      </c>
      <c r="S27" s="29">
        <v>26</v>
      </c>
      <c r="T27" s="29">
        <v>3</v>
      </c>
      <c r="U27" t="s">
        <v>17</v>
      </c>
      <c r="V27" s="29">
        <v>3</v>
      </c>
      <c r="W27" s="29">
        <v>0</v>
      </c>
      <c r="X27" s="29" t="s">
        <v>200</v>
      </c>
      <c r="Y27" s="29" t="s">
        <v>201</v>
      </c>
      <c r="AD27" s="30" t="str">
        <f t="shared" si="2"/>
        <v>getTariffDao().create(new Tariff(tariffsetTarockBlockId,Dreier,"2",0,50,));</v>
      </c>
      <c r="AE27" s="43" t="str">
        <f t="shared" si="3"/>
        <v>getPremiumDao().create(new Premium(tariffsetTarockBlockId,3,"Valat",3,0,"x4","x8"));</v>
      </c>
      <c r="AQ27" s="29">
        <v>26</v>
      </c>
      <c r="AR27" s="29">
        <v>2</v>
      </c>
      <c r="AS27" s="29">
        <v>11</v>
      </c>
      <c r="AT27" s="30" t="s">
        <v>9</v>
      </c>
      <c r="AU27" s="29" t="str">
        <f>VLOOKUP(N27,'database 2.0'!$AA$20:$AB$23,2,FALSE)</f>
        <v>Dreier</v>
      </c>
      <c r="AV27" s="29" t="str">
        <f>VLOOKUP(O27,'database 2.0'!$AA$26:$AB$35,2,FALSE)</f>
        <v>Nothing</v>
      </c>
      <c r="AW27" s="29">
        <v>50</v>
      </c>
      <c r="AZ27" s="42">
        <v>26</v>
      </c>
      <c r="BA27" s="42">
        <v>3</v>
      </c>
      <c r="BB27" s="42">
        <v>8</v>
      </c>
      <c r="BC27" s="43" t="s">
        <v>17</v>
      </c>
      <c r="BD27" s="42" t="str">
        <f>VLOOKUP(V27,'database 2.0'!$AA$38:$AB$40,2,FALSE)</f>
        <v>PunkteStiche</v>
      </c>
      <c r="BE27" s="42" t="str">
        <f>VLOOKUP(W27,'database 2.0'!$AA$43:$AB$44,2,FALSE)</f>
        <v>Nothing</v>
      </c>
      <c r="BF27" s="42" t="s">
        <v>200</v>
      </c>
      <c r="BG27" s="42" t="s">
        <v>201</v>
      </c>
      <c r="BJ27" s="30" t="str">
        <f t="shared" si="0"/>
        <v>getTariffDao().create(new Tariff(tariffsetTarockBlockId, 11, "Dreier", TariffType1.Dreier, TariffType2.Nothing, 50));</v>
      </c>
      <c r="BK27" s="43" t="str">
        <f t="shared" si="1"/>
        <v>getPremiumDao().create(new Premium(tariffsetTarockBlockId, 8, "Valat", PremiumType1.PunkteStiche, PremiumType2.Nothing, "x4", "x8"));</v>
      </c>
    </row>
    <row r="28" spans="11:63" x14ac:dyDescent="0.25">
      <c r="K28" s="29">
        <v>27</v>
      </c>
      <c r="L28" s="29">
        <v>2</v>
      </c>
      <c r="M28" t="s">
        <v>187</v>
      </c>
      <c r="N28" s="29">
        <v>4</v>
      </c>
      <c r="O28" s="29">
        <v>2</v>
      </c>
      <c r="P28" s="29">
        <v>60</v>
      </c>
      <c r="S28" s="29">
        <v>27</v>
      </c>
      <c r="T28" s="29">
        <v>4</v>
      </c>
      <c r="U28" t="s">
        <v>179</v>
      </c>
      <c r="V28" s="29">
        <v>1</v>
      </c>
      <c r="W28" s="29">
        <v>0</v>
      </c>
      <c r="X28" s="29">
        <v>10</v>
      </c>
      <c r="Y28" s="29">
        <v>20</v>
      </c>
      <c r="AD28" s="30" t="str">
        <f t="shared" si="2"/>
        <v>getTariffDao().create(new Tariff(tariffsetTarockBlockId,Piccolo ouvert,"4",2,60,));</v>
      </c>
      <c r="AE28" s="30" t="str">
        <f t="shared" si="3"/>
        <v>getPremiumDao().create(new Premium(tariffsetTarockBlockId,4,"Pagat",1,0,"10","20"));</v>
      </c>
      <c r="AQ28" s="29">
        <v>27</v>
      </c>
      <c r="AR28" s="29">
        <v>2</v>
      </c>
      <c r="AS28" s="29">
        <v>12</v>
      </c>
      <c r="AT28" s="30" t="s">
        <v>187</v>
      </c>
      <c r="AU28" s="29" t="str">
        <f>VLOOKUP(N28,'database 2.0'!$AA$20:$AB$23,2,FALSE)</f>
        <v>Negativ</v>
      </c>
      <c r="AV28" s="29" t="str">
        <f>VLOOKUP(O28,'database 2.0'!$AA$26:$AB$35,2,FALSE)</f>
        <v>PiccoloZwiccolo</v>
      </c>
      <c r="AW28" s="29">
        <v>60</v>
      </c>
      <c r="AZ28" s="29">
        <v>27</v>
      </c>
      <c r="BA28" s="29">
        <v>4</v>
      </c>
      <c r="BB28" s="29">
        <v>1</v>
      </c>
      <c r="BC28" s="30" t="s">
        <v>179</v>
      </c>
      <c r="BD28" s="29" t="str">
        <f>VLOOKUP(V28,'database 2.0'!$AA$38:$AB$40,2,FALSE)</f>
        <v>Tarock</v>
      </c>
      <c r="BE28" s="29" t="str">
        <f>VLOOKUP(W28,'database 2.0'!$AA$43:$AB$44,2,FALSE)</f>
        <v>Nothing</v>
      </c>
      <c r="BF28" s="29">
        <v>10</v>
      </c>
      <c r="BG28" s="29">
        <v>20</v>
      </c>
      <c r="BJ28" s="30" t="str">
        <f t="shared" si="0"/>
        <v>getTariffDao().create(new Tariff(tariffsetTarockBlockId, 12, "Piccolo ouvert", TariffType1.Negativ, TariffType2.PiccoloZwiccolo, 60));</v>
      </c>
      <c r="BK28" s="30" t="str">
        <f t="shared" si="1"/>
        <v>getPremiumDao().create(new Premium(tariffsetTarockBlockId, 1, "Pagat", PremiumType1.Tarock, PremiumType2.Nothing, "10", "20"));</v>
      </c>
    </row>
    <row r="29" spans="11:63" x14ac:dyDescent="0.25">
      <c r="K29" s="29">
        <v>28</v>
      </c>
      <c r="L29" s="29">
        <v>2</v>
      </c>
      <c r="M29" t="s">
        <v>188</v>
      </c>
      <c r="N29" s="29">
        <v>4</v>
      </c>
      <c r="O29" s="29">
        <v>2</v>
      </c>
      <c r="P29" s="29">
        <v>60</v>
      </c>
      <c r="S29" s="29">
        <v>28</v>
      </c>
      <c r="T29" s="29">
        <v>4</v>
      </c>
      <c r="U29" t="s">
        <v>180</v>
      </c>
      <c r="V29" s="29">
        <v>1</v>
      </c>
      <c r="W29" s="29">
        <v>0</v>
      </c>
      <c r="X29" s="29">
        <v>20</v>
      </c>
      <c r="Y29" s="29">
        <v>40</v>
      </c>
      <c r="AD29" s="30" t="str">
        <f t="shared" si="2"/>
        <v>getTariffDao().create(new Tariff(tariffsetTarockBlockId,Zwiccolo ouvert,"4",2,60,));</v>
      </c>
      <c r="AE29" s="30" t="str">
        <f t="shared" si="3"/>
        <v>getPremiumDao().create(new Premium(tariffsetTarockBlockId,4,"Uhu",1,0,"20","40"));</v>
      </c>
      <c r="AQ29" s="29">
        <v>28</v>
      </c>
      <c r="AR29" s="29">
        <v>2</v>
      </c>
      <c r="AS29" s="29">
        <v>13</v>
      </c>
      <c r="AT29" s="30" t="s">
        <v>188</v>
      </c>
      <c r="AU29" s="29" t="str">
        <f>VLOOKUP(N29,'database 2.0'!$AA$20:$AB$23,2,FALSE)</f>
        <v>Negativ</v>
      </c>
      <c r="AV29" s="29" t="str">
        <f>VLOOKUP(O29,'database 2.0'!$AA$26:$AB$35,2,FALSE)</f>
        <v>PiccoloZwiccolo</v>
      </c>
      <c r="AW29" s="29">
        <v>60</v>
      </c>
      <c r="AZ29" s="29">
        <v>28</v>
      </c>
      <c r="BA29" s="29">
        <v>4</v>
      </c>
      <c r="BB29" s="29">
        <v>2</v>
      </c>
      <c r="BC29" s="30" t="s">
        <v>180</v>
      </c>
      <c r="BD29" s="29" t="str">
        <f>VLOOKUP(V29,'database 2.0'!$AA$38:$AB$40,2,FALSE)</f>
        <v>Tarock</v>
      </c>
      <c r="BE29" s="29" t="str">
        <f>VLOOKUP(W29,'database 2.0'!$AA$43:$AB$44,2,FALSE)</f>
        <v>Nothing</v>
      </c>
      <c r="BF29" s="29">
        <v>20</v>
      </c>
      <c r="BG29" s="29">
        <v>40</v>
      </c>
      <c r="BJ29" s="30" t="str">
        <f t="shared" si="0"/>
        <v>getTariffDao().create(new Tariff(tariffsetTarockBlockId, 13, "Zwiccolo ouvert", TariffType1.Negativ, TariffType2.PiccoloZwiccolo, 60));</v>
      </c>
      <c r="BK29" s="30" t="str">
        <f t="shared" si="1"/>
        <v>getPremiumDao().create(new Premium(tariffsetTarockBlockId, 2, "Uhu", PremiumType1.Tarock, PremiumType2.Nothing, "20", "40"));</v>
      </c>
    </row>
    <row r="30" spans="11:63" x14ac:dyDescent="0.25">
      <c r="K30" s="29">
        <v>29</v>
      </c>
      <c r="L30" s="29">
        <v>2</v>
      </c>
      <c r="M30" s="2" t="s">
        <v>113</v>
      </c>
      <c r="N30" s="29">
        <v>1</v>
      </c>
      <c r="O30" s="29">
        <v>5</v>
      </c>
      <c r="P30" s="29">
        <v>70</v>
      </c>
      <c r="S30" s="29">
        <v>29</v>
      </c>
      <c r="T30" s="29">
        <v>4</v>
      </c>
      <c r="U30" t="s">
        <v>181</v>
      </c>
      <c r="V30" s="29">
        <v>1</v>
      </c>
      <c r="W30" s="29">
        <v>0</v>
      </c>
      <c r="X30" s="29">
        <v>30</v>
      </c>
      <c r="Y30" s="29">
        <v>60</v>
      </c>
      <c r="AD30" s="30" t="str">
        <f t="shared" si="2"/>
        <v>getTariffDao().create(new Tariff(tariffsetTarockBlockId,Kakadurufer,"1",5,70,));</v>
      </c>
      <c r="AE30" s="30" t="str">
        <f t="shared" si="3"/>
        <v>getPremiumDao().create(new Premium(tariffsetTarockBlockId,4,"Kakadu",1,0,"30","60"));</v>
      </c>
      <c r="AQ30" s="29">
        <v>29</v>
      </c>
      <c r="AR30" s="29">
        <v>2</v>
      </c>
      <c r="AS30" s="29">
        <v>14</v>
      </c>
      <c r="AT30" s="2" t="s">
        <v>113</v>
      </c>
      <c r="AU30" s="29" t="str">
        <f>VLOOKUP(N30,'database 2.0'!$AA$20:$AB$23,2,FALSE)</f>
        <v>Rufer</v>
      </c>
      <c r="AV30" s="29" t="str">
        <f>VLOOKUP(O30,'database 2.0'!$AA$26:$AB$35,2,FALSE)</f>
        <v>Besserrufer</v>
      </c>
      <c r="AW30" s="29">
        <v>70</v>
      </c>
      <c r="AZ30" s="29">
        <v>29</v>
      </c>
      <c r="BA30" s="29">
        <v>4</v>
      </c>
      <c r="BB30" s="29">
        <v>3</v>
      </c>
      <c r="BC30" s="30" t="s">
        <v>181</v>
      </c>
      <c r="BD30" s="29" t="str">
        <f>VLOOKUP(V30,'database 2.0'!$AA$38:$AB$40,2,FALSE)</f>
        <v>Tarock</v>
      </c>
      <c r="BE30" s="29" t="str">
        <f>VLOOKUP(W30,'database 2.0'!$AA$43:$AB$44,2,FALSE)</f>
        <v>Nothing</v>
      </c>
      <c r="BF30" s="29">
        <v>30</v>
      </c>
      <c r="BG30" s="29">
        <v>60</v>
      </c>
      <c r="BJ30" s="30" t="str">
        <f t="shared" si="0"/>
        <v>getTariffDao().create(new Tariff(tariffsetTarockBlockId, 14, "Kakadurufer", TariffType1.Rufer, TariffType2.Besserrufer, 70));</v>
      </c>
      <c r="BK30" s="30" t="str">
        <f t="shared" si="1"/>
        <v>getPremiumDao().create(new Premium(tariffsetTarockBlockId, 3, "Kakadu", PremiumType1.Tarock, PremiumType2.Nothing, "30", "60"));</v>
      </c>
    </row>
    <row r="31" spans="11:63" x14ac:dyDescent="0.25">
      <c r="K31" s="29">
        <v>30</v>
      </c>
      <c r="L31" s="29">
        <v>2</v>
      </c>
      <c r="M31" t="s">
        <v>195</v>
      </c>
      <c r="N31" s="29">
        <v>4</v>
      </c>
      <c r="O31" s="29">
        <v>3</v>
      </c>
      <c r="P31" s="29">
        <v>80</v>
      </c>
      <c r="S31" s="29">
        <v>30</v>
      </c>
      <c r="T31" s="29">
        <v>4</v>
      </c>
      <c r="U31" t="s">
        <v>196</v>
      </c>
      <c r="V31" s="29">
        <v>1</v>
      </c>
      <c r="W31" s="29">
        <v>0</v>
      </c>
      <c r="X31" s="29">
        <v>40</v>
      </c>
      <c r="Y31" s="29">
        <v>80</v>
      </c>
      <c r="AD31" s="30" t="str">
        <f t="shared" si="2"/>
        <v>getTariffDao().create(new Tariff(tariffsetTarockBlockId,Bettel ouvert,"4",3,80,));</v>
      </c>
      <c r="AE31" s="30" t="str">
        <f t="shared" si="3"/>
        <v>getPremiumDao().create(new Premium(tariffsetTarockBlockId,4,"Quapil",1,0,"40","80"));</v>
      </c>
      <c r="AQ31" s="29">
        <v>30</v>
      </c>
      <c r="AR31" s="29">
        <v>2</v>
      </c>
      <c r="AS31" s="29">
        <v>15</v>
      </c>
      <c r="AT31" s="30" t="s">
        <v>195</v>
      </c>
      <c r="AU31" s="29" t="str">
        <f>VLOOKUP(N31,'database 2.0'!$AA$20:$AB$23,2,FALSE)</f>
        <v>Negativ</v>
      </c>
      <c r="AV31" s="29" t="str">
        <f>VLOOKUP(O31,'database 2.0'!$AA$26:$AB$35,2,FALSE)</f>
        <v>Bettler</v>
      </c>
      <c r="AW31" s="29">
        <v>80</v>
      </c>
      <c r="AZ31" s="29">
        <v>30</v>
      </c>
      <c r="BA31" s="29">
        <v>4</v>
      </c>
      <c r="BB31" s="29">
        <v>4</v>
      </c>
      <c r="BC31" s="30" t="s">
        <v>196</v>
      </c>
      <c r="BD31" s="29" t="str">
        <f>VLOOKUP(V31,'database 2.0'!$AA$38:$AB$40,2,FALSE)</f>
        <v>Tarock</v>
      </c>
      <c r="BE31" s="29" t="str">
        <f>VLOOKUP(W31,'database 2.0'!$AA$43:$AB$44,2,FALSE)</f>
        <v>Nothing</v>
      </c>
      <c r="BF31" s="29">
        <v>40</v>
      </c>
      <c r="BG31" s="29">
        <v>80</v>
      </c>
      <c r="BJ31" s="30" t="str">
        <f t="shared" si="0"/>
        <v>getTariffDao().create(new Tariff(tariffsetTarockBlockId, 15, "Bettel ouvert", TariffType1.Negativ, TariffType2.Bettler, 80));</v>
      </c>
      <c r="BK31" s="30" t="str">
        <f t="shared" si="1"/>
        <v>getPremiumDao().create(new Premium(tariffsetTarockBlockId, 4, "Quapil", PremiumType1.Tarock, PremiumType2.Nothing, "40", "80"));</v>
      </c>
    </row>
    <row r="32" spans="11:63" x14ac:dyDescent="0.25">
      <c r="K32" s="29">
        <v>31</v>
      </c>
      <c r="L32" s="29">
        <v>2</v>
      </c>
      <c r="M32" s="2" t="s">
        <v>114</v>
      </c>
      <c r="N32" s="29">
        <v>1</v>
      </c>
      <c r="O32" s="29">
        <v>5</v>
      </c>
      <c r="P32" s="29">
        <v>90</v>
      </c>
      <c r="S32" s="29">
        <v>31</v>
      </c>
      <c r="T32" s="29">
        <v>4</v>
      </c>
      <c r="U32" t="s">
        <v>182</v>
      </c>
      <c r="V32" s="29">
        <v>2</v>
      </c>
      <c r="W32" s="29">
        <v>0</v>
      </c>
      <c r="X32" s="29">
        <v>10</v>
      </c>
      <c r="Y32" s="29">
        <v>20</v>
      </c>
      <c r="AD32" s="30" t="str">
        <f t="shared" si="2"/>
        <v>getTariffDao().create(new Tariff(tariffsetTarockBlockId,Quapilrufer,"1",5,90,));</v>
      </c>
      <c r="AE32" s="30" t="str">
        <f t="shared" si="3"/>
        <v>getPremiumDao().create(new Premium(tariffsetTarockBlockId,4,"König ultimo",2,0,"10","20"));</v>
      </c>
      <c r="AQ32" s="29">
        <v>31</v>
      </c>
      <c r="AR32" s="29">
        <v>2</v>
      </c>
      <c r="AS32" s="29">
        <v>16</v>
      </c>
      <c r="AT32" s="2" t="s">
        <v>114</v>
      </c>
      <c r="AU32" s="29" t="str">
        <f>VLOOKUP(N32,'database 2.0'!$AA$20:$AB$23,2,FALSE)</f>
        <v>Rufer</v>
      </c>
      <c r="AV32" s="29" t="str">
        <f>VLOOKUP(O32,'database 2.0'!$AA$26:$AB$35,2,FALSE)</f>
        <v>Besserrufer</v>
      </c>
      <c r="AW32" s="29">
        <v>90</v>
      </c>
      <c r="AZ32" s="29">
        <v>31</v>
      </c>
      <c r="BA32" s="29">
        <v>4</v>
      </c>
      <c r="BB32" s="29">
        <v>5</v>
      </c>
      <c r="BC32" s="30" t="s">
        <v>182</v>
      </c>
      <c r="BD32" s="29" t="str">
        <f>VLOOKUP(V32,'database 2.0'!$AA$38:$AB$40,2,FALSE)</f>
        <v>Farbe</v>
      </c>
      <c r="BE32" s="29" t="str">
        <f>VLOOKUP(W32,'database 2.0'!$AA$43:$AB$44,2,FALSE)</f>
        <v>Nothing</v>
      </c>
      <c r="BF32" s="29">
        <v>10</v>
      </c>
      <c r="BG32" s="29">
        <v>20</v>
      </c>
      <c r="BJ32" s="30" t="str">
        <f t="shared" si="0"/>
        <v>getTariffDao().create(new Tariff(tariffsetTarockBlockId, 16, "Quapilrufer", TariffType1.Rufer, TariffType2.Besserrufer, 90));</v>
      </c>
      <c r="BK32" s="30" t="str">
        <f t="shared" si="1"/>
        <v>getPremiumDao().create(new Premium(tariffsetTarockBlockId, 5, "König ultimo", PremiumType1.Farbe, PremiumType2.Nothing, "10", "20"));</v>
      </c>
    </row>
    <row r="33" spans="11:63" x14ac:dyDescent="0.25">
      <c r="K33" s="29">
        <v>32</v>
      </c>
      <c r="L33" s="29">
        <v>2</v>
      </c>
      <c r="M33" t="s">
        <v>177</v>
      </c>
      <c r="N33" s="29">
        <v>3</v>
      </c>
      <c r="O33" s="29">
        <v>4</v>
      </c>
      <c r="P33" s="29">
        <v>100</v>
      </c>
      <c r="S33" s="29">
        <v>32</v>
      </c>
      <c r="T33" s="29">
        <v>4</v>
      </c>
      <c r="U33" t="s">
        <v>14</v>
      </c>
      <c r="V33" s="29">
        <v>1</v>
      </c>
      <c r="W33" s="29">
        <v>1</v>
      </c>
      <c r="X33" s="29">
        <v>10</v>
      </c>
      <c r="Y33" s="29">
        <v>20</v>
      </c>
      <c r="AD33" s="30" t="str">
        <f t="shared" si="2"/>
        <v>getTariffDao().create(new Tariff(tariffsetTarockBlockId,Farbensolo,"3",4,100,));</v>
      </c>
      <c r="AE33" s="30" t="str">
        <f t="shared" si="3"/>
        <v>getPremiumDao().create(new Premium(tariffsetTarockBlockId,4,"Mondfang",1,1,"10","20"));</v>
      </c>
      <c r="AQ33" s="29">
        <v>32</v>
      </c>
      <c r="AR33" s="29">
        <v>2</v>
      </c>
      <c r="AS33" s="29">
        <v>17</v>
      </c>
      <c r="AT33" s="30" t="s">
        <v>177</v>
      </c>
      <c r="AU33" s="29" t="str">
        <f>VLOOKUP(N33,'database 2.0'!$AA$20:$AB$23,2,FALSE)</f>
        <v>Farben</v>
      </c>
      <c r="AV33" s="29" t="str">
        <f>VLOOKUP(O33,'database 2.0'!$AA$26:$AB$35,2,FALSE)</f>
        <v>Solo</v>
      </c>
      <c r="AW33" s="29">
        <v>100</v>
      </c>
      <c r="AZ33" s="29">
        <v>32</v>
      </c>
      <c r="BA33" s="29">
        <v>4</v>
      </c>
      <c r="BB33" s="29">
        <v>6</v>
      </c>
      <c r="BC33" s="30" t="s">
        <v>14</v>
      </c>
      <c r="BD33" s="29" t="str">
        <f>VLOOKUP(V33,'database 2.0'!$AA$38:$AB$40,2,FALSE)</f>
        <v>Tarock</v>
      </c>
      <c r="BE33" s="29" t="str">
        <f>VLOOKUP(W33,'database 2.0'!$AA$43:$AB$44,2,FALSE)</f>
        <v>Mondfang</v>
      </c>
      <c r="BF33" s="29">
        <v>10</v>
      </c>
      <c r="BG33" s="29">
        <v>20</v>
      </c>
      <c r="BJ33" s="30" t="str">
        <f t="shared" si="0"/>
        <v>getTariffDao().create(new Tariff(tariffsetTarockBlockId, 17, "Farbensolo", TariffType1.Farben, TariffType2.Solo, 100));</v>
      </c>
      <c r="BK33" s="30" t="str">
        <f t="shared" si="1"/>
        <v>getPremiumDao().create(new Premium(tariffsetTarockBlockId, 6, "Mondfang", PremiumType1.Tarock, PremiumType2.Mondfang, "10", "20"));</v>
      </c>
    </row>
    <row r="34" spans="11:63" ht="15.75" thickBot="1" x14ac:dyDescent="0.3">
      <c r="K34" s="29">
        <v>33</v>
      </c>
      <c r="L34" s="29">
        <v>2</v>
      </c>
      <c r="M34" t="s">
        <v>178</v>
      </c>
      <c r="N34" s="29">
        <v>2</v>
      </c>
      <c r="O34" s="29">
        <v>4</v>
      </c>
      <c r="P34" s="29">
        <v>100</v>
      </c>
      <c r="S34" s="29">
        <v>33</v>
      </c>
      <c r="T34" s="29">
        <v>4</v>
      </c>
      <c r="U34" t="s">
        <v>183</v>
      </c>
      <c r="V34" s="29">
        <v>1</v>
      </c>
      <c r="W34" s="29">
        <v>0</v>
      </c>
      <c r="X34" s="29">
        <v>10</v>
      </c>
      <c r="Y34" s="29">
        <v>20</v>
      </c>
      <c r="AD34" s="43" t="str">
        <f t="shared" si="2"/>
        <v>getTariffDao().create(new Tariff(tariffsetTarockBlockId,Solodreier,"2",4,100,));</v>
      </c>
      <c r="AE34" s="30" t="str">
        <f t="shared" si="3"/>
        <v>getPremiumDao().create(new Premium(tariffsetTarockBlockId,4,"Trull",1,0,"10","20"));</v>
      </c>
      <c r="AQ34" s="42">
        <v>33</v>
      </c>
      <c r="AR34" s="42">
        <v>2</v>
      </c>
      <c r="AS34" s="42">
        <v>18</v>
      </c>
      <c r="AT34" s="43" t="s">
        <v>178</v>
      </c>
      <c r="AU34" s="42" t="str">
        <f>VLOOKUP(N34,'database 2.0'!$AA$20:$AB$23,2,FALSE)</f>
        <v>Dreier</v>
      </c>
      <c r="AV34" s="42" t="str">
        <f>VLOOKUP(O34,'database 2.0'!$AA$26:$AB$35,2,FALSE)</f>
        <v>Solo</v>
      </c>
      <c r="AW34" s="42">
        <v>100</v>
      </c>
      <c r="AZ34" s="29">
        <v>33</v>
      </c>
      <c r="BA34" s="29">
        <v>4</v>
      </c>
      <c r="BB34" s="29">
        <v>7</v>
      </c>
      <c r="BC34" s="30" t="s">
        <v>183</v>
      </c>
      <c r="BD34" s="29" t="str">
        <f>VLOOKUP(V34,'database 2.0'!$AA$38:$AB$40,2,FALSE)</f>
        <v>Tarock</v>
      </c>
      <c r="BE34" s="29" t="str">
        <f>VLOOKUP(W34,'database 2.0'!$AA$43:$AB$44,2,FALSE)</f>
        <v>Nothing</v>
      </c>
      <c r="BF34" s="29">
        <v>10</v>
      </c>
      <c r="BG34" s="29">
        <v>20</v>
      </c>
      <c r="BJ34" s="43" t="str">
        <f t="shared" ref="BJ34:BJ66" si="9">"getTariffDao().create(new Tariff(tariffsetTarockBlockId, "&amp;AS34&amp;", """&amp;AT34&amp;""", TariffType1."&amp;AU34&amp;", TariffType2."&amp;AV34&amp;", "&amp;AW34&amp;"));"</f>
        <v>getTariffDao().create(new Tariff(tariffsetTarockBlockId, 18, "Solodreier", TariffType1.Dreier, TariffType2.Solo, 100));</v>
      </c>
      <c r="BK34" s="30" t="str">
        <f t="shared" si="1"/>
        <v>getPremiumDao().create(new Premium(tariffsetTarockBlockId, 7, "Trull", PremiumType1.Tarock, PremiumType2.Nothing, "10", "20"));</v>
      </c>
    </row>
    <row r="35" spans="11:63" x14ac:dyDescent="0.25">
      <c r="K35" s="29">
        <v>34</v>
      </c>
      <c r="L35" s="29">
        <v>3</v>
      </c>
      <c r="M35" t="s">
        <v>190</v>
      </c>
      <c r="N35" s="29">
        <v>4</v>
      </c>
      <c r="O35" s="29">
        <v>1</v>
      </c>
      <c r="P35" s="29">
        <v>10</v>
      </c>
      <c r="S35" s="29">
        <v>34</v>
      </c>
      <c r="T35" s="29">
        <v>4</v>
      </c>
      <c r="U35" t="s">
        <v>184</v>
      </c>
      <c r="V35" s="29">
        <v>2</v>
      </c>
      <c r="W35" s="29">
        <v>0</v>
      </c>
      <c r="X35" s="29">
        <v>10</v>
      </c>
      <c r="Y35" s="29">
        <v>20</v>
      </c>
      <c r="AD35" s="30" t="str">
        <f t="shared" si="2"/>
        <v>getTariffDao().create(new Tariff(tariffsetTarockBlockId,Trischaken,"4",1,10,));</v>
      </c>
      <c r="AE35" s="30" t="str">
        <f t="shared" si="3"/>
        <v>getPremiumDao().create(new Premium(tariffsetTarockBlockId,4,"4 Könige",2,0,"10","20"));</v>
      </c>
      <c r="AQ35" s="29">
        <v>34</v>
      </c>
      <c r="AR35" s="29">
        <v>3</v>
      </c>
      <c r="AS35" s="29">
        <v>1</v>
      </c>
      <c r="AT35" s="30" t="s">
        <v>190</v>
      </c>
      <c r="AU35" s="29" t="str">
        <f>VLOOKUP(N35,'database 2.0'!$AA$20:$AB$23,2,FALSE)</f>
        <v>Negativ</v>
      </c>
      <c r="AV35" s="29" t="str">
        <f>VLOOKUP(O35,'database 2.0'!$AA$26:$AB$35,2,FALSE)</f>
        <v>Vorhand</v>
      </c>
      <c r="AW35" s="29">
        <v>10</v>
      </c>
      <c r="AZ35" s="29">
        <v>34</v>
      </c>
      <c r="BA35" s="29">
        <v>4</v>
      </c>
      <c r="BB35" s="29">
        <v>8</v>
      </c>
      <c r="BC35" s="30" t="s">
        <v>184</v>
      </c>
      <c r="BD35" s="29" t="str">
        <f>VLOOKUP(V35,'database 2.0'!$AA$38:$AB$40,2,FALSE)</f>
        <v>Farbe</v>
      </c>
      <c r="BE35" s="29" t="str">
        <f>VLOOKUP(W35,'database 2.0'!$AA$43:$AB$44,2,FALSE)</f>
        <v>Nothing</v>
      </c>
      <c r="BF35" s="29">
        <v>10</v>
      </c>
      <c r="BG35" s="29">
        <v>20</v>
      </c>
      <c r="BJ35" s="30" t="str">
        <f t="shared" si="9"/>
        <v>getTariffDao().create(new Tariff(tariffsetTarockBlockId, 1, "Trischaken", TariffType1.Negativ, TariffType2.Vorhand, 10));</v>
      </c>
      <c r="BK35" s="30" t="str">
        <f t="shared" si="1"/>
        <v>getPremiumDao().create(new Premium(tariffsetTarockBlockId, 8, "4 Könige", PremiumType1.Farbe, PremiumType2.Nothing, "10", "20"));</v>
      </c>
    </row>
    <row r="36" spans="11:63" x14ac:dyDescent="0.25">
      <c r="K36" s="29">
        <v>35</v>
      </c>
      <c r="L36" s="29">
        <v>3</v>
      </c>
      <c r="M36" t="s">
        <v>7</v>
      </c>
      <c r="N36" s="29">
        <v>1</v>
      </c>
      <c r="O36" s="29">
        <v>1</v>
      </c>
      <c r="P36" s="29">
        <v>10</v>
      </c>
      <c r="S36" s="29">
        <v>35</v>
      </c>
      <c r="T36" s="29">
        <v>4</v>
      </c>
      <c r="U36" t="s">
        <v>197</v>
      </c>
      <c r="V36" s="29">
        <v>3</v>
      </c>
      <c r="W36" s="29">
        <v>0</v>
      </c>
      <c r="X36" s="29">
        <v>0</v>
      </c>
      <c r="Y36" s="29">
        <v>20</v>
      </c>
      <c r="AD36" s="30" t="str">
        <f t="shared" si="2"/>
        <v>getTariffDao().create(new Tariff(tariffsetTarockBlockId,Rufer,"1",1,10,));</v>
      </c>
      <c r="AE36" s="30" t="str">
        <f t="shared" si="3"/>
        <v>getPremiumDao().create(new Premium(tariffsetTarockBlockId,4,"1. Sack (≥45/2)",3,0,"0","20"));</v>
      </c>
      <c r="AQ36" s="29">
        <v>35</v>
      </c>
      <c r="AR36" s="29">
        <v>3</v>
      </c>
      <c r="AS36" s="29">
        <v>2</v>
      </c>
      <c r="AT36" s="30" t="s">
        <v>7</v>
      </c>
      <c r="AU36" s="29" t="str">
        <f>VLOOKUP(N36,'database 2.0'!$AA$20:$AB$23,2,FALSE)</f>
        <v>Rufer</v>
      </c>
      <c r="AV36" s="29" t="str">
        <f>VLOOKUP(O36,'database 2.0'!$AA$26:$AB$35,2,FALSE)</f>
        <v>Vorhand</v>
      </c>
      <c r="AW36" s="29">
        <v>10</v>
      </c>
      <c r="AZ36" s="29">
        <v>35</v>
      </c>
      <c r="BA36" s="29">
        <v>4</v>
      </c>
      <c r="BB36" s="29">
        <v>9</v>
      </c>
      <c r="BC36" s="30" t="s">
        <v>197</v>
      </c>
      <c r="BD36" s="29" t="str">
        <f>VLOOKUP(V36,'database 2.0'!$AA$38:$AB$40,2,FALSE)</f>
        <v>PunkteStiche</v>
      </c>
      <c r="BE36" s="29" t="str">
        <f>VLOOKUP(W36,'database 2.0'!$AA$43:$AB$44,2,FALSE)</f>
        <v>Nothing</v>
      </c>
      <c r="BF36" s="29">
        <v>0</v>
      </c>
      <c r="BG36" s="29">
        <v>20</v>
      </c>
      <c r="BJ36" s="30" t="str">
        <f t="shared" si="9"/>
        <v>getTariffDao().create(new Tariff(tariffsetTarockBlockId, 2, "Rufer", TariffType1.Rufer, TariffType2.Vorhand, 10));</v>
      </c>
      <c r="BK36" s="30" t="str">
        <f t="shared" si="1"/>
        <v>getPremiumDao().create(new Premium(tariffsetTarockBlockId, 9, "1. Sack (≥45/2)", PremiumType1.PunkteStiche, PremiumType2.Nothing, "0", "20"));</v>
      </c>
    </row>
    <row r="37" spans="11:63" x14ac:dyDescent="0.25">
      <c r="K37" s="29">
        <v>36</v>
      </c>
      <c r="L37" s="29">
        <v>3</v>
      </c>
      <c r="M37" t="s">
        <v>191</v>
      </c>
      <c r="N37" s="29">
        <v>2</v>
      </c>
      <c r="O37" s="29">
        <v>1</v>
      </c>
      <c r="P37" s="29">
        <v>40</v>
      </c>
      <c r="S37" s="29">
        <v>36</v>
      </c>
      <c r="T37" s="29">
        <v>4</v>
      </c>
      <c r="U37" t="s">
        <v>198</v>
      </c>
      <c r="V37" s="29">
        <v>3</v>
      </c>
      <c r="W37" s="29">
        <v>0</v>
      </c>
      <c r="X37" s="29">
        <v>0</v>
      </c>
      <c r="Y37" s="29">
        <v>20</v>
      </c>
      <c r="AD37" s="30" t="str">
        <f t="shared" si="2"/>
        <v>getTariffDao().create(new Tariff(tariffsetTarockBlockId,Sechserdreier,"2",1,40,));</v>
      </c>
      <c r="AE37" s="30" t="str">
        <f t="shared" si="3"/>
        <v>getPremiumDao().create(new Premium(tariffsetTarockBlockId,4,"2. Sack (≥55/2)",3,0,"0","20"));</v>
      </c>
      <c r="AQ37" s="29">
        <v>36</v>
      </c>
      <c r="AR37" s="29">
        <v>3</v>
      </c>
      <c r="AS37" s="29">
        <v>3</v>
      </c>
      <c r="AT37" s="30" t="s">
        <v>191</v>
      </c>
      <c r="AU37" s="29" t="str">
        <f>VLOOKUP(N37,'database 2.0'!$AA$20:$AB$23,2,FALSE)</f>
        <v>Dreier</v>
      </c>
      <c r="AV37" s="29" t="str">
        <f>VLOOKUP(O37,'database 2.0'!$AA$26:$AB$35,2,FALSE)</f>
        <v>Vorhand</v>
      </c>
      <c r="AW37" s="29">
        <v>40</v>
      </c>
      <c r="AZ37" s="29">
        <v>36</v>
      </c>
      <c r="BA37" s="29">
        <v>4</v>
      </c>
      <c r="BB37" s="29">
        <v>10</v>
      </c>
      <c r="BC37" s="30" t="s">
        <v>198</v>
      </c>
      <c r="BD37" s="29" t="str">
        <f>VLOOKUP(V37,'database 2.0'!$AA$38:$AB$40,2,FALSE)</f>
        <v>PunkteStiche</v>
      </c>
      <c r="BE37" s="29" t="str">
        <f>VLOOKUP(W37,'database 2.0'!$AA$43:$AB$44,2,FALSE)</f>
        <v>Nothing</v>
      </c>
      <c r="BF37" s="29">
        <v>0</v>
      </c>
      <c r="BG37" s="29">
        <v>20</v>
      </c>
      <c r="BJ37" s="30" t="str">
        <f t="shared" si="9"/>
        <v>getTariffDao().create(new Tariff(tariffsetTarockBlockId, 3, "Sechserdreier", TariffType1.Dreier, TariffType2.Vorhand, 40));</v>
      </c>
      <c r="BK37" s="30" t="str">
        <f t="shared" si="1"/>
        <v>getPremiumDao().create(new Premium(tariffsetTarockBlockId, 10, "2. Sack (≥55/2)", PremiumType1.PunkteStiche, PremiumType2.Nothing, "0", "20"));</v>
      </c>
    </row>
    <row r="38" spans="11:63" ht="15.75" thickBot="1" x14ac:dyDescent="0.3">
      <c r="K38" s="29">
        <v>37</v>
      </c>
      <c r="L38" s="29">
        <v>3</v>
      </c>
      <c r="M38" t="s">
        <v>185</v>
      </c>
      <c r="N38" s="29">
        <v>4</v>
      </c>
      <c r="O38" s="29">
        <v>2</v>
      </c>
      <c r="P38" s="29">
        <v>20</v>
      </c>
      <c r="S38" s="29">
        <v>37</v>
      </c>
      <c r="T38" s="29">
        <v>4</v>
      </c>
      <c r="U38" t="s">
        <v>17</v>
      </c>
      <c r="V38" s="29">
        <v>3</v>
      </c>
      <c r="W38" s="29">
        <v>0</v>
      </c>
      <c r="X38" s="29">
        <v>150</v>
      </c>
      <c r="Y38" s="29">
        <v>300</v>
      </c>
      <c r="AD38" s="30" t="str">
        <f t="shared" si="2"/>
        <v>getTariffDao().create(new Tariff(tariffsetTarockBlockId,Piccolo,"4",2,20,));</v>
      </c>
      <c r="AE38" s="43" t="str">
        <f t="shared" si="3"/>
        <v>getPremiumDao().create(new Premium(tariffsetTarockBlockId,4,"Valat",3,0,"150","300"));</v>
      </c>
      <c r="AQ38" s="29">
        <v>37</v>
      </c>
      <c r="AR38" s="29">
        <v>3</v>
      </c>
      <c r="AS38" s="29">
        <v>4</v>
      </c>
      <c r="AT38" s="30" t="s">
        <v>185</v>
      </c>
      <c r="AU38" s="29" t="str">
        <f>VLOOKUP(N38,'database 2.0'!$AA$20:$AB$23,2,FALSE)</f>
        <v>Negativ</v>
      </c>
      <c r="AV38" s="29" t="str">
        <f>VLOOKUP(O38,'database 2.0'!$AA$26:$AB$35,2,FALSE)</f>
        <v>PiccoloZwiccolo</v>
      </c>
      <c r="AW38" s="29">
        <v>20</v>
      </c>
      <c r="AZ38" s="42">
        <v>37</v>
      </c>
      <c r="BA38" s="42">
        <v>4</v>
      </c>
      <c r="BB38" s="42">
        <v>11</v>
      </c>
      <c r="BC38" s="43" t="s">
        <v>17</v>
      </c>
      <c r="BD38" s="42" t="str">
        <f>VLOOKUP(V38,'database 2.0'!$AA$38:$AB$40,2,FALSE)</f>
        <v>PunkteStiche</v>
      </c>
      <c r="BE38" s="42" t="str">
        <f>VLOOKUP(W38,'database 2.0'!$AA$43:$AB$44,2,FALSE)</f>
        <v>Nothing</v>
      </c>
      <c r="BF38" s="42">
        <v>150</v>
      </c>
      <c r="BG38" s="42">
        <v>300</v>
      </c>
      <c r="BJ38" s="30" t="str">
        <f t="shared" si="9"/>
        <v>getTariffDao().create(new Tariff(tariffsetTarockBlockId, 4, "Piccolo", TariffType1.Negativ, TariffType2.PiccoloZwiccolo, 20));</v>
      </c>
      <c r="BK38" s="43" t="str">
        <f t="shared" si="1"/>
        <v>getPremiumDao().create(new Premium(tariffsetTarockBlockId, 11, "Valat", PremiumType1.PunkteStiche, PremiumType2.Nothing, "150", "300"));</v>
      </c>
    </row>
    <row r="39" spans="11:63" x14ac:dyDescent="0.25">
      <c r="K39" s="29">
        <v>38</v>
      </c>
      <c r="L39" s="29">
        <v>3</v>
      </c>
      <c r="M39" t="s">
        <v>193</v>
      </c>
      <c r="N39" s="29">
        <v>4</v>
      </c>
      <c r="O39" s="29">
        <v>3</v>
      </c>
      <c r="P39" s="29">
        <v>20</v>
      </c>
      <c r="S39" s="29">
        <v>38</v>
      </c>
      <c r="T39" s="29">
        <v>5</v>
      </c>
      <c r="U39" s="30" t="s">
        <v>179</v>
      </c>
      <c r="V39" s="29">
        <v>1</v>
      </c>
      <c r="W39" s="29">
        <v>0</v>
      </c>
      <c r="X39" s="29">
        <v>10</v>
      </c>
      <c r="Y39" s="29">
        <v>20</v>
      </c>
      <c r="AD39" s="30" t="str">
        <f t="shared" si="2"/>
        <v>getTariffDao().create(new Tariff(tariffsetTarockBlockId,Bettel,"4",3,20,));</v>
      </c>
      <c r="AE39" s="30" t="str">
        <f t="shared" si="3"/>
        <v>getPremiumDao().create(new Premium(tariffsetTarockBlockId,5,"Pagat",1,0,"10","20"));</v>
      </c>
      <c r="AQ39" s="29">
        <v>38</v>
      </c>
      <c r="AR39" s="29">
        <v>3</v>
      </c>
      <c r="AS39" s="29">
        <v>5</v>
      </c>
      <c r="AT39" s="30" t="s">
        <v>193</v>
      </c>
      <c r="AU39" s="29" t="str">
        <f>VLOOKUP(N39,'database 2.0'!$AA$20:$AB$23,2,FALSE)</f>
        <v>Negativ</v>
      </c>
      <c r="AV39" s="29" t="str">
        <f>VLOOKUP(O39,'database 2.0'!$AA$26:$AB$35,2,FALSE)</f>
        <v>Bettler</v>
      </c>
      <c r="AW39" s="29">
        <v>20</v>
      </c>
      <c r="AZ39" s="29">
        <v>38</v>
      </c>
      <c r="BA39" s="29">
        <v>5</v>
      </c>
      <c r="BB39" s="29">
        <v>1</v>
      </c>
      <c r="BC39" s="30" t="s">
        <v>179</v>
      </c>
      <c r="BD39" s="29" t="str">
        <f>VLOOKUP(V39,'database 2.0'!$AA$38:$AB$40,2,FALSE)</f>
        <v>Tarock</v>
      </c>
      <c r="BE39" s="29" t="str">
        <f>VLOOKUP(W39,'database 2.0'!$AA$43:$AB$44,2,FALSE)</f>
        <v>Nothing</v>
      </c>
      <c r="BF39" s="29">
        <v>10</v>
      </c>
      <c r="BG39" s="29">
        <v>20</v>
      </c>
      <c r="BJ39" s="30" t="str">
        <f t="shared" si="9"/>
        <v>getTariffDao().create(new Tariff(tariffsetTarockBlockId, 5, "Bettel", TariffType1.Negativ, TariffType2.Bettler, 20));</v>
      </c>
      <c r="BK39" s="30" t="str">
        <f t="shared" si="1"/>
        <v>getPremiumDao().create(new Premium(tariffsetTarockBlockId, 1, "Pagat", PremiumType1.Tarock, PremiumType2.Nothing, "10", "20"));</v>
      </c>
    </row>
    <row r="40" spans="11:63" x14ac:dyDescent="0.25">
      <c r="K40" s="29">
        <v>39</v>
      </c>
      <c r="L40" s="29">
        <v>3</v>
      </c>
      <c r="M40" t="s">
        <v>173</v>
      </c>
      <c r="N40" s="29">
        <v>1</v>
      </c>
      <c r="O40" s="29">
        <v>4</v>
      </c>
      <c r="P40" s="29">
        <v>20</v>
      </c>
      <c r="S40" s="29">
        <v>39</v>
      </c>
      <c r="T40" s="29">
        <v>5</v>
      </c>
      <c r="U40" s="30" t="s">
        <v>180</v>
      </c>
      <c r="V40" s="29">
        <v>1</v>
      </c>
      <c r="W40" s="29">
        <v>0</v>
      </c>
      <c r="X40" s="29">
        <v>20</v>
      </c>
      <c r="Y40" s="29">
        <v>40</v>
      </c>
      <c r="AD40" s="30" t="str">
        <f t="shared" si="2"/>
        <v>getTariffDao().create(new Tariff(tariffsetTarockBlockId,Solorufer,"1",4,20,));</v>
      </c>
      <c r="AE40" s="30" t="str">
        <f t="shared" si="3"/>
        <v>getPremiumDao().create(new Premium(tariffsetTarockBlockId,5,"Uhu",1,0,"20","40"));</v>
      </c>
      <c r="AQ40" s="29">
        <v>39</v>
      </c>
      <c r="AR40" s="29">
        <v>3</v>
      </c>
      <c r="AS40" s="29">
        <v>6</v>
      </c>
      <c r="AT40" s="30" t="s">
        <v>173</v>
      </c>
      <c r="AU40" s="29" t="str">
        <f>VLOOKUP(N40,'database 2.0'!$AA$20:$AB$23,2,FALSE)</f>
        <v>Rufer</v>
      </c>
      <c r="AV40" s="29" t="str">
        <f>VLOOKUP(O40,'database 2.0'!$AA$26:$AB$35,2,FALSE)</f>
        <v>Solo</v>
      </c>
      <c r="AW40" s="29">
        <v>20</v>
      </c>
      <c r="AZ40" s="29">
        <v>39</v>
      </c>
      <c r="BA40" s="29">
        <v>5</v>
      </c>
      <c r="BB40" s="29">
        <v>2</v>
      </c>
      <c r="BC40" s="30" t="s">
        <v>180</v>
      </c>
      <c r="BD40" s="29" t="str">
        <f>VLOOKUP(V40,'database 2.0'!$AA$38:$AB$40,2,FALSE)</f>
        <v>Tarock</v>
      </c>
      <c r="BE40" s="29" t="str">
        <f>VLOOKUP(W40,'database 2.0'!$AA$43:$AB$44,2,FALSE)</f>
        <v>Nothing</v>
      </c>
      <c r="BF40" s="29">
        <v>20</v>
      </c>
      <c r="BG40" s="29">
        <v>40</v>
      </c>
      <c r="BJ40" s="30" t="str">
        <f t="shared" si="9"/>
        <v>getTariffDao().create(new Tariff(tariffsetTarockBlockId, 6, "Solorufer", TariffType1.Rufer, TariffType2.Solo, 20));</v>
      </c>
      <c r="BK40" s="30" t="str">
        <f t="shared" si="1"/>
        <v>getPremiumDao().create(new Premium(tariffsetTarockBlockId, 2, "Uhu", PremiumType1.Tarock, PremiumType2.Nothing, "20", "40"));</v>
      </c>
    </row>
    <row r="41" spans="11:63" x14ac:dyDescent="0.25">
      <c r="K41" s="29">
        <v>40</v>
      </c>
      <c r="L41" s="29">
        <v>3</v>
      </c>
      <c r="M41" t="s">
        <v>194</v>
      </c>
      <c r="N41" s="29">
        <v>1</v>
      </c>
      <c r="O41" s="29">
        <v>5</v>
      </c>
      <c r="P41" s="29">
        <v>10</v>
      </c>
      <c r="S41" s="29">
        <v>40</v>
      </c>
      <c r="T41" s="29">
        <v>5</v>
      </c>
      <c r="U41" s="30" t="s">
        <v>181</v>
      </c>
      <c r="V41" s="29">
        <v>1</v>
      </c>
      <c r="W41" s="29">
        <v>0</v>
      </c>
      <c r="X41" s="29">
        <v>30</v>
      </c>
      <c r="Y41" s="29">
        <v>60</v>
      </c>
      <c r="AD41" s="30" t="str">
        <f t="shared" si="2"/>
        <v>getTariffDao().create(new Tariff(tariffsetTarockBlockId,A-Rufer (+Vogel),"1",5,10,));</v>
      </c>
      <c r="AE41" s="30" t="str">
        <f t="shared" si="3"/>
        <v>getPremiumDao().create(new Premium(tariffsetTarockBlockId,5,"Kakadu",1,0,"30","60"));</v>
      </c>
      <c r="AQ41" s="29">
        <v>40</v>
      </c>
      <c r="AR41" s="29">
        <v>3</v>
      </c>
      <c r="AS41" s="29">
        <v>7</v>
      </c>
      <c r="AT41" s="30" t="s">
        <v>194</v>
      </c>
      <c r="AU41" s="29" t="str">
        <f>VLOOKUP(N41,'database 2.0'!$AA$20:$AB$23,2,FALSE)</f>
        <v>Rufer</v>
      </c>
      <c r="AV41" s="29" t="str">
        <f>VLOOKUP(O41,'database 2.0'!$AA$26:$AB$35,2,FALSE)</f>
        <v>Besserrufer</v>
      </c>
      <c r="AW41" s="29">
        <v>10</v>
      </c>
      <c r="AZ41" s="29">
        <v>40</v>
      </c>
      <c r="BA41" s="29">
        <v>5</v>
      </c>
      <c r="BB41" s="29">
        <v>3</v>
      </c>
      <c r="BC41" s="30" t="s">
        <v>181</v>
      </c>
      <c r="BD41" s="29" t="str">
        <f>VLOOKUP(V41,'database 2.0'!$AA$38:$AB$40,2,FALSE)</f>
        <v>Tarock</v>
      </c>
      <c r="BE41" s="29" t="str">
        <f>VLOOKUP(W41,'database 2.0'!$AA$43:$AB$44,2,FALSE)</f>
        <v>Nothing</v>
      </c>
      <c r="BF41" s="29">
        <v>30</v>
      </c>
      <c r="BG41" s="29">
        <v>60</v>
      </c>
      <c r="BJ41" s="30" t="str">
        <f t="shared" si="9"/>
        <v>getTariffDao().create(new Tariff(tariffsetTarockBlockId, 7, "A-Rufer (+Vogel)", TariffType1.Rufer, TariffType2.Besserrufer, 10));</v>
      </c>
      <c r="BK41" s="30" t="str">
        <f t="shared" si="1"/>
        <v>getPremiumDao().create(new Premium(tariffsetTarockBlockId, 3, "Kakadu", PremiumType1.Tarock, PremiumType2.Nothing, "30", "60"));</v>
      </c>
    </row>
    <row r="42" spans="11:63" x14ac:dyDescent="0.25">
      <c r="K42" s="29">
        <v>41</v>
      </c>
      <c r="L42" s="29">
        <v>3</v>
      </c>
      <c r="M42" t="s">
        <v>9</v>
      </c>
      <c r="N42" s="29">
        <v>2</v>
      </c>
      <c r="O42" s="29">
        <v>0</v>
      </c>
      <c r="P42" s="29">
        <v>40</v>
      </c>
      <c r="S42" s="29">
        <v>41</v>
      </c>
      <c r="T42" s="29">
        <v>5</v>
      </c>
      <c r="U42" s="30" t="s">
        <v>196</v>
      </c>
      <c r="V42" s="29">
        <v>1</v>
      </c>
      <c r="W42" s="29">
        <v>0</v>
      </c>
      <c r="X42" s="29">
        <v>40</v>
      </c>
      <c r="Y42" s="29">
        <v>80</v>
      </c>
      <c r="AD42" s="30" t="str">
        <f t="shared" si="2"/>
        <v>getTariffDao().create(new Tariff(tariffsetTarockBlockId,Dreier,"2",0,40,));</v>
      </c>
      <c r="AE42" s="30" t="str">
        <f t="shared" si="3"/>
        <v>getPremiumDao().create(new Premium(tariffsetTarockBlockId,5,"Quapil",1,0,"40","80"));</v>
      </c>
      <c r="AQ42" s="29">
        <v>41</v>
      </c>
      <c r="AR42" s="29">
        <v>3</v>
      </c>
      <c r="AS42" s="29">
        <v>8</v>
      </c>
      <c r="AT42" s="30" t="s">
        <v>9</v>
      </c>
      <c r="AU42" s="29" t="str">
        <f>VLOOKUP(N42,'database 2.0'!$AA$20:$AB$23,2,FALSE)</f>
        <v>Dreier</v>
      </c>
      <c r="AV42" s="29" t="str">
        <f>VLOOKUP(O42,'database 2.0'!$AA$26:$AB$35,2,FALSE)</f>
        <v>Nothing</v>
      </c>
      <c r="AW42" s="29">
        <v>40</v>
      </c>
      <c r="AZ42" s="29">
        <v>41</v>
      </c>
      <c r="BA42" s="29">
        <v>5</v>
      </c>
      <c r="BB42" s="29">
        <v>4</v>
      </c>
      <c r="BC42" s="30" t="s">
        <v>196</v>
      </c>
      <c r="BD42" s="29" t="str">
        <f>VLOOKUP(V42,'database 2.0'!$AA$38:$AB$40,2,FALSE)</f>
        <v>Tarock</v>
      </c>
      <c r="BE42" s="29" t="str">
        <f>VLOOKUP(W42,'database 2.0'!$AA$43:$AB$44,2,FALSE)</f>
        <v>Nothing</v>
      </c>
      <c r="BF42" s="29">
        <v>40</v>
      </c>
      <c r="BG42" s="29">
        <v>80</v>
      </c>
      <c r="BJ42" s="30" t="str">
        <f t="shared" si="9"/>
        <v>getTariffDao().create(new Tariff(tariffsetTarockBlockId, 8, "Dreier", TariffType1.Dreier, TariffType2.Nothing, 40));</v>
      </c>
      <c r="BK42" s="30" t="str">
        <f t="shared" si="1"/>
        <v>getPremiumDao().create(new Premium(tariffsetTarockBlockId, 4, "Quapil", PremiumType1.Tarock, PremiumType2.Nothing, "40", "80"));</v>
      </c>
    </row>
    <row r="43" spans="11:63" x14ac:dyDescent="0.25">
      <c r="K43" s="29">
        <v>42</v>
      </c>
      <c r="L43" s="29">
        <v>3</v>
      </c>
      <c r="M43" t="s">
        <v>177</v>
      </c>
      <c r="N43" s="29">
        <v>3</v>
      </c>
      <c r="O43" s="29">
        <v>4</v>
      </c>
      <c r="P43" s="29">
        <v>50</v>
      </c>
      <c r="S43" s="29">
        <v>42</v>
      </c>
      <c r="T43" s="29">
        <v>5</v>
      </c>
      <c r="U43" s="30" t="s">
        <v>182</v>
      </c>
      <c r="V43" s="29">
        <v>2</v>
      </c>
      <c r="W43" s="29">
        <v>0</v>
      </c>
      <c r="X43" s="29">
        <v>10</v>
      </c>
      <c r="Y43" s="29">
        <v>20</v>
      </c>
      <c r="AD43" s="30" t="str">
        <f t="shared" si="2"/>
        <v>getTariffDao().create(new Tariff(tariffsetTarockBlockId,Farbensolo,"3",4,50,));</v>
      </c>
      <c r="AE43" s="30" t="str">
        <f t="shared" si="3"/>
        <v>getPremiumDao().create(new Premium(tariffsetTarockBlockId,5,"König ultimo",2,0,"10","20"));</v>
      </c>
      <c r="AQ43" s="29">
        <v>42</v>
      </c>
      <c r="AR43" s="29">
        <v>3</v>
      </c>
      <c r="AS43" s="29">
        <v>9</v>
      </c>
      <c r="AT43" s="30" t="s">
        <v>177</v>
      </c>
      <c r="AU43" s="29" t="str">
        <f>VLOOKUP(N43,'database 2.0'!$AA$20:$AB$23,2,FALSE)</f>
        <v>Farben</v>
      </c>
      <c r="AV43" s="29" t="str">
        <f>VLOOKUP(O43,'database 2.0'!$AA$26:$AB$35,2,FALSE)</f>
        <v>Solo</v>
      </c>
      <c r="AW43" s="29">
        <v>50</v>
      </c>
      <c r="AZ43" s="29">
        <v>42</v>
      </c>
      <c r="BA43" s="29">
        <v>5</v>
      </c>
      <c r="BB43" s="29">
        <v>5</v>
      </c>
      <c r="BC43" s="30" t="s">
        <v>182</v>
      </c>
      <c r="BD43" s="29" t="str">
        <f>VLOOKUP(V43,'database 2.0'!$AA$38:$AB$40,2,FALSE)</f>
        <v>Farbe</v>
      </c>
      <c r="BE43" s="29" t="str">
        <f>VLOOKUP(W43,'database 2.0'!$AA$43:$AB$44,2,FALSE)</f>
        <v>Nothing</v>
      </c>
      <c r="BF43" s="29">
        <v>10</v>
      </c>
      <c r="BG43" s="29">
        <v>20</v>
      </c>
      <c r="BJ43" s="30" t="str">
        <f t="shared" si="9"/>
        <v>getTariffDao().create(new Tariff(tariffsetTarockBlockId, 9, "Farbensolo", TariffType1.Farben, TariffType2.Solo, 50));</v>
      </c>
      <c r="BK43" s="30" t="str">
        <f t="shared" si="1"/>
        <v>getPremiumDao().create(new Premium(tariffsetTarockBlockId, 5, "König ultimo", PremiumType1.Farbe, PremiumType2.Nothing, "10", "20"));</v>
      </c>
    </row>
    <row r="44" spans="11:63" x14ac:dyDescent="0.25">
      <c r="K44" s="29">
        <v>43</v>
      </c>
      <c r="L44" s="29">
        <v>3</v>
      </c>
      <c r="M44" t="s">
        <v>187</v>
      </c>
      <c r="N44" s="29">
        <v>4</v>
      </c>
      <c r="O44" s="29">
        <v>2</v>
      </c>
      <c r="P44" s="29">
        <v>60</v>
      </c>
      <c r="S44" s="29">
        <v>43</v>
      </c>
      <c r="T44" s="29">
        <v>5</v>
      </c>
      <c r="U44" s="30" t="s">
        <v>183</v>
      </c>
      <c r="V44" s="29">
        <v>1</v>
      </c>
      <c r="W44" s="29">
        <v>0</v>
      </c>
      <c r="X44" s="29">
        <v>10</v>
      </c>
      <c r="Y44" s="29">
        <v>20</v>
      </c>
      <c r="AD44" s="30" t="str">
        <f t="shared" si="2"/>
        <v>getTariffDao().create(new Tariff(tariffsetTarockBlockId,Piccolo ouvert,"4",2,60,));</v>
      </c>
      <c r="AE44" s="30" t="str">
        <f t="shared" si="3"/>
        <v>getPremiumDao().create(new Premium(tariffsetTarockBlockId,5,"Trull",1,0,"10","20"));</v>
      </c>
      <c r="AQ44" s="29">
        <v>43</v>
      </c>
      <c r="AR44" s="29">
        <v>3</v>
      </c>
      <c r="AS44" s="29">
        <v>10</v>
      </c>
      <c r="AT44" s="30" t="s">
        <v>187</v>
      </c>
      <c r="AU44" s="29" t="str">
        <f>VLOOKUP(N44,'database 2.0'!$AA$20:$AB$23,2,FALSE)</f>
        <v>Negativ</v>
      </c>
      <c r="AV44" s="29" t="str">
        <f>VLOOKUP(O44,'database 2.0'!$AA$26:$AB$35,2,FALSE)</f>
        <v>PiccoloZwiccolo</v>
      </c>
      <c r="AW44" s="29">
        <v>60</v>
      </c>
      <c r="AZ44" s="29">
        <v>43</v>
      </c>
      <c r="BA44" s="29">
        <v>5</v>
      </c>
      <c r="BB44" s="29">
        <v>6</v>
      </c>
      <c r="BC44" s="30" t="s">
        <v>183</v>
      </c>
      <c r="BD44" s="29" t="str">
        <f>VLOOKUP(V44,'database 2.0'!$AA$38:$AB$40,2,FALSE)</f>
        <v>Tarock</v>
      </c>
      <c r="BE44" s="29" t="str">
        <f>VLOOKUP(W44,'database 2.0'!$AA$43:$AB$44,2,FALSE)</f>
        <v>Nothing</v>
      </c>
      <c r="BF44" s="29">
        <v>10</v>
      </c>
      <c r="BG44" s="29">
        <v>20</v>
      </c>
      <c r="BJ44" s="30" t="str">
        <f t="shared" si="9"/>
        <v>getTariffDao().create(new Tariff(tariffsetTarockBlockId, 10, "Piccolo ouvert", TariffType1.Negativ, TariffType2.PiccoloZwiccolo, 60));</v>
      </c>
      <c r="BK44" s="30" t="str">
        <f t="shared" si="1"/>
        <v>getPremiumDao().create(new Premium(tariffsetTarockBlockId, 6, "Trull", PremiumType1.Tarock, PremiumType2.Nothing, "10", "20"));</v>
      </c>
    </row>
    <row r="45" spans="11:63" x14ac:dyDescent="0.25">
      <c r="K45" s="29">
        <v>44</v>
      </c>
      <c r="L45" s="29">
        <v>3</v>
      </c>
      <c r="M45" t="s">
        <v>195</v>
      </c>
      <c r="N45" s="29">
        <v>4</v>
      </c>
      <c r="O45" s="29">
        <v>3</v>
      </c>
      <c r="P45" s="29">
        <v>70</v>
      </c>
      <c r="S45" s="29">
        <v>44</v>
      </c>
      <c r="T45" s="29">
        <v>5</v>
      </c>
      <c r="U45" s="30" t="s">
        <v>184</v>
      </c>
      <c r="V45" s="29">
        <v>2</v>
      </c>
      <c r="W45" s="29">
        <v>0</v>
      </c>
      <c r="X45" s="29">
        <v>10</v>
      </c>
      <c r="Y45" s="29">
        <v>20</v>
      </c>
      <c r="AD45" s="30" t="str">
        <f t="shared" si="2"/>
        <v>getTariffDao().create(new Tariff(tariffsetTarockBlockId,Bettel ouvert,"4",3,70,));</v>
      </c>
      <c r="AE45" s="30" t="str">
        <f t="shared" si="3"/>
        <v>getPremiumDao().create(new Premium(tariffsetTarockBlockId,5,"4 Könige",2,0,"10","20"));</v>
      </c>
      <c r="AQ45" s="29">
        <v>44</v>
      </c>
      <c r="AR45" s="29">
        <v>3</v>
      </c>
      <c r="AS45" s="29">
        <v>11</v>
      </c>
      <c r="AT45" s="30" t="s">
        <v>195</v>
      </c>
      <c r="AU45" s="29" t="str">
        <f>VLOOKUP(N45,'database 2.0'!$AA$20:$AB$23,2,FALSE)</f>
        <v>Negativ</v>
      </c>
      <c r="AV45" s="29" t="str">
        <f>VLOOKUP(O45,'database 2.0'!$AA$26:$AB$35,2,FALSE)</f>
        <v>Bettler</v>
      </c>
      <c r="AW45" s="29">
        <v>70</v>
      </c>
      <c r="AZ45" s="29">
        <v>44</v>
      </c>
      <c r="BA45" s="29">
        <v>5</v>
      </c>
      <c r="BB45" s="29">
        <v>7</v>
      </c>
      <c r="BC45" s="30" t="s">
        <v>184</v>
      </c>
      <c r="BD45" s="29" t="str">
        <f>VLOOKUP(V45,'database 2.0'!$AA$38:$AB$40,2,FALSE)</f>
        <v>Farbe</v>
      </c>
      <c r="BE45" s="29" t="str">
        <f>VLOOKUP(W45,'database 2.0'!$AA$43:$AB$44,2,FALSE)</f>
        <v>Nothing</v>
      </c>
      <c r="BF45" s="29">
        <v>10</v>
      </c>
      <c r="BG45" s="29">
        <v>20</v>
      </c>
      <c r="BJ45" s="30" t="str">
        <f t="shared" si="9"/>
        <v>getTariffDao().create(new Tariff(tariffsetTarockBlockId, 11, "Bettel ouvert", TariffType1.Negativ, TariffType2.Bettler, 70));</v>
      </c>
      <c r="BK45" s="30" t="str">
        <f t="shared" si="1"/>
        <v>getPremiumDao().create(new Premium(tariffsetTarockBlockId, 7, "4 Könige", PremiumType1.Farbe, PremiumType2.Nothing, "10", "20"));</v>
      </c>
    </row>
    <row r="46" spans="11:63" ht="15.75" thickBot="1" x14ac:dyDescent="0.3">
      <c r="K46" s="29">
        <v>45</v>
      </c>
      <c r="L46" s="29">
        <v>3</v>
      </c>
      <c r="M46" t="s">
        <v>178</v>
      </c>
      <c r="N46" s="29">
        <v>2</v>
      </c>
      <c r="O46" s="29">
        <v>4</v>
      </c>
      <c r="P46" s="29">
        <v>80</v>
      </c>
      <c r="S46" s="29">
        <v>45</v>
      </c>
      <c r="T46" s="29">
        <v>5</v>
      </c>
      <c r="U46" s="30" t="s">
        <v>17</v>
      </c>
      <c r="V46" s="29">
        <v>3</v>
      </c>
      <c r="W46" s="29">
        <v>0</v>
      </c>
      <c r="X46" s="29" t="s">
        <v>200</v>
      </c>
      <c r="Y46" s="29" t="s">
        <v>201</v>
      </c>
      <c r="AD46" s="43" t="str">
        <f t="shared" si="2"/>
        <v>getTariffDao().create(new Tariff(tariffsetTarockBlockId,Solodreier,"2",4,80,));</v>
      </c>
      <c r="AE46" s="43" t="str">
        <f t="shared" si="3"/>
        <v>getPremiumDao().create(new Premium(tariffsetTarockBlockId,5,"Valat",3,0,"x4","x8"));</v>
      </c>
      <c r="AQ46" s="42">
        <v>45</v>
      </c>
      <c r="AR46" s="42">
        <v>3</v>
      </c>
      <c r="AS46" s="42">
        <v>12</v>
      </c>
      <c r="AT46" s="43" t="s">
        <v>178</v>
      </c>
      <c r="AU46" s="42" t="str">
        <f>VLOOKUP(N46,'database 2.0'!$AA$20:$AB$23,2,FALSE)</f>
        <v>Dreier</v>
      </c>
      <c r="AV46" s="42" t="str">
        <f>VLOOKUP(O46,'database 2.0'!$AA$26:$AB$35,2,FALSE)</f>
        <v>Solo</v>
      </c>
      <c r="AW46" s="42">
        <v>80</v>
      </c>
      <c r="AZ46" s="42">
        <v>45</v>
      </c>
      <c r="BA46" s="42">
        <v>5</v>
      </c>
      <c r="BB46" s="42">
        <v>8</v>
      </c>
      <c r="BC46" s="43" t="s">
        <v>17</v>
      </c>
      <c r="BD46" s="42" t="str">
        <f>VLOOKUP(V46,'database 2.0'!$AA$38:$AB$40,2,FALSE)</f>
        <v>PunkteStiche</v>
      </c>
      <c r="BE46" s="42" t="str">
        <f>VLOOKUP(W46,'database 2.0'!$AA$43:$AB$44,2,FALSE)</f>
        <v>Nothing</v>
      </c>
      <c r="BF46" s="42" t="s">
        <v>200</v>
      </c>
      <c r="BG46" s="42" t="s">
        <v>201</v>
      </c>
      <c r="BJ46" s="43" t="str">
        <f t="shared" si="9"/>
        <v>getTariffDao().create(new Tariff(tariffsetTarockBlockId, 12, "Solodreier", TariffType1.Dreier, TariffType2.Solo, 80));</v>
      </c>
      <c r="BK46" s="43" t="str">
        <f t="shared" si="1"/>
        <v>getPremiumDao().create(new Premium(tariffsetTarockBlockId, 8, "Valat", PremiumType1.PunkteStiche, PremiumType2.Nothing, "x4", "x8"));</v>
      </c>
    </row>
    <row r="47" spans="11:63" x14ac:dyDescent="0.25">
      <c r="K47" s="29">
        <v>46</v>
      </c>
      <c r="L47" s="29">
        <v>4</v>
      </c>
      <c r="M47" t="s">
        <v>7</v>
      </c>
      <c r="N47" s="29">
        <v>1</v>
      </c>
      <c r="O47" s="29">
        <v>1</v>
      </c>
      <c r="P47" s="29">
        <v>10</v>
      </c>
      <c r="Z47" s="30"/>
      <c r="AD47" s="30" t="str">
        <f t="shared" si="2"/>
        <v>getTariffDao().create(new Tariff(tariffsetTarockBlockId,Rufer,"1",1,10,));</v>
      </c>
      <c r="AQ47" s="29">
        <v>46</v>
      </c>
      <c r="AR47" s="29">
        <v>4</v>
      </c>
      <c r="AS47" s="29">
        <v>1</v>
      </c>
      <c r="AT47" s="30" t="s">
        <v>7</v>
      </c>
      <c r="AU47" s="29" t="str">
        <f>VLOOKUP(N47,'database 2.0'!$AA$20:$AB$23,2,FALSE)</f>
        <v>Rufer</v>
      </c>
      <c r="AV47" s="29" t="str">
        <f>VLOOKUP(O47,'database 2.0'!$AA$26:$AB$35,2,FALSE)</f>
        <v>Vorhand</v>
      </c>
      <c r="AW47" s="29">
        <v>10</v>
      </c>
      <c r="BJ47" s="30" t="str">
        <f t="shared" si="9"/>
        <v>getTariffDao().create(new Tariff(tariffsetTarockBlockId, 1, "Rufer", TariffType1.Rufer, TariffType2.Vorhand, 10));</v>
      </c>
    </row>
    <row r="48" spans="11:63" x14ac:dyDescent="0.25">
      <c r="K48" s="29">
        <v>47</v>
      </c>
      <c r="L48" s="29">
        <v>4</v>
      </c>
      <c r="M48" t="s">
        <v>190</v>
      </c>
      <c r="N48" s="29">
        <v>4</v>
      </c>
      <c r="O48" s="29">
        <v>1</v>
      </c>
      <c r="P48" s="29">
        <v>20</v>
      </c>
      <c r="Z48" s="30"/>
      <c r="AD48" s="30" t="str">
        <f t="shared" si="2"/>
        <v>getTariffDao().create(new Tariff(tariffsetTarockBlockId,Trischaken,"4",1,20,));</v>
      </c>
      <c r="AQ48" s="29">
        <v>47</v>
      </c>
      <c r="AR48" s="29">
        <v>4</v>
      </c>
      <c r="AS48" s="29">
        <v>2</v>
      </c>
      <c r="AT48" s="30" t="s">
        <v>190</v>
      </c>
      <c r="AU48" s="29" t="str">
        <f>VLOOKUP(N48,'database 2.0'!$AA$20:$AB$23,2,FALSE)</f>
        <v>Negativ</v>
      </c>
      <c r="AV48" s="29" t="str">
        <f>VLOOKUP(O48,'database 2.0'!$AA$26:$AB$35,2,FALSE)</f>
        <v>Vorhand</v>
      </c>
      <c r="AW48" s="29">
        <v>20</v>
      </c>
      <c r="BJ48" s="30" t="str">
        <f t="shared" si="9"/>
        <v>getTariffDao().create(new Tariff(tariffsetTarockBlockId, 2, "Trischaken", TariffType1.Negativ, TariffType2.Vorhand, 20));</v>
      </c>
    </row>
    <row r="49" spans="11:62" x14ac:dyDescent="0.25">
      <c r="K49" s="29">
        <v>48</v>
      </c>
      <c r="L49" s="29">
        <v>4</v>
      </c>
      <c r="M49" t="s">
        <v>191</v>
      </c>
      <c r="N49" s="29">
        <v>2</v>
      </c>
      <c r="O49" s="29">
        <v>1</v>
      </c>
      <c r="P49" s="29">
        <v>40</v>
      </c>
      <c r="Z49" s="30"/>
      <c r="AD49" s="30" t="str">
        <f t="shared" si="2"/>
        <v>getTariffDao().create(new Tariff(tariffsetTarockBlockId,Sechserdreier,"2",1,40,));</v>
      </c>
      <c r="AQ49" s="29">
        <v>48</v>
      </c>
      <c r="AR49" s="29">
        <v>4</v>
      </c>
      <c r="AS49" s="29">
        <v>3</v>
      </c>
      <c r="AT49" s="30" t="s">
        <v>191</v>
      </c>
      <c r="AU49" s="29" t="str">
        <f>VLOOKUP(N49,'database 2.0'!$AA$20:$AB$23,2,FALSE)</f>
        <v>Dreier</v>
      </c>
      <c r="AV49" s="29" t="str">
        <f>VLOOKUP(O49,'database 2.0'!$AA$26:$AB$35,2,FALSE)</f>
        <v>Vorhand</v>
      </c>
      <c r="AW49" s="29">
        <v>40</v>
      </c>
      <c r="BJ49" s="30" t="str">
        <f t="shared" si="9"/>
        <v>getTariffDao().create(new Tariff(tariffsetTarockBlockId, 3, "Sechserdreier", TariffType1.Dreier, TariffType2.Vorhand, 40));</v>
      </c>
    </row>
    <row r="50" spans="11:62" x14ac:dyDescent="0.25">
      <c r="K50" s="29">
        <v>49</v>
      </c>
      <c r="L50" s="29">
        <v>4</v>
      </c>
      <c r="M50" t="s">
        <v>185</v>
      </c>
      <c r="N50" s="29">
        <v>4</v>
      </c>
      <c r="O50" s="29">
        <v>2</v>
      </c>
      <c r="P50" s="29">
        <v>20</v>
      </c>
      <c r="Z50" s="30"/>
      <c r="AD50" s="30" t="str">
        <f t="shared" si="2"/>
        <v>getTariffDao().create(new Tariff(tariffsetTarockBlockId,Piccolo,"4",2,20,));</v>
      </c>
      <c r="AQ50" s="29">
        <v>49</v>
      </c>
      <c r="AR50" s="29">
        <v>4</v>
      </c>
      <c r="AS50" s="29">
        <v>4</v>
      </c>
      <c r="AT50" s="30" t="s">
        <v>185</v>
      </c>
      <c r="AU50" s="29" t="str">
        <f>VLOOKUP(N50,'database 2.0'!$AA$20:$AB$23,2,FALSE)</f>
        <v>Negativ</v>
      </c>
      <c r="AV50" s="29" t="str">
        <f>VLOOKUP(O50,'database 2.0'!$AA$26:$AB$35,2,FALSE)</f>
        <v>PiccoloZwiccolo</v>
      </c>
      <c r="AW50" s="29">
        <v>20</v>
      </c>
      <c r="BJ50" s="30" t="str">
        <f t="shared" si="9"/>
        <v>getTariffDao().create(new Tariff(tariffsetTarockBlockId, 4, "Piccolo", TariffType1.Negativ, TariffType2.PiccoloZwiccolo, 20));</v>
      </c>
    </row>
    <row r="51" spans="11:62" x14ac:dyDescent="0.25">
      <c r="K51" s="29">
        <v>50</v>
      </c>
      <c r="L51" s="29">
        <v>4</v>
      </c>
      <c r="M51" t="s">
        <v>173</v>
      </c>
      <c r="N51" s="29">
        <v>1</v>
      </c>
      <c r="O51" s="29">
        <v>4</v>
      </c>
      <c r="P51" s="29">
        <v>20</v>
      </c>
      <c r="Z51" s="30"/>
      <c r="AD51" s="30" t="str">
        <f t="shared" si="2"/>
        <v>getTariffDao().create(new Tariff(tariffsetTarockBlockId,Solorufer,"1",4,20,));</v>
      </c>
      <c r="AQ51" s="29">
        <v>50</v>
      </c>
      <c r="AR51" s="29">
        <v>4</v>
      </c>
      <c r="AS51" s="29">
        <v>5</v>
      </c>
      <c r="AT51" s="30" t="s">
        <v>173</v>
      </c>
      <c r="AU51" s="29" t="str">
        <f>VLOOKUP(N51,'database 2.0'!$AA$20:$AB$23,2,FALSE)</f>
        <v>Rufer</v>
      </c>
      <c r="AV51" s="29" t="str">
        <f>VLOOKUP(O51,'database 2.0'!$AA$26:$AB$35,2,FALSE)</f>
        <v>Solo</v>
      </c>
      <c r="AW51" s="29">
        <v>20</v>
      </c>
      <c r="BJ51" s="30" t="str">
        <f t="shared" si="9"/>
        <v>getTariffDao().create(new Tariff(tariffsetTarockBlockId, 5, "Solorufer", TariffType1.Rufer, TariffType2.Solo, 20));</v>
      </c>
    </row>
    <row r="52" spans="11:62" x14ac:dyDescent="0.25">
      <c r="K52" s="29">
        <v>51</v>
      </c>
      <c r="L52" s="29">
        <v>4</v>
      </c>
      <c r="M52" t="s">
        <v>174</v>
      </c>
      <c r="N52" s="29">
        <v>1</v>
      </c>
      <c r="O52" s="29">
        <v>5</v>
      </c>
      <c r="P52" s="29">
        <v>20</v>
      </c>
      <c r="Z52" s="30"/>
      <c r="AD52" s="30" t="str">
        <f t="shared" si="2"/>
        <v>getTariffDao().create(new Tariff(tariffsetTarockBlockId,Besserrufer (+Vogel),"1",5,20,));</v>
      </c>
      <c r="AQ52" s="29">
        <v>51</v>
      </c>
      <c r="AR52" s="29">
        <v>4</v>
      </c>
      <c r="AS52" s="29">
        <v>6</v>
      </c>
      <c r="AT52" s="30" t="s">
        <v>174</v>
      </c>
      <c r="AU52" s="29" t="str">
        <f>VLOOKUP(N52,'database 2.0'!$AA$20:$AB$23,2,FALSE)</f>
        <v>Rufer</v>
      </c>
      <c r="AV52" s="29" t="str">
        <f>VLOOKUP(O52,'database 2.0'!$AA$26:$AB$35,2,FALSE)</f>
        <v>Besserrufer</v>
      </c>
      <c r="AW52" s="29">
        <v>20</v>
      </c>
      <c r="BJ52" s="30" t="str">
        <f t="shared" si="9"/>
        <v>getTariffDao().create(new Tariff(tariffsetTarockBlockId, 6, "Besserrufer (+Vogel)", TariffType1.Rufer, TariffType2.Besserrufer, 20));</v>
      </c>
    </row>
    <row r="53" spans="11:62" x14ac:dyDescent="0.25">
      <c r="K53" s="29">
        <v>52</v>
      </c>
      <c r="L53" s="29">
        <v>4</v>
      </c>
      <c r="M53" t="s">
        <v>193</v>
      </c>
      <c r="N53" s="29">
        <v>4</v>
      </c>
      <c r="O53" s="29">
        <v>3</v>
      </c>
      <c r="P53" s="29">
        <v>40</v>
      </c>
      <c r="Z53" s="30"/>
      <c r="AD53" s="30" t="str">
        <f t="shared" si="2"/>
        <v>getTariffDao().create(new Tariff(tariffsetTarockBlockId,Bettel,"4",3,40,));</v>
      </c>
      <c r="AQ53" s="29">
        <v>52</v>
      </c>
      <c r="AR53" s="29">
        <v>4</v>
      </c>
      <c r="AS53" s="29">
        <v>7</v>
      </c>
      <c r="AT53" s="30" t="s">
        <v>193</v>
      </c>
      <c r="AU53" s="29" t="str">
        <f>VLOOKUP(N53,'database 2.0'!$AA$20:$AB$23,2,FALSE)</f>
        <v>Negativ</v>
      </c>
      <c r="AV53" s="29" t="str">
        <f>VLOOKUP(O53,'database 2.0'!$AA$26:$AB$35,2,FALSE)</f>
        <v>Bettler</v>
      </c>
      <c r="AW53" s="29">
        <v>40</v>
      </c>
      <c r="BJ53" s="30" t="str">
        <f t="shared" si="9"/>
        <v>getTariffDao().create(new Tariff(tariffsetTarockBlockId, 7, "Bettel", TariffType1.Negativ, TariffType2.Bettler, 40));</v>
      </c>
    </row>
    <row r="54" spans="11:62" x14ac:dyDescent="0.25">
      <c r="K54" s="29">
        <v>53</v>
      </c>
      <c r="L54" s="29">
        <v>4</v>
      </c>
      <c r="M54" t="s">
        <v>175</v>
      </c>
      <c r="N54" s="29">
        <v>3</v>
      </c>
      <c r="O54" s="29">
        <v>0</v>
      </c>
      <c r="P54" s="29">
        <v>50</v>
      </c>
      <c r="Z54" s="30"/>
      <c r="AD54" s="30" t="str">
        <f t="shared" si="2"/>
        <v>getTariffDao().create(new Tariff(tariffsetTarockBlockId,Farbendreier,"3",0,50,));</v>
      </c>
      <c r="AQ54" s="29">
        <v>53</v>
      </c>
      <c r="AR54" s="29">
        <v>4</v>
      </c>
      <c r="AS54" s="29">
        <v>8</v>
      </c>
      <c r="AT54" s="30" t="s">
        <v>175</v>
      </c>
      <c r="AU54" s="29" t="str">
        <f>VLOOKUP(N54,'database 2.0'!$AA$20:$AB$23,2,FALSE)</f>
        <v>Farben</v>
      </c>
      <c r="AV54" s="29" t="str">
        <f>VLOOKUP(O54,'database 2.0'!$AA$26:$AB$35,2,FALSE)</f>
        <v>Nothing</v>
      </c>
      <c r="AW54" s="29">
        <v>50</v>
      </c>
      <c r="BJ54" s="30" t="str">
        <f t="shared" si="9"/>
        <v>getTariffDao().create(new Tariff(tariffsetTarockBlockId, 8, "Farbendreier", TariffType1.Farben, TariffType2.Nothing, 50));</v>
      </c>
    </row>
    <row r="55" spans="11:62" x14ac:dyDescent="0.25">
      <c r="K55" s="29">
        <v>54</v>
      </c>
      <c r="L55" s="29">
        <v>4</v>
      </c>
      <c r="M55" t="s">
        <v>9</v>
      </c>
      <c r="N55" s="29">
        <v>2</v>
      </c>
      <c r="O55" s="29">
        <v>0</v>
      </c>
      <c r="P55" s="29">
        <v>50</v>
      </c>
      <c r="Z55" s="30"/>
      <c r="AD55" s="30" t="str">
        <f t="shared" si="2"/>
        <v>getTariffDao().create(new Tariff(tariffsetTarockBlockId,Dreier,"2",0,50,));</v>
      </c>
      <c r="AQ55" s="29">
        <v>54</v>
      </c>
      <c r="AR55" s="29">
        <v>4</v>
      </c>
      <c r="AS55" s="29">
        <v>9</v>
      </c>
      <c r="AT55" s="30" t="s">
        <v>9</v>
      </c>
      <c r="AU55" s="29" t="str">
        <f>VLOOKUP(N55,'database 2.0'!$AA$20:$AB$23,2,FALSE)</f>
        <v>Dreier</v>
      </c>
      <c r="AV55" s="29" t="str">
        <f>VLOOKUP(O55,'database 2.0'!$AA$26:$AB$35,2,FALSE)</f>
        <v>Nothing</v>
      </c>
      <c r="AW55" s="29">
        <v>50</v>
      </c>
      <c r="BJ55" s="30" t="str">
        <f t="shared" si="9"/>
        <v>getTariffDao().create(new Tariff(tariffsetTarockBlockId, 9, "Dreier", TariffType1.Dreier, TariffType2.Nothing, 50));</v>
      </c>
    </row>
    <row r="56" spans="11:62" x14ac:dyDescent="0.25">
      <c r="K56" s="29">
        <v>55</v>
      </c>
      <c r="L56" s="29">
        <v>4</v>
      </c>
      <c r="M56" t="s">
        <v>187</v>
      </c>
      <c r="N56" s="29">
        <v>4</v>
      </c>
      <c r="O56" s="29">
        <v>2</v>
      </c>
      <c r="P56" s="29">
        <v>70</v>
      </c>
      <c r="Z56" s="30"/>
      <c r="AD56" s="30" t="str">
        <f t="shared" si="2"/>
        <v>getTariffDao().create(new Tariff(tariffsetTarockBlockId,Piccolo ouvert,"4",2,70,));</v>
      </c>
      <c r="AQ56" s="29">
        <v>55</v>
      </c>
      <c r="AR56" s="29">
        <v>4</v>
      </c>
      <c r="AS56" s="29">
        <v>10</v>
      </c>
      <c r="AT56" s="30" t="s">
        <v>187</v>
      </c>
      <c r="AU56" s="29" t="str">
        <f>VLOOKUP(N56,'database 2.0'!$AA$20:$AB$23,2,FALSE)</f>
        <v>Negativ</v>
      </c>
      <c r="AV56" s="29" t="str">
        <f>VLOOKUP(O56,'database 2.0'!$AA$26:$AB$35,2,FALSE)</f>
        <v>PiccoloZwiccolo</v>
      </c>
      <c r="AW56" s="29">
        <v>70</v>
      </c>
      <c r="BJ56" s="30" t="str">
        <f t="shared" si="9"/>
        <v>getTariffDao().create(new Tariff(tariffsetTarockBlockId, 10, "Piccolo ouvert", TariffType1.Negativ, TariffType2.PiccoloZwiccolo, 70));</v>
      </c>
    </row>
    <row r="57" spans="11:62" x14ac:dyDescent="0.25">
      <c r="K57" s="29">
        <v>56</v>
      </c>
      <c r="L57" s="29">
        <v>4</v>
      </c>
      <c r="M57" t="s">
        <v>188</v>
      </c>
      <c r="N57" s="29">
        <v>4</v>
      </c>
      <c r="O57" s="29">
        <v>2</v>
      </c>
      <c r="P57" s="29">
        <v>70</v>
      </c>
      <c r="Z57" s="30"/>
      <c r="AD57" s="30" t="str">
        <f t="shared" si="2"/>
        <v>getTariffDao().create(new Tariff(tariffsetTarockBlockId,Zwiccolo ouvert,"4",2,70,));</v>
      </c>
      <c r="AQ57" s="29">
        <v>56</v>
      </c>
      <c r="AR57" s="29">
        <v>4</v>
      </c>
      <c r="AS57" s="29">
        <v>11</v>
      </c>
      <c r="AT57" s="30" t="s">
        <v>188</v>
      </c>
      <c r="AU57" s="29" t="str">
        <f>VLOOKUP(N57,'database 2.0'!$AA$20:$AB$23,2,FALSE)</f>
        <v>Negativ</v>
      </c>
      <c r="AV57" s="29" t="str">
        <f>VLOOKUP(O57,'database 2.0'!$AA$26:$AB$35,2,FALSE)</f>
        <v>PiccoloZwiccolo</v>
      </c>
      <c r="AW57" s="29">
        <v>70</v>
      </c>
      <c r="BJ57" s="30" t="str">
        <f t="shared" si="9"/>
        <v>getTariffDao().create(new Tariff(tariffsetTarockBlockId, 11, "Zwiccolo ouvert", TariffType1.Negativ, TariffType2.PiccoloZwiccolo, 70));</v>
      </c>
    </row>
    <row r="58" spans="11:62" x14ac:dyDescent="0.25">
      <c r="K58" s="29">
        <v>57</v>
      </c>
      <c r="L58" s="29">
        <v>4</v>
      </c>
      <c r="M58" t="s">
        <v>195</v>
      </c>
      <c r="N58" s="29">
        <v>4</v>
      </c>
      <c r="O58" s="29">
        <v>3</v>
      </c>
      <c r="P58" s="29">
        <v>80</v>
      </c>
      <c r="Z58" s="30"/>
      <c r="AD58" s="30" t="str">
        <f t="shared" si="2"/>
        <v>getTariffDao().create(new Tariff(tariffsetTarockBlockId,Bettel ouvert,"4",3,80,));</v>
      </c>
      <c r="AQ58" s="29">
        <v>57</v>
      </c>
      <c r="AR58" s="29">
        <v>4</v>
      </c>
      <c r="AS58" s="29">
        <v>12</v>
      </c>
      <c r="AT58" s="30" t="s">
        <v>195</v>
      </c>
      <c r="AU58" s="29" t="str">
        <f>VLOOKUP(N58,'database 2.0'!$AA$20:$AB$23,2,FALSE)</f>
        <v>Negativ</v>
      </c>
      <c r="AV58" s="29" t="str">
        <f>VLOOKUP(O58,'database 2.0'!$AA$26:$AB$35,2,FALSE)</f>
        <v>Bettler</v>
      </c>
      <c r="AW58" s="29">
        <v>80</v>
      </c>
      <c r="BJ58" s="30" t="str">
        <f t="shared" si="9"/>
        <v>getTariffDao().create(new Tariff(tariffsetTarockBlockId, 12, "Bettel ouvert", TariffType1.Negativ, TariffType2.Bettler, 80));</v>
      </c>
    </row>
    <row r="59" spans="11:62" x14ac:dyDescent="0.25">
      <c r="K59" s="29">
        <v>58</v>
      </c>
      <c r="L59" s="29">
        <v>4</v>
      </c>
      <c r="M59" t="s">
        <v>177</v>
      </c>
      <c r="N59" s="29">
        <v>3</v>
      </c>
      <c r="O59" s="29">
        <v>4</v>
      </c>
      <c r="P59" s="29">
        <v>100</v>
      </c>
      <c r="Z59" s="30"/>
      <c r="AD59" s="30" t="str">
        <f t="shared" si="2"/>
        <v>getTariffDao().create(new Tariff(tariffsetTarockBlockId,Farbensolo,"3",4,100,));</v>
      </c>
      <c r="AQ59" s="29">
        <v>58</v>
      </c>
      <c r="AR59" s="29">
        <v>4</v>
      </c>
      <c r="AS59" s="29">
        <v>13</v>
      </c>
      <c r="AT59" s="30" t="s">
        <v>177</v>
      </c>
      <c r="AU59" s="29" t="str">
        <f>VLOOKUP(N59,'database 2.0'!$AA$20:$AB$23,2,FALSE)</f>
        <v>Farben</v>
      </c>
      <c r="AV59" s="29" t="str">
        <f>VLOOKUP(O59,'database 2.0'!$AA$26:$AB$35,2,FALSE)</f>
        <v>Solo</v>
      </c>
      <c r="AW59" s="29">
        <v>100</v>
      </c>
      <c r="BJ59" s="30" t="str">
        <f t="shared" si="9"/>
        <v>getTariffDao().create(new Tariff(tariffsetTarockBlockId, 13, "Farbensolo", TariffType1.Farben, TariffType2.Solo, 100));</v>
      </c>
    </row>
    <row r="60" spans="11:62" ht="15.75" thickBot="1" x14ac:dyDescent="0.3">
      <c r="K60" s="29">
        <v>59</v>
      </c>
      <c r="L60" s="29">
        <v>4</v>
      </c>
      <c r="M60" t="s">
        <v>178</v>
      </c>
      <c r="N60" s="29">
        <v>2</v>
      </c>
      <c r="O60" s="29">
        <v>4</v>
      </c>
      <c r="P60" s="29">
        <v>100</v>
      </c>
      <c r="Z60" s="30"/>
      <c r="AD60" s="43" t="str">
        <f t="shared" si="2"/>
        <v>getTariffDao().create(new Tariff(tariffsetTarockBlockId,Solodreier,"2",4,100,));</v>
      </c>
      <c r="AQ60" s="42">
        <v>59</v>
      </c>
      <c r="AR60" s="42">
        <v>4</v>
      </c>
      <c r="AS60" s="42">
        <v>14</v>
      </c>
      <c r="AT60" s="43" t="s">
        <v>178</v>
      </c>
      <c r="AU60" s="42" t="str">
        <f>VLOOKUP(N60,'database 2.0'!$AA$20:$AB$23,2,FALSE)</f>
        <v>Dreier</v>
      </c>
      <c r="AV60" s="42" t="str">
        <f>VLOOKUP(O60,'database 2.0'!$AA$26:$AB$35,2,FALSE)</f>
        <v>Solo</v>
      </c>
      <c r="AW60" s="42">
        <v>100</v>
      </c>
      <c r="BJ60" s="43" t="str">
        <f t="shared" si="9"/>
        <v>getTariffDao().create(new Tariff(tariffsetTarockBlockId, 14, "Solodreier", TariffType1.Dreier, TariffType2.Solo, 100));</v>
      </c>
    </row>
    <row r="61" spans="11:62" x14ac:dyDescent="0.25">
      <c r="K61" s="29">
        <v>60</v>
      </c>
      <c r="L61" s="29">
        <v>5</v>
      </c>
      <c r="M61" s="30" t="s">
        <v>190</v>
      </c>
      <c r="N61" s="29">
        <v>4</v>
      </c>
      <c r="O61" s="29">
        <v>1</v>
      </c>
      <c r="P61" s="29">
        <v>50</v>
      </c>
      <c r="Z61" s="30"/>
      <c r="AD61" s="30" t="str">
        <f t="shared" si="2"/>
        <v>getTariffDao().create(new Tariff(tariffsetTarockBlockId,Trischaken,"4",1,50,));</v>
      </c>
      <c r="AQ61" s="29">
        <v>60</v>
      </c>
      <c r="AR61" s="29">
        <v>5</v>
      </c>
      <c r="AS61" s="29">
        <v>1</v>
      </c>
      <c r="AT61" s="30" t="s">
        <v>190</v>
      </c>
      <c r="AU61" s="29" t="str">
        <f>VLOOKUP(N61,'database 2.0'!$AA$20:$AB$23,2,FALSE)</f>
        <v>Negativ</v>
      </c>
      <c r="AV61" s="29" t="str">
        <f>VLOOKUP(O61,'database 2.0'!$AA$26:$AB$35,2,FALSE)</f>
        <v>Vorhand</v>
      </c>
      <c r="AW61" s="29">
        <v>50</v>
      </c>
      <c r="BJ61" s="30" t="str">
        <f t="shared" si="9"/>
        <v>getTariffDao().create(new Tariff(tariffsetTarockBlockId, 1, "Trischaken", TariffType1.Negativ, TariffType2.Vorhand, 50));</v>
      </c>
    </row>
    <row r="62" spans="11:62" x14ac:dyDescent="0.25">
      <c r="K62" s="29">
        <v>61</v>
      </c>
      <c r="L62" s="29">
        <v>5</v>
      </c>
      <c r="M62" s="30" t="s">
        <v>7</v>
      </c>
      <c r="N62" s="29">
        <v>1</v>
      </c>
      <c r="O62" s="29">
        <v>1</v>
      </c>
      <c r="P62" s="29">
        <v>10</v>
      </c>
      <c r="Z62" s="30"/>
      <c r="AD62" s="30" t="str">
        <f t="shared" si="2"/>
        <v>getTariffDao().create(new Tariff(tariffsetTarockBlockId,Rufer,"1",1,10,));</v>
      </c>
      <c r="AQ62" s="29">
        <v>61</v>
      </c>
      <c r="AR62" s="29">
        <v>5</v>
      </c>
      <c r="AS62" s="29">
        <v>2</v>
      </c>
      <c r="AT62" s="30" t="s">
        <v>7</v>
      </c>
      <c r="AU62" s="29" t="str">
        <f>VLOOKUP(N62,'database 2.0'!$AA$20:$AB$23,2,FALSE)</f>
        <v>Rufer</v>
      </c>
      <c r="AV62" s="29" t="str">
        <f>VLOOKUP(O62,'database 2.0'!$AA$26:$AB$35,2,FALSE)</f>
        <v>Vorhand</v>
      </c>
      <c r="AW62" s="29">
        <v>10</v>
      </c>
      <c r="BJ62" s="30" t="str">
        <f t="shared" si="9"/>
        <v>getTariffDao().create(new Tariff(tariffsetTarockBlockId, 2, "Rufer", TariffType1.Rufer, TariffType2.Vorhand, 10));</v>
      </c>
    </row>
    <row r="63" spans="11:62" x14ac:dyDescent="0.25">
      <c r="K63" s="29">
        <v>62</v>
      </c>
      <c r="L63" s="29">
        <v>5</v>
      </c>
      <c r="M63" s="30" t="s">
        <v>191</v>
      </c>
      <c r="N63" s="29">
        <v>2</v>
      </c>
      <c r="O63" s="29">
        <v>1</v>
      </c>
      <c r="P63" s="29">
        <v>50</v>
      </c>
      <c r="Z63" s="30"/>
      <c r="AD63" s="30" t="str">
        <f t="shared" si="2"/>
        <v>getTariffDao().create(new Tariff(tariffsetTarockBlockId,Sechserdreier,"2",1,50,));</v>
      </c>
      <c r="AQ63" s="29">
        <v>62</v>
      </c>
      <c r="AR63" s="29">
        <v>5</v>
      </c>
      <c r="AS63" s="29">
        <v>3</v>
      </c>
      <c r="AT63" s="30" t="s">
        <v>191</v>
      </c>
      <c r="AU63" s="29" t="str">
        <f>VLOOKUP(N63,'database 2.0'!$AA$20:$AB$23,2,FALSE)</f>
        <v>Dreier</v>
      </c>
      <c r="AV63" s="29" t="str">
        <f>VLOOKUP(O63,'database 2.0'!$AA$26:$AB$35,2,FALSE)</f>
        <v>Vorhand</v>
      </c>
      <c r="AW63" s="29">
        <v>50</v>
      </c>
      <c r="BJ63" s="30" t="str">
        <f t="shared" si="9"/>
        <v>getTariffDao().create(new Tariff(tariffsetTarockBlockId, 3, "Sechserdreier", TariffType1.Dreier, TariffType2.Vorhand, 50));</v>
      </c>
    </row>
    <row r="64" spans="11:62" x14ac:dyDescent="0.25">
      <c r="K64" s="29">
        <v>63</v>
      </c>
      <c r="L64" s="29">
        <v>5</v>
      </c>
      <c r="M64" s="30" t="s">
        <v>185</v>
      </c>
      <c r="N64" s="29">
        <v>4</v>
      </c>
      <c r="O64" s="29">
        <v>2</v>
      </c>
      <c r="P64" s="29">
        <v>20</v>
      </c>
      <c r="Z64" s="30"/>
      <c r="AD64" s="30" t="str">
        <f t="shared" si="2"/>
        <v>getTariffDao().create(new Tariff(tariffsetTarockBlockId,Piccolo,"4",2,20,));</v>
      </c>
      <c r="AQ64" s="29">
        <v>63</v>
      </c>
      <c r="AR64" s="29">
        <v>5</v>
      </c>
      <c r="AS64" s="29">
        <v>4</v>
      </c>
      <c r="AT64" s="30" t="s">
        <v>185</v>
      </c>
      <c r="AU64" s="29" t="str">
        <f>VLOOKUP(N64,'database 2.0'!$AA$20:$AB$23,2,FALSE)</f>
        <v>Negativ</v>
      </c>
      <c r="AV64" s="29" t="str">
        <f>VLOOKUP(O64,'database 2.0'!$AA$26:$AB$35,2,FALSE)</f>
        <v>PiccoloZwiccolo</v>
      </c>
      <c r="AW64" s="29">
        <v>20</v>
      </c>
      <c r="BJ64" s="30" t="str">
        <f t="shared" si="9"/>
        <v>getTariffDao().create(new Tariff(tariffsetTarockBlockId, 4, "Piccolo", TariffType1.Negativ, TariffType2.PiccoloZwiccolo, 20));</v>
      </c>
    </row>
    <row r="65" spans="11:62" x14ac:dyDescent="0.25">
      <c r="K65" s="29">
        <v>64</v>
      </c>
      <c r="L65" s="29">
        <v>5</v>
      </c>
      <c r="M65" s="30" t="s">
        <v>186</v>
      </c>
      <c r="N65" s="29">
        <v>4</v>
      </c>
      <c r="O65" s="29">
        <v>2</v>
      </c>
      <c r="P65" s="29">
        <v>20</v>
      </c>
      <c r="Z65" s="30"/>
      <c r="AD65" s="30" t="str">
        <f t="shared" si="2"/>
        <v>getTariffDao().create(new Tariff(tariffsetTarockBlockId,Zwiccolo,"4",2,20,));</v>
      </c>
      <c r="AQ65" s="29">
        <v>64</v>
      </c>
      <c r="AR65" s="29">
        <v>5</v>
      </c>
      <c r="AS65" s="29">
        <v>5</v>
      </c>
      <c r="AT65" s="30" t="s">
        <v>186</v>
      </c>
      <c r="AU65" s="29" t="str">
        <f>VLOOKUP(N65,'database 2.0'!$AA$20:$AB$23,2,FALSE)</f>
        <v>Negativ</v>
      </c>
      <c r="AV65" s="29" t="str">
        <f>VLOOKUP(O65,'database 2.0'!$AA$26:$AB$35,2,FALSE)</f>
        <v>PiccoloZwiccolo</v>
      </c>
      <c r="AW65" s="29">
        <v>20</v>
      </c>
      <c r="BJ65" s="30" t="str">
        <f t="shared" si="9"/>
        <v>getTariffDao().create(new Tariff(tariffsetTarockBlockId, 5, "Zwiccolo", TariffType1.Negativ, TariffType2.PiccoloZwiccolo, 20));</v>
      </c>
    </row>
    <row r="66" spans="11:62" x14ac:dyDescent="0.25">
      <c r="K66" s="29">
        <v>65</v>
      </c>
      <c r="L66" s="29">
        <v>5</v>
      </c>
      <c r="M66" s="30" t="s">
        <v>229</v>
      </c>
      <c r="N66" s="29">
        <v>4</v>
      </c>
      <c r="O66" s="29">
        <v>2</v>
      </c>
      <c r="P66" s="29">
        <v>20</v>
      </c>
      <c r="Z66" s="30"/>
      <c r="AD66" s="30" t="str">
        <f t="shared" si="2"/>
        <v>getTariffDao().create(new Tariff(tariffsetTarockBlockId,Triccolo,"4",2,20,));</v>
      </c>
      <c r="AQ66" s="29">
        <v>65</v>
      </c>
      <c r="AR66" s="29">
        <v>5</v>
      </c>
      <c r="AS66" s="29">
        <v>6</v>
      </c>
      <c r="AT66" s="30" t="s">
        <v>229</v>
      </c>
      <c r="AU66" s="29" t="str">
        <f>VLOOKUP(N66,'database 2.0'!$AA$20:$AB$23,2,FALSE)</f>
        <v>Negativ</v>
      </c>
      <c r="AV66" s="29" t="str">
        <f>VLOOKUP(O66,'database 2.0'!$AA$26:$AB$35,2,FALSE)</f>
        <v>PiccoloZwiccolo</v>
      </c>
      <c r="AW66" s="29">
        <v>20</v>
      </c>
      <c r="BJ66" s="30" t="str">
        <f t="shared" si="9"/>
        <v>getTariffDao().create(new Tariff(tariffsetTarockBlockId, 6, "Triccolo", TariffType1.Negativ, TariffType2.PiccoloZwiccolo, 20));</v>
      </c>
    </row>
    <row r="67" spans="11:62" x14ac:dyDescent="0.25">
      <c r="K67" s="29">
        <v>66</v>
      </c>
      <c r="L67" s="29">
        <v>5</v>
      </c>
      <c r="M67" s="30" t="s">
        <v>173</v>
      </c>
      <c r="N67" s="29">
        <v>1</v>
      </c>
      <c r="O67" s="29">
        <v>4</v>
      </c>
      <c r="P67" s="29">
        <v>20</v>
      </c>
      <c r="Z67" s="30"/>
      <c r="AD67" s="30" t="str">
        <f t="shared" ref="AD67:AD78" si="10">"getTariffDao().create(new Tariff(tariffsetTarockBlockId,"&amp;M67&amp;","""&amp;N67&amp;""","&amp;O67&amp;","&amp;P67&amp;","&amp;Q67&amp;"));"</f>
        <v>getTariffDao().create(new Tariff(tariffsetTarockBlockId,Solorufer,"1",4,20,));</v>
      </c>
      <c r="AQ67" s="29">
        <v>66</v>
      </c>
      <c r="AR67" s="29">
        <v>5</v>
      </c>
      <c r="AS67" s="29">
        <v>7</v>
      </c>
      <c r="AT67" s="30" t="s">
        <v>173</v>
      </c>
      <c r="AU67" s="29" t="str">
        <f>VLOOKUP(N67,'database 2.0'!$AA$20:$AB$23,2,FALSE)</f>
        <v>Rufer</v>
      </c>
      <c r="AV67" s="29" t="str">
        <f>VLOOKUP(O67,'database 2.0'!$AA$26:$AB$35,2,FALSE)</f>
        <v>Solo</v>
      </c>
      <c r="AW67" s="29">
        <v>20</v>
      </c>
      <c r="BJ67" s="30" t="str">
        <f t="shared" ref="BJ67:BJ78" si="11">"getTariffDao().create(new Tariff(tariffsetTarockBlockId, "&amp;AS67&amp;", """&amp;AT67&amp;""", TariffType1."&amp;AU67&amp;", TariffType2."&amp;AV67&amp;", "&amp;AW67&amp;"));"</f>
        <v>getTariffDao().create(new Tariff(tariffsetTarockBlockId, 7, "Solorufer", TariffType1.Rufer, TariffType2.Solo, 20));</v>
      </c>
    </row>
    <row r="68" spans="11:62" x14ac:dyDescent="0.25">
      <c r="K68" s="29">
        <v>67</v>
      </c>
      <c r="L68" s="29">
        <v>5</v>
      </c>
      <c r="M68" s="2" t="s">
        <v>111</v>
      </c>
      <c r="N68" s="29">
        <v>1</v>
      </c>
      <c r="O68" s="29">
        <v>5</v>
      </c>
      <c r="P68" s="29">
        <v>30</v>
      </c>
      <c r="Z68" s="30"/>
      <c r="AD68" s="30" t="str">
        <f t="shared" si="10"/>
        <v>getTariffDao().create(new Tariff(tariffsetTarockBlockId,Pagatrufer,"1",5,30,));</v>
      </c>
      <c r="AQ68" s="29">
        <v>67</v>
      </c>
      <c r="AR68" s="29">
        <v>5</v>
      </c>
      <c r="AS68" s="29">
        <v>8</v>
      </c>
      <c r="AT68" s="2" t="s">
        <v>111</v>
      </c>
      <c r="AU68" s="29" t="str">
        <f>VLOOKUP(N68,'database 2.0'!$AA$20:$AB$23,2,FALSE)</f>
        <v>Rufer</v>
      </c>
      <c r="AV68" s="29" t="str">
        <f>VLOOKUP(O68,'database 2.0'!$AA$26:$AB$35,2,FALSE)</f>
        <v>Besserrufer</v>
      </c>
      <c r="AW68" s="29">
        <v>30</v>
      </c>
      <c r="BJ68" s="30" t="str">
        <f t="shared" si="11"/>
        <v>getTariffDao().create(new Tariff(tariffsetTarockBlockId, 8, "Pagatrufer", TariffType1.Rufer, TariffType2.Besserrufer, 30));</v>
      </c>
    </row>
    <row r="69" spans="11:62" x14ac:dyDescent="0.25">
      <c r="K69" s="29">
        <v>68</v>
      </c>
      <c r="L69" s="29">
        <v>5</v>
      </c>
      <c r="M69" s="30" t="s">
        <v>193</v>
      </c>
      <c r="N69" s="29">
        <v>4</v>
      </c>
      <c r="O69" s="29">
        <v>3</v>
      </c>
      <c r="P69" s="29">
        <v>40</v>
      </c>
      <c r="Z69" s="30"/>
      <c r="AD69" s="30" t="str">
        <f t="shared" si="10"/>
        <v>getTariffDao().create(new Tariff(tariffsetTarockBlockId,Bettel,"4",3,40,));</v>
      </c>
      <c r="AQ69" s="29">
        <v>68</v>
      </c>
      <c r="AR69" s="29">
        <v>5</v>
      </c>
      <c r="AS69" s="29">
        <v>9</v>
      </c>
      <c r="AT69" s="30" t="s">
        <v>193</v>
      </c>
      <c r="AU69" s="29" t="str">
        <f>VLOOKUP(N69,'database 2.0'!$AA$20:$AB$23,2,FALSE)</f>
        <v>Negativ</v>
      </c>
      <c r="AV69" s="29" t="str">
        <f>VLOOKUP(O69,'database 2.0'!$AA$26:$AB$35,2,FALSE)</f>
        <v>Bettler</v>
      </c>
      <c r="AW69" s="29">
        <v>40</v>
      </c>
      <c r="BJ69" s="30" t="str">
        <f t="shared" si="11"/>
        <v>getTariffDao().create(new Tariff(tariffsetTarockBlockId, 9, "Bettel", TariffType1.Negativ, TariffType2.Bettler, 40));</v>
      </c>
    </row>
    <row r="70" spans="11:62" x14ac:dyDescent="0.25">
      <c r="K70" s="29">
        <v>69</v>
      </c>
      <c r="L70" s="29">
        <v>5</v>
      </c>
      <c r="M70" s="2" t="s">
        <v>112</v>
      </c>
      <c r="N70" s="29">
        <v>1</v>
      </c>
      <c r="O70" s="29">
        <v>5</v>
      </c>
      <c r="P70" s="29">
        <v>50</v>
      </c>
      <c r="Z70" s="30"/>
      <c r="AD70" s="30" t="str">
        <f t="shared" si="10"/>
        <v>getTariffDao().create(new Tariff(tariffsetTarockBlockId,Uhurufer,"1",5,50,));</v>
      </c>
      <c r="AQ70" s="29">
        <v>69</v>
      </c>
      <c r="AR70" s="29">
        <v>5</v>
      </c>
      <c r="AS70" s="29">
        <v>10</v>
      </c>
      <c r="AT70" s="2" t="s">
        <v>112</v>
      </c>
      <c r="AU70" s="29" t="str">
        <f>VLOOKUP(N70,'database 2.0'!$AA$20:$AB$23,2,FALSE)</f>
        <v>Rufer</v>
      </c>
      <c r="AV70" s="29" t="str">
        <f>VLOOKUP(O70,'database 2.0'!$AA$26:$AB$35,2,FALSE)</f>
        <v>Besserrufer</v>
      </c>
      <c r="AW70" s="29">
        <v>50</v>
      </c>
      <c r="BJ70" s="30" t="str">
        <f t="shared" si="11"/>
        <v>getTariffDao().create(new Tariff(tariffsetTarockBlockId, 10, "Uhurufer", TariffType1.Rufer, TariffType2.Besserrufer, 50));</v>
      </c>
    </row>
    <row r="71" spans="11:62" x14ac:dyDescent="0.25">
      <c r="K71" s="29">
        <v>70</v>
      </c>
      <c r="L71" s="29">
        <v>5</v>
      </c>
      <c r="M71" s="30" t="s">
        <v>175</v>
      </c>
      <c r="N71" s="29">
        <v>3</v>
      </c>
      <c r="O71" s="29">
        <v>0</v>
      </c>
      <c r="P71" s="29">
        <v>40</v>
      </c>
      <c r="Z71" s="30"/>
      <c r="AD71" s="30" t="str">
        <f t="shared" si="10"/>
        <v>getTariffDao().create(new Tariff(tariffsetTarockBlockId,Farbendreier,"3",0,40,));</v>
      </c>
      <c r="AQ71" s="29">
        <v>70</v>
      </c>
      <c r="AR71" s="29">
        <v>5</v>
      </c>
      <c r="AS71" s="29">
        <v>11</v>
      </c>
      <c r="AT71" s="30" t="s">
        <v>175</v>
      </c>
      <c r="AU71" s="29" t="str">
        <f>VLOOKUP(N71,'database 2.0'!$AA$20:$AB$23,2,FALSE)</f>
        <v>Farben</v>
      </c>
      <c r="AV71" s="29" t="str">
        <f>VLOOKUP(O71,'database 2.0'!$AA$26:$AB$35,2,FALSE)</f>
        <v>Nothing</v>
      </c>
      <c r="AW71" s="29">
        <v>40</v>
      </c>
      <c r="BJ71" s="30" t="str">
        <f t="shared" si="11"/>
        <v>getTariffDao().create(new Tariff(tariffsetTarockBlockId, 11, "Farbendreier", TariffType1.Farben, TariffType2.Nothing, 40));</v>
      </c>
    </row>
    <row r="72" spans="11:62" x14ac:dyDescent="0.25">
      <c r="K72" s="29">
        <v>71</v>
      </c>
      <c r="L72" s="29">
        <v>5</v>
      </c>
      <c r="M72" s="30" t="s">
        <v>9</v>
      </c>
      <c r="N72" s="29">
        <v>2</v>
      </c>
      <c r="O72" s="29">
        <v>0</v>
      </c>
      <c r="P72" s="29">
        <v>50</v>
      </c>
      <c r="Z72" s="30"/>
      <c r="AD72" s="30" t="str">
        <f t="shared" si="10"/>
        <v>getTariffDao().create(new Tariff(tariffsetTarockBlockId,Dreier,"2",0,50,));</v>
      </c>
      <c r="AQ72" s="29">
        <v>71</v>
      </c>
      <c r="AR72" s="29">
        <v>5</v>
      </c>
      <c r="AS72" s="29">
        <v>12</v>
      </c>
      <c r="AT72" s="30" t="s">
        <v>9</v>
      </c>
      <c r="AU72" s="29" t="str">
        <f>VLOOKUP(N72,'database 2.0'!$AA$20:$AB$23,2,FALSE)</f>
        <v>Dreier</v>
      </c>
      <c r="AV72" s="29" t="str">
        <f>VLOOKUP(O72,'database 2.0'!$AA$26:$AB$35,2,FALSE)</f>
        <v>Nothing</v>
      </c>
      <c r="AW72" s="29">
        <v>50</v>
      </c>
      <c r="BJ72" s="30" t="str">
        <f t="shared" si="11"/>
        <v>getTariffDao().create(new Tariff(tariffsetTarockBlockId, 12, "Dreier", TariffType1.Dreier, TariffType2.Nothing, 50));</v>
      </c>
    </row>
    <row r="73" spans="11:62" x14ac:dyDescent="0.25">
      <c r="K73" s="29">
        <v>72</v>
      </c>
      <c r="L73" s="29">
        <v>5</v>
      </c>
      <c r="M73" s="30" t="s">
        <v>187</v>
      </c>
      <c r="N73" s="29">
        <v>4</v>
      </c>
      <c r="O73" s="29">
        <v>2</v>
      </c>
      <c r="P73" s="29">
        <v>40</v>
      </c>
      <c r="Z73" s="30"/>
      <c r="AD73" s="30" t="str">
        <f t="shared" si="10"/>
        <v>getTariffDao().create(new Tariff(tariffsetTarockBlockId,Piccolo ouvert,"4",2,40,));</v>
      </c>
      <c r="AQ73" s="29">
        <v>72</v>
      </c>
      <c r="AR73" s="29">
        <v>5</v>
      </c>
      <c r="AS73" s="29">
        <v>13</v>
      </c>
      <c r="AT73" s="30" t="s">
        <v>187</v>
      </c>
      <c r="AU73" s="29" t="str">
        <f>VLOOKUP(N73,'database 2.0'!$AA$20:$AB$23,2,FALSE)</f>
        <v>Negativ</v>
      </c>
      <c r="AV73" s="29" t="str">
        <f>VLOOKUP(O73,'database 2.0'!$AA$26:$AB$35,2,FALSE)</f>
        <v>PiccoloZwiccolo</v>
      </c>
      <c r="AW73" s="29">
        <v>40</v>
      </c>
      <c r="BJ73" s="30" t="str">
        <f t="shared" si="11"/>
        <v>getTariffDao().create(new Tariff(tariffsetTarockBlockId, 13, "Piccolo ouvert", TariffType1.Negativ, TariffType2.PiccoloZwiccolo, 40));</v>
      </c>
    </row>
    <row r="74" spans="11:62" x14ac:dyDescent="0.25">
      <c r="K74" s="29">
        <v>73</v>
      </c>
      <c r="L74" s="29">
        <v>5</v>
      </c>
      <c r="M74" s="2" t="s">
        <v>113</v>
      </c>
      <c r="N74" s="29">
        <v>1</v>
      </c>
      <c r="O74" s="29">
        <v>5</v>
      </c>
      <c r="P74" s="29">
        <v>70</v>
      </c>
      <c r="Z74" s="30"/>
      <c r="AD74" s="30" t="str">
        <f t="shared" si="10"/>
        <v>getTariffDao().create(new Tariff(tariffsetTarockBlockId,Kakadurufer,"1",5,70,));</v>
      </c>
      <c r="AQ74" s="29">
        <v>73</v>
      </c>
      <c r="AR74" s="29">
        <v>5</v>
      </c>
      <c r="AS74" s="29">
        <v>14</v>
      </c>
      <c r="AT74" s="2" t="s">
        <v>113</v>
      </c>
      <c r="AU74" s="29" t="str">
        <f>VLOOKUP(N74,'database 2.0'!$AA$20:$AB$23,2,FALSE)</f>
        <v>Rufer</v>
      </c>
      <c r="AV74" s="29" t="str">
        <f>VLOOKUP(O74,'database 2.0'!$AA$26:$AB$35,2,FALSE)</f>
        <v>Besserrufer</v>
      </c>
      <c r="AW74" s="29">
        <v>70</v>
      </c>
      <c r="BJ74" s="30" t="str">
        <f t="shared" si="11"/>
        <v>getTariffDao().create(new Tariff(tariffsetTarockBlockId, 14, "Kakadurufer", TariffType1.Rufer, TariffType2.Besserrufer, 70));</v>
      </c>
    </row>
    <row r="75" spans="11:62" x14ac:dyDescent="0.25">
      <c r="K75" s="29">
        <v>74</v>
      </c>
      <c r="L75" s="29">
        <v>5</v>
      </c>
      <c r="M75" s="30" t="s">
        <v>195</v>
      </c>
      <c r="N75" s="29">
        <v>4</v>
      </c>
      <c r="O75" s="29">
        <v>3</v>
      </c>
      <c r="P75" s="29">
        <v>80</v>
      </c>
      <c r="Z75" s="30"/>
      <c r="AD75" s="30" t="str">
        <f t="shared" si="10"/>
        <v>getTariffDao().create(new Tariff(tariffsetTarockBlockId,Bettel ouvert,"4",3,80,));</v>
      </c>
      <c r="AQ75" s="29">
        <v>74</v>
      </c>
      <c r="AR75" s="29">
        <v>5</v>
      </c>
      <c r="AS75" s="29">
        <v>15</v>
      </c>
      <c r="AT75" s="30" t="s">
        <v>195</v>
      </c>
      <c r="AU75" s="29" t="str">
        <f>VLOOKUP(N75,'database 2.0'!$AA$20:$AB$23,2,FALSE)</f>
        <v>Negativ</v>
      </c>
      <c r="AV75" s="29" t="str">
        <f>VLOOKUP(O75,'database 2.0'!$AA$26:$AB$35,2,FALSE)</f>
        <v>Bettler</v>
      </c>
      <c r="AW75" s="29">
        <v>80</v>
      </c>
      <c r="BJ75" s="30" t="str">
        <f t="shared" si="11"/>
        <v>getTariffDao().create(new Tariff(tariffsetTarockBlockId, 15, "Bettel ouvert", TariffType1.Negativ, TariffType2.Bettler, 80));</v>
      </c>
    </row>
    <row r="76" spans="11:62" x14ac:dyDescent="0.25">
      <c r="K76" s="29">
        <v>75</v>
      </c>
      <c r="L76" s="29">
        <v>5</v>
      </c>
      <c r="M76" s="2" t="s">
        <v>114</v>
      </c>
      <c r="N76" s="29">
        <v>1</v>
      </c>
      <c r="O76" s="29">
        <v>5</v>
      </c>
      <c r="P76" s="29">
        <v>90</v>
      </c>
      <c r="Z76" s="30"/>
      <c r="AD76" s="30" t="str">
        <f t="shared" si="10"/>
        <v>getTariffDao().create(new Tariff(tariffsetTarockBlockId,Quapilrufer,"1",5,90,));</v>
      </c>
      <c r="AQ76" s="29">
        <v>75</v>
      </c>
      <c r="AR76" s="29">
        <v>5</v>
      </c>
      <c r="AS76" s="29">
        <v>16</v>
      </c>
      <c r="AT76" s="2" t="s">
        <v>114</v>
      </c>
      <c r="AU76" s="29" t="str">
        <f>VLOOKUP(N76,'database 2.0'!$AA$20:$AB$23,2,FALSE)</f>
        <v>Rufer</v>
      </c>
      <c r="AV76" s="29" t="str">
        <f>VLOOKUP(O76,'database 2.0'!$AA$26:$AB$35,2,FALSE)</f>
        <v>Besserrufer</v>
      </c>
      <c r="AW76" s="29">
        <v>90</v>
      </c>
      <c r="BJ76" s="30" t="str">
        <f t="shared" si="11"/>
        <v>getTariffDao().create(new Tariff(tariffsetTarockBlockId, 16, "Quapilrufer", TariffType1.Rufer, TariffType2.Besserrufer, 90));</v>
      </c>
    </row>
    <row r="77" spans="11:62" x14ac:dyDescent="0.25">
      <c r="K77" s="29">
        <v>76</v>
      </c>
      <c r="L77" s="29">
        <v>5</v>
      </c>
      <c r="M77" s="30" t="s">
        <v>177</v>
      </c>
      <c r="N77" s="29">
        <v>3</v>
      </c>
      <c r="O77" s="29">
        <v>4</v>
      </c>
      <c r="P77" s="29">
        <v>80</v>
      </c>
      <c r="Z77" s="30"/>
      <c r="AD77" s="30" t="str">
        <f t="shared" si="10"/>
        <v>getTariffDao().create(new Tariff(tariffsetTarockBlockId,Farbensolo,"3",4,80,));</v>
      </c>
      <c r="AQ77" s="29">
        <v>76</v>
      </c>
      <c r="AR77" s="29">
        <v>5</v>
      </c>
      <c r="AS77" s="29">
        <v>17</v>
      </c>
      <c r="AT77" s="30" t="s">
        <v>177</v>
      </c>
      <c r="AU77" s="29" t="str">
        <f>VLOOKUP(N77,'database 2.0'!$AA$20:$AB$23,2,FALSE)</f>
        <v>Farben</v>
      </c>
      <c r="AV77" s="29" t="str">
        <f>VLOOKUP(O77,'database 2.0'!$AA$26:$AB$35,2,FALSE)</f>
        <v>Solo</v>
      </c>
      <c r="AW77" s="29">
        <v>80</v>
      </c>
      <c r="BJ77" s="30" t="str">
        <f t="shared" si="11"/>
        <v>getTariffDao().create(new Tariff(tariffsetTarockBlockId, 17, "Farbensolo", TariffType1.Farben, TariffType2.Solo, 80));</v>
      </c>
    </row>
    <row r="78" spans="11:62" ht="15.75" thickBot="1" x14ac:dyDescent="0.3">
      <c r="K78" s="29">
        <v>77</v>
      </c>
      <c r="L78" s="29">
        <v>5</v>
      </c>
      <c r="M78" s="30" t="s">
        <v>178</v>
      </c>
      <c r="N78" s="29">
        <v>2</v>
      </c>
      <c r="O78" s="29">
        <v>4</v>
      </c>
      <c r="P78" s="29">
        <v>100</v>
      </c>
      <c r="Z78" s="30"/>
      <c r="AD78" s="43" t="str">
        <f t="shared" si="10"/>
        <v>getTariffDao().create(new Tariff(tariffsetTarockBlockId,Solodreier,"2",4,100,));</v>
      </c>
      <c r="AQ78" s="42">
        <v>77</v>
      </c>
      <c r="AR78" s="42">
        <v>5</v>
      </c>
      <c r="AS78" s="42">
        <v>18</v>
      </c>
      <c r="AT78" s="43" t="s">
        <v>178</v>
      </c>
      <c r="AU78" s="42" t="str">
        <f>VLOOKUP(N78,'database 2.0'!$AA$20:$AB$23,2,FALSE)</f>
        <v>Dreier</v>
      </c>
      <c r="AV78" s="42" t="str">
        <f>VLOOKUP(O78,'database 2.0'!$AA$26:$AB$35,2,FALSE)</f>
        <v>Solo</v>
      </c>
      <c r="AW78" s="42">
        <v>100</v>
      </c>
      <c r="BJ78" s="43" t="str">
        <f t="shared" si="11"/>
        <v>getTariffDao().create(new Tariff(tariffsetTarockBlockId, 18, "Solodreier", TariffType1.Dreier, TariffType2.Solo, 100));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40"/>
  <sheetViews>
    <sheetView workbookViewId="0">
      <selection activeCell="S10" sqref="S10"/>
    </sheetView>
  </sheetViews>
  <sheetFormatPr baseColWidth="10" defaultRowHeight="15" x14ac:dyDescent="0.25"/>
  <cols>
    <col min="1" max="1" width="23.5703125" style="2" bestFit="1" customWidth="1"/>
    <col min="2" max="2" width="2.85546875" style="32" bestFit="1" customWidth="1"/>
    <col min="3" max="6" width="7.140625" style="31" customWidth="1"/>
    <col min="7" max="7" width="4.28515625" style="2" customWidth="1"/>
    <col min="8" max="8" width="13.7109375" style="2" bestFit="1" customWidth="1"/>
    <col min="9" max="13" width="4.28515625" style="2" customWidth="1"/>
    <col min="14" max="16384" width="11.42578125" style="2"/>
  </cols>
  <sheetData>
    <row r="1" spans="1:13" ht="15.75" thickBot="1" x14ac:dyDescent="0.3">
      <c r="A1" s="19" t="s">
        <v>79</v>
      </c>
      <c r="B1" s="19"/>
      <c r="C1" s="39" t="s">
        <v>227</v>
      </c>
      <c r="D1" s="39" t="s">
        <v>226</v>
      </c>
      <c r="E1" s="39" t="s">
        <v>225</v>
      </c>
      <c r="F1" s="39" t="s">
        <v>224</v>
      </c>
      <c r="J1" s="56" t="s">
        <v>19</v>
      </c>
      <c r="K1" s="56"/>
      <c r="L1" s="56"/>
      <c r="M1" s="56"/>
    </row>
    <row r="2" spans="1:13" x14ac:dyDescent="0.25">
      <c r="A2" s="2" t="s">
        <v>223</v>
      </c>
      <c r="B2" s="32" t="s">
        <v>213</v>
      </c>
      <c r="C2" s="35">
        <v>1</v>
      </c>
      <c r="D2" s="35">
        <v>1</v>
      </c>
      <c r="E2" s="35">
        <v>1</v>
      </c>
      <c r="F2" s="35">
        <v>2</v>
      </c>
      <c r="J2" s="51">
        <v>0</v>
      </c>
      <c r="K2" s="51">
        <v>1</v>
      </c>
      <c r="L2" s="51">
        <v>2</v>
      </c>
      <c r="M2" s="51">
        <v>3</v>
      </c>
    </row>
    <row r="3" spans="1:13" x14ac:dyDescent="0.25">
      <c r="A3" s="2" t="s">
        <v>222</v>
      </c>
      <c r="B3" s="32" t="s">
        <v>212</v>
      </c>
      <c r="C3" s="35">
        <v>1</v>
      </c>
      <c r="D3" s="35">
        <v>1</v>
      </c>
      <c r="E3" s="35">
        <v>1</v>
      </c>
      <c r="F3" s="35">
        <v>2</v>
      </c>
      <c r="H3" s="54" t="s">
        <v>16</v>
      </c>
      <c r="I3" s="52">
        <v>0</v>
      </c>
      <c r="J3" s="32" t="s">
        <v>233</v>
      </c>
      <c r="K3" s="32" t="s">
        <v>233</v>
      </c>
      <c r="L3" s="32" t="s">
        <v>233</v>
      </c>
      <c r="M3" s="55" t="s">
        <v>233</v>
      </c>
    </row>
    <row r="4" spans="1:13" x14ac:dyDescent="0.25">
      <c r="A4" s="2" t="s">
        <v>221</v>
      </c>
      <c r="B4" s="32" t="s">
        <v>211</v>
      </c>
      <c r="C4" s="35">
        <v>1</v>
      </c>
      <c r="D4" s="35">
        <v>1</v>
      </c>
      <c r="E4" s="35">
        <v>1</v>
      </c>
      <c r="F4" s="35">
        <v>2</v>
      </c>
      <c r="H4" s="54"/>
      <c r="I4" s="52">
        <v>1</v>
      </c>
      <c r="J4" s="32" t="s">
        <v>233</v>
      </c>
      <c r="K4" s="32" t="s">
        <v>233</v>
      </c>
      <c r="L4" s="32" t="s">
        <v>233</v>
      </c>
      <c r="M4" s="55"/>
    </row>
    <row r="5" spans="1:13" ht="15.75" thickBot="1" x14ac:dyDescent="0.3">
      <c r="A5" s="40"/>
      <c r="B5" s="33" t="s">
        <v>216</v>
      </c>
      <c r="C5" s="36">
        <v>-3</v>
      </c>
      <c r="D5" s="36">
        <v>-3</v>
      </c>
      <c r="E5" s="36">
        <v>-3</v>
      </c>
      <c r="F5" s="36">
        <v>-6</v>
      </c>
    </row>
    <row r="6" spans="1:13" x14ac:dyDescent="0.25">
      <c r="A6" s="2" t="s">
        <v>220</v>
      </c>
      <c r="B6" s="32" t="s">
        <v>213</v>
      </c>
      <c r="C6" s="35">
        <v>3</v>
      </c>
      <c r="D6" s="35">
        <v>3</v>
      </c>
      <c r="E6" s="35">
        <v>3</v>
      </c>
      <c r="F6" s="35">
        <v>6</v>
      </c>
    </row>
    <row r="7" spans="1:13" x14ac:dyDescent="0.25">
      <c r="B7" s="32" t="s">
        <v>212</v>
      </c>
      <c r="C7" s="35">
        <v>0</v>
      </c>
      <c r="D7" s="35">
        <v>0</v>
      </c>
      <c r="E7" s="35">
        <v>0</v>
      </c>
      <c r="F7" s="35">
        <v>0</v>
      </c>
    </row>
    <row r="8" spans="1:13" x14ac:dyDescent="0.25">
      <c r="B8" s="32" t="s">
        <v>211</v>
      </c>
      <c r="C8" s="35">
        <v>0</v>
      </c>
      <c r="D8" s="35">
        <v>0</v>
      </c>
      <c r="E8" s="35">
        <v>0</v>
      </c>
      <c r="F8" s="35">
        <v>0</v>
      </c>
    </row>
    <row r="9" spans="1:13" ht="15.75" thickBot="1" x14ac:dyDescent="0.3">
      <c r="A9" s="40"/>
      <c r="B9" s="33" t="s">
        <v>216</v>
      </c>
      <c r="C9" s="36">
        <v>-3</v>
      </c>
      <c r="D9" s="36">
        <v>-3</v>
      </c>
      <c r="E9" s="36">
        <v>-3</v>
      </c>
      <c r="F9" s="36">
        <v>-6</v>
      </c>
    </row>
    <row r="10" spans="1:13" x14ac:dyDescent="0.25">
      <c r="A10" s="2" t="s">
        <v>217</v>
      </c>
      <c r="B10" s="32" t="s">
        <v>213</v>
      </c>
      <c r="C10" s="35">
        <v>2</v>
      </c>
      <c r="D10" s="35">
        <v>2</v>
      </c>
      <c r="E10" s="35">
        <v>2</v>
      </c>
      <c r="F10" s="35">
        <v>4</v>
      </c>
    </row>
    <row r="11" spans="1:13" x14ac:dyDescent="0.25">
      <c r="B11" s="32" t="s">
        <v>212</v>
      </c>
      <c r="C11" s="35">
        <v>2</v>
      </c>
      <c r="D11" s="35">
        <v>2</v>
      </c>
      <c r="E11" s="35">
        <v>2</v>
      </c>
      <c r="F11" s="35">
        <v>4</v>
      </c>
    </row>
    <row r="12" spans="1:13" x14ac:dyDescent="0.25">
      <c r="B12" s="32" t="s">
        <v>211</v>
      </c>
      <c r="C12" s="35">
        <v>2</v>
      </c>
      <c r="D12" s="35">
        <v>2</v>
      </c>
      <c r="E12" s="35">
        <v>2</v>
      </c>
      <c r="F12" s="35">
        <v>4</v>
      </c>
    </row>
    <row r="13" spans="1:13" ht="15.75" thickBot="1" x14ac:dyDescent="0.3">
      <c r="A13" s="40"/>
      <c r="B13" s="33" t="s">
        <v>216</v>
      </c>
      <c r="C13" s="36">
        <v>-6</v>
      </c>
      <c r="D13" s="36">
        <v>-6</v>
      </c>
      <c r="E13" s="36">
        <v>-6</v>
      </c>
      <c r="F13" s="36">
        <v>-12</v>
      </c>
    </row>
    <row r="14" spans="1:13" x14ac:dyDescent="0.25">
      <c r="A14" s="2" t="s">
        <v>219</v>
      </c>
      <c r="B14" s="32" t="s">
        <v>213</v>
      </c>
      <c r="C14" s="35">
        <v>6</v>
      </c>
      <c r="D14" s="35">
        <v>6</v>
      </c>
      <c r="E14" s="35">
        <v>6</v>
      </c>
      <c r="F14" s="35">
        <v>12</v>
      </c>
    </row>
    <row r="15" spans="1:13" x14ac:dyDescent="0.25">
      <c r="A15" s="2" t="s">
        <v>217</v>
      </c>
      <c r="B15" s="32" t="s">
        <v>212</v>
      </c>
      <c r="C15" s="35">
        <v>0</v>
      </c>
      <c r="D15" s="35">
        <v>0</v>
      </c>
      <c r="E15" s="35">
        <v>0</v>
      </c>
      <c r="F15" s="35">
        <v>0</v>
      </c>
    </row>
    <row r="16" spans="1:13" x14ac:dyDescent="0.25">
      <c r="B16" s="32" t="s">
        <v>211</v>
      </c>
      <c r="C16" s="35">
        <v>0</v>
      </c>
      <c r="D16" s="35">
        <v>0</v>
      </c>
      <c r="E16" s="35">
        <v>0</v>
      </c>
      <c r="F16" s="35">
        <v>0</v>
      </c>
    </row>
    <row r="17" spans="1:6" ht="15.75" thickBot="1" x14ac:dyDescent="0.3">
      <c r="A17" s="40"/>
      <c r="B17" s="33" t="s">
        <v>216</v>
      </c>
      <c r="C17" s="36">
        <v>-6</v>
      </c>
      <c r="D17" s="36">
        <v>-6</v>
      </c>
      <c r="E17" s="36">
        <v>-6</v>
      </c>
      <c r="F17" s="36">
        <v>-12</v>
      </c>
    </row>
    <row r="18" spans="1:6" x14ac:dyDescent="0.25">
      <c r="A18" s="2" t="s">
        <v>218</v>
      </c>
      <c r="B18" s="32" t="s">
        <v>213</v>
      </c>
      <c r="C18" s="35">
        <v>3</v>
      </c>
      <c r="D18" s="35">
        <v>3</v>
      </c>
      <c r="E18" s="35">
        <v>3</v>
      </c>
      <c r="F18" s="35">
        <v>3</v>
      </c>
    </row>
    <row r="19" spans="1:6" x14ac:dyDescent="0.25">
      <c r="A19" s="2" t="s">
        <v>314</v>
      </c>
      <c r="B19" s="32" t="s">
        <v>212</v>
      </c>
      <c r="C19" s="35">
        <v>3</v>
      </c>
      <c r="D19" s="35">
        <v>3</v>
      </c>
      <c r="E19" s="35">
        <v>3</v>
      </c>
      <c r="F19" s="35">
        <v>3</v>
      </c>
    </row>
    <row r="20" spans="1:6" x14ac:dyDescent="0.25">
      <c r="A20" s="2" t="s">
        <v>316</v>
      </c>
      <c r="B20" s="32" t="s">
        <v>211</v>
      </c>
      <c r="C20" s="35">
        <v>-3</v>
      </c>
      <c r="D20" s="35">
        <v>-3</v>
      </c>
      <c r="E20" s="35">
        <v>-3</v>
      </c>
      <c r="F20" s="35">
        <v>-3</v>
      </c>
    </row>
    <row r="21" spans="1:6" ht="15.75" thickBot="1" x14ac:dyDescent="0.3">
      <c r="A21" s="40"/>
      <c r="B21" s="33" t="s">
        <v>216</v>
      </c>
      <c r="C21" s="36">
        <v>-3</v>
      </c>
      <c r="D21" s="36">
        <v>-3</v>
      </c>
      <c r="E21" s="36">
        <v>-3</v>
      </c>
      <c r="F21" s="36">
        <v>-3</v>
      </c>
    </row>
    <row r="22" spans="1:6" x14ac:dyDescent="0.25">
      <c r="A22" s="2" t="s">
        <v>218</v>
      </c>
      <c r="B22" s="32" t="s">
        <v>213</v>
      </c>
      <c r="C22" s="35">
        <v>3</v>
      </c>
      <c r="D22" s="35">
        <v>3</v>
      </c>
      <c r="E22" s="35">
        <v>3</v>
      </c>
      <c r="F22" s="35">
        <v>3</v>
      </c>
    </row>
    <row r="23" spans="1:6" x14ac:dyDescent="0.25">
      <c r="A23" s="2" t="s">
        <v>314</v>
      </c>
      <c r="B23" s="32" t="s">
        <v>212</v>
      </c>
      <c r="C23" s="35">
        <v>3</v>
      </c>
      <c r="D23" s="35">
        <v>3</v>
      </c>
      <c r="E23" s="35">
        <v>3</v>
      </c>
      <c r="F23" s="35">
        <v>3</v>
      </c>
    </row>
    <row r="24" spans="1:6" x14ac:dyDescent="0.25">
      <c r="A24" s="2" t="s">
        <v>315</v>
      </c>
      <c r="B24" s="32" t="s">
        <v>211</v>
      </c>
      <c r="C24" s="35">
        <v>-3</v>
      </c>
      <c r="D24" s="35">
        <v>-3</v>
      </c>
      <c r="E24" s="35">
        <v>-3</v>
      </c>
      <c r="F24" s="35">
        <v>0</v>
      </c>
    </row>
    <row r="25" spans="1:6" ht="15.75" thickBot="1" x14ac:dyDescent="0.3">
      <c r="A25" s="40"/>
      <c r="B25" s="33" t="s">
        <v>216</v>
      </c>
      <c r="C25" s="36">
        <v>-3</v>
      </c>
      <c r="D25" s="36">
        <v>-3</v>
      </c>
      <c r="E25" s="36">
        <v>-3</v>
      </c>
      <c r="F25" s="36">
        <v>-6</v>
      </c>
    </row>
    <row r="26" spans="1:6" x14ac:dyDescent="0.25">
      <c r="A26" s="2" t="s">
        <v>218</v>
      </c>
      <c r="B26" s="32" t="s">
        <v>213</v>
      </c>
      <c r="C26" s="35">
        <v>3</v>
      </c>
      <c r="D26" s="35">
        <v>3</v>
      </c>
      <c r="E26" s="35">
        <v>3</v>
      </c>
      <c r="F26" s="35">
        <v>6</v>
      </c>
    </row>
    <row r="27" spans="1:6" x14ac:dyDescent="0.25">
      <c r="A27" s="2" t="s">
        <v>217</v>
      </c>
      <c r="B27" s="32" t="s">
        <v>212</v>
      </c>
      <c r="C27" s="35">
        <v>3</v>
      </c>
      <c r="D27" s="35">
        <v>3</v>
      </c>
      <c r="E27" s="35">
        <v>3</v>
      </c>
      <c r="F27" s="35">
        <v>6</v>
      </c>
    </row>
    <row r="28" spans="1:6" x14ac:dyDescent="0.25">
      <c r="B28" s="32" t="s">
        <v>211</v>
      </c>
      <c r="C28" s="35">
        <v>0</v>
      </c>
      <c r="D28" s="35">
        <v>0</v>
      </c>
      <c r="E28" s="35">
        <v>0</v>
      </c>
      <c r="F28" s="35">
        <v>0</v>
      </c>
    </row>
    <row r="29" spans="1:6" ht="15.75" thickBot="1" x14ac:dyDescent="0.3">
      <c r="A29" s="40"/>
      <c r="B29" s="33" t="s">
        <v>216</v>
      </c>
      <c r="C29" s="36">
        <v>-6</v>
      </c>
      <c r="D29" s="36">
        <v>-6</v>
      </c>
      <c r="E29" s="36">
        <v>-6</v>
      </c>
      <c r="F29" s="36">
        <v>-12</v>
      </c>
    </row>
    <row r="30" spans="1:6" x14ac:dyDescent="0.25">
      <c r="A30" s="2" t="s">
        <v>17</v>
      </c>
      <c r="B30" s="32" t="s">
        <v>213</v>
      </c>
      <c r="C30" s="35"/>
      <c r="D30" s="35">
        <v>4</v>
      </c>
      <c r="E30" s="35">
        <v>4</v>
      </c>
      <c r="F30" s="35">
        <v>8</v>
      </c>
    </row>
    <row r="31" spans="1:6" x14ac:dyDescent="0.25">
      <c r="B31" s="32" t="s">
        <v>212</v>
      </c>
      <c r="C31" s="35"/>
      <c r="D31" s="35">
        <v>4</v>
      </c>
      <c r="E31" s="35">
        <v>4</v>
      </c>
      <c r="F31" s="35">
        <v>8</v>
      </c>
    </row>
    <row r="32" spans="1:6" x14ac:dyDescent="0.25">
      <c r="B32" s="32" t="s">
        <v>211</v>
      </c>
      <c r="C32" s="35"/>
      <c r="D32" s="35">
        <v>4</v>
      </c>
      <c r="E32" s="35">
        <v>4</v>
      </c>
      <c r="F32" s="35">
        <v>8</v>
      </c>
    </row>
    <row r="33" spans="1:6" ht="15.75" thickBot="1" x14ac:dyDescent="0.3">
      <c r="A33" s="40"/>
      <c r="B33" s="33" t="s">
        <v>215</v>
      </c>
      <c r="C33" s="36"/>
      <c r="D33" s="36">
        <v>-12</v>
      </c>
      <c r="E33" s="36">
        <v>-12</v>
      </c>
      <c r="F33" s="36">
        <v>-24</v>
      </c>
    </row>
    <row r="34" spans="1:6" x14ac:dyDescent="0.25">
      <c r="A34" s="2" t="s">
        <v>214</v>
      </c>
      <c r="B34" s="32" t="s">
        <v>213</v>
      </c>
      <c r="C34" s="35">
        <v>2</v>
      </c>
      <c r="D34" s="35"/>
      <c r="E34" s="35">
        <v>3</v>
      </c>
      <c r="F34" s="35"/>
    </row>
    <row r="35" spans="1:6" x14ac:dyDescent="0.25">
      <c r="B35" s="32" t="s">
        <v>212</v>
      </c>
      <c r="C35" s="35">
        <v>2</v>
      </c>
      <c r="D35" s="35"/>
      <c r="E35" s="35">
        <v>3</v>
      </c>
      <c r="F35" s="35"/>
    </row>
    <row r="36" spans="1:6" x14ac:dyDescent="0.25">
      <c r="B36" s="32" t="s">
        <v>211</v>
      </c>
      <c r="C36" s="35">
        <v>2</v>
      </c>
      <c r="D36" s="35"/>
      <c r="E36" s="35">
        <v>3</v>
      </c>
      <c r="F36" s="35"/>
    </row>
    <row r="37" spans="1:6" ht="15.75" thickBot="1" x14ac:dyDescent="0.3">
      <c r="A37" s="40"/>
      <c r="B37" s="33" t="s">
        <v>210</v>
      </c>
      <c r="C37" s="36">
        <v>-6</v>
      </c>
      <c r="D37" s="36"/>
      <c r="E37" s="36">
        <v>-9</v>
      </c>
      <c r="F37" s="36"/>
    </row>
    <row r="38" spans="1:6" ht="15.75" thickBot="1" x14ac:dyDescent="0.3">
      <c r="A38" s="41" t="s">
        <v>209</v>
      </c>
      <c r="B38" s="34"/>
      <c r="C38" s="37" t="s">
        <v>206</v>
      </c>
      <c r="D38" s="37" t="s">
        <v>206</v>
      </c>
      <c r="E38" s="37" t="s">
        <v>206</v>
      </c>
      <c r="F38" s="37" t="s">
        <v>206</v>
      </c>
    </row>
    <row r="39" spans="1:6" ht="15.75" thickBot="1" x14ac:dyDescent="0.3">
      <c r="A39" s="41" t="s">
        <v>208</v>
      </c>
      <c r="B39" s="34"/>
      <c r="C39" s="37" t="s">
        <v>206</v>
      </c>
      <c r="D39" s="37" t="s">
        <v>206</v>
      </c>
      <c r="E39" s="37" t="s">
        <v>206</v>
      </c>
      <c r="F39" s="37" t="s">
        <v>206</v>
      </c>
    </row>
    <row r="40" spans="1:6" ht="15.75" thickBot="1" x14ac:dyDescent="0.3">
      <c r="A40" s="40" t="s">
        <v>207</v>
      </c>
      <c r="B40" s="33"/>
      <c r="C40" s="38" t="s">
        <v>205</v>
      </c>
      <c r="D40" s="38" t="s">
        <v>206</v>
      </c>
      <c r="E40" s="38" t="s">
        <v>205</v>
      </c>
      <c r="F40" s="38" t="s">
        <v>205</v>
      </c>
    </row>
  </sheetData>
  <mergeCells count="3">
    <mergeCell ref="H3:H4"/>
    <mergeCell ref="M3:M4"/>
    <mergeCell ref="J1:M1"/>
  </mergeCells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8"/>
  <sheetViews>
    <sheetView showGridLines="0" workbookViewId="0">
      <selection activeCell="C11" sqref="C11"/>
    </sheetView>
  </sheetViews>
  <sheetFormatPr baseColWidth="10" defaultRowHeight="15" x14ac:dyDescent="0.25"/>
  <cols>
    <col min="1" max="1" width="14.140625" bestFit="1" customWidth="1"/>
    <col min="2" max="2" width="18.28515625" bestFit="1" customWidth="1"/>
    <col min="3" max="3" width="12.5703125" bestFit="1" customWidth="1"/>
    <col min="4" max="4" width="13.140625" bestFit="1" customWidth="1"/>
    <col min="5" max="5" width="20.140625" bestFit="1" customWidth="1"/>
  </cols>
  <sheetData>
    <row r="1" spans="1:5" ht="15.75" thickBot="1" x14ac:dyDescent="0.3">
      <c r="A1" s="57"/>
      <c r="B1" s="59" t="s">
        <v>306</v>
      </c>
      <c r="C1" s="60"/>
      <c r="D1" s="61"/>
      <c r="E1" s="62" t="s">
        <v>307</v>
      </c>
    </row>
    <row r="2" spans="1:5" ht="15.75" thickBot="1" x14ac:dyDescent="0.3">
      <c r="A2" s="58"/>
      <c r="B2" s="45" t="s">
        <v>308</v>
      </c>
      <c r="C2" s="45" t="s">
        <v>309</v>
      </c>
      <c r="D2" s="45" t="s">
        <v>310</v>
      </c>
      <c r="E2" s="63"/>
    </row>
    <row r="3" spans="1:5" ht="15.75" thickBot="1" x14ac:dyDescent="0.3">
      <c r="A3" s="46" t="s">
        <v>311</v>
      </c>
      <c r="B3" s="47" t="s">
        <v>192</v>
      </c>
      <c r="C3" s="47" t="s">
        <v>191</v>
      </c>
      <c r="D3" s="49" t="s">
        <v>41</v>
      </c>
      <c r="E3" s="47" t="s">
        <v>190</v>
      </c>
    </row>
    <row r="4" spans="1:5" ht="15.75" thickBot="1" x14ac:dyDescent="0.3">
      <c r="A4" s="46" t="s">
        <v>312</v>
      </c>
      <c r="B4" s="47" t="s">
        <v>173</v>
      </c>
      <c r="C4" s="47" t="s">
        <v>178</v>
      </c>
      <c r="D4" s="47" t="s">
        <v>177</v>
      </c>
      <c r="E4" s="49" t="s">
        <v>41</v>
      </c>
    </row>
    <row r="5" spans="1:5" x14ac:dyDescent="0.25">
      <c r="A5" s="64" t="s">
        <v>41</v>
      </c>
      <c r="B5" s="67" t="s">
        <v>174</v>
      </c>
      <c r="C5" s="67" t="s">
        <v>9</v>
      </c>
      <c r="D5" s="67" t="s">
        <v>175</v>
      </c>
      <c r="E5" s="48" t="s">
        <v>92</v>
      </c>
    </row>
    <row r="6" spans="1:5" x14ac:dyDescent="0.25">
      <c r="A6" s="65"/>
      <c r="B6" s="68"/>
      <c r="C6" s="68"/>
      <c r="D6" s="68"/>
      <c r="E6" s="48" t="s">
        <v>93</v>
      </c>
    </row>
    <row r="7" spans="1:5" x14ac:dyDescent="0.25">
      <c r="A7" s="65"/>
      <c r="B7" s="68"/>
      <c r="C7" s="68"/>
      <c r="D7" s="68"/>
      <c r="E7" s="48" t="s">
        <v>313</v>
      </c>
    </row>
    <row r="8" spans="1:5" ht="15.75" thickBot="1" x14ac:dyDescent="0.3">
      <c r="A8" s="66"/>
      <c r="B8" s="69"/>
      <c r="C8" s="69"/>
      <c r="D8" s="69"/>
      <c r="E8" s="47" t="s">
        <v>176</v>
      </c>
    </row>
  </sheetData>
  <mergeCells count="7">
    <mergeCell ref="A1:A2"/>
    <mergeCell ref="B1:D1"/>
    <mergeCell ref="E1:E2"/>
    <mergeCell ref="A5:A8"/>
    <mergeCell ref="B5:B8"/>
    <mergeCell ref="C5:C8"/>
    <mergeCell ref="D5:D8"/>
  </mergeCells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database</vt:lpstr>
      <vt:lpstr>database 2.0</vt:lpstr>
      <vt:lpstr>Default_Tables</vt:lpstr>
      <vt:lpstr>Trischaken</vt:lpstr>
      <vt:lpstr>dpi</vt:lpstr>
      <vt:lpstr>Spieleübersicht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2014-04-14T14:00:04Z</dcterms:modified>
</cp:coreProperties>
</file>