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Documents\Curso Excel Santander\Controle de Investimento Desafio\"/>
    </mc:Choice>
  </mc:AlternateContent>
  <xr:revisionPtr revIDLastSave="0" documentId="13_ncr:1_{2EC7FE25-A0F6-44EA-A69B-01809A69927E}" xr6:coauthVersionLast="47" xr6:coauthVersionMax="47" xr10:uidLastSave="{00000000-0000-0000-0000-000000000000}"/>
  <bookViews>
    <workbookView xWindow="19200" yWindow="0" windowWidth="19200" windowHeight="15600" tabRatio="0" xr2:uid="{FA300115-DD4E-4A98-B023-A11B10EBDDD2}"/>
  </bookViews>
  <sheets>
    <sheet name="Dio_Invest" sheetId="1" r:id="rId1"/>
    <sheet name="Base_Apoio" sheetId="2" state="hidden" r:id="rId2"/>
  </sheets>
  <definedNames>
    <definedName name="_xlnm._FilterDatabase" localSheetId="1" hidden="1">Base_Apoio!$A$2:$D$20</definedName>
    <definedName name="aporte">Dio_Invest!$D$16</definedName>
    <definedName name="patrimonio">Dio_Invest!$D$19</definedName>
    <definedName name="qtd_anos">Dio_Invest!$D$17</definedName>
    <definedName name="rendimento_carteira">Dio_Invest!$D$11</definedName>
    <definedName name="salario">Dio_Invest!$D$10</definedName>
    <definedName name="sugestao_investimento">Dio_Invest!$D$12</definedName>
    <definedName name="taxa_mensal">Dio_Invest!$D$18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7" i="1"/>
  <c r="C38" i="1"/>
  <c r="C39" i="1"/>
  <c r="C40" i="1"/>
  <c r="D40" i="1" s="1"/>
  <c r="C41" i="1"/>
  <c r="C36" i="1"/>
  <c r="D36" i="1" s="1"/>
  <c r="C33" i="1"/>
  <c r="C24" i="1"/>
  <c r="C25" i="1"/>
  <c r="D25" i="1" s="1"/>
  <c r="C26" i="1"/>
  <c r="D26" i="1" s="1"/>
  <c r="C27" i="1"/>
  <c r="D27" i="1" s="1"/>
  <c r="D24" i="1"/>
  <c r="C23" i="1"/>
  <c r="D23" i="1" s="1"/>
  <c r="D12" i="1"/>
  <c r="D19" i="1"/>
  <c r="D20" i="1" s="1"/>
  <c r="D39" i="1" l="1"/>
  <c r="D38" i="1"/>
  <c r="D41" i="1"/>
  <c r="D37" i="1"/>
  <c r="D42" i="1" s="1"/>
</calcChain>
</file>

<file path=xl/sharedStrings.xml><?xml version="1.0" encoding="utf-8"?>
<sst xmlns="http://schemas.openxmlformats.org/spreadsheetml/2006/main" count="75" uniqueCount="39">
  <si>
    <t>Quanto investir por mês?</t>
  </si>
  <si>
    <t>Por Quanto Anos?</t>
  </si>
  <si>
    <t>Taxa de Rendimento mensal?</t>
  </si>
  <si>
    <t>Património acumulado?</t>
  </si>
  <si>
    <t>Dividendos Mensais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</si>
  <si>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</si>
  <si>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</si>
  <si>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</si>
  <si>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</si>
  <si>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</si>
  <si>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</si>
  <si>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</si>
  <si>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</si>
  <si>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</si>
  <si>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</si>
  <si>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</si>
  <si>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Sugestão de Investimento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</si>
  <si>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</si>
  <si>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</si>
  <si>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</si>
  <si>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</si>
  <si>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</si>
  <si>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</si>
  <si>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</si>
  <si>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</si>
  <si>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</si>
  <si>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</si>
  <si>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</t>
  </si>
  <si>
    <t>FOFs</t>
  </si>
  <si>
    <t>DESENVOLVIMENTO</t>
  </si>
  <si>
    <t>HOTELARIAS</t>
  </si>
  <si>
    <t>Legenda</t>
  </si>
  <si>
    <t>Em Branco</t>
  </si>
  <si>
    <t>Cinza</t>
  </si>
  <si>
    <t>Informação</t>
  </si>
  <si>
    <t>Editavel</t>
  </si>
  <si>
    <t>Não Editavel</t>
  </si>
  <si>
    <t>Filtro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</si>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</sst>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#,##0.00;[Red]\-&quot;R$&quot;#,##0.00"/>
    <numFmt numFmtId="166" formatCode="&quot;R$&quot;#,##0.00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58">
    <xf numFmtId="0" fontId="0" fillId="0" borderId="0" xfId="0"/>
    <xf numFmtId="0" fontId="2" fillId="2" borderId="2" xfId="0" applyFont="1" applyFill="1" applyBorder="1" applyAlignment="1">
      <alignment horizontal="centerContinuous" vertical="justify" readingOrder="1"/>
    </xf>
    <xf numFmtId="0" fontId="1" fillId="0" borderId="0" xfId="0" applyFont="1"/>
    <xf numFmtId="0" fontId="3" fillId="2" borderId="2" xfId="0" applyFont="1" applyFill="1" applyBorder="1" applyAlignment="1">
      <alignment horizontal="center" vertical="center" readingOrder="1"/>
    </xf>
    <xf numFmtId="0" fontId="3" fillId="4" borderId="2" xfId="0" applyFont="1" applyFill="1" applyBorder="1" applyAlignment="1">
      <alignment horizontal="center" vertical="center"/>
    </xf>
    <xf numFmtId="166" fontId="0" fillId="0" borderId="10" xfId="0" applyNumberFormat="1" applyBorder="1" applyAlignment="1">
      <alignment horizontal="left"/>
    </xf>
    <xf numFmtId="10" fontId="0" fillId="0" borderId="11" xfId="0" applyNumberFormat="1" applyBorder="1" applyAlignment="1">
      <alignment horizontal="left"/>
    </xf>
    <xf numFmtId="8" fontId="0" fillId="3" borderId="13" xfId="0" applyNumberFormat="1" applyFill="1" applyBorder="1" applyAlignment="1">
      <alignment horizontal="center"/>
    </xf>
    <xf numFmtId="8" fontId="0" fillId="3" borderId="9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3" borderId="7" xfId="0" applyNumberFormat="1" applyFill="1" applyBorder="1" applyAlignment="1">
      <alignment horizontal="center"/>
    </xf>
    <xf numFmtId="0" fontId="5" fillId="3" borderId="4" xfId="0" applyFont="1" applyFill="1" applyBorder="1"/>
    <xf numFmtId="0" fontId="5" fillId="3" borderId="6" xfId="0" applyFont="1" applyFill="1" applyBorder="1"/>
    <xf numFmtId="0" fontId="5" fillId="3" borderId="16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 vertical="justify" readingOrder="1"/>
    </xf>
    <xf numFmtId="0" fontId="2" fillId="2" borderId="19" xfId="0" applyFont="1" applyFill="1" applyBorder="1" applyAlignment="1">
      <alignment horizontal="left" vertical="justify" readingOrder="1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8" fontId="0" fillId="3" borderId="22" xfId="0" applyNumberFormat="1" applyFill="1" applyBorder="1" applyAlignment="1">
      <alignment horizontal="center"/>
    </xf>
    <xf numFmtId="8" fontId="0" fillId="3" borderId="23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left" vertical="justify" readingOrder="1"/>
    </xf>
    <xf numFmtId="0" fontId="2" fillId="2" borderId="8" xfId="0" applyFont="1" applyFill="1" applyBorder="1" applyAlignment="1">
      <alignment horizontal="left" vertical="justify" readingOrder="1"/>
    </xf>
    <xf numFmtId="0" fontId="3" fillId="4" borderId="1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5" fillId="7" borderId="16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/>
    </xf>
    <xf numFmtId="0" fontId="5" fillId="8" borderId="14" xfId="0" applyFont="1" applyFill="1" applyBorder="1" applyAlignment="1">
      <alignment horizontal="left"/>
    </xf>
    <xf numFmtId="0" fontId="5" fillId="8" borderId="15" xfId="0" applyFont="1" applyFill="1" applyBorder="1" applyAlignment="1">
      <alignment horizontal="left"/>
    </xf>
    <xf numFmtId="0" fontId="5" fillId="8" borderId="16" xfId="0" applyFont="1" applyFill="1" applyBorder="1" applyAlignment="1">
      <alignment horizontal="left"/>
    </xf>
    <xf numFmtId="0" fontId="5" fillId="8" borderId="17" xfId="0" applyFont="1" applyFill="1" applyBorder="1" applyAlignment="1">
      <alignment horizontal="left"/>
    </xf>
    <xf numFmtId="166" fontId="0" fillId="8" borderId="12" xfId="0" applyNumberFormat="1" applyFill="1" applyBorder="1" applyAlignment="1">
      <alignment horizontal="left"/>
    </xf>
    <xf numFmtId="0" fontId="4" fillId="5" borderId="0" xfId="1"/>
    <xf numFmtId="0" fontId="0" fillId="8" borderId="0" xfId="0" applyFill="1"/>
    <xf numFmtId="166" fontId="0" fillId="8" borderId="0" xfId="0" applyNumberFormat="1" applyFill="1"/>
    <xf numFmtId="9" fontId="0" fillId="0" borderId="0" xfId="0" applyNumberFormat="1"/>
    <xf numFmtId="0" fontId="0" fillId="9" borderId="0" xfId="0" applyFill="1"/>
    <xf numFmtId="0" fontId="0" fillId="6" borderId="24" xfId="0" applyFill="1" applyBorder="1"/>
    <xf numFmtId="9" fontId="0" fillId="6" borderId="25" xfId="0" applyNumberFormat="1" applyFill="1" applyBorder="1"/>
    <xf numFmtId="166" fontId="0" fillId="6" borderId="26" xfId="0" applyNumberFormat="1" applyFill="1" applyBorder="1"/>
    <xf numFmtId="0" fontId="0" fillId="6" borderId="27" xfId="0" applyFill="1" applyBorder="1"/>
    <xf numFmtId="9" fontId="0" fillId="6" borderId="28" xfId="0" applyNumberFormat="1" applyFill="1" applyBorder="1"/>
    <xf numFmtId="166" fontId="0" fillId="6" borderId="29" xfId="0" applyNumberFormat="1" applyFill="1" applyBorder="1"/>
    <xf numFmtId="0" fontId="0" fillId="6" borderId="30" xfId="0" applyFill="1" applyBorder="1"/>
    <xf numFmtId="0" fontId="1" fillId="10" borderId="0" xfId="0" applyFont="1" applyFill="1" applyBorder="1"/>
    <xf numFmtId="0" fontId="1" fillId="10" borderId="0" xfId="0" applyFont="1" applyFill="1"/>
    <xf numFmtId="0" fontId="0" fillId="6" borderId="26" xfId="0" applyFill="1" applyBorder="1"/>
    <xf numFmtId="0" fontId="0" fillId="6" borderId="29" xfId="0" applyFill="1" applyBorder="1"/>
    <xf numFmtId="0" fontId="0" fillId="6" borderId="31" xfId="0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2" xfId="0" applyFont="1" applyFill="1" applyBorder="1"/>
    <xf numFmtId="0" fontId="6" fillId="6" borderId="32" xfId="0" applyFont="1" applyFill="1" applyBorder="1"/>
    <xf numFmtId="9" fontId="0" fillId="6" borderId="33" xfId="0" applyNumberFormat="1" applyFill="1" applyBorder="1"/>
    <xf numFmtId="166" fontId="0" fillId="6" borderId="34" xfId="0" applyNumberFormat="1" applyFill="1" applyBorder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123825</xdr:rowOff>
    </xdr:from>
    <xdr:to>
      <xdr:col>4</xdr:col>
      <xdr:colOff>438150</xdr:colOff>
      <xdr:row>6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2261002-84AD-1F87-C3DA-A96187714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563" t="35845" r="16065" b="35616"/>
        <a:stretch>
          <a:fillRect/>
        </a:stretch>
      </xdr:blipFill>
      <xdr:spPr>
        <a:xfrm>
          <a:off x="123825" y="123825"/>
          <a:ext cx="7029450" cy="1190625"/>
        </a:xfrm>
        <a:prstGeom prst="rect">
          <a:avLst/>
        </a:prstGeom>
      </xdr:spPr>
    </xdr:pic>
    <xdr:clientData/>
  </xdr:twoCellAnchor>
  <xdr:twoCellAnchor editAs="oneCell">
    <xdr:from>
      <xdr:col>1</xdr:col>
      <xdr:colOff>2457451</xdr:colOff>
      <xdr:row>27</xdr:row>
      <xdr:rowOff>171450</xdr:rowOff>
    </xdr:from>
    <xdr:to>
      <xdr:col>1</xdr:col>
      <xdr:colOff>2686051</xdr:colOff>
      <xdr:row>32</xdr:row>
      <xdr:rowOff>19050</xdr:rowOff>
    </xdr:to>
    <xdr:pic>
      <xdr:nvPicPr>
        <xdr:cNvPr id="3" name="Gráfico 2" descr="Filtro estrutura de tópicos">
          <a:extLst>
            <a:ext uri="{FF2B5EF4-FFF2-40B4-BE49-F238E27FC236}">
              <a16:creationId xmlns:a16="http://schemas.microsoft.com/office/drawing/2014/main" id="{58FDBD17-9302-E66A-5570-D66C941F7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67026" y="58007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228600</xdr:colOff>
      <xdr:row>49</xdr:row>
      <xdr:rowOff>38100</xdr:rowOff>
    </xdr:to>
    <xdr:pic>
      <xdr:nvPicPr>
        <xdr:cNvPr id="4" name="Gráfico 3" descr="Filtro estrutura de tópicos">
          <a:extLst>
            <a:ext uri="{FF2B5EF4-FFF2-40B4-BE49-F238E27FC236}">
              <a16:creationId xmlns:a16="http://schemas.microsoft.com/office/drawing/2014/main" id="{70979C35-F432-49BE-8B88-A020D0AB3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9575" y="8486775"/>
          <a:ext cx="2286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DC56-F1ED-4EB3-BE41-F259463A9CF2}">
  <sheetPr>
    <tabColor rgb="FF00B050"/>
  </sheetPr>
  <dimension ref="A1:XFD50"/>
  <sheetViews>
    <sheetView showGridLines="0" showRowColHeaders="0" tabSelected="1" workbookViewId="0">
      <selection activeCell="E47" sqref="E4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6.140625" customWidth="1"/>
    <col min="2" max="2" width="40.42578125" customWidth="1"/>
    <col min="3" max="3" width="36.85546875" customWidth="1"/>
    <col min="4" max="4" width="17.28515625" customWidth="1"/>
    <col min="5" max="5" width="9.140625" customWidth="1"/>
    <col min="6" max="6" width="23.7109375" hidden="1" customWidth="1"/>
    <col min="7" max="7" width="14.28515625" hidden="1"/>
    <col min="8" max="16383" width="9.140625" hidden="1"/>
    <col min="16384" max="16384" width="6.85546875" hidden="1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8.75" x14ac:dyDescent="0.25">
      <c r="B9" s="26" t="s">
        <v>13</v>
      </c>
      <c r="C9" s="27"/>
      <c r="D9" s="4"/>
    </row>
    <row r="10" spans="2:4" ht="15.75" x14ac:dyDescent="0.25">
      <c r="B10" s="28" t="s">
        <v>14</v>
      </c>
      <c r="C10" s="29"/>
      <c r="D10" s="5">
        <v>4200</v>
      </c>
    </row>
    <row r="11" spans="2:4" ht="15.75" x14ac:dyDescent="0.25">
      <c r="B11" s="32" t="s">
        <v>15</v>
      </c>
      <c r="C11" s="33"/>
      <c r="D11" s="6">
        <v>6.0000000000000001E-3</v>
      </c>
    </row>
    <row r="12" spans="2:4" ht="15.75" x14ac:dyDescent="0.25">
      <c r="B12" s="32" t="s">
        <v>16</v>
      </c>
      <c r="C12" s="33"/>
      <c r="D12" s="34">
        <f>salario*30%</f>
        <v>1260</v>
      </c>
    </row>
    <row r="13" spans="2:4" x14ac:dyDescent="0.25"/>
    <row r="14" spans="2:4" x14ac:dyDescent="0.25"/>
    <row r="15" spans="2:4" ht="28.5" customHeight="1" x14ac:dyDescent="0.25">
      <c r="B15" s="24" t="s">
        <v>5</v>
      </c>
      <c r="C15" s="25"/>
      <c r="D15" s="1"/>
    </row>
    <row r="16" spans="2:4" ht="15.75" x14ac:dyDescent="0.25">
      <c r="B16" s="30" t="s">
        <v>0</v>
      </c>
      <c r="C16" s="31"/>
      <c r="D16" s="9">
        <v>1260</v>
      </c>
    </row>
    <row r="17" spans="1:4" ht="15.75" x14ac:dyDescent="0.25">
      <c r="B17" s="30" t="s">
        <v>1</v>
      </c>
      <c r="C17" s="31"/>
      <c r="D17" s="10">
        <v>10</v>
      </c>
    </row>
    <row r="18" spans="1:4" ht="15.75" x14ac:dyDescent="0.25">
      <c r="B18" s="30" t="s">
        <v>2</v>
      </c>
      <c r="C18" s="31"/>
      <c r="D18" s="11">
        <v>1.0789999999999999E-2</v>
      </c>
    </row>
    <row r="19" spans="1:4" ht="15.75" x14ac:dyDescent="0.25">
      <c r="B19" s="16" t="s">
        <v>3</v>
      </c>
      <c r="C19" s="17"/>
      <c r="D19" s="12">
        <f>FV(taxa_mensal,qtd_anos*12,aporte*-1)</f>
        <v>306538.10778801696</v>
      </c>
    </row>
    <row r="20" spans="1:4" ht="15.75" x14ac:dyDescent="0.25">
      <c r="B20" s="20" t="s">
        <v>4</v>
      </c>
      <c r="C20" s="21"/>
      <c r="D20" s="13">
        <f>patrimonio*rendimento_carteira</f>
        <v>1839.2286467281017</v>
      </c>
    </row>
    <row r="21" spans="1:4" x14ac:dyDescent="0.25"/>
    <row r="22" spans="1:4" ht="26.25" x14ac:dyDescent="0.25">
      <c r="B22" s="18" t="s">
        <v>11</v>
      </c>
      <c r="C22" s="19"/>
      <c r="D22" s="3" t="s">
        <v>12</v>
      </c>
    </row>
    <row r="23" spans="1:4" ht="15.75" x14ac:dyDescent="0.25">
      <c r="A23" s="2">
        <v>2</v>
      </c>
      <c r="B23" s="14" t="s">
        <v>6</v>
      </c>
      <c r="C23" s="7">
        <f>FV(taxa_mensal,$A23*12,aporte*-1)</f>
        <v>34306.810395032975</v>
      </c>
      <c r="D23" s="8">
        <f>C23*rendimento_carteira</f>
        <v>205.84086237019787</v>
      </c>
    </row>
    <row r="24" spans="1:4" ht="15.75" x14ac:dyDescent="0.25">
      <c r="A24" s="2">
        <v>5</v>
      </c>
      <c r="B24" s="14" t="s">
        <v>7</v>
      </c>
      <c r="C24" s="7">
        <f>FV(taxa_mensal,$A24*12,aporte*-1)</f>
        <v>105558.91163809443</v>
      </c>
      <c r="D24" s="8">
        <f>C24*rendimento_carteira</f>
        <v>633.35346982856663</v>
      </c>
    </row>
    <row r="25" spans="1:4" ht="15.75" x14ac:dyDescent="0.25">
      <c r="A25" s="2">
        <v>10</v>
      </c>
      <c r="B25" s="14" t="s">
        <v>8</v>
      </c>
      <c r="C25" s="7">
        <f>FV(taxa_mensal,$A25*12,aporte*-1)</f>
        <v>306538.10778801696</v>
      </c>
      <c r="D25" s="8">
        <f>C25*rendimento_carteira</f>
        <v>1839.2286467281017</v>
      </c>
    </row>
    <row r="26" spans="1:4" ht="15.75" x14ac:dyDescent="0.25">
      <c r="A26" s="2">
        <v>20</v>
      </c>
      <c r="B26" s="14" t="s">
        <v>9</v>
      </c>
      <c r="C26" s="7">
        <f>FV(taxa_mensal,$A26*12,aporte*-1)</f>
        <v>1417749.9841223215</v>
      </c>
      <c r="D26" s="8">
        <f>C26*rendimento_carteira</f>
        <v>8506.4999047339297</v>
      </c>
    </row>
    <row r="27" spans="1:4" ht="15.75" x14ac:dyDescent="0.25">
      <c r="A27" s="2">
        <v>30</v>
      </c>
      <c r="B27" s="15" t="s">
        <v>10</v>
      </c>
      <c r="C27" s="22">
        <f>FV(taxa_mensal,$A27*12,aporte*-1)</f>
        <v>5445933.7653059401</v>
      </c>
      <c r="D27" s="23">
        <f>C27*rendimento_carteira</f>
        <v>32675.602591835643</v>
      </c>
    </row>
    <row r="28" spans="1:4" x14ac:dyDescent="0.25"/>
    <row r="32" spans="1:4" x14ac:dyDescent="0.25">
      <c r="B32" s="35" t="s">
        <v>17</v>
      </c>
      <c r="C32" s="35" t="s">
        <v>19</v>
      </c>
      <c r="D32" s="35"/>
    </row>
    <row r="33" spans="2:4" x14ac:dyDescent="0.25">
      <c r="B33" s="36" t="s">
        <v>21</v>
      </c>
      <c r="C33" s="37">
        <f>aporte</f>
        <v>1260</v>
      </c>
      <c r="D33" s="36"/>
    </row>
    <row r="34" spans="2:4" x14ac:dyDescent="0.25"/>
    <row r="35" spans="2:4" x14ac:dyDescent="0.25">
      <c r="B35" s="52" t="s">
        <v>22</v>
      </c>
      <c r="C35" s="53" t="s">
        <v>23</v>
      </c>
      <c r="D35" s="54" t="s">
        <v>24</v>
      </c>
    </row>
    <row r="36" spans="2:4" x14ac:dyDescent="0.25">
      <c r="B36" s="40" t="s">
        <v>25</v>
      </c>
      <c r="C36" s="41" t="str">
        <f>B36&amp;"-"&amp;$C$32</f>
        <v>PAPEL-Conservador</v>
      </c>
      <c r="D36" s="42">
        <f>VLOOKUP(C36,Base_Apoio!A3:D20,4,0)*aporte</f>
        <v>378</v>
      </c>
    </row>
    <row r="37" spans="2:4" x14ac:dyDescent="0.25">
      <c r="B37" s="43" t="s">
        <v>26</v>
      </c>
      <c r="C37" s="44" t="str">
        <f t="shared" ref="C37:C42" si="0">B37&amp;"-"&amp;$C$32</f>
        <v>TIJOLO-Conservador</v>
      </c>
      <c r="D37" s="45">
        <f>VLOOKUP(C37,Base_Apoio!A4:D21,4,0)*aporte</f>
        <v>630</v>
      </c>
    </row>
    <row r="38" spans="2:4" x14ac:dyDescent="0.25">
      <c r="B38" s="43" t="s">
        <v>27</v>
      </c>
      <c r="C38" s="44" t="str">
        <f t="shared" si="0"/>
        <v>HIBRIDO-Conservador</v>
      </c>
      <c r="D38" s="45">
        <f>VLOOKUP(C38,Base_Apoio!A5:D22,4,0)*aporte</f>
        <v>126</v>
      </c>
    </row>
    <row r="39" spans="2:4" x14ac:dyDescent="0.25">
      <c r="B39" s="43" t="s">
        <v>28</v>
      </c>
      <c r="C39" s="44" t="str">
        <f t="shared" si="0"/>
        <v>FOFs-Conservador</v>
      </c>
      <c r="D39" s="45">
        <f>VLOOKUP(C39,Base_Apoio!A6:D23,4,0)*aporte</f>
        <v>126</v>
      </c>
    </row>
    <row r="40" spans="2:4" x14ac:dyDescent="0.25">
      <c r="B40" s="43" t="s">
        <v>29</v>
      </c>
      <c r="C40" s="44" t="str">
        <f t="shared" si="0"/>
        <v>DESENVOLVIMENTO-Conservador</v>
      </c>
      <c r="D40" s="45">
        <f>VLOOKUP(C40,Base_Apoio!A7:D24,4,0)*aporte</f>
        <v>0</v>
      </c>
    </row>
    <row r="41" spans="2:4" x14ac:dyDescent="0.25">
      <c r="B41" s="43" t="s">
        <v>30</v>
      </c>
      <c r="C41" s="44" t="str">
        <f t="shared" si="0"/>
        <v>HOTELARIAS-Conservador</v>
      </c>
      <c r="D41" s="45">
        <f>VLOOKUP(C41,Base_Apoio!A8:D25,4,0)*aporte</f>
        <v>0</v>
      </c>
    </row>
    <row r="42" spans="2:4" x14ac:dyDescent="0.25">
      <c r="B42" s="55" t="s">
        <v>38</v>
      </c>
      <c r="C42" s="56" t="str">
        <f t="shared" si="0"/>
        <v>Total-Conservador</v>
      </c>
      <c r="D42" s="57">
        <f>SUM(D36:D41)</f>
        <v>1260</v>
      </c>
    </row>
    <row r="43" spans="2:4" x14ac:dyDescent="0.25"/>
    <row r="44" spans="2:4" x14ac:dyDescent="0.25">
      <c r="B44" s="47" t="s">
        <v>31</v>
      </c>
      <c r="C44" s="48" t="s">
        <v>34</v>
      </c>
    </row>
    <row r="45" spans="2:4" x14ac:dyDescent="0.25">
      <c r="B45" s="40" t="s">
        <v>32</v>
      </c>
      <c r="C45" s="49" t="s">
        <v>35</v>
      </c>
    </row>
    <row r="46" spans="2:4" x14ac:dyDescent="0.25">
      <c r="B46" s="43" t="s">
        <v>33</v>
      </c>
      <c r="C46" s="50" t="s">
        <v>36</v>
      </c>
    </row>
    <row r="47" spans="2:4" x14ac:dyDescent="0.25">
      <c r="B47" s="46"/>
      <c r="C47" s="51" t="s">
        <v>37</v>
      </c>
    </row>
    <row r="50" x14ac:dyDescent="0.25"/>
  </sheetData>
  <mergeCells count="10">
    <mergeCell ref="B22:C22"/>
    <mergeCell ref="B10:C10"/>
    <mergeCell ref="B11:C11"/>
    <mergeCell ref="B12:C12"/>
    <mergeCell ref="B15:C15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2" xr:uid="{AD533D25-DC5E-48DD-9AC4-9CEE2A50C83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AF82-9AB6-4288-BB16-5F5E518E6E68}">
  <sheetPr filterMode="1"/>
  <dimension ref="A2:D20"/>
  <sheetViews>
    <sheetView workbookViewId="0">
      <selection activeCell="D9" sqref="D9:D1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</cols>
  <sheetData>
    <row r="2" spans="1:4" x14ac:dyDescent="0.25">
      <c r="B2" t="s">
        <v>17</v>
      </c>
      <c r="C2" s="39" t="s">
        <v>22</v>
      </c>
    </row>
    <row r="3" spans="1:4" hidden="1" x14ac:dyDescent="0.25">
      <c r="A3" t="str">
        <f>C3&amp;"-"&amp;B3</f>
        <v>PAPEL-Conservador</v>
      </c>
      <c r="B3" t="s">
        <v>19</v>
      </c>
      <c r="C3" t="s">
        <v>25</v>
      </c>
      <c r="D3" s="38">
        <v>0.3</v>
      </c>
    </row>
    <row r="4" spans="1:4" hidden="1" x14ac:dyDescent="0.25">
      <c r="A4" t="str">
        <f t="shared" ref="A4:A20" si="0">C4&amp;"-"&amp;B4</f>
        <v>TIJOLO-Conservador</v>
      </c>
      <c r="B4" t="s">
        <v>19</v>
      </c>
      <c r="C4" t="s">
        <v>26</v>
      </c>
      <c r="D4" s="38">
        <v>0.5</v>
      </c>
    </row>
    <row r="5" spans="1:4" hidden="1" x14ac:dyDescent="0.25">
      <c r="A5" t="str">
        <f t="shared" si="0"/>
        <v>HIBRIDO-Conservador</v>
      </c>
      <c r="B5" t="s">
        <v>19</v>
      </c>
      <c r="C5" t="s">
        <v>27</v>
      </c>
      <c r="D5" s="38">
        <v>0.1</v>
      </c>
    </row>
    <row r="6" spans="1:4" hidden="1" x14ac:dyDescent="0.25">
      <c r="A6" t="str">
        <f t="shared" si="0"/>
        <v>FOFs-Conservador</v>
      </c>
      <c r="B6" t="s">
        <v>19</v>
      </c>
      <c r="C6" t="s">
        <v>28</v>
      </c>
      <c r="D6" s="38">
        <v>0.1</v>
      </c>
    </row>
    <row r="7" spans="1:4" hidden="1" x14ac:dyDescent="0.25">
      <c r="A7" t="str">
        <f t="shared" si="0"/>
        <v>DESENVOLVIMENTO-Conservador</v>
      </c>
      <c r="B7" t="s">
        <v>19</v>
      </c>
      <c r="C7" t="s">
        <v>29</v>
      </c>
      <c r="D7" s="38">
        <v>0</v>
      </c>
    </row>
    <row r="8" spans="1:4" hidden="1" x14ac:dyDescent="0.25">
      <c r="A8" t="str">
        <f t="shared" si="0"/>
        <v>HOTELARIAS-Conservador</v>
      </c>
      <c r="B8" t="s">
        <v>19</v>
      </c>
      <c r="C8" t="s">
        <v>30</v>
      </c>
      <c r="D8" s="38">
        <v>0</v>
      </c>
    </row>
    <row r="9" spans="1:4" x14ac:dyDescent="0.25">
      <c r="A9" t="str">
        <f t="shared" si="0"/>
        <v>PAPEL-Moderado</v>
      </c>
      <c r="B9" t="s">
        <v>20</v>
      </c>
      <c r="C9" t="s">
        <v>25</v>
      </c>
      <c r="D9" s="38">
        <v>0.32</v>
      </c>
    </row>
    <row r="10" spans="1:4" x14ac:dyDescent="0.25">
      <c r="A10" t="str">
        <f t="shared" si="0"/>
        <v>TIJOLO-Moderado</v>
      </c>
      <c r="B10" t="s">
        <v>20</v>
      </c>
      <c r="C10" t="s">
        <v>26</v>
      </c>
      <c r="D10" s="38">
        <v>0.35</v>
      </c>
    </row>
    <row r="11" spans="1:4" x14ac:dyDescent="0.25">
      <c r="A11" t="str">
        <f t="shared" si="0"/>
        <v>HIBRIDO-Moderado</v>
      </c>
      <c r="B11" t="s">
        <v>20</v>
      </c>
      <c r="C11" t="s">
        <v>27</v>
      </c>
      <c r="D11" s="38">
        <v>0.08</v>
      </c>
    </row>
    <row r="12" spans="1:4" x14ac:dyDescent="0.25">
      <c r="A12" t="str">
        <f t="shared" si="0"/>
        <v>FOFs-Moderado</v>
      </c>
      <c r="B12" t="s">
        <v>20</v>
      </c>
      <c r="C12" t="s">
        <v>28</v>
      </c>
      <c r="D12" s="38">
        <v>0.05</v>
      </c>
    </row>
    <row r="13" spans="1:4" x14ac:dyDescent="0.25">
      <c r="A13" t="str">
        <f t="shared" si="0"/>
        <v>DESENVOLVIMENTO-Moderado</v>
      </c>
      <c r="B13" t="s">
        <v>20</v>
      </c>
      <c r="C13" t="s">
        <v>29</v>
      </c>
      <c r="D13" s="38">
        <v>0.1</v>
      </c>
    </row>
    <row r="14" spans="1:4" x14ac:dyDescent="0.25">
      <c r="A14" t="str">
        <f t="shared" si="0"/>
        <v>HOTELARIAS-Moderado</v>
      </c>
      <c r="B14" t="s">
        <v>20</v>
      </c>
      <c r="C14" t="s">
        <v>30</v>
      </c>
      <c r="D14" s="38">
        <v>0.1</v>
      </c>
    </row>
    <row r="15" spans="1:4" hidden="1" x14ac:dyDescent="0.25">
      <c r="A15" t="str">
        <f t="shared" si="0"/>
        <v>PAPEL-Agressivo</v>
      </c>
      <c r="B15" t="s">
        <v>18</v>
      </c>
      <c r="C15" t="s">
        <v>25</v>
      </c>
      <c r="D15" s="38">
        <v>0.5</v>
      </c>
    </row>
    <row r="16" spans="1:4" hidden="1" x14ac:dyDescent="0.25">
      <c r="A16" t="str">
        <f t="shared" si="0"/>
        <v>TIJOLO-Agressivo</v>
      </c>
      <c r="B16" t="s">
        <v>18</v>
      </c>
      <c r="C16" t="s">
        <v>26</v>
      </c>
      <c r="D16" s="38">
        <v>0.1</v>
      </c>
    </row>
    <row r="17" spans="1:4" hidden="1" x14ac:dyDescent="0.25">
      <c r="A17" t="str">
        <f t="shared" si="0"/>
        <v>HIBRIDO-Agressivo</v>
      </c>
      <c r="B17" t="s">
        <v>18</v>
      </c>
      <c r="C17" t="s">
        <v>27</v>
      </c>
      <c r="D17" s="38">
        <v>0.05</v>
      </c>
    </row>
    <row r="18" spans="1:4" hidden="1" x14ac:dyDescent="0.25">
      <c r="A18" t="str">
        <f t="shared" si="0"/>
        <v>FOFs-Agressivo</v>
      </c>
      <c r="B18" t="s">
        <v>18</v>
      </c>
      <c r="C18" t="s">
        <v>28</v>
      </c>
      <c r="D18" s="38">
        <v>0.05</v>
      </c>
    </row>
    <row r="19" spans="1:4" hidden="1" x14ac:dyDescent="0.25">
      <c r="A19" t="str">
        <f t="shared" si="0"/>
        <v>DESENVOLVIMENTO-Agressivo</v>
      </c>
      <c r="B19" t="s">
        <v>18</v>
      </c>
      <c r="C19" t="s">
        <v>29</v>
      </c>
      <c r="D19" s="38">
        <v>0.2</v>
      </c>
    </row>
    <row r="20" spans="1:4" hidden="1" x14ac:dyDescent="0.25">
      <c r="A20" t="str">
        <f t="shared" si="0"/>
        <v>HOTELARIAS-Agressivo</v>
      </c>
      <c r="B20" t="s">
        <v>18</v>
      </c>
      <c r="C20" t="s">
        <v>30</v>
      </c>
      <c r="D20" s="38">
        <v>0.1</v>
      </c>
    </row>
  </sheetData>
  <autoFilter ref="A2:D20" xr:uid="{A191AF82-9AB6-4288-BB16-5F5E518E6E68}">
    <filterColumn colId="1">
      <filters>
        <filter val="Moderad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Dio_Invest</vt:lpstr>
      <vt:lpstr>Base_Apoio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 ⠀⠀⠀⠀⠀⠀⠀⠀⠀</dc:creator>
  <cp:lastModifiedBy>OLIVEIRA ⠀⠀⠀⠀⠀⠀⠀⠀⠀</cp:lastModifiedBy>
  <dcterms:created xsi:type="dcterms:W3CDTF">2026-01-20T14:04:44Z</dcterms:created>
  <dcterms:modified xsi:type="dcterms:W3CDTF">2026-01-22T20:32:15Z</dcterms:modified>
</cp:coreProperties>
</file>