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 DEV Noturno\Downloads\"/>
    </mc:Choice>
  </mc:AlternateContent>
  <xr:revisionPtr revIDLastSave="0" documentId="13_ncr:1_{3CF3783F-3186-49E2-9B6B-302B7A9B7128}" xr6:coauthVersionLast="36" xr6:coauthVersionMax="36" xr10:uidLastSave="{00000000-0000-0000-0000-000000000000}"/>
  <bookViews>
    <workbookView xWindow="0" yWindow="0" windowWidth="19200" windowHeight="6930" activeTab="5" xr2:uid="{00000000-000D-0000-FFFF-FFFF00000000}"/>
  </bookViews>
  <sheets>
    <sheet name="Exercicio 1" sheetId="1" r:id="rId1"/>
    <sheet name="Exercicio 2" sheetId="2" r:id="rId2"/>
    <sheet name="Exercicio 3" sheetId="3" r:id="rId3"/>
    <sheet name="Exercício 4" sheetId="4" r:id="rId4"/>
    <sheet name="Exercicio 5" sheetId="5" r:id="rId5"/>
    <sheet name="Exercicio 6" sheetId="6" r:id="rId6"/>
  </sheets>
  <calcPr calcId="191029"/>
</workbook>
</file>

<file path=xl/calcChain.xml><?xml version="1.0" encoding="utf-8"?>
<calcChain xmlns="http://schemas.openxmlformats.org/spreadsheetml/2006/main">
  <c r="E17" i="6" l="1"/>
  <c r="E16" i="6"/>
  <c r="E15" i="6"/>
  <c r="F9" i="6"/>
  <c r="F6" i="6"/>
  <c r="F8" i="6"/>
  <c r="F10" i="6"/>
  <c r="F7" i="6"/>
  <c r="C10" i="6"/>
  <c r="C9" i="6"/>
  <c r="C8" i="6"/>
  <c r="C7" i="6"/>
  <c r="C6" i="6"/>
  <c r="E11" i="5"/>
  <c r="D11" i="5"/>
  <c r="C11" i="5"/>
  <c r="B11" i="5"/>
  <c r="E10" i="5"/>
  <c r="D10" i="5"/>
  <c r="C10" i="5"/>
  <c r="B10" i="5"/>
  <c r="C15" i="4" l="1"/>
  <c r="C14" i="4"/>
  <c r="C13" i="4"/>
  <c r="C10" i="4"/>
  <c r="D10" i="4"/>
  <c r="E10" i="4"/>
  <c r="F10" i="4"/>
  <c r="G10" i="4"/>
  <c r="B10" i="4"/>
  <c r="I6" i="4"/>
  <c r="I7" i="4"/>
  <c r="I8" i="4"/>
  <c r="I9" i="4"/>
  <c r="I5" i="4"/>
  <c r="H7" i="4"/>
  <c r="H8" i="4"/>
  <c r="H9" i="4"/>
  <c r="H6" i="4"/>
  <c r="H5" i="4"/>
  <c r="F14" i="3"/>
  <c r="F13" i="3"/>
  <c r="F12" i="3"/>
  <c r="F10" i="3"/>
  <c r="F8" i="3"/>
  <c r="F9" i="3"/>
  <c r="F11" i="3"/>
  <c r="F7" i="3"/>
  <c r="F6" i="3"/>
  <c r="F5" i="3"/>
  <c r="J10" i="3"/>
  <c r="J8" i="3"/>
  <c r="J6" i="3"/>
  <c r="F10" i="1"/>
  <c r="F8" i="1"/>
  <c r="F9" i="1"/>
  <c r="F11" i="1"/>
  <c r="F12" i="1"/>
  <c r="F13" i="1"/>
  <c r="F7" i="1"/>
  <c r="D15" i="2"/>
  <c r="I7" i="2"/>
  <c r="I8" i="2"/>
  <c r="I9" i="2"/>
  <c r="I11" i="2"/>
  <c r="I12" i="2"/>
  <c r="I13" i="2"/>
  <c r="I6" i="2"/>
  <c r="H6" i="2"/>
  <c r="H7" i="2"/>
  <c r="H8" i="2"/>
  <c r="H9" i="2"/>
  <c r="H11" i="2"/>
  <c r="H12" i="2"/>
  <c r="H13" i="2"/>
  <c r="F7" i="2"/>
  <c r="F8" i="2"/>
  <c r="F9" i="2"/>
  <c r="F11" i="2"/>
  <c r="F12" i="2"/>
  <c r="F13" i="2"/>
  <c r="F6" i="2"/>
  <c r="E6" i="2"/>
  <c r="E7" i="2"/>
  <c r="E8" i="2"/>
  <c r="E9" i="2"/>
  <c r="E11" i="2"/>
  <c r="E12" i="2"/>
  <c r="E13" i="2"/>
  <c r="E10" i="1"/>
  <c r="E11" i="1"/>
  <c r="E12" i="1"/>
  <c r="E13" i="1"/>
  <c r="E9" i="1"/>
  <c r="E8" i="1"/>
  <c r="E7" i="1"/>
  <c r="B15" i="1"/>
</calcChain>
</file>

<file path=xl/sharedStrings.xml><?xml version="1.0" encoding="utf-8"?>
<sst xmlns="http://schemas.openxmlformats.org/spreadsheetml/2006/main" count="112" uniqueCount="103">
  <si>
    <t>Tabela de Produtos da Papelaria</t>
  </si>
  <si>
    <t>Importados</t>
  </si>
  <si>
    <t>Preço em Dólar:</t>
  </si>
  <si>
    <t>Valores por Unidade</t>
  </si>
  <si>
    <t>Produtos</t>
  </si>
  <si>
    <t>Quantidade</t>
  </si>
  <si>
    <t>Preço Compra</t>
  </si>
  <si>
    <t>Aumento</t>
  </si>
  <si>
    <t>Preço de venda</t>
  </si>
  <si>
    <t>Lapis</t>
  </si>
  <si>
    <t>Caneta</t>
  </si>
  <si>
    <t>Caderno 100 folhas</t>
  </si>
  <si>
    <t>Caderno 200 folhas</t>
  </si>
  <si>
    <t>Borracha</t>
  </si>
  <si>
    <t>Lapiseira 0.5</t>
  </si>
  <si>
    <t>Lapiseira 0.7</t>
  </si>
  <si>
    <t>Total de Produtos:</t>
  </si>
  <si>
    <t xml:space="preserve"> </t>
  </si>
  <si>
    <t>Veículos</t>
  </si>
  <si>
    <t>Quantidade em Estoque</t>
  </si>
  <si>
    <t>Valores de Venda</t>
  </si>
  <si>
    <t>à vista</t>
  </si>
  <si>
    <t>12 X</t>
  </si>
  <si>
    <t>36 X</t>
  </si>
  <si>
    <t>Nacionais</t>
  </si>
  <si>
    <t>acréscimo</t>
  </si>
  <si>
    <t>Valor adicional</t>
  </si>
  <si>
    <t>Valor Final</t>
  </si>
  <si>
    <t>Vectra</t>
  </si>
  <si>
    <t>Marea</t>
  </si>
  <si>
    <t>Omega</t>
  </si>
  <si>
    <t>Golf</t>
  </si>
  <si>
    <t>Mercedes</t>
  </si>
  <si>
    <t>BMW</t>
  </si>
  <si>
    <t>Passat</t>
  </si>
  <si>
    <t>Total de carros em estoque:</t>
  </si>
  <si>
    <t>Obs. 1: Compras em 12 X será acrescentado um valor de 15% ao valor de à vista</t>
  </si>
  <si>
    <t>Obs. 2: Compras em 36 X será acrescentado um valor de 25% ao valor de à vista</t>
  </si>
  <si>
    <t>IMPORTAÇÃO DE PRODUTOS</t>
  </si>
  <si>
    <t>Dias</t>
  </si>
  <si>
    <t>Valor do Dolar</t>
  </si>
  <si>
    <t>Valor em Dolar</t>
  </si>
  <si>
    <t>Valor em Reais</t>
  </si>
  <si>
    <t>Cotações do Dolar</t>
  </si>
  <si>
    <t>Produto 1</t>
  </si>
  <si>
    <t>Produto 2</t>
  </si>
  <si>
    <t>Valor Médio:</t>
  </si>
  <si>
    <t>Produto 3</t>
  </si>
  <si>
    <t>Produto 4</t>
  </si>
  <si>
    <t>Maior valor alcançado:</t>
  </si>
  <si>
    <t>Produto 5</t>
  </si>
  <si>
    <t>Produto 6</t>
  </si>
  <si>
    <t>Menor valor alcançado:</t>
  </si>
  <si>
    <t>Produto 7</t>
  </si>
  <si>
    <t>Produto 8</t>
  </si>
  <si>
    <t>Produto 9</t>
  </si>
  <si>
    <t>Produto 10</t>
  </si>
  <si>
    <t>Margem atual Dólar:</t>
  </si>
  <si>
    <t>Obs.: Os cálculos foram feitos em relação ao valor médio do dolar.</t>
  </si>
  <si>
    <t>ORÇAMENTO MENSAL</t>
  </si>
  <si>
    <t>DESPESAS</t>
  </si>
  <si>
    <t>Total de gastos por despesa</t>
  </si>
  <si>
    <t>Média de gastos por despesa</t>
  </si>
  <si>
    <t>Água</t>
  </si>
  <si>
    <t>Luz</t>
  </si>
  <si>
    <t>Telefone</t>
  </si>
  <si>
    <t>Aluquel</t>
  </si>
  <si>
    <t>Compras</t>
  </si>
  <si>
    <t>Total dos gastos por mês:</t>
  </si>
  <si>
    <t>Maior gasto do semestre:</t>
  </si>
  <si>
    <t>Menor gasto do semestre:</t>
  </si>
  <si>
    <t>Média dos totais de gastos no semestre:</t>
  </si>
  <si>
    <t>Lojas Pesquisadas (Preços)</t>
  </si>
  <si>
    <t>EPI´s</t>
  </si>
  <si>
    <t>Loja1</t>
  </si>
  <si>
    <t>Loja2</t>
  </si>
  <si>
    <t>Loja3</t>
  </si>
  <si>
    <t>Loja4</t>
  </si>
  <si>
    <t>Capacete</t>
  </si>
  <si>
    <t>Prot Auricular</t>
  </si>
  <si>
    <t>Luvas</t>
  </si>
  <si>
    <t>Botas</t>
  </si>
  <si>
    <t>Melhor Preço:</t>
  </si>
  <si>
    <t>Qual Loja?</t>
  </si>
  <si>
    <t>Tabela de Salários do Setor XXXXX</t>
  </si>
  <si>
    <t>FGTS:</t>
  </si>
  <si>
    <t>Descontos Diversos</t>
  </si>
  <si>
    <t>Nome Funcionário</t>
  </si>
  <si>
    <t>Salário Bruto</t>
  </si>
  <si>
    <t>FGTS</t>
  </si>
  <si>
    <t>Plano de Saúde</t>
  </si>
  <si>
    <t>Outros</t>
  </si>
  <si>
    <t>Salário Liquido</t>
  </si>
  <si>
    <t>Funcionário 1</t>
  </si>
  <si>
    <t>Funcionário 2</t>
  </si>
  <si>
    <t>Funcionário 3</t>
  </si>
  <si>
    <t>Funcionário 4</t>
  </si>
  <si>
    <t>Funcionário 5</t>
  </si>
  <si>
    <t>Obs.1: O valor do desconto do FGTS será em relação ao salario bruto e esta referenciado na célula B2</t>
  </si>
  <si>
    <t>Maior Salário Liquido:</t>
  </si>
  <si>
    <t>Menor Salário Liquido:</t>
  </si>
  <si>
    <t>Média Salarial da Empresa: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</si>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</sst>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R$ &quot;* #,##0.00_);_(&quot;R$ &quot;* \(#,##0.00\);_(&quot;R$ &quot;* \-??_);_(@_)"/>
    <numFmt numFmtId="165" formatCode="_-[$$-409]* #,##0.00_ ;_-[$$-409]* \-#,##0.00\ ;_-[$$-409]* &quot;-&quot;??_ ;_-@_ "/>
    <numFmt numFmtId="166" formatCode="&quot;R$ &quot;#,##0"/>
    <numFmt numFmtId="167" formatCode="_([$$-409]* #,##0.00_);_([$$-409]* \(#,##0.00\);_([$$-409]* &quot;-&quot;??_);_(@_)"/>
    <numFmt numFmtId="168" formatCode="&quot;R$ &quot;#,##0.00_);&quot;(R$ &quot;#,##0.00\)"/>
    <numFmt numFmtId="169" formatCode="&quot;$&quot;#,##0.00"/>
    <numFmt numFmtId="170" formatCode="mm/yy"/>
  </numFmts>
  <fonts count="19" x14ac:knownFonts="1">
    <font>
      <sz val="10"/>
      <color theme="1"/>
      <name val="Arial"/>
    </font>
    <font>
      <sz val="10"/>
      <name val="Arial"/>
    </font>
    <font>
      <sz val="10"/>
      <name val="Trebuchet MS"/>
    </font>
    <font>
      <b/>
      <sz val="16"/>
      <color indexed="65"/>
      <name val="Trebuchet MS"/>
    </font>
    <font>
      <b/>
      <sz val="12"/>
      <color indexed="4"/>
      <name val="Trebuchet MS"/>
    </font>
    <font>
      <b/>
      <sz val="11"/>
      <color indexed="2"/>
      <name val="Arial"/>
    </font>
    <font>
      <b/>
      <sz val="10"/>
      <color indexed="65"/>
      <name val="Trebuchet MS"/>
    </font>
    <font>
      <b/>
      <sz val="12"/>
      <name val="Trebuchet MS"/>
    </font>
    <font>
      <sz val="12"/>
      <name val="Trebuchet MS"/>
    </font>
    <font>
      <sz val="12"/>
      <name val="Arial"/>
    </font>
    <font>
      <b/>
      <sz val="12"/>
      <color indexed="2"/>
      <name val="Trebuchet MS"/>
    </font>
    <font>
      <b/>
      <sz val="10"/>
      <name val="Trebuchet MS"/>
    </font>
    <font>
      <b/>
      <sz val="14"/>
      <name val="Trebuchet MS"/>
    </font>
    <font>
      <b/>
      <sz val="10"/>
      <color indexed="4"/>
      <name val="Trebuchet MS"/>
    </font>
    <font>
      <b/>
      <sz val="12"/>
      <color theme="6"/>
      <name val="Trebuchet MS"/>
      <family val="2"/>
    </font>
    <font>
      <sz val="10"/>
      <color theme="6"/>
      <name val="Trebuchet MS"/>
      <family val="2"/>
    </font>
    <font>
      <b/>
      <sz val="12"/>
      <color indexed="4"/>
      <name val="Trebuchet MS"/>
      <family val="2"/>
    </font>
    <font>
      <sz val="10"/>
      <name val="Trebuchet MS"/>
      <family val="2"/>
    </font>
    <font>
      <sz val="10"/>
      <color rgb="FF92D050"/>
      <name val="Trebuchet MS"/>
      <family val="2"/>
    </font>
  </fonts>
  <fills count="18">
    <fill>
      <patternFill patternType="none"/>
    </fill>
    <fill>
      <patternFill patternType="gray125"/>
    </fill>
    <fill>
      <patternFill patternType="solid">
        <fgColor indexed="63"/>
        <bgColor rgb="FF1A1A1A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27"/>
      </patternFill>
    </fill>
    <fill>
      <patternFill patternType="solid">
        <fgColor indexed="5"/>
        <bgColor indexed="5"/>
      </patternFill>
    </fill>
    <fill>
      <patternFill patternType="solid">
        <fgColor indexed="7"/>
        <bgColor indexed="7"/>
      </patternFill>
    </fill>
    <fill>
      <patternFill patternType="solid">
        <fgColor indexed="3"/>
        <bgColor indexed="49"/>
      </patternFill>
    </fill>
    <fill>
      <patternFill patternType="solid">
        <fgColor theme="0" tint="-0.49998474074526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/>
      <right style="thin">
        <color rgb="FF1A1A1A"/>
      </right>
      <top style="thin">
        <color rgb="FF1A1A1A"/>
      </top>
      <bottom style="thin">
        <color rgb="FF1A1A1A"/>
      </bottom>
      <diagonal/>
    </border>
    <border>
      <left/>
      <right style="thin">
        <color rgb="FF1A1A1A"/>
      </right>
      <top style="thin">
        <color rgb="FF1A1A1A"/>
      </top>
      <bottom/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1A1A1A"/>
      </top>
      <bottom style="thin">
        <color rgb="FF1A1A1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A1A1A"/>
      </left>
      <right style="thin">
        <color rgb="FF1A1A1A"/>
      </right>
      <top/>
      <bottom/>
      <diagonal/>
    </border>
    <border>
      <left style="thin">
        <color rgb="FF1A1A1A"/>
      </left>
      <right/>
      <top style="thin">
        <color rgb="FF1A1A1A"/>
      </top>
      <bottom/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3">
    <xf numFmtId="0" fontId="0" fillId="0" borderId="0"/>
    <xf numFmtId="164" fontId="1" fillId="0" borderId="0" applyFill="0" applyBorder="0" applyProtection="0"/>
    <xf numFmtId="9" fontId="1" fillId="0" borderId="0" applyFill="0" applyBorder="0" applyProtection="0"/>
  </cellStyleXfs>
  <cellXfs count="90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/>
    <xf numFmtId="164" fontId="5" fillId="3" borderId="2" xfId="1" applyNumberFormat="1" applyFont="1" applyFill="1" applyBorder="1"/>
    <xf numFmtId="164" fontId="2" fillId="5" borderId="2" xfId="1" applyNumberFormat="1" applyFont="1" applyFill="1" applyBorder="1" applyAlignment="1" applyProtection="1">
      <alignment horizontal="center"/>
    </xf>
    <xf numFmtId="0" fontId="10" fillId="3" borderId="1" xfId="0" applyFont="1" applyFill="1" applyBorder="1"/>
    <xf numFmtId="0" fontId="10" fillId="3" borderId="3" xfId="0" applyFont="1" applyFill="1" applyBorder="1" applyAlignment="1">
      <alignment horizontal="center"/>
    </xf>
    <xf numFmtId="9" fontId="11" fillId="0" borderId="0" xfId="2" applyNumberFormat="1" applyFont="1" applyProtection="1"/>
    <xf numFmtId="0" fontId="11" fillId="0" borderId="0" xfId="0" applyFont="1" applyAlignment="1">
      <alignment horizontal="center" vertical="center" wrapText="1"/>
    </xf>
    <xf numFmtId="0" fontId="11" fillId="0" borderId="6" xfId="0" applyFont="1" applyBorder="1"/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/>
    <xf numFmtId="14" fontId="2" fillId="6" borderId="2" xfId="0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 applyProtection="1">
      <alignment horizontal="center"/>
    </xf>
    <xf numFmtId="0" fontId="2" fillId="6" borderId="2" xfId="0" applyFont="1" applyFill="1" applyBorder="1"/>
    <xf numFmtId="167" fontId="2" fillId="6" borderId="2" xfId="0" applyNumberFormat="1" applyFont="1" applyFill="1" applyBorder="1" applyAlignment="1">
      <alignment horizontal="center"/>
    </xf>
    <xf numFmtId="168" fontId="2" fillId="5" borderId="2" xfId="1" applyNumberFormat="1" applyFont="1" applyFill="1" applyBorder="1" applyAlignment="1" applyProtection="1">
      <alignment horizontal="center"/>
    </xf>
    <xf numFmtId="0" fontId="11" fillId="3" borderId="2" xfId="0" applyFont="1" applyFill="1" applyBorder="1" applyAlignment="1">
      <alignment horizontal="left"/>
    </xf>
    <xf numFmtId="164" fontId="2" fillId="0" borderId="0" xfId="1" applyNumberFormat="1" applyFont="1" applyProtection="1"/>
    <xf numFmtId="169" fontId="2" fillId="6" borderId="2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7" borderId="7" xfId="0" applyFont="1" applyFill="1" applyBorder="1"/>
    <xf numFmtId="0" fontId="2" fillId="7" borderId="3" xfId="0" applyFont="1" applyFill="1" applyBorder="1"/>
    <xf numFmtId="0" fontId="13" fillId="3" borderId="2" xfId="0" applyFont="1" applyFill="1" applyBorder="1" applyAlignment="1">
      <alignment horizontal="center" vertical="center" wrapText="1"/>
    </xf>
    <xf numFmtId="170" fontId="13" fillId="3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center"/>
    </xf>
    <xf numFmtId="11" fontId="13" fillId="3" borderId="5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3" borderId="2" xfId="0" applyFont="1" applyFill="1" applyBorder="1"/>
    <xf numFmtId="0" fontId="11" fillId="3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9" fontId="11" fillId="10" borderId="5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/>
    <xf numFmtId="164" fontId="2" fillId="6" borderId="2" xfId="1" applyNumberFormat="1" applyFont="1" applyFill="1" applyBorder="1" applyProtection="1"/>
    <xf numFmtId="164" fontId="2" fillId="5" borderId="5" xfId="1" applyNumberFormat="1" applyFont="1" applyFill="1" applyBorder="1" applyAlignment="1" applyProtection="1">
      <alignment horizontal="center"/>
    </xf>
    <xf numFmtId="164" fontId="2" fillId="6" borderId="5" xfId="1" applyNumberFormat="1" applyFont="1" applyFill="1" applyBorder="1" applyProtection="1"/>
    <xf numFmtId="164" fontId="2" fillId="0" borderId="0" xfId="0" applyNumberFormat="1" applyFont="1"/>
    <xf numFmtId="164" fontId="2" fillId="5" borderId="6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/>
    </xf>
    <xf numFmtId="0" fontId="14" fillId="14" borderId="3" xfId="0" applyFont="1" applyFill="1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14" fillId="14" borderId="9" xfId="0" applyFont="1" applyFill="1" applyBorder="1" applyAlignment="1">
      <alignment horizontal="center"/>
    </xf>
    <xf numFmtId="0" fontId="15" fillId="14" borderId="9" xfId="0" applyFont="1" applyFill="1" applyBorder="1" applyAlignment="1">
      <alignment horizontal="center"/>
    </xf>
    <xf numFmtId="0" fontId="14" fillId="14" borderId="9" xfId="0" applyFont="1" applyFill="1" applyBorder="1" applyAlignment="1">
      <alignment horizontal="center"/>
    </xf>
    <xf numFmtId="9" fontId="14" fillId="14" borderId="9" xfId="0" applyNumberFormat="1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164" fontId="11" fillId="15" borderId="8" xfId="1" applyNumberFormat="1" applyFont="1" applyFill="1" applyBorder="1" applyAlignment="1" applyProtection="1">
      <alignment horizontal="center"/>
    </xf>
    <xf numFmtId="9" fontId="11" fillId="15" borderId="8" xfId="0" applyNumberFormat="1" applyFont="1" applyFill="1" applyBorder="1" applyAlignment="1">
      <alignment horizontal="center"/>
    </xf>
    <xf numFmtId="166" fontId="11" fillId="15" borderId="8" xfId="0" applyNumberFormat="1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164" fontId="11" fillId="12" borderId="8" xfId="1" applyNumberFormat="1" applyFont="1" applyFill="1" applyBorder="1" applyAlignment="1" applyProtection="1">
      <alignment horizontal="center"/>
    </xf>
    <xf numFmtId="9" fontId="11" fillId="12" borderId="8" xfId="0" applyNumberFormat="1" applyFont="1" applyFill="1" applyBorder="1" applyAlignment="1">
      <alignment horizontal="center"/>
    </xf>
    <xf numFmtId="166" fontId="11" fillId="13" borderId="8" xfId="0" applyNumberFormat="1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4" fillId="3" borderId="8" xfId="0" applyFont="1" applyFill="1" applyBorder="1"/>
    <xf numFmtId="0" fontId="4" fillId="3" borderId="8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8" fillId="0" borderId="8" xfId="0" applyFont="1" applyBorder="1"/>
    <xf numFmtId="0" fontId="7" fillId="5" borderId="8" xfId="0" applyFont="1" applyFill="1" applyBorder="1"/>
    <xf numFmtId="0" fontId="8" fillId="5" borderId="8" xfId="0" applyFont="1" applyFill="1" applyBorder="1" applyAlignment="1">
      <alignment horizontal="center"/>
    </xf>
    <xf numFmtId="165" fontId="8" fillId="5" borderId="8" xfId="1" applyNumberFormat="1" applyFont="1" applyFill="1" applyBorder="1" applyAlignment="1" applyProtection="1">
      <alignment horizontal="center"/>
    </xf>
    <xf numFmtId="9" fontId="9" fillId="5" borderId="8" xfId="2" applyNumberFormat="1" applyFont="1" applyFill="1" applyBorder="1" applyAlignment="1" applyProtection="1">
      <alignment horizontal="center"/>
    </xf>
    <xf numFmtId="164" fontId="2" fillId="5" borderId="8" xfId="1" applyNumberFormat="1" applyFont="1" applyFill="1" applyBorder="1" applyAlignment="1" applyProtection="1">
      <alignment horizontal="center"/>
    </xf>
    <xf numFmtId="43" fontId="2" fillId="17" borderId="8" xfId="0" applyNumberFormat="1" applyFont="1" applyFill="1" applyBorder="1"/>
    <xf numFmtId="164" fontId="17" fillId="6" borderId="2" xfId="1" applyNumberFormat="1" applyFont="1" applyFill="1" applyBorder="1" applyProtection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A25" sqref="A25"/>
    </sheetView>
  </sheetViews>
  <sheetFormatPr defaultColWidth="9.1796875" defaultRowHeight="13.5" x14ac:dyDescent="0.35"/>
  <cols>
    <col min="1" max="1" width="22.453125" style="1" customWidth="1"/>
    <col min="2" max="2" width="13.54296875" style="1" bestFit="1" customWidth="1"/>
    <col min="3" max="3" width="16.81640625" style="1" bestFit="1" customWidth="1"/>
    <col min="4" max="4" width="11" style="1" bestFit="1" customWidth="1"/>
    <col min="5" max="5" width="17.453125" style="1" customWidth="1"/>
    <col min="6" max="16384" width="9.1796875" style="1"/>
  </cols>
  <sheetData>
    <row r="1" spans="1:6" ht="20.5" x14ac:dyDescent="0.45">
      <c r="A1" s="47" t="s">
        <v>0</v>
      </c>
      <c r="B1" s="47"/>
      <c r="C1" s="47"/>
      <c r="D1" s="47"/>
      <c r="E1" s="2" t="s">
        <v>1</v>
      </c>
    </row>
    <row r="2" spans="1:6" customFormat="1" ht="12.5" x14ac:dyDescent="0.25"/>
    <row r="3" spans="1:6" customFormat="1" ht="15.5" x14ac:dyDescent="0.35">
      <c r="A3" s="3" t="s">
        <v>2</v>
      </c>
      <c r="B3" s="4">
        <v>4.93</v>
      </c>
    </row>
    <row r="4" spans="1:6" customFormat="1" ht="12.5" x14ac:dyDescent="0.25"/>
    <row r="5" spans="1:6" x14ac:dyDescent="0.35">
      <c r="A5" s="77" t="s">
        <v>3</v>
      </c>
      <c r="B5" s="77"/>
      <c r="C5" s="77"/>
      <c r="D5" s="77"/>
      <c r="E5" s="78"/>
    </row>
    <row r="6" spans="1:6" ht="15.5" x14ac:dyDescent="0.35">
      <c r="A6" s="79" t="s">
        <v>4</v>
      </c>
      <c r="B6" s="79" t="s">
        <v>5</v>
      </c>
      <c r="C6" s="79" t="s">
        <v>6</v>
      </c>
      <c r="D6" s="80" t="s">
        <v>7</v>
      </c>
      <c r="E6" s="81" t="s">
        <v>8</v>
      </c>
      <c r="F6" s="82" t="s">
        <v>102</v>
      </c>
    </row>
    <row r="7" spans="1:6" ht="15.5" x14ac:dyDescent="0.35">
      <c r="A7" s="83" t="s">
        <v>9</v>
      </c>
      <c r="B7" s="84">
        <v>70</v>
      </c>
      <c r="C7" s="85">
        <v>1</v>
      </c>
      <c r="D7" s="86">
        <v>0.23</v>
      </c>
      <c r="E7" s="87">
        <f>C7+C7*D7*$B$3</f>
        <v>2.1338999999999997</v>
      </c>
      <c r="F7" s="88">
        <f>B7*E7</f>
        <v>149.37299999999999</v>
      </c>
    </row>
    <row r="8" spans="1:6" ht="15.5" x14ac:dyDescent="0.35">
      <c r="A8" s="83" t="s">
        <v>10</v>
      </c>
      <c r="B8" s="84">
        <v>100</v>
      </c>
      <c r="C8" s="85">
        <v>1.5</v>
      </c>
      <c r="D8" s="86">
        <v>0.3</v>
      </c>
      <c r="E8" s="87">
        <f t="shared" ref="E8:E9" si="0">C8+C8*D8*$B$3</f>
        <v>3.7184999999999997</v>
      </c>
      <c r="F8" s="88">
        <f t="shared" ref="F8:F13" si="1">B8*E8</f>
        <v>371.84999999999997</v>
      </c>
    </row>
    <row r="9" spans="1:6" ht="15.5" x14ac:dyDescent="0.35">
      <c r="A9" s="83" t="s">
        <v>11</v>
      </c>
      <c r="B9" s="84">
        <v>20</v>
      </c>
      <c r="C9" s="85">
        <v>8.1</v>
      </c>
      <c r="D9" s="86">
        <v>0.4</v>
      </c>
      <c r="E9" s="87">
        <f>C9+C9*D9*$B$3</f>
        <v>24.0732</v>
      </c>
      <c r="F9" s="88">
        <f t="shared" si="1"/>
        <v>481.464</v>
      </c>
    </row>
    <row r="10" spans="1:6" ht="15.5" x14ac:dyDescent="0.35">
      <c r="A10" s="83" t="s">
        <v>12</v>
      </c>
      <c r="B10" s="84">
        <v>25</v>
      </c>
      <c r="C10" s="85">
        <v>15.6</v>
      </c>
      <c r="D10" s="86">
        <v>0.4</v>
      </c>
      <c r="E10" s="87">
        <f t="shared" ref="E10:E13" si="2">C10+C10*D10*$B$3</f>
        <v>46.363199999999999</v>
      </c>
      <c r="F10" s="88">
        <f>B10*E10</f>
        <v>1159.08</v>
      </c>
    </row>
    <row r="11" spans="1:6" ht="15.5" x14ac:dyDescent="0.35">
      <c r="A11" s="83" t="s">
        <v>13</v>
      </c>
      <c r="B11" s="84">
        <v>20</v>
      </c>
      <c r="C11" s="85">
        <v>0.6</v>
      </c>
      <c r="D11" s="86">
        <v>0.15</v>
      </c>
      <c r="E11" s="87">
        <f t="shared" si="2"/>
        <v>1.0436999999999999</v>
      </c>
      <c r="F11" s="88">
        <f t="shared" si="1"/>
        <v>20.873999999999995</v>
      </c>
    </row>
    <row r="12" spans="1:6" ht="15.5" x14ac:dyDescent="0.35">
      <c r="A12" s="83" t="s">
        <v>14</v>
      </c>
      <c r="B12" s="84">
        <v>60</v>
      </c>
      <c r="C12" s="85">
        <v>2.5</v>
      </c>
      <c r="D12" s="86">
        <v>0.25</v>
      </c>
      <c r="E12" s="87">
        <f t="shared" si="2"/>
        <v>5.5812499999999998</v>
      </c>
      <c r="F12" s="88">
        <f t="shared" si="1"/>
        <v>334.875</v>
      </c>
    </row>
    <row r="13" spans="1:6" ht="15.5" x14ac:dyDescent="0.35">
      <c r="A13" s="83" t="s">
        <v>15</v>
      </c>
      <c r="B13" s="84">
        <v>48</v>
      </c>
      <c r="C13" s="85">
        <v>2.2999999999999998</v>
      </c>
      <c r="D13" s="86">
        <v>0.27</v>
      </c>
      <c r="E13" s="87">
        <f t="shared" si="2"/>
        <v>5.3615300000000001</v>
      </c>
      <c r="F13" s="88">
        <f t="shared" si="1"/>
        <v>257.35343999999998</v>
      </c>
    </row>
    <row r="15" spans="1:6" ht="15.5" x14ac:dyDescent="0.35">
      <c r="A15" s="6" t="s">
        <v>16</v>
      </c>
      <c r="B15" s="7">
        <f>SUM(B7:B14)</f>
        <v>343</v>
      </c>
    </row>
    <row r="17" spans="1:3" ht="15" customHeight="1" x14ac:dyDescent="0.35">
      <c r="A17" s="8"/>
      <c r="C17" s="9"/>
    </row>
    <row r="18" spans="1:3" x14ac:dyDescent="0.35">
      <c r="C18" s="9"/>
    </row>
    <row r="19" spans="1:3" x14ac:dyDescent="0.35">
      <c r="B19" s="1" t="s">
        <v>17</v>
      </c>
    </row>
  </sheetData>
  <sheetProtection selectLockedCells="1" selectUnlockedCells="1"/>
  <mergeCells count="2">
    <mergeCell ref="A1:D1"/>
    <mergeCell ref="A5:D5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8"/>
  <sheetViews>
    <sheetView workbookViewId="0">
      <selection activeCell="E15" sqref="E15"/>
    </sheetView>
  </sheetViews>
  <sheetFormatPr defaultColWidth="9.1796875" defaultRowHeight="13.5" x14ac:dyDescent="0.35"/>
  <cols>
    <col min="1" max="1" width="16" style="1" customWidth="1"/>
    <col min="2" max="2" width="14.7265625" style="1" customWidth="1"/>
    <col min="3" max="3" width="16" style="1" customWidth="1"/>
    <col min="4" max="4" width="14.453125" style="1" customWidth="1"/>
    <col min="5" max="5" width="17.7265625" style="1" customWidth="1"/>
    <col min="6" max="6" width="12.81640625" style="1" customWidth="1"/>
    <col min="7" max="7" width="12.54296875" style="1" customWidth="1"/>
    <col min="8" max="8" width="18.81640625" style="1" customWidth="1"/>
    <col min="9" max="9" width="14.26953125" style="1" customWidth="1"/>
    <col min="10" max="16384" width="9.1796875" style="1"/>
  </cols>
  <sheetData>
    <row r="2" spans="1:9" ht="19" x14ac:dyDescent="0.45">
      <c r="A2" s="48"/>
      <c r="B2" s="48"/>
      <c r="C2" s="48"/>
      <c r="D2" s="48"/>
      <c r="E2" s="48"/>
      <c r="F2" s="48"/>
    </row>
    <row r="3" spans="1:9" ht="18.75" customHeight="1" x14ac:dyDescent="0.35">
      <c r="A3" s="57" t="s">
        <v>18</v>
      </c>
      <c r="B3" s="58" t="s">
        <v>19</v>
      </c>
      <c r="C3" s="59" t="s">
        <v>20</v>
      </c>
      <c r="D3" s="59"/>
      <c r="E3" s="59"/>
      <c r="F3" s="59"/>
      <c r="G3" s="59"/>
      <c r="H3" s="59"/>
      <c r="I3" s="59"/>
    </row>
    <row r="4" spans="1:9" ht="15.5" x14ac:dyDescent="0.35">
      <c r="A4" s="57"/>
      <c r="B4" s="58"/>
      <c r="C4" s="60" t="s">
        <v>21</v>
      </c>
      <c r="D4" s="61" t="s">
        <v>22</v>
      </c>
      <c r="E4" s="61"/>
      <c r="F4" s="61"/>
      <c r="G4" s="61" t="s">
        <v>23</v>
      </c>
      <c r="H4" s="61"/>
      <c r="I4" s="61"/>
    </row>
    <row r="5" spans="1:9" ht="15.5" x14ac:dyDescent="0.35">
      <c r="A5" s="62" t="s">
        <v>24</v>
      </c>
      <c r="B5" s="62"/>
      <c r="C5" s="63"/>
      <c r="D5" s="64" t="s">
        <v>25</v>
      </c>
      <c r="E5" s="65" t="s">
        <v>26</v>
      </c>
      <c r="F5" s="65" t="s">
        <v>27</v>
      </c>
      <c r="G5" s="64" t="s">
        <v>25</v>
      </c>
      <c r="H5" s="65" t="s">
        <v>26</v>
      </c>
      <c r="I5" s="65" t="s">
        <v>27</v>
      </c>
    </row>
    <row r="6" spans="1:9" ht="15.5" x14ac:dyDescent="0.35">
      <c r="A6" s="66" t="s">
        <v>28</v>
      </c>
      <c r="B6" s="67">
        <v>5</v>
      </c>
      <c r="C6" s="68">
        <v>42000</v>
      </c>
      <c r="D6" s="69">
        <v>0.15</v>
      </c>
      <c r="E6" s="70">
        <f>C6+C6*D6-C6</f>
        <v>6300</v>
      </c>
      <c r="F6" s="70">
        <f>C6+C6*D6</f>
        <v>48300</v>
      </c>
      <c r="G6" s="69">
        <v>0.25</v>
      </c>
      <c r="H6" s="70">
        <f>F6+F6*G6-F6</f>
        <v>12075</v>
      </c>
      <c r="I6" s="70">
        <f>F6+F6*G6</f>
        <v>60375</v>
      </c>
    </row>
    <row r="7" spans="1:9" ht="15.5" x14ac:dyDescent="0.35">
      <c r="A7" s="66" t="s">
        <v>29</v>
      </c>
      <c r="B7" s="67">
        <v>7</v>
      </c>
      <c r="C7" s="68">
        <v>40000</v>
      </c>
      <c r="D7" s="69">
        <v>0.15</v>
      </c>
      <c r="E7" s="70">
        <f t="shared" ref="E7:E13" si="0">C7+C7*D7-C7</f>
        <v>6000</v>
      </c>
      <c r="F7" s="70">
        <f t="shared" ref="F7:F13" si="1">C7+C7*D7</f>
        <v>46000</v>
      </c>
      <c r="G7" s="69">
        <v>0.25</v>
      </c>
      <c r="H7" s="70">
        <f t="shared" ref="H7:H13" si="2">F7+F7*G7-F7</f>
        <v>11500</v>
      </c>
      <c r="I7" s="70">
        <f t="shared" ref="I7:I13" si="3">F7+F7*G7</f>
        <v>57500</v>
      </c>
    </row>
    <row r="8" spans="1:9" ht="15.5" x14ac:dyDescent="0.35">
      <c r="A8" s="66" t="s">
        <v>30</v>
      </c>
      <c r="B8" s="67">
        <v>3</v>
      </c>
      <c r="C8" s="68">
        <v>50000</v>
      </c>
      <c r="D8" s="69">
        <v>0.15</v>
      </c>
      <c r="E8" s="70">
        <f t="shared" si="0"/>
        <v>7500</v>
      </c>
      <c r="F8" s="70">
        <f t="shared" si="1"/>
        <v>57500</v>
      </c>
      <c r="G8" s="69">
        <v>0.25</v>
      </c>
      <c r="H8" s="70">
        <f t="shared" si="2"/>
        <v>14375</v>
      </c>
      <c r="I8" s="70">
        <f t="shared" si="3"/>
        <v>71875</v>
      </c>
    </row>
    <row r="9" spans="1:9" ht="15.5" x14ac:dyDescent="0.35">
      <c r="A9" s="66" t="s">
        <v>31</v>
      </c>
      <c r="B9" s="67">
        <v>10</v>
      </c>
      <c r="C9" s="68">
        <v>37000</v>
      </c>
      <c r="D9" s="69">
        <v>0.15</v>
      </c>
      <c r="E9" s="70">
        <f t="shared" si="0"/>
        <v>5550</v>
      </c>
      <c r="F9" s="70">
        <f t="shared" si="1"/>
        <v>42550</v>
      </c>
      <c r="G9" s="69">
        <v>0.25</v>
      </c>
      <c r="H9" s="70">
        <f t="shared" si="2"/>
        <v>10637.5</v>
      </c>
      <c r="I9" s="70">
        <f t="shared" si="3"/>
        <v>53187.5</v>
      </c>
    </row>
    <row r="10" spans="1:9" ht="15.5" x14ac:dyDescent="0.35">
      <c r="A10" s="71" t="s">
        <v>1</v>
      </c>
      <c r="B10" s="71"/>
      <c r="C10" s="72"/>
      <c r="D10" s="73"/>
      <c r="E10" s="74"/>
      <c r="F10" s="74"/>
      <c r="G10" s="73"/>
      <c r="H10" s="74"/>
      <c r="I10" s="74"/>
    </row>
    <row r="11" spans="1:9" ht="15.5" x14ac:dyDescent="0.35">
      <c r="A11" s="66" t="s">
        <v>32</v>
      </c>
      <c r="B11" s="67">
        <v>2</v>
      </c>
      <c r="C11" s="68">
        <v>100000</v>
      </c>
      <c r="D11" s="69">
        <v>0.15</v>
      </c>
      <c r="E11" s="70">
        <f t="shared" si="0"/>
        <v>15000</v>
      </c>
      <c r="F11" s="70">
        <f t="shared" si="1"/>
        <v>115000</v>
      </c>
      <c r="G11" s="69">
        <v>0.25</v>
      </c>
      <c r="H11" s="70">
        <f t="shared" si="2"/>
        <v>28750</v>
      </c>
      <c r="I11" s="70">
        <f t="shared" si="3"/>
        <v>143750</v>
      </c>
    </row>
    <row r="12" spans="1:9" ht="15.5" x14ac:dyDescent="0.35">
      <c r="A12" s="66" t="s">
        <v>33</v>
      </c>
      <c r="B12" s="67">
        <v>4</v>
      </c>
      <c r="C12" s="68">
        <v>90000</v>
      </c>
      <c r="D12" s="69">
        <v>0.15</v>
      </c>
      <c r="E12" s="70">
        <f t="shared" si="0"/>
        <v>13500</v>
      </c>
      <c r="F12" s="70">
        <f t="shared" si="1"/>
        <v>103500</v>
      </c>
      <c r="G12" s="69">
        <v>0.25</v>
      </c>
      <c r="H12" s="70">
        <f t="shared" si="2"/>
        <v>25875</v>
      </c>
      <c r="I12" s="70">
        <f t="shared" si="3"/>
        <v>129375</v>
      </c>
    </row>
    <row r="13" spans="1:9" ht="15.5" x14ac:dyDescent="0.35">
      <c r="A13" s="66" t="s">
        <v>34</v>
      </c>
      <c r="B13" s="67">
        <v>3</v>
      </c>
      <c r="C13" s="68">
        <v>75000</v>
      </c>
      <c r="D13" s="69">
        <v>0.15</v>
      </c>
      <c r="E13" s="70">
        <f t="shared" si="0"/>
        <v>11250</v>
      </c>
      <c r="F13" s="70">
        <f t="shared" si="1"/>
        <v>86250</v>
      </c>
      <c r="G13" s="69">
        <v>0.25</v>
      </c>
      <c r="H13" s="70">
        <f t="shared" si="2"/>
        <v>21562.5</v>
      </c>
      <c r="I13" s="70">
        <f t="shared" si="3"/>
        <v>107812.5</v>
      </c>
    </row>
    <row r="15" spans="1:9" ht="15.5" x14ac:dyDescent="0.35">
      <c r="A15" s="75" t="s">
        <v>35</v>
      </c>
      <c r="B15" s="75"/>
      <c r="C15" s="75"/>
      <c r="D15" s="76">
        <f>SUM(A6:B13)</f>
        <v>34</v>
      </c>
    </row>
    <row r="17" spans="1:6" x14ac:dyDescent="0.35">
      <c r="A17" s="10" t="s">
        <v>36</v>
      </c>
      <c r="B17" s="10"/>
      <c r="C17" s="10"/>
      <c r="D17" s="10"/>
      <c r="E17" s="10"/>
      <c r="F17" s="10"/>
    </row>
    <row r="18" spans="1:6" x14ac:dyDescent="0.35">
      <c r="A18" s="10" t="s">
        <v>37</v>
      </c>
      <c r="B18" s="10"/>
      <c r="C18" s="10"/>
      <c r="D18" s="10"/>
      <c r="E18" s="10"/>
      <c r="F18" s="10"/>
    </row>
  </sheetData>
  <sheetProtection selectLockedCells="1" selectUnlockedCells="1"/>
  <mergeCells count="9">
    <mergeCell ref="A5:B5"/>
    <mergeCell ref="A10:B10"/>
    <mergeCell ref="A15:C15"/>
    <mergeCell ref="A2:F2"/>
    <mergeCell ref="A3:A4"/>
    <mergeCell ref="B3:B4"/>
    <mergeCell ref="C3:I3"/>
    <mergeCell ref="D4:F4"/>
    <mergeCell ref="G4:I4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8"/>
  <sheetViews>
    <sheetView workbookViewId="0">
      <selection activeCell="F15" sqref="F15"/>
    </sheetView>
  </sheetViews>
  <sheetFormatPr defaultColWidth="9.1796875" defaultRowHeight="13.5" x14ac:dyDescent="0.35"/>
  <cols>
    <col min="1" max="1" width="18.1796875" style="1" customWidth="1"/>
    <col min="2" max="2" width="14.26953125" style="1" customWidth="1"/>
    <col min="3" max="3" width="3.1796875" style="1" customWidth="1"/>
    <col min="4" max="4" width="16" style="1" customWidth="1"/>
    <col min="5" max="5" width="14.81640625" style="1" customWidth="1"/>
    <col min="6" max="6" width="15" style="1" customWidth="1"/>
    <col min="7" max="7" width="4.1796875" style="1" customWidth="1"/>
    <col min="8" max="8" width="9.1796875" style="1"/>
    <col min="9" max="9" width="13.7265625" style="1" customWidth="1"/>
    <col min="10" max="10" width="10.81640625" style="1" customWidth="1"/>
    <col min="11" max="16384" width="9.1796875" style="1"/>
  </cols>
  <sheetData>
    <row r="2" spans="1:10" x14ac:dyDescent="0.35">
      <c r="A2" s="49" t="s">
        <v>38</v>
      </c>
      <c r="B2" s="49"/>
      <c r="C2" s="49"/>
      <c r="D2" s="49"/>
      <c r="E2" s="49"/>
      <c r="F2" s="49"/>
      <c r="G2" s="49"/>
      <c r="H2" s="49"/>
      <c r="I2" s="49"/>
      <c r="J2" s="49"/>
    </row>
    <row r="4" spans="1:10" x14ac:dyDescent="0.35">
      <c r="A4" s="11" t="s">
        <v>39</v>
      </c>
      <c r="B4" s="11" t="s">
        <v>40</v>
      </c>
      <c r="D4" s="12" t="s">
        <v>4</v>
      </c>
      <c r="E4" s="11" t="s">
        <v>41</v>
      </c>
      <c r="F4" s="11" t="s">
        <v>42</v>
      </c>
      <c r="H4" s="49" t="s">
        <v>43</v>
      </c>
      <c r="I4" s="49"/>
      <c r="J4" s="49"/>
    </row>
    <row r="5" spans="1:10" x14ac:dyDescent="0.35">
      <c r="A5" s="13">
        <v>42401</v>
      </c>
      <c r="B5" s="14">
        <v>3.89</v>
      </c>
      <c r="D5" s="15" t="s">
        <v>44</v>
      </c>
      <c r="E5" s="16">
        <v>5</v>
      </c>
      <c r="F5" s="17">
        <f>E5*J6</f>
        <v>20.09</v>
      </c>
    </row>
    <row r="6" spans="1:10" x14ac:dyDescent="0.35">
      <c r="A6" s="13">
        <v>42402</v>
      </c>
      <c r="B6" s="14">
        <v>3.91</v>
      </c>
      <c r="D6" s="15" t="s">
        <v>45</v>
      </c>
      <c r="E6" s="16">
        <v>8</v>
      </c>
      <c r="F6" s="17">
        <f>E6*J6</f>
        <v>32.143999999999998</v>
      </c>
      <c r="H6" s="50" t="s">
        <v>46</v>
      </c>
      <c r="I6" s="50"/>
      <c r="J6" s="5">
        <f>AVERAGE(B5:B14)</f>
        <v>4.0179999999999998</v>
      </c>
    </row>
    <row r="7" spans="1:10" x14ac:dyDescent="0.35">
      <c r="A7" s="13">
        <v>42403</v>
      </c>
      <c r="B7" s="14">
        <v>4.0999999999999996</v>
      </c>
      <c r="D7" s="15" t="s">
        <v>47</v>
      </c>
      <c r="E7" s="16">
        <v>15</v>
      </c>
      <c r="F7" s="17">
        <f>E7*J6</f>
        <v>60.269999999999996</v>
      </c>
      <c r="J7" s="19"/>
    </row>
    <row r="8" spans="1:10" x14ac:dyDescent="0.35">
      <c r="A8" s="13">
        <v>42404</v>
      </c>
      <c r="B8" s="14">
        <v>4.1500000000000004</v>
      </c>
      <c r="D8" s="15" t="s">
        <v>48</v>
      </c>
      <c r="E8" s="16">
        <v>3</v>
      </c>
      <c r="F8" s="17">
        <f>E8*J6</f>
        <v>12.053999999999998</v>
      </c>
      <c r="H8" s="50" t="s">
        <v>49</v>
      </c>
      <c r="I8" s="50"/>
      <c r="J8" s="5">
        <f>MAX(B5:B14)</f>
        <v>4.2</v>
      </c>
    </row>
    <row r="9" spans="1:10" x14ac:dyDescent="0.35">
      <c r="A9" s="13">
        <v>42405</v>
      </c>
      <c r="B9" s="14">
        <v>4.2</v>
      </c>
      <c r="D9" s="15" t="s">
        <v>50</v>
      </c>
      <c r="E9" s="16">
        <v>65</v>
      </c>
      <c r="F9" s="17">
        <f t="shared" ref="F8:F14" si="0">E9*J8</f>
        <v>273</v>
      </c>
      <c r="J9" s="19"/>
    </row>
    <row r="10" spans="1:10" x14ac:dyDescent="0.35">
      <c r="A10" s="13">
        <v>42406</v>
      </c>
      <c r="B10" s="14">
        <v>4.05</v>
      </c>
      <c r="D10" s="15" t="s">
        <v>51</v>
      </c>
      <c r="E10" s="16">
        <v>100</v>
      </c>
      <c r="F10" s="17">
        <f>E10*J6</f>
        <v>401.79999999999995</v>
      </c>
      <c r="H10" s="50" t="s">
        <v>52</v>
      </c>
      <c r="I10" s="50"/>
      <c r="J10" s="5">
        <f>MIN(B5:B14)</f>
        <v>3.89</v>
      </c>
    </row>
    <row r="11" spans="1:10" x14ac:dyDescent="0.35">
      <c r="A11" s="13">
        <v>42407</v>
      </c>
      <c r="B11" s="14">
        <v>4</v>
      </c>
      <c r="D11" s="15" t="s">
        <v>53</v>
      </c>
      <c r="E11" s="16">
        <v>120</v>
      </c>
      <c r="F11" s="17">
        <f t="shared" si="0"/>
        <v>466.8</v>
      </c>
    </row>
    <row r="12" spans="1:10" x14ac:dyDescent="0.35">
      <c r="A12" s="13">
        <v>42408</v>
      </c>
      <c r="B12" s="14">
        <v>3.95</v>
      </c>
      <c r="D12" s="15" t="s">
        <v>54</v>
      </c>
      <c r="E12" s="16">
        <v>45</v>
      </c>
      <c r="F12" s="17">
        <f>E12*J6</f>
        <v>180.81</v>
      </c>
    </row>
    <row r="13" spans="1:10" x14ac:dyDescent="0.35">
      <c r="A13" s="13">
        <v>42409</v>
      </c>
      <c r="B13" s="14">
        <v>3.96</v>
      </c>
      <c r="D13" s="15" t="s">
        <v>55</v>
      </c>
      <c r="E13" s="16">
        <v>48</v>
      </c>
      <c r="F13" s="17">
        <f>E13*J6</f>
        <v>192.86399999999998</v>
      </c>
    </row>
    <row r="14" spans="1:10" x14ac:dyDescent="0.35">
      <c r="A14" s="13">
        <v>42410</v>
      </c>
      <c r="B14" s="14">
        <v>3.97</v>
      </c>
      <c r="D14" s="15" t="s">
        <v>56</v>
      </c>
      <c r="E14" s="16">
        <v>95</v>
      </c>
      <c r="F14" s="17">
        <f>E14*J6</f>
        <v>381.71</v>
      </c>
    </row>
    <row r="15" spans="1:10" x14ac:dyDescent="0.35">
      <c r="B15" s="45"/>
    </row>
    <row r="16" spans="1:10" x14ac:dyDescent="0.35">
      <c r="A16" s="13" t="s">
        <v>57</v>
      </c>
      <c r="B16" s="20"/>
    </row>
    <row r="18" spans="1:6" x14ac:dyDescent="0.35">
      <c r="A18" s="21" t="s">
        <v>58</v>
      </c>
      <c r="B18" s="22"/>
      <c r="C18" s="22"/>
      <c r="D18" s="22"/>
      <c r="E18" s="22"/>
      <c r="F18" s="23"/>
    </row>
  </sheetData>
  <sheetProtection selectLockedCells="1" selectUnlockedCells="1"/>
  <mergeCells count="5">
    <mergeCell ref="A2:J2"/>
    <mergeCell ref="H4:J4"/>
    <mergeCell ref="H6:I6"/>
    <mergeCell ref="H8:I8"/>
    <mergeCell ref="H10:I10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5"/>
  <sheetViews>
    <sheetView workbookViewId="0">
      <selection activeCell="C16" sqref="C16"/>
    </sheetView>
  </sheetViews>
  <sheetFormatPr defaultColWidth="9.1796875" defaultRowHeight="13.5" x14ac:dyDescent="0.35"/>
  <cols>
    <col min="1" max="1" width="26" style="1" customWidth="1"/>
    <col min="2" max="2" width="10.81640625" style="1" customWidth="1"/>
    <col min="3" max="3" width="12.54296875" style="1" customWidth="1"/>
    <col min="4" max="5" width="10.81640625" style="1" customWidth="1"/>
    <col min="6" max="7" width="10.54296875" style="1" customWidth="1"/>
    <col min="8" max="8" width="16.81640625" style="1" customWidth="1"/>
    <col min="9" max="9" width="19.453125" style="1" customWidth="1"/>
    <col min="10" max="16384" width="9.1796875" style="1"/>
  </cols>
  <sheetData>
    <row r="2" spans="1:9" x14ac:dyDescent="0.35">
      <c r="A2" s="49" t="s">
        <v>59</v>
      </c>
      <c r="B2" s="49"/>
      <c r="C2" s="49"/>
      <c r="D2" s="49"/>
      <c r="E2" s="49"/>
      <c r="F2" s="49"/>
      <c r="G2" s="49"/>
      <c r="H2" s="49"/>
      <c r="I2" s="49"/>
    </row>
    <row r="4" spans="1:9" ht="27" x14ac:dyDescent="0.35">
      <c r="A4" s="24" t="s">
        <v>60</v>
      </c>
      <c r="B4" s="25">
        <v>37987</v>
      </c>
      <c r="C4" s="25">
        <v>38018</v>
      </c>
      <c r="D4" s="25">
        <v>38047</v>
      </c>
      <c r="E4" s="25">
        <v>38078</v>
      </c>
      <c r="F4" s="25">
        <v>38108</v>
      </c>
      <c r="G4" s="25">
        <v>38139</v>
      </c>
      <c r="H4" s="24" t="s">
        <v>61</v>
      </c>
      <c r="I4" s="24" t="s">
        <v>62</v>
      </c>
    </row>
    <row r="5" spans="1:9" x14ac:dyDescent="0.35">
      <c r="A5" s="26" t="s">
        <v>63</v>
      </c>
      <c r="B5" s="14">
        <v>20</v>
      </c>
      <c r="C5" s="14">
        <v>35</v>
      </c>
      <c r="D5" s="14">
        <v>25</v>
      </c>
      <c r="E5" s="14">
        <v>40</v>
      </c>
      <c r="F5" s="14">
        <v>42</v>
      </c>
      <c r="G5" s="14">
        <v>36</v>
      </c>
      <c r="H5" s="27">
        <f>SUM(B5:G5)</f>
        <v>198</v>
      </c>
      <c r="I5" s="27">
        <f>AVERAGE(B5:G5)</f>
        <v>33</v>
      </c>
    </row>
    <row r="6" spans="1:9" x14ac:dyDescent="0.35">
      <c r="A6" s="26" t="s">
        <v>64</v>
      </c>
      <c r="B6" s="14">
        <v>95</v>
      </c>
      <c r="C6" s="14">
        <v>100</v>
      </c>
      <c r="D6" s="14">
        <v>90</v>
      </c>
      <c r="E6" s="14">
        <v>100</v>
      </c>
      <c r="F6" s="14">
        <v>75</v>
      </c>
      <c r="G6" s="14">
        <v>84</v>
      </c>
      <c r="H6" s="27">
        <f>SUM(B6:G6)</f>
        <v>544</v>
      </c>
      <c r="I6" s="27">
        <f t="shared" ref="I6:I9" si="0">AVERAGE(B6:G6)</f>
        <v>90.666666666666671</v>
      </c>
    </row>
    <row r="7" spans="1:9" x14ac:dyDescent="0.35">
      <c r="A7" s="26" t="s">
        <v>65</v>
      </c>
      <c r="B7" s="14">
        <v>30</v>
      </c>
      <c r="C7" s="14">
        <v>45</v>
      </c>
      <c r="D7" s="14">
        <v>50</v>
      </c>
      <c r="E7" s="14">
        <v>90</v>
      </c>
      <c r="F7" s="14">
        <v>72</v>
      </c>
      <c r="G7" s="14">
        <v>65</v>
      </c>
      <c r="H7" s="27">
        <f t="shared" ref="H7:H9" si="1">SUM(B7:G7)</f>
        <v>352</v>
      </c>
      <c r="I7" s="27">
        <f t="shared" si="0"/>
        <v>58.666666666666664</v>
      </c>
    </row>
    <row r="8" spans="1:9" x14ac:dyDescent="0.35">
      <c r="A8" s="26" t="s">
        <v>66</v>
      </c>
      <c r="B8" s="14">
        <v>150</v>
      </c>
      <c r="C8" s="14">
        <v>150</v>
      </c>
      <c r="D8" s="14">
        <v>150</v>
      </c>
      <c r="E8" s="14">
        <v>200</v>
      </c>
      <c r="F8" s="14">
        <v>200</v>
      </c>
      <c r="G8" s="14">
        <v>200</v>
      </c>
      <c r="H8" s="27">
        <f t="shared" si="1"/>
        <v>1050</v>
      </c>
      <c r="I8" s="27">
        <f t="shared" si="0"/>
        <v>175</v>
      </c>
    </row>
    <row r="9" spans="1:9" x14ac:dyDescent="0.35">
      <c r="A9" s="26" t="s">
        <v>67</v>
      </c>
      <c r="B9" s="14">
        <v>200</v>
      </c>
      <c r="C9" s="14">
        <v>230</v>
      </c>
      <c r="D9" s="14">
        <v>215</v>
      </c>
      <c r="E9" s="14">
        <v>190</v>
      </c>
      <c r="F9" s="14">
        <v>150</v>
      </c>
      <c r="G9" s="14">
        <v>210</v>
      </c>
      <c r="H9" s="27">
        <f t="shared" si="1"/>
        <v>1195</v>
      </c>
      <c r="I9" s="27">
        <f t="shared" si="0"/>
        <v>199.16666666666666</v>
      </c>
    </row>
    <row r="10" spans="1:9" x14ac:dyDescent="0.35">
      <c r="A10" s="28" t="s">
        <v>68</v>
      </c>
      <c r="B10" s="27">
        <f>SUM(B5:B9)</f>
        <v>495</v>
      </c>
      <c r="C10" s="27">
        <f>SUM(C5:C9)</f>
        <v>560</v>
      </c>
      <c r="D10" s="27">
        <f t="shared" ref="C10:G10" si="2">SUM(D5:D9)</f>
        <v>530</v>
      </c>
      <c r="E10" s="27">
        <f t="shared" si="2"/>
        <v>620</v>
      </c>
      <c r="F10" s="27">
        <f t="shared" si="2"/>
        <v>539</v>
      </c>
      <c r="G10" s="27">
        <f t="shared" si="2"/>
        <v>595</v>
      </c>
    </row>
    <row r="12" spans="1:9" ht="12.75" customHeight="1" x14ac:dyDescent="0.35">
      <c r="C12" s="29"/>
    </row>
    <row r="13" spans="1:9" ht="12.75" customHeight="1" x14ac:dyDescent="0.35">
      <c r="A13" s="51" t="s">
        <v>69</v>
      </c>
      <c r="B13" s="51"/>
      <c r="C13" s="27">
        <f>MAX(B10:G10)</f>
        <v>620</v>
      </c>
    </row>
    <row r="14" spans="1:9" x14ac:dyDescent="0.35">
      <c r="A14" s="51" t="s">
        <v>70</v>
      </c>
      <c r="B14" s="51"/>
      <c r="C14" s="27">
        <f>MIN(B10:G10)</f>
        <v>495</v>
      </c>
    </row>
    <row r="15" spans="1:9" x14ac:dyDescent="0.35">
      <c r="A15" s="51" t="s">
        <v>71</v>
      </c>
      <c r="B15" s="51"/>
      <c r="C15" s="27">
        <f>AVERAGE(B10:G10)</f>
        <v>556.5</v>
      </c>
    </row>
  </sheetData>
  <sheetProtection selectLockedCells="1" selectUnlockedCells="1"/>
  <mergeCells count="4">
    <mergeCell ref="A2:I2"/>
    <mergeCell ref="A13:B13"/>
    <mergeCell ref="A14:B14"/>
    <mergeCell ref="A15:B15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1"/>
  <sheetViews>
    <sheetView workbookViewId="0">
      <selection activeCell="E12" sqref="E12"/>
    </sheetView>
  </sheetViews>
  <sheetFormatPr defaultColWidth="9.1796875" defaultRowHeight="13.5" x14ac:dyDescent="0.35"/>
  <cols>
    <col min="1" max="1" width="14.54296875" style="1" customWidth="1"/>
    <col min="2" max="2" width="11.26953125" style="1" customWidth="1"/>
    <col min="3" max="3" width="14.1796875" style="1" customWidth="1"/>
    <col min="4" max="6" width="11.7265625" style="1" customWidth="1"/>
    <col min="7" max="7" width="12.453125" style="1" customWidth="1"/>
    <col min="8" max="16384" width="9.1796875" style="1"/>
  </cols>
  <sheetData>
    <row r="2" spans="1:6" x14ac:dyDescent="0.35">
      <c r="B2" s="52" t="s">
        <v>72</v>
      </c>
      <c r="C2" s="52"/>
      <c r="D2" s="52"/>
      <c r="E2" s="52"/>
    </row>
    <row r="3" spans="1:6" x14ac:dyDescent="0.35">
      <c r="A3" s="30" t="s">
        <v>73</v>
      </c>
      <c r="B3" s="30" t="s">
        <v>74</v>
      </c>
      <c r="C3" s="30" t="s">
        <v>75</v>
      </c>
      <c r="D3" s="30" t="s">
        <v>76</v>
      </c>
      <c r="E3" s="30" t="s">
        <v>77</v>
      </c>
    </row>
    <row r="4" spans="1:6" x14ac:dyDescent="0.35">
      <c r="A4" s="31" t="s">
        <v>78</v>
      </c>
      <c r="B4" s="5">
        <v>30</v>
      </c>
      <c r="C4" s="5">
        <v>35</v>
      </c>
      <c r="D4" s="5">
        <v>28</v>
      </c>
      <c r="E4" s="5">
        <v>32</v>
      </c>
      <c r="F4" s="45"/>
    </row>
    <row r="5" spans="1:6" x14ac:dyDescent="0.35">
      <c r="A5" s="18" t="s">
        <v>79</v>
      </c>
      <c r="B5" s="5">
        <v>2</v>
      </c>
      <c r="C5" s="5">
        <v>1.5</v>
      </c>
      <c r="D5" s="5">
        <v>2.2000000000000002</v>
      </c>
      <c r="E5" s="5">
        <v>3</v>
      </c>
    </row>
    <row r="6" spans="1:6" x14ac:dyDescent="0.35">
      <c r="A6" s="31" t="s">
        <v>80</v>
      </c>
      <c r="B6" s="5">
        <v>10</v>
      </c>
      <c r="C6" s="5">
        <v>11</v>
      </c>
      <c r="D6" s="5">
        <v>8</v>
      </c>
      <c r="E6" s="5">
        <v>12</v>
      </c>
    </row>
    <row r="7" spans="1:6" x14ac:dyDescent="0.35">
      <c r="A7" s="31" t="s">
        <v>81</v>
      </c>
      <c r="B7" s="5">
        <v>45</v>
      </c>
      <c r="C7" s="5">
        <v>50</v>
      </c>
      <c r="D7" s="5">
        <v>50</v>
      </c>
      <c r="E7" s="5">
        <v>62</v>
      </c>
    </row>
    <row r="9" spans="1:6" x14ac:dyDescent="0.35">
      <c r="B9" s="32" t="s">
        <v>78</v>
      </c>
      <c r="C9" s="32" t="s">
        <v>79</v>
      </c>
      <c r="D9" s="32" t="s">
        <v>80</v>
      </c>
      <c r="E9" s="32" t="s">
        <v>81</v>
      </c>
    </row>
    <row r="10" spans="1:6" x14ac:dyDescent="0.35">
      <c r="A10" s="33" t="s">
        <v>82</v>
      </c>
      <c r="B10" s="34">
        <f>MIN(B4:E4)</f>
        <v>28</v>
      </c>
      <c r="C10" s="34">
        <f>MIN(B5:E5)</f>
        <v>1.5</v>
      </c>
      <c r="D10" s="34">
        <f>MIN(B6:E6)</f>
        <v>8</v>
      </c>
      <c r="E10" s="34">
        <f>MIN(B7:E7)</f>
        <v>45</v>
      </c>
    </row>
    <row r="11" spans="1:6" x14ac:dyDescent="0.35">
      <c r="A11" s="33" t="s">
        <v>83</v>
      </c>
      <c r="B11" s="34" t="str">
        <f>IF(B10&gt;=30,"Loja 1",IF(B10&gt;=35,"Loja 2",IF(B10&gt;=28,"Loja 3","Loja 4")))</f>
        <v>Loja 3</v>
      </c>
      <c r="C11" s="34" t="str">
        <f>IF(C10&gt;=2,"Loja 1",IF(C10&gt;=1.5,"Loja 2",IF(C10&gt;=2.2,"Loja 3","Loja 4")))</f>
        <v>Loja 2</v>
      </c>
      <c r="D11" s="34" t="str">
        <f>IF(D10&gt;=10,"Loja 1",IF(D10&gt;=11,"Loja 2",IF(D10&gt;=8,"Loja 3","Loja 4")))</f>
        <v>Loja 3</v>
      </c>
      <c r="E11" s="34" t="str">
        <f>IF(E10&gt;=45,"Loja 1",IF(E10&gt;=50,"Loja 2",IF(E10&gt;=50,"Loja 3","Loja 4")))</f>
        <v>Loja 1</v>
      </c>
    </row>
  </sheetData>
  <sheetProtection selectLockedCells="1" selectUnlockedCells="1"/>
  <mergeCells count="1">
    <mergeCell ref="B2:E2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tabSelected="1" workbookViewId="0">
      <selection activeCell="E10" sqref="E10"/>
    </sheetView>
  </sheetViews>
  <sheetFormatPr defaultColWidth="9.1796875" defaultRowHeight="13.5" x14ac:dyDescent="0.35"/>
  <cols>
    <col min="1" max="1" width="16.54296875" style="1" customWidth="1"/>
    <col min="2" max="2" width="13.7265625" style="1" customWidth="1"/>
    <col min="3" max="3" width="16.81640625" style="1" customWidth="1"/>
    <col min="4" max="4" width="14.1796875" style="1" customWidth="1"/>
    <col min="5" max="5" width="13" style="1" customWidth="1"/>
    <col min="6" max="6" width="13.1796875" style="1" customWidth="1"/>
    <col min="7" max="7" width="9.1796875" style="1"/>
    <col min="8" max="8" width="10.81640625" style="1" customWidth="1"/>
    <col min="9" max="16384" width="9.1796875" style="1"/>
  </cols>
  <sheetData>
    <row r="1" spans="1:8" ht="19" x14ac:dyDescent="0.45">
      <c r="A1" s="53" t="s">
        <v>84</v>
      </c>
      <c r="B1" s="53"/>
      <c r="C1" s="53"/>
      <c r="D1" s="53"/>
      <c r="E1" s="53"/>
      <c r="F1" s="53"/>
    </row>
    <row r="2" spans="1:8" ht="15.5" x14ac:dyDescent="0.35">
      <c r="A2" s="35" t="s">
        <v>85</v>
      </c>
      <c r="B2" s="36">
        <v>0.11</v>
      </c>
    </row>
    <row r="4" spans="1:8" x14ac:dyDescent="0.35">
      <c r="C4" s="54" t="s">
        <v>86</v>
      </c>
      <c r="D4" s="54"/>
      <c r="E4" s="54"/>
    </row>
    <row r="5" spans="1:8" x14ac:dyDescent="0.35">
      <c r="A5" s="37" t="s">
        <v>87</v>
      </c>
      <c r="B5" s="38" t="s">
        <v>88</v>
      </c>
      <c r="C5" s="39" t="s">
        <v>89</v>
      </c>
      <c r="D5" s="39" t="s">
        <v>90</v>
      </c>
      <c r="E5" s="39" t="s">
        <v>91</v>
      </c>
      <c r="F5" s="40" t="s">
        <v>92</v>
      </c>
    </row>
    <row r="6" spans="1:8" x14ac:dyDescent="0.35">
      <c r="A6" s="41" t="s">
        <v>93</v>
      </c>
      <c r="B6" s="42">
        <v>1000</v>
      </c>
      <c r="C6" s="43">
        <f>B6+B6*B2-B6</f>
        <v>110</v>
      </c>
      <c r="D6" s="44">
        <v>38</v>
      </c>
      <c r="E6" s="44">
        <v>0</v>
      </c>
      <c r="F6" s="43">
        <f>B6-C6-D6</f>
        <v>852</v>
      </c>
    </row>
    <row r="7" spans="1:8" x14ac:dyDescent="0.35">
      <c r="A7" s="41" t="s">
        <v>94</v>
      </c>
      <c r="B7" s="42">
        <v>2500</v>
      </c>
      <c r="C7" s="43">
        <f>B7+B7*B2-B7</f>
        <v>275</v>
      </c>
      <c r="D7" s="42">
        <v>50</v>
      </c>
      <c r="E7" s="42">
        <v>100</v>
      </c>
      <c r="F7" s="43">
        <f>B7-C7-D7-E7</f>
        <v>2075</v>
      </c>
    </row>
    <row r="8" spans="1:8" x14ac:dyDescent="0.35">
      <c r="A8" s="41" t="s">
        <v>95</v>
      </c>
      <c r="B8" s="42">
        <v>1400</v>
      </c>
      <c r="C8" s="43">
        <f>B8+B8*B2-B8</f>
        <v>154</v>
      </c>
      <c r="D8" s="42">
        <v>42</v>
      </c>
      <c r="E8" s="42">
        <v>130</v>
      </c>
      <c r="F8" s="43">
        <f>B8-C8-D8-E8</f>
        <v>1074</v>
      </c>
    </row>
    <row r="9" spans="1:8" x14ac:dyDescent="0.35">
      <c r="A9" s="41" t="s">
        <v>96</v>
      </c>
      <c r="B9" s="42">
        <v>1500</v>
      </c>
      <c r="C9" s="43">
        <f>B9+B9*B2-B9</f>
        <v>165</v>
      </c>
      <c r="D9" s="42">
        <v>43</v>
      </c>
      <c r="E9" s="89"/>
      <c r="F9" s="43">
        <f>B9-C9-D9</f>
        <v>1292</v>
      </c>
    </row>
    <row r="10" spans="1:8" x14ac:dyDescent="0.35">
      <c r="A10" s="41" t="s">
        <v>97</v>
      </c>
      <c r="B10" s="42">
        <v>3000</v>
      </c>
      <c r="C10" s="43">
        <f>B10+B10*B2-B10</f>
        <v>330</v>
      </c>
      <c r="D10" s="42">
        <v>70</v>
      </c>
      <c r="E10" s="42">
        <v>200</v>
      </c>
      <c r="F10" s="43">
        <f>B10-C10-D10-E10</f>
        <v>2400</v>
      </c>
    </row>
    <row r="13" spans="1:8" x14ac:dyDescent="0.35">
      <c r="A13" s="55" t="s">
        <v>98</v>
      </c>
      <c r="B13" s="55"/>
      <c r="C13" s="55"/>
      <c r="D13" s="55"/>
      <c r="E13" s="55"/>
      <c r="F13" s="55"/>
      <c r="H13" s="45"/>
    </row>
    <row r="15" spans="1:8" x14ac:dyDescent="0.35">
      <c r="C15" s="56" t="s">
        <v>99</v>
      </c>
      <c r="D15" s="56"/>
      <c r="E15" s="46">
        <f>MAX(F6:F10)</f>
        <v>2400</v>
      </c>
    </row>
    <row r="16" spans="1:8" x14ac:dyDescent="0.35">
      <c r="C16" s="56" t="s">
        <v>100</v>
      </c>
      <c r="D16" s="56"/>
      <c r="E16" s="46">
        <f>MIN(F6:F10)</f>
        <v>852</v>
      </c>
    </row>
    <row r="17" spans="3:5" x14ac:dyDescent="0.35">
      <c r="C17" s="56" t="s">
        <v>101</v>
      </c>
      <c r="D17" s="56"/>
      <c r="E17" s="46">
        <f>AVERAGE(F6:F10)</f>
        <v>1538.6</v>
      </c>
    </row>
  </sheetData>
  <sheetProtection selectLockedCells="1" selectUnlockedCells="1"/>
  <mergeCells count="6">
    <mergeCell ref="C17:D17"/>
    <mergeCell ref="A1:F1"/>
    <mergeCell ref="C4:E4"/>
    <mergeCell ref="A13:F13"/>
    <mergeCell ref="C15:D15"/>
    <mergeCell ref="C16:D16"/>
  </mergeCells>
  <pageMargins left="0.78750000000000009" right="0.78750000000000009" top="0.98402777777777772" bottom="0.98402777777777772" header="0.51180555555555562" footer="0.5118055555555556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Exercicio 1</vt:lpstr>
      <vt:lpstr>Exercicio 2</vt:lpstr>
      <vt:lpstr>Exercicio 3</vt:lpstr>
      <vt:lpstr>Exercício 4</vt:lpstr>
      <vt:lpstr>Exercicio 5</vt:lpstr>
      <vt:lpstr>Exercicio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Augusto de Moraes</dc:creator>
  <cp:lastModifiedBy>Aluno DEV Noturno</cp:lastModifiedBy>
  <cp:revision>1</cp:revision>
  <dcterms:created xsi:type="dcterms:W3CDTF">2016-02-20T11:37:42Z</dcterms:created>
  <dcterms:modified xsi:type="dcterms:W3CDTF">2023-05-18T00:55:47Z</dcterms:modified>
</cp:coreProperties>
</file>