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cisionmedicinegroup-my.sharepoint.com/personal/thomas_flottemesch_precisionvh_com/Documents/Janssen_Microsim/"/>
    </mc:Choice>
  </mc:AlternateContent>
  <xr:revisionPtr revIDLastSave="0" documentId="8_{F9846BAA-4FC7-44C2-A2BD-05AC6B77F188}" xr6:coauthVersionLast="47" xr6:coauthVersionMax="47" xr10:uidLastSave="{00000000-0000-0000-0000-000000000000}"/>
  <bookViews>
    <workbookView xWindow="390" yWindow="1590" windowWidth="21600" windowHeight="11385" activeTab="1" xr2:uid="{635D7BC4-3B83-434E-A19E-94C7392629A0}"/>
  </bookViews>
  <sheets>
    <sheet name="Summary" sheetId="1" r:id="rId1"/>
    <sheet name="Summary_v2" sheetId="3" r:id="rId2"/>
    <sheet name="FromHatswell_201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D21" i="3"/>
  <c r="E20" i="3"/>
  <c r="D20" i="3"/>
  <c r="E19" i="3"/>
  <c r="D19" i="3"/>
  <c r="E18" i="3"/>
  <c r="D18" i="3"/>
  <c r="E17" i="3"/>
  <c r="D17" i="3"/>
  <c r="E16" i="3"/>
  <c r="D16" i="3"/>
  <c r="D10" i="3"/>
  <c r="E10" i="3"/>
  <c r="D11" i="3"/>
  <c r="E11" i="3"/>
  <c r="D12" i="3"/>
  <c r="E12" i="3"/>
  <c r="D13" i="3"/>
  <c r="E13" i="3"/>
  <c r="D14" i="3"/>
  <c r="E14" i="3"/>
  <c r="E9" i="3"/>
  <c r="D9" i="3"/>
  <c r="E5" i="3"/>
  <c r="E6" i="3" s="1"/>
  <c r="E7" i="3" s="1"/>
  <c r="D5" i="3"/>
  <c r="D6" i="3" s="1"/>
  <c r="D7" i="3" s="1"/>
  <c r="E4" i="3"/>
  <c r="D4" i="3"/>
  <c r="E3" i="3"/>
  <c r="D3" i="3"/>
  <c r="E2" i="3"/>
  <c r="D2" i="3"/>
  <c r="M14" i="2"/>
  <c r="M27" i="2" s="1"/>
  <c r="M16" i="2"/>
  <c r="L27" i="2"/>
  <c r="L26" i="2"/>
  <c r="L25" i="2"/>
  <c r="L24" i="2"/>
  <c r="K27" i="2"/>
  <c r="J27" i="2"/>
  <c r="K26" i="2"/>
  <c r="J26" i="2"/>
  <c r="K25" i="2"/>
  <c r="J25" i="2"/>
  <c r="K24" i="2"/>
  <c r="J24" i="2"/>
  <c r="I27" i="2"/>
  <c r="H27" i="2"/>
  <c r="I26" i="2"/>
  <c r="H26" i="2"/>
  <c r="I25" i="2"/>
  <c r="H25" i="2"/>
  <c r="I24" i="2"/>
  <c r="H24" i="2"/>
  <c r="G27" i="2"/>
  <c r="F27" i="2"/>
  <c r="G26" i="2"/>
  <c r="F26" i="2"/>
  <c r="G25" i="2"/>
  <c r="F25" i="2"/>
  <c r="G24" i="2"/>
  <c r="F24" i="2"/>
  <c r="E27" i="2"/>
  <c r="E26" i="2"/>
  <c r="E25" i="2"/>
  <c r="E24" i="2"/>
  <c r="D27" i="2"/>
  <c r="D26" i="2"/>
  <c r="D25" i="2"/>
  <c r="D24" i="2"/>
  <c r="D19" i="2"/>
  <c r="C5" i="1" s="1"/>
  <c r="C6" i="1" s="1"/>
  <c r="C7" i="1" s="1"/>
  <c r="D18" i="2"/>
  <c r="C4" i="1" s="1"/>
  <c r="D17" i="2"/>
  <c r="C3" i="1" s="1"/>
  <c r="D16" i="2"/>
  <c r="C2" i="1" s="1"/>
  <c r="D14" i="2"/>
  <c r="D13" i="2"/>
  <c r="L14" i="2"/>
  <c r="M19" i="2"/>
  <c r="L19" i="2"/>
  <c r="M18" i="2"/>
  <c r="L18" i="2"/>
  <c r="M17" i="2"/>
  <c r="L17" i="2"/>
  <c r="L16" i="2"/>
  <c r="M13" i="2"/>
  <c r="L13" i="2"/>
  <c r="K14" i="2"/>
  <c r="J14" i="2"/>
  <c r="K19" i="2"/>
  <c r="J19" i="2"/>
  <c r="K18" i="2"/>
  <c r="J18" i="2"/>
  <c r="K17" i="2"/>
  <c r="J17" i="2"/>
  <c r="K16" i="2"/>
  <c r="J16" i="2"/>
  <c r="K13" i="2"/>
  <c r="J13" i="2"/>
  <c r="I14" i="2"/>
  <c r="H14" i="2"/>
  <c r="I19" i="2"/>
  <c r="H19" i="2"/>
  <c r="I18" i="2"/>
  <c r="H18" i="2"/>
  <c r="I17" i="2"/>
  <c r="H17" i="2"/>
  <c r="I16" i="2"/>
  <c r="H16" i="2"/>
  <c r="I13" i="2"/>
  <c r="H13" i="2"/>
  <c r="G14" i="2"/>
  <c r="F14" i="2"/>
  <c r="G19" i="2"/>
  <c r="F19" i="2"/>
  <c r="G18" i="2"/>
  <c r="F18" i="2"/>
  <c r="G17" i="2"/>
  <c r="F17" i="2"/>
  <c r="G16" i="2"/>
  <c r="F16" i="2"/>
  <c r="G13" i="2"/>
  <c r="F13" i="2"/>
  <c r="E14" i="2"/>
  <c r="E19" i="2"/>
  <c r="D5" i="1" s="1"/>
  <c r="D6" i="1" s="1"/>
  <c r="D7" i="1" s="1"/>
  <c r="E18" i="2"/>
  <c r="D4" i="1" s="1"/>
  <c r="E17" i="2"/>
  <c r="D3" i="1" s="1"/>
  <c r="E16" i="2"/>
  <c r="D2" i="1" s="1"/>
  <c r="E13" i="2"/>
  <c r="M24" i="2" l="1"/>
  <c r="M25" i="2"/>
  <c r="M26" i="2"/>
</calcChain>
</file>

<file path=xl/sharedStrings.xml><?xml version="1.0" encoding="utf-8"?>
<sst xmlns="http://schemas.openxmlformats.org/spreadsheetml/2006/main" count="106" uniqueCount="58">
  <si>
    <t>Model 1:</t>
  </si>
  <si>
    <t>(all values)</t>
  </si>
  <si>
    <t>Model 2:</t>
  </si>
  <si>
    <t>Model 3:</t>
  </si>
  <si>
    <t>[preferred approach]</t>
  </si>
  <si>
    <t>Number of treatment classes received</t>
  </si>
  <si>
    <r>
      <t>Meta</t>
    </r>
    <r>
      <rPr>
        <vertAlign val="superscript"/>
        <sz val="13"/>
        <color rgb="FF181717"/>
        <rFont val="Calibri"/>
        <family val="2"/>
      </rPr>
      <t>‐</t>
    </r>
    <r>
      <rPr>
        <sz val="8.5"/>
        <color rgb="FF181717"/>
        <rFont val="Times New Roman"/>
        <family val="1"/>
      </rPr>
      <t>regression</t>
    </r>
  </si>
  <si>
    <t>Bayesian model (all values)</t>
  </si>
  <si>
    <r>
      <t>Model 4: Bayesian model (EQ</t>
    </r>
    <r>
      <rPr>
        <vertAlign val="superscript"/>
        <sz val="13"/>
        <color rgb="FF181717"/>
        <rFont val="Calibri"/>
        <family val="2"/>
      </rPr>
      <t>‐</t>
    </r>
    <r>
      <rPr>
        <sz val="8.5"/>
        <color rgb="FF181717"/>
        <rFont val="Times New Roman"/>
        <family val="1"/>
      </rPr>
      <t>5D only)</t>
    </r>
  </si>
  <si>
    <r>
      <t>Model 5: Bayesian model (EQ</t>
    </r>
    <r>
      <rPr>
        <vertAlign val="superscript"/>
        <sz val="13"/>
        <color rgb="FF181717"/>
        <rFont val="Calibri"/>
        <family val="2"/>
      </rPr>
      <t>‐</t>
    </r>
    <r>
      <rPr>
        <sz val="8.5"/>
        <color rgb="FF181717"/>
        <rFont val="Times New Roman"/>
        <family val="1"/>
      </rPr>
      <t>5D only) with weak priors</t>
    </r>
  </si>
  <si>
    <t>Newly diagnosed</t>
  </si>
  <si>
    <t>0.529 [0.459, 0.600]</t>
  </si>
  <si>
    <t>0.530 [0.510, 0.550]</t>
  </si>
  <si>
    <t>One</t>
  </si>
  <si>
    <t>0.659 [0.597, 0.736]</t>
  </si>
  <si>
    <t>0.659 [0.591, 0.734]</t>
  </si>
  <si>
    <t>0.646 [0.496, 0.796)</t>
  </si>
  <si>
    <t>0.620 [0.456, 0.786]</t>
  </si>
  <si>
    <t>0.626 [0.424, 0.829]</t>
  </si>
  <si>
    <t>Two</t>
  </si>
  <si>
    <t>0.626 [0.591, 0.707]</t>
  </si>
  <si>
    <t>0.620 [0.590, 0.650]</t>
  </si>
  <si>
    <t>0.591 [0.569, 0.613]</t>
  </si>
  <si>
    <t>0.590 [0.568, 0.612]</t>
  </si>
  <si>
    <t>0.613 [0.523, 0.704]</t>
  </si>
  <si>
    <t>Three</t>
  </si>
  <si>
    <t>0.599 [0.568, 0.625]</t>
  </si>
  <si>
    <t>0.606 [0.561, 0.630]</t>
  </si>
  <si>
    <t>0.568 [0.299, 0.837]</t>
  </si>
  <si>
    <t>0.578 [0.275, 0.880]</t>
  </si>
  <si>
    <t>0.603 [0.286, 0.920]</t>
  </si>
  <si>
    <t>Four (all)</t>
  </si>
  <si>
    <t>0.599 [0.403, 0.690]</t>
  </si>
  <si>
    <t>0.494 [0.403, 0.570]</t>
  </si>
  <si>
    <t>0.607 [0.373, 0.842]</t>
  </si>
  <si>
    <t>0.469 [0.021, 0.918]</t>
  </si>
  <si>
    <t>0.497 [0.034, 0.958]</t>
  </si>
  <si>
    <t>Stem cell transplant</t>
  </si>
  <si>
    <t>0.066 [0.056, 0.170]</t>
  </si>
  <si>
    <t>0.057 [0.037, 0.076]</t>
  </si>
  <si>
    <t>0.056 [0.037, 0.076]</t>
  </si>
  <si>
    <r>
      <t>0.007 [</t>
    </r>
    <r>
      <rPr>
        <sz val="8.5"/>
        <color rgb="FF181717"/>
        <rFont val="Calibri"/>
        <family val="2"/>
      </rPr>
      <t>−</t>
    </r>
    <r>
      <rPr>
        <sz val="8.5"/>
        <color rgb="FF181717"/>
        <rFont val="Times New Roman"/>
        <family val="1"/>
      </rPr>
      <t>0.178, 0.191]</t>
    </r>
  </si>
  <si>
    <t>Mean</t>
  </si>
  <si>
    <t>SE</t>
  </si>
  <si>
    <t>state_id</t>
  </si>
  <si>
    <t>state_name</t>
  </si>
  <si>
    <t>mean</t>
  </si>
  <si>
    <t>se</t>
  </si>
  <si>
    <t>P1</t>
  </si>
  <si>
    <t>R1_P2</t>
  </si>
  <si>
    <t>R2_P3</t>
  </si>
  <si>
    <t>R3_P4</t>
  </si>
  <si>
    <t>R4_P5</t>
  </si>
  <si>
    <t>R5</t>
  </si>
  <si>
    <t>Death</t>
  </si>
  <si>
    <r>
      <t>(EQ</t>
    </r>
    <r>
      <rPr>
        <b/>
        <i/>
        <vertAlign val="superscript"/>
        <sz val="13"/>
        <color rgb="FF181717"/>
        <rFont val="Calibri"/>
        <family val="2"/>
      </rPr>
      <t>‐</t>
    </r>
    <r>
      <rPr>
        <b/>
        <i/>
        <sz val="8.5"/>
        <color rgb="FF181717"/>
        <rFont val="Times New Roman"/>
        <family val="1"/>
      </rPr>
      <t>5D only)</t>
    </r>
  </si>
  <si>
    <t>Potential Alteration for SCT (assuming independent effects)</t>
  </si>
  <si>
    <t>strategy_id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</si>
</sst>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5"/>
      <color rgb="FF181717"/>
      <name val="Times New Roman"/>
      <family val="1"/>
    </font>
    <font>
      <vertAlign val="superscript"/>
      <sz val="13"/>
      <color rgb="FF181717"/>
      <name val="Calibri"/>
      <family val="2"/>
    </font>
    <font>
      <sz val="8.5"/>
      <color rgb="FF181717"/>
      <name val="Calibri"/>
      <family val="2"/>
    </font>
    <font>
      <b/>
      <i/>
      <sz val="8.5"/>
      <color rgb="FF181717"/>
      <name val="Times New Roman"/>
      <family val="1"/>
    </font>
    <font>
      <b/>
      <i/>
      <vertAlign val="superscript"/>
      <sz val="13"/>
      <color rgb="FF181717"/>
      <name val="Calibri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2D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3D2D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 indent="2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5" fillId="2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2" fillId="2" borderId="0" xfId="0" applyFont="1" applyFill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55B8-95E5-4442-A0F6-54528BE60BD1}">
  <dimension ref="A1:D8"/>
  <sheetViews>
    <sheetView zoomScale="130" zoomScaleNormal="130" workbookViewId="0">
      <selection sqref="A1:D8"/>
    </sheetView>
  </sheetViews>
  <sheetFormatPr defaultRowHeight="15" x14ac:dyDescent="0.25"/>
  <cols>
    <col min="1" max="1" width="18.42578125" customWidth="1"/>
    <col min="2" max="2" width="25.42578125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47</v>
      </c>
    </row>
    <row r="2" spans="1:4" x14ac:dyDescent="0.25">
      <c r="A2">
        <v>1</v>
      </c>
      <c r="B2" t="s">
        <v>48</v>
      </c>
      <c r="C2" s="9">
        <f>FromHatswell_2019!D16</f>
        <v>0.65900000000000003</v>
      </c>
      <c r="D2" s="9">
        <f>FromHatswell_2019!E16</f>
        <v>3.4750000000000003E-2</v>
      </c>
    </row>
    <row r="3" spans="1:4" x14ac:dyDescent="0.25">
      <c r="A3">
        <v>2</v>
      </c>
      <c r="B3" t="s">
        <v>49</v>
      </c>
      <c r="C3" s="9">
        <f>FromHatswell_2019!D17</f>
        <v>0.626</v>
      </c>
      <c r="D3" s="9">
        <f>FromHatswell_2019!E17</f>
        <v>2.8999999999999998E-2</v>
      </c>
    </row>
    <row r="4" spans="1:4" x14ac:dyDescent="0.25">
      <c r="A4">
        <v>3</v>
      </c>
      <c r="B4" t="s">
        <v>50</v>
      </c>
      <c r="C4" s="9">
        <f>FromHatswell_2019!D18</f>
        <v>0.59899999999999998</v>
      </c>
      <c r="D4" s="9">
        <f>FromHatswell_2019!E18</f>
        <v>1.4250000000000013E-2</v>
      </c>
    </row>
    <row r="5" spans="1:4" x14ac:dyDescent="0.25">
      <c r="A5">
        <v>4</v>
      </c>
      <c r="B5" t="s">
        <v>51</v>
      </c>
      <c r="C5" s="9">
        <f>FromHatswell_2019!D19</f>
        <v>0.59899999999999998</v>
      </c>
      <c r="D5" s="9">
        <f>FromHatswell_2019!E19</f>
        <v>7.174999999999998E-2</v>
      </c>
    </row>
    <row r="6" spans="1:4" x14ac:dyDescent="0.25">
      <c r="A6">
        <v>5</v>
      </c>
      <c r="B6" t="s">
        <v>52</v>
      </c>
      <c r="C6" s="9">
        <f>C5</f>
        <v>0.59899999999999998</v>
      </c>
      <c r="D6" s="9">
        <f>D5</f>
        <v>7.174999999999998E-2</v>
      </c>
    </row>
    <row r="7" spans="1:4" x14ac:dyDescent="0.25">
      <c r="A7">
        <v>6</v>
      </c>
      <c r="B7" t="s">
        <v>53</v>
      </c>
      <c r="C7" s="10">
        <f>C6</f>
        <v>0.59899999999999998</v>
      </c>
      <c r="D7" s="10">
        <f>D6</f>
        <v>7.174999999999998E-2</v>
      </c>
    </row>
    <row r="8" spans="1:4" x14ac:dyDescent="0.25">
      <c r="A8">
        <v>7</v>
      </c>
      <c r="B8" t="s">
        <v>54</v>
      </c>
      <c r="C8">
        <v>0</v>
      </c>
      <c r="D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7EC4-8659-4960-A3CF-9843CE4E4588}">
  <dimension ref="A1:E22"/>
  <sheetViews>
    <sheetView tabSelected="1" workbookViewId="0">
      <selection activeCell="E27" sqref="E27"/>
    </sheetView>
  </sheetViews>
  <sheetFormatPr defaultRowHeight="15" x14ac:dyDescent="0.25"/>
  <cols>
    <col min="2" max="2" width="12.5703125" bestFit="1" customWidth="1"/>
    <col min="3" max="5" width="13.7109375" customWidth="1"/>
  </cols>
  <sheetData>
    <row r="1" spans="1:5" x14ac:dyDescent="0.25">
      <c r="A1" t="s">
        <v>44</v>
      </c>
      <c r="B1" t="s">
        <v>57</v>
      </c>
      <c r="C1" t="s">
        <v>45</v>
      </c>
      <c r="D1" t="s">
        <v>46</v>
      </c>
      <c r="E1" t="s">
        <v>47</v>
      </c>
    </row>
    <row r="2" spans="1:5" x14ac:dyDescent="0.25">
      <c r="A2">
        <v>1</v>
      </c>
      <c r="B2">
        <v>1</v>
      </c>
      <c r="C2" t="s">
        <v>48</v>
      </c>
      <c r="D2" s="9">
        <f>FromHatswell_2019!D16</f>
        <v>0.65900000000000003</v>
      </c>
      <c r="E2" s="9">
        <f>FromHatswell_2019!E16</f>
        <v>3.4750000000000003E-2</v>
      </c>
    </row>
    <row r="3" spans="1:5" x14ac:dyDescent="0.25">
      <c r="A3">
        <v>2</v>
      </c>
      <c r="B3">
        <v>1</v>
      </c>
      <c r="C3" t="s">
        <v>49</v>
      </c>
      <c r="D3" s="9">
        <f>FromHatswell_2019!D17</f>
        <v>0.626</v>
      </c>
      <c r="E3" s="9">
        <f>FromHatswell_2019!E17</f>
        <v>2.8999999999999998E-2</v>
      </c>
    </row>
    <row r="4" spans="1:5" x14ac:dyDescent="0.25">
      <c r="A4">
        <v>3</v>
      </c>
      <c r="B4">
        <v>1</v>
      </c>
      <c r="C4" t="s">
        <v>50</v>
      </c>
      <c r="D4" s="9">
        <f>FromHatswell_2019!D18</f>
        <v>0.59899999999999998</v>
      </c>
      <c r="E4" s="9">
        <f>FromHatswell_2019!E18</f>
        <v>1.4250000000000013E-2</v>
      </c>
    </row>
    <row r="5" spans="1:5" x14ac:dyDescent="0.25">
      <c r="A5">
        <v>4</v>
      </c>
      <c r="B5">
        <v>1</v>
      </c>
      <c r="C5" t="s">
        <v>51</v>
      </c>
      <c r="D5" s="9">
        <f>FromHatswell_2019!D19</f>
        <v>0.59899999999999998</v>
      </c>
      <c r="E5" s="9">
        <f>FromHatswell_2019!E19</f>
        <v>7.174999999999998E-2</v>
      </c>
    </row>
    <row r="6" spans="1:5" x14ac:dyDescent="0.25">
      <c r="A6">
        <v>5</v>
      </c>
      <c r="B6">
        <v>1</v>
      </c>
      <c r="C6" t="s">
        <v>52</v>
      </c>
      <c r="D6" s="9">
        <f>D5</f>
        <v>0.59899999999999998</v>
      </c>
      <c r="E6" s="9">
        <f>E5</f>
        <v>7.174999999999998E-2</v>
      </c>
    </row>
    <row r="7" spans="1:5" x14ac:dyDescent="0.25">
      <c r="A7">
        <v>6</v>
      </c>
      <c r="B7">
        <v>1</v>
      </c>
      <c r="C7" t="s">
        <v>53</v>
      </c>
      <c r="D7" s="10">
        <f>D6</f>
        <v>0.59899999999999998</v>
      </c>
      <c r="E7" s="10">
        <f>E6</f>
        <v>7.174999999999998E-2</v>
      </c>
    </row>
    <row r="8" spans="1:5" x14ac:dyDescent="0.25">
      <c r="A8">
        <v>7</v>
      </c>
      <c r="B8">
        <v>1</v>
      </c>
      <c r="C8" t="s">
        <v>54</v>
      </c>
      <c r="D8">
        <v>0</v>
      </c>
      <c r="E8">
        <v>0</v>
      </c>
    </row>
    <row r="9" spans="1:5" x14ac:dyDescent="0.25">
      <c r="A9">
        <v>1</v>
      </c>
      <c r="B9">
        <v>2</v>
      </c>
      <c r="C9" t="s">
        <v>48</v>
      </c>
      <c r="D9" s="9">
        <f>D2</f>
        <v>0.65900000000000003</v>
      </c>
      <c r="E9" s="9">
        <f>E2</f>
        <v>3.4750000000000003E-2</v>
      </c>
    </row>
    <row r="10" spans="1:5" x14ac:dyDescent="0.25">
      <c r="A10">
        <v>2</v>
      </c>
      <c r="B10">
        <v>2</v>
      </c>
      <c r="C10" t="s">
        <v>49</v>
      </c>
      <c r="D10" s="9">
        <f t="shared" ref="D10:E10" si="0">D3</f>
        <v>0.626</v>
      </c>
      <c r="E10" s="9">
        <f t="shared" si="0"/>
        <v>2.8999999999999998E-2</v>
      </c>
    </row>
    <row r="11" spans="1:5" x14ac:dyDescent="0.25">
      <c r="A11">
        <v>3</v>
      </c>
      <c r="B11">
        <v>2</v>
      </c>
      <c r="C11" t="s">
        <v>50</v>
      </c>
      <c r="D11" s="9">
        <f t="shared" ref="D11:E11" si="1">D4</f>
        <v>0.59899999999999998</v>
      </c>
      <c r="E11" s="9">
        <f t="shared" si="1"/>
        <v>1.4250000000000013E-2</v>
      </c>
    </row>
    <row r="12" spans="1:5" x14ac:dyDescent="0.25">
      <c r="A12">
        <v>4</v>
      </c>
      <c r="B12">
        <v>2</v>
      </c>
      <c r="C12" t="s">
        <v>51</v>
      </c>
      <c r="D12" s="9">
        <f t="shared" ref="D12:E12" si="2">D5</f>
        <v>0.59899999999999998</v>
      </c>
      <c r="E12" s="9">
        <f t="shared" si="2"/>
        <v>7.174999999999998E-2</v>
      </c>
    </row>
    <row r="13" spans="1:5" x14ac:dyDescent="0.25">
      <c r="A13">
        <v>5</v>
      </c>
      <c r="B13">
        <v>2</v>
      </c>
      <c r="C13" t="s">
        <v>52</v>
      </c>
      <c r="D13" s="9">
        <f t="shared" ref="D13:E13" si="3">D6</f>
        <v>0.59899999999999998</v>
      </c>
      <c r="E13" s="9">
        <f t="shared" si="3"/>
        <v>7.174999999999998E-2</v>
      </c>
    </row>
    <row r="14" spans="1:5" x14ac:dyDescent="0.25">
      <c r="A14">
        <v>6</v>
      </c>
      <c r="B14">
        <v>2</v>
      </c>
      <c r="C14" t="s">
        <v>53</v>
      </c>
      <c r="D14" s="9">
        <f t="shared" ref="D14:E14" si="4">D7</f>
        <v>0.59899999999999998</v>
      </c>
      <c r="E14" s="9">
        <f t="shared" si="4"/>
        <v>7.174999999999998E-2</v>
      </c>
    </row>
    <row r="15" spans="1:5" x14ac:dyDescent="0.25">
      <c r="A15">
        <v>7</v>
      </c>
      <c r="B15">
        <v>2</v>
      </c>
      <c r="C15" t="s">
        <v>54</v>
      </c>
      <c r="D15">
        <v>0</v>
      </c>
      <c r="E15">
        <v>0</v>
      </c>
    </row>
    <row r="16" spans="1:5" x14ac:dyDescent="0.25">
      <c r="A16">
        <v>1</v>
      </c>
      <c r="B16">
        <v>3</v>
      </c>
      <c r="C16" t="s">
        <v>48</v>
      </c>
      <c r="D16" s="9">
        <f>D9</f>
        <v>0.65900000000000003</v>
      </c>
      <c r="E16" s="9">
        <f>E9</f>
        <v>3.4750000000000003E-2</v>
      </c>
    </row>
    <row r="17" spans="1:5" x14ac:dyDescent="0.25">
      <c r="A17">
        <v>2</v>
      </c>
      <c r="B17">
        <v>3</v>
      </c>
      <c r="C17" t="s">
        <v>49</v>
      </c>
      <c r="D17" s="9">
        <f t="shared" ref="D17:E17" si="5">D10</f>
        <v>0.626</v>
      </c>
      <c r="E17" s="9">
        <f t="shared" si="5"/>
        <v>2.8999999999999998E-2</v>
      </c>
    </row>
    <row r="18" spans="1:5" x14ac:dyDescent="0.25">
      <c r="A18">
        <v>3</v>
      </c>
      <c r="B18">
        <v>3</v>
      </c>
      <c r="C18" t="s">
        <v>50</v>
      </c>
      <c r="D18" s="9">
        <f t="shared" ref="D18:E18" si="6">D11</f>
        <v>0.59899999999999998</v>
      </c>
      <c r="E18" s="9">
        <f t="shared" si="6"/>
        <v>1.4250000000000013E-2</v>
      </c>
    </row>
    <row r="19" spans="1:5" x14ac:dyDescent="0.25">
      <c r="A19">
        <v>4</v>
      </c>
      <c r="B19">
        <v>3</v>
      </c>
      <c r="C19" t="s">
        <v>51</v>
      </c>
      <c r="D19" s="9">
        <f t="shared" ref="D19:E19" si="7">D12</f>
        <v>0.59899999999999998</v>
      </c>
      <c r="E19" s="9">
        <f t="shared" si="7"/>
        <v>7.174999999999998E-2</v>
      </c>
    </row>
    <row r="20" spans="1:5" x14ac:dyDescent="0.25">
      <c r="A20">
        <v>5</v>
      </c>
      <c r="B20">
        <v>3</v>
      </c>
      <c r="C20" t="s">
        <v>52</v>
      </c>
      <c r="D20" s="9">
        <f t="shared" ref="D20:E20" si="8">D13</f>
        <v>0.59899999999999998</v>
      </c>
      <c r="E20" s="9">
        <f t="shared" si="8"/>
        <v>7.174999999999998E-2</v>
      </c>
    </row>
    <row r="21" spans="1:5" x14ac:dyDescent="0.25">
      <c r="A21">
        <v>6</v>
      </c>
      <c r="B21">
        <v>3</v>
      </c>
      <c r="C21" t="s">
        <v>53</v>
      </c>
      <c r="D21" s="9">
        <f t="shared" ref="D21:E21" si="9">D14</f>
        <v>0.59899999999999998</v>
      </c>
      <c r="E21" s="9">
        <f t="shared" si="9"/>
        <v>7.174999999999998E-2</v>
      </c>
    </row>
    <row r="22" spans="1:5" x14ac:dyDescent="0.25">
      <c r="A22">
        <v>7</v>
      </c>
      <c r="B22">
        <v>3</v>
      </c>
      <c r="C22" t="s">
        <v>54</v>
      </c>
      <c r="D22">
        <v>0</v>
      </c>
      <c r="E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BD66-4385-4171-A065-981D1B07C067}">
  <dimension ref="B2:M27"/>
  <sheetViews>
    <sheetView zoomScale="110" zoomScaleNormal="110" workbookViewId="0">
      <selection activeCell="D24" sqref="D24:D27"/>
    </sheetView>
  </sheetViews>
  <sheetFormatPr defaultRowHeight="15" x14ac:dyDescent="0.25"/>
  <cols>
    <col min="3" max="3" width="30.28515625" customWidth="1"/>
    <col min="4" max="4" width="22.7109375" customWidth="1"/>
    <col min="5" max="5" width="15.42578125" customWidth="1"/>
    <col min="6" max="6" width="23.7109375" customWidth="1"/>
    <col min="7" max="13" width="30.28515625" customWidth="1"/>
  </cols>
  <sheetData>
    <row r="2" spans="2:13" ht="18.75" x14ac:dyDescent="0.25">
      <c r="C2" s="15" t="s">
        <v>5</v>
      </c>
      <c r="D2" s="2" t="s">
        <v>0</v>
      </c>
      <c r="E2" s="2"/>
      <c r="F2" s="2" t="s">
        <v>2</v>
      </c>
      <c r="G2" s="2"/>
      <c r="H2" s="2" t="s">
        <v>3</v>
      </c>
      <c r="I2" s="2"/>
      <c r="J2" s="1" t="s">
        <v>8</v>
      </c>
      <c r="K2" s="1"/>
      <c r="L2" s="15" t="s">
        <v>9</v>
      </c>
    </row>
    <row r="3" spans="2:13" ht="18.75" x14ac:dyDescent="0.25">
      <c r="C3" s="15"/>
      <c r="D3" s="1" t="s">
        <v>6</v>
      </c>
      <c r="E3" s="1"/>
      <c r="F3" s="1" t="s">
        <v>6</v>
      </c>
      <c r="G3" s="1"/>
      <c r="H3" s="3" t="s">
        <v>7</v>
      </c>
      <c r="I3" s="3"/>
      <c r="J3" s="1" t="s">
        <v>4</v>
      </c>
      <c r="K3" s="1"/>
      <c r="L3" s="15"/>
    </row>
    <row r="4" spans="2:13" ht="18.75" x14ac:dyDescent="0.25">
      <c r="C4" s="15"/>
      <c r="D4" s="3" t="s">
        <v>1</v>
      </c>
      <c r="E4" s="3"/>
      <c r="F4" s="11" t="s">
        <v>55</v>
      </c>
      <c r="G4" s="3"/>
      <c r="H4" s="4"/>
      <c r="I4" s="4"/>
      <c r="J4" s="4"/>
      <c r="K4" s="4"/>
      <c r="L4" s="15"/>
    </row>
    <row r="5" spans="2:13" x14ac:dyDescent="0.25">
      <c r="C5" s="5" t="s">
        <v>10</v>
      </c>
      <c r="D5" s="5" t="s">
        <v>11</v>
      </c>
      <c r="E5" s="5"/>
      <c r="F5" s="5" t="s">
        <v>11</v>
      </c>
      <c r="G5" s="5"/>
      <c r="H5" s="5" t="s">
        <v>12</v>
      </c>
      <c r="I5" s="5"/>
      <c r="J5" s="5" t="s">
        <v>12</v>
      </c>
      <c r="K5" s="5"/>
      <c r="L5" s="5" t="s">
        <v>12</v>
      </c>
    </row>
    <row r="6" spans="2:13" x14ac:dyDescent="0.25">
      <c r="C6" s="5" t="s">
        <v>13</v>
      </c>
      <c r="D6" s="5" t="s">
        <v>14</v>
      </c>
      <c r="E6" s="5"/>
      <c r="F6" s="5" t="s">
        <v>15</v>
      </c>
      <c r="G6" s="5"/>
      <c r="H6" s="5" t="s">
        <v>16</v>
      </c>
      <c r="I6" s="5"/>
      <c r="J6" s="5" t="s">
        <v>17</v>
      </c>
      <c r="K6" s="5"/>
      <c r="L6" s="5" t="s">
        <v>18</v>
      </c>
    </row>
    <row r="7" spans="2:13" x14ac:dyDescent="0.25">
      <c r="C7" s="5" t="s">
        <v>19</v>
      </c>
      <c r="D7" s="5" t="s">
        <v>20</v>
      </c>
      <c r="E7" s="5"/>
      <c r="F7" s="5" t="s">
        <v>21</v>
      </c>
      <c r="G7" s="5"/>
      <c r="H7" s="5" t="s">
        <v>22</v>
      </c>
      <c r="I7" s="5"/>
      <c r="J7" s="5" t="s">
        <v>23</v>
      </c>
      <c r="K7" s="5"/>
      <c r="L7" s="5" t="s">
        <v>24</v>
      </c>
    </row>
    <row r="8" spans="2:13" x14ac:dyDescent="0.25">
      <c r="C8" s="5" t="s">
        <v>25</v>
      </c>
      <c r="D8" s="5" t="s">
        <v>26</v>
      </c>
      <c r="E8" s="5"/>
      <c r="F8" s="5" t="s">
        <v>27</v>
      </c>
      <c r="G8" s="5"/>
      <c r="H8" s="5" t="s">
        <v>28</v>
      </c>
      <c r="I8" s="5"/>
      <c r="J8" s="5" t="s">
        <v>29</v>
      </c>
      <c r="K8" s="5"/>
      <c r="L8" s="5" t="s">
        <v>30</v>
      </c>
    </row>
    <row r="9" spans="2:13" x14ac:dyDescent="0.25">
      <c r="C9" s="5" t="s">
        <v>31</v>
      </c>
      <c r="D9" s="5" t="s">
        <v>32</v>
      </c>
      <c r="E9" s="5"/>
      <c r="F9" s="5" t="s">
        <v>33</v>
      </c>
      <c r="G9" s="5"/>
      <c r="H9" s="5" t="s">
        <v>34</v>
      </c>
      <c r="I9" s="5"/>
      <c r="J9" s="5" t="s">
        <v>35</v>
      </c>
      <c r="K9" s="5"/>
      <c r="L9" s="5" t="s">
        <v>36</v>
      </c>
    </row>
    <row r="10" spans="2:13" ht="15.75" thickBot="1" x14ac:dyDescent="0.3">
      <c r="C10" s="6" t="s">
        <v>37</v>
      </c>
      <c r="D10" s="6" t="s">
        <v>38</v>
      </c>
      <c r="E10" s="6"/>
      <c r="F10" s="6" t="s">
        <v>38</v>
      </c>
      <c r="G10" s="6"/>
      <c r="H10" s="6" t="s">
        <v>39</v>
      </c>
      <c r="I10" s="6"/>
      <c r="J10" s="6" t="s">
        <v>40</v>
      </c>
      <c r="K10" s="6"/>
      <c r="L10" s="6" t="s">
        <v>41</v>
      </c>
    </row>
    <row r="12" spans="2:13" x14ac:dyDescent="0.25">
      <c r="D12" s="7" t="s">
        <v>42</v>
      </c>
      <c r="E12" s="8" t="s">
        <v>43</v>
      </c>
      <c r="F12" s="7" t="s">
        <v>42</v>
      </c>
      <c r="G12" s="8" t="s">
        <v>43</v>
      </c>
      <c r="H12" s="7" t="s">
        <v>42</v>
      </c>
      <c r="I12" s="8" t="s">
        <v>43</v>
      </c>
      <c r="J12" s="7" t="s">
        <v>42</v>
      </c>
      <c r="K12" s="8" t="s">
        <v>43</v>
      </c>
      <c r="L12" s="7" t="s">
        <v>42</v>
      </c>
      <c r="M12" s="8" t="s">
        <v>43</v>
      </c>
    </row>
    <row r="13" spans="2:13" x14ac:dyDescent="0.25">
      <c r="C13" s="5" t="s">
        <v>10</v>
      </c>
      <c r="D13" s="8">
        <f>LEFT(D5,FIND("[",D5)-1)*1</f>
        <v>0.52900000000000003</v>
      </c>
      <c r="E13" s="8">
        <f>(MID(D5,(FIND(",",D5)+2),5)-MID(D5,(FIND("[",D5)+1),5))/4</f>
        <v>3.524999999999999E-2</v>
      </c>
      <c r="F13" s="8" t="str">
        <f>LEFT(F5,FIND("[",F5)-1)</f>
        <v xml:space="preserve">0.529 </v>
      </c>
      <c r="G13" s="8">
        <f>(MID(F5,(FIND(",",F5)+2),5)-MID(F5,(FIND("[",F5)+1),5))/4</f>
        <v>3.524999999999999E-2</v>
      </c>
      <c r="H13" s="8" t="str">
        <f>LEFT(H5,FIND("[",H5)-1)</f>
        <v xml:space="preserve">0.530 </v>
      </c>
      <c r="I13" s="8">
        <f>(MID(H5,(FIND(",",H5)+2),5)-MID(H5,(FIND("[",H5)+1),5))/4</f>
        <v>1.0000000000000009E-2</v>
      </c>
      <c r="J13" s="8" t="str">
        <f>LEFT(J5,FIND("[",J5)-1)</f>
        <v xml:space="preserve">0.530 </v>
      </c>
      <c r="K13" s="8">
        <f>(MID(J5,(FIND(",",J5)+2),5)-MID(J5,(FIND("[",J5)+1),5))/4</f>
        <v>1.0000000000000009E-2</v>
      </c>
      <c r="L13" s="8" t="str">
        <f>LEFT(L5,FIND("[",L5)-1)</f>
        <v xml:space="preserve">0.530 </v>
      </c>
      <c r="M13" s="8">
        <f>(MID(L5,(FIND(",",L5)+2),5)-MID(L5,(FIND("[",L5)+1),5))/4</f>
        <v>1.0000000000000009E-2</v>
      </c>
    </row>
    <row r="14" spans="2:13" ht="15.75" thickBot="1" x14ac:dyDescent="0.3">
      <c r="C14" s="6" t="s">
        <v>37</v>
      </c>
      <c r="D14" s="8">
        <f>LEFT(D10,FIND("[",D10)-1)*1</f>
        <v>6.6000000000000003E-2</v>
      </c>
      <c r="E14" s="8">
        <f>(MID(D10,(FIND(",",D10)+2),5)-MID(D10,(FIND("[",D10)+1),5))/4</f>
        <v>2.8500000000000004E-2</v>
      </c>
      <c r="F14" s="8" t="str">
        <f>LEFT(F10,FIND("[",F10)-1)</f>
        <v xml:space="preserve">0.066 </v>
      </c>
      <c r="G14" s="8">
        <f>(MID(F10,(FIND(",",F10)+2),5)-MID(F10,(FIND("[",F10)+1),5))/4</f>
        <v>2.8500000000000004E-2</v>
      </c>
      <c r="H14" s="8" t="str">
        <f>LEFT(H10,FIND("[",H10)-1)</f>
        <v xml:space="preserve">0.057 </v>
      </c>
      <c r="I14" s="8">
        <f>(MID(H10,(FIND(",",H10)+2),5)-MID(H10,(FIND("[",H10)+1),5))/4</f>
        <v>9.75E-3</v>
      </c>
      <c r="J14" s="8" t="str">
        <f>LEFT(J10,FIND("[",J10)-1)</f>
        <v xml:space="preserve">0.056 </v>
      </c>
      <c r="K14" s="8">
        <f>(MID(J10,(FIND(",",J10)+2),5)-MID(J10,(FIND("[",J10)+1),5))/4</f>
        <v>9.75E-3</v>
      </c>
      <c r="L14" s="8" t="str">
        <f>LEFT(L10,FIND("[",L10)-1)</f>
        <v xml:space="preserve">0.007 </v>
      </c>
      <c r="M14" s="8">
        <f>(MID(L10,(FIND(",",L10)+2),5)+MID(L10,(FIND("[",L10)+2),5))/4</f>
        <v>9.2249999999999999E-2</v>
      </c>
    </row>
    <row r="15" spans="2:13" x14ac:dyDescent="0.25">
      <c r="C15" s="5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 x14ac:dyDescent="0.25">
      <c r="B16">
        <v>1</v>
      </c>
      <c r="C16" s="5" t="s">
        <v>13</v>
      </c>
      <c r="D16" s="8">
        <f>LEFT(D6,FIND("[",D6)-1)*1</f>
        <v>0.65900000000000003</v>
      </c>
      <c r="E16" s="8">
        <f t="shared" ref="E16:G19" si="0">(MID(D6,(FIND(",",D6)+2),5)-MID(D6,(FIND("[",D6)+1),5))/4</f>
        <v>3.4750000000000003E-2</v>
      </c>
      <c r="F16" s="8" t="str">
        <f t="shared" ref="F16:F19" si="1">LEFT(F6,FIND("[",F6)-1)</f>
        <v xml:space="preserve">0.659 </v>
      </c>
      <c r="G16" s="8">
        <f t="shared" si="0"/>
        <v>3.5750000000000004E-2</v>
      </c>
      <c r="H16" s="8" t="str">
        <f t="shared" ref="H16" si="2">LEFT(H6,FIND("[",H6)-1)</f>
        <v xml:space="preserve">0.646 </v>
      </c>
      <c r="I16" s="8">
        <f t="shared" ref="I16" si="3">(MID(H6,(FIND(",",H6)+2),5)-MID(H6,(FIND("[",H6)+1),5))/4</f>
        <v>7.5000000000000011E-2</v>
      </c>
      <c r="J16" s="8" t="str">
        <f t="shared" ref="J16" si="4">LEFT(J6,FIND("[",J6)-1)</f>
        <v xml:space="preserve">0.620 </v>
      </c>
      <c r="K16" s="8">
        <f t="shared" ref="K16" si="5">(MID(J6,(FIND(",",J6)+2),5)-MID(J6,(FIND("[",J6)+1),5))/4</f>
        <v>8.2500000000000004E-2</v>
      </c>
      <c r="L16" s="8" t="str">
        <f t="shared" ref="L16" si="6">LEFT(L6,FIND("[",L6)-1)</f>
        <v xml:space="preserve">0.626 </v>
      </c>
      <c r="M16" s="8">
        <f>(MID(L6,(FIND(",",L6)+2),5)-MID(L6,(FIND("[",L6)+1),5))/4</f>
        <v>0.10124999999999999</v>
      </c>
    </row>
    <row r="17" spans="2:13" x14ac:dyDescent="0.25">
      <c r="B17">
        <v>2</v>
      </c>
      <c r="C17" s="5" t="s">
        <v>19</v>
      </c>
      <c r="D17" s="8">
        <f>LEFT(D7,FIND("[",D7)-1)*1</f>
        <v>0.626</v>
      </c>
      <c r="E17" s="8">
        <f t="shared" si="0"/>
        <v>2.8999999999999998E-2</v>
      </c>
      <c r="F17" s="8" t="str">
        <f t="shared" si="1"/>
        <v xml:space="preserve">0.620 </v>
      </c>
      <c r="G17" s="8">
        <f t="shared" si="0"/>
        <v>1.5000000000000013E-2</v>
      </c>
      <c r="H17" s="8" t="str">
        <f t="shared" ref="H17" si="7">LEFT(H7,FIND("[",H7)-1)</f>
        <v xml:space="preserve">0.591 </v>
      </c>
      <c r="I17" s="8">
        <f t="shared" ref="I17" si="8">(MID(H7,(FIND(",",H7)+2),5)-MID(H7,(FIND("[",H7)+1),5))/4</f>
        <v>1.100000000000001E-2</v>
      </c>
      <c r="J17" s="8" t="str">
        <f t="shared" ref="J17" si="9">LEFT(J7,FIND("[",J7)-1)</f>
        <v xml:space="preserve">0.590 </v>
      </c>
      <c r="K17" s="8">
        <f t="shared" ref="K17" si="10">(MID(J7,(FIND(",",J7)+2),5)-MID(J7,(FIND("[",J7)+1),5))/4</f>
        <v>1.100000000000001E-2</v>
      </c>
      <c r="L17" s="8" t="str">
        <f t="shared" ref="L17" si="11">LEFT(L7,FIND("[",L7)-1)</f>
        <v xml:space="preserve">0.613 </v>
      </c>
      <c r="M17" s="8">
        <f t="shared" ref="M17" si="12">(MID(L7,(FIND(",",L7)+2),5)-MID(L7,(FIND("[",L7)+1),5))/4</f>
        <v>4.5249999999999985E-2</v>
      </c>
    </row>
    <row r="18" spans="2:13" x14ac:dyDescent="0.25">
      <c r="B18">
        <v>3</v>
      </c>
      <c r="C18" s="5" t="s">
        <v>25</v>
      </c>
      <c r="D18" s="8">
        <f>LEFT(D8,FIND("[",D8)-1)*1</f>
        <v>0.59899999999999998</v>
      </c>
      <c r="E18" s="8">
        <f t="shared" si="0"/>
        <v>1.4250000000000013E-2</v>
      </c>
      <c r="F18" s="8" t="str">
        <f t="shared" si="1"/>
        <v xml:space="preserve">0.606 </v>
      </c>
      <c r="G18" s="8">
        <f t="shared" si="0"/>
        <v>1.7249999999999988E-2</v>
      </c>
      <c r="H18" s="8" t="str">
        <f t="shared" ref="H18" si="13">LEFT(H8,FIND("[",H8)-1)</f>
        <v xml:space="preserve">0.568 </v>
      </c>
      <c r="I18" s="8">
        <f t="shared" ref="I18" si="14">(MID(H8,(FIND(",",H8)+2),5)-MID(H8,(FIND("[",H8)+1),5))/4</f>
        <v>0.13450000000000001</v>
      </c>
      <c r="J18" s="8" t="str">
        <f t="shared" ref="J18" si="15">LEFT(J8,FIND("[",J8)-1)</f>
        <v xml:space="preserve">0.578 </v>
      </c>
      <c r="K18" s="8">
        <f t="shared" ref="K18" si="16">(MID(J8,(FIND(",",J8)+2),5)-MID(J8,(FIND("[",J8)+1),5))/4</f>
        <v>0.15125</v>
      </c>
      <c r="L18" s="8" t="str">
        <f t="shared" ref="L18" si="17">LEFT(L8,FIND("[",L8)-1)</f>
        <v xml:space="preserve">0.603 </v>
      </c>
      <c r="M18" s="8">
        <f t="shared" ref="M18" si="18">(MID(L8,(FIND(",",L8)+2),5)-MID(L8,(FIND("[",L8)+1),5))/4</f>
        <v>0.15850000000000003</v>
      </c>
    </row>
    <row r="19" spans="2:13" x14ac:dyDescent="0.25">
      <c r="B19">
        <v>4</v>
      </c>
      <c r="C19" s="12" t="s">
        <v>31</v>
      </c>
      <c r="D19" s="13">
        <f>LEFT(D9,FIND("[",D9)-1)*1</f>
        <v>0.59899999999999998</v>
      </c>
      <c r="E19" s="13">
        <f t="shared" si="0"/>
        <v>7.174999999999998E-2</v>
      </c>
      <c r="F19" s="13" t="str">
        <f t="shared" si="1"/>
        <v xml:space="preserve">0.494 </v>
      </c>
      <c r="G19" s="13">
        <f t="shared" si="0"/>
        <v>4.1749999999999982E-2</v>
      </c>
      <c r="H19" s="8" t="str">
        <f t="shared" ref="H19" si="19">LEFT(H9,FIND("[",H9)-1)</f>
        <v xml:space="preserve">0.607 </v>
      </c>
      <c r="I19" s="8">
        <f t="shared" ref="I19" si="20">(MID(H9,(FIND(",",H9)+2),5)-MID(H9,(FIND("[",H9)+1),5))/4</f>
        <v>0.11724999999999999</v>
      </c>
      <c r="J19" s="8" t="str">
        <f t="shared" ref="J19" si="21">LEFT(J9,FIND("[",J9)-1)</f>
        <v xml:space="preserve">0.469 </v>
      </c>
      <c r="K19" s="8">
        <f t="shared" ref="K19" si="22">(MID(J9,(FIND(",",J9)+2),5)-MID(J9,(FIND("[",J9)+1),5))/4</f>
        <v>0.22425</v>
      </c>
      <c r="L19" s="8" t="str">
        <f t="shared" ref="L19" si="23">LEFT(L9,FIND("[",L9)-1)</f>
        <v xml:space="preserve">0.497 </v>
      </c>
      <c r="M19" s="8">
        <f t="shared" ref="M19" si="24">(MID(L9,(FIND(",",L9)+2),5)-MID(L9,(FIND("[",L9)+1),5))/4</f>
        <v>0.23099999999999998</v>
      </c>
    </row>
    <row r="22" spans="2:13" x14ac:dyDescent="0.25">
      <c r="B22" s="14" t="s">
        <v>56</v>
      </c>
    </row>
    <row r="24" spans="2:13" x14ac:dyDescent="0.25">
      <c r="C24" s="5" t="s">
        <v>13</v>
      </c>
      <c r="D24" s="8">
        <f>D16+D$14</f>
        <v>0.72500000000000009</v>
      </c>
      <c r="E24">
        <f>SQRT(E16^2+E$14^2)</f>
        <v>4.4942324149959141E-2</v>
      </c>
      <c r="F24">
        <f>F16+F$14</f>
        <v>0.72500000000000009</v>
      </c>
      <c r="G24">
        <f>SQRT(G16^2+G$14^2)</f>
        <v>4.5719935476769877E-2</v>
      </c>
      <c r="H24">
        <f>H16+H$14</f>
        <v>0.70300000000000007</v>
      </c>
      <c r="I24">
        <f>SQRT(I16^2+I$14^2)</f>
        <v>7.5631094795725398E-2</v>
      </c>
      <c r="J24">
        <f>J16+J$14</f>
        <v>0.67600000000000005</v>
      </c>
      <c r="K24">
        <f>SQRT(K16^2+K$14^2)</f>
        <v>8.3074138575130588E-2</v>
      </c>
      <c r="L24">
        <f>L16+L$14</f>
        <v>0.63300000000000001</v>
      </c>
      <c r="M24">
        <f>SQRT(M16^2+M$14^2)</f>
        <v>0.13697308129701979</v>
      </c>
    </row>
    <row r="25" spans="2:13" x14ac:dyDescent="0.25">
      <c r="C25" s="5" t="s">
        <v>19</v>
      </c>
      <c r="D25" s="8">
        <f>D17+D$14</f>
        <v>0.69199999999999995</v>
      </c>
      <c r="E25">
        <f t="shared" ref="E25:G27" si="25">SQRT(E17^2+E$14^2)</f>
        <v>4.0660177077823947E-2</v>
      </c>
      <c r="F25">
        <f>F17+F$14</f>
        <v>0.68599999999999994</v>
      </c>
      <c r="G25">
        <f t="shared" si="25"/>
        <v>3.2206365830375845E-2</v>
      </c>
      <c r="H25">
        <f>H17+H$14</f>
        <v>0.64800000000000002</v>
      </c>
      <c r="I25">
        <f t="shared" ref="I25" si="26">SQRT(I17^2+I$14^2)</f>
        <v>1.4699064596089106E-2</v>
      </c>
      <c r="J25">
        <f>J17+J$14</f>
        <v>0.64600000000000002</v>
      </c>
      <c r="K25">
        <f t="shared" ref="K25:M25" si="27">SQRT(K17^2+K$14^2)</f>
        <v>1.4699064596089106E-2</v>
      </c>
      <c r="L25">
        <f>L17+L$14</f>
        <v>0.62</v>
      </c>
      <c r="M25">
        <f t="shared" si="27"/>
        <v>0.10275030413580293</v>
      </c>
    </row>
    <row r="26" spans="2:13" x14ac:dyDescent="0.25">
      <c r="C26" s="5" t="s">
        <v>25</v>
      </c>
      <c r="D26" s="8">
        <f>D18+D$14</f>
        <v>0.66500000000000004</v>
      </c>
      <c r="E26">
        <f t="shared" si="25"/>
        <v>3.1863968679372009E-2</v>
      </c>
      <c r="F26">
        <f>F18+F$14</f>
        <v>0.67199999999999993</v>
      </c>
      <c r="G26">
        <f t="shared" si="25"/>
        <v>3.3313848471769214E-2</v>
      </c>
      <c r="H26">
        <f>H18+H$14</f>
        <v>0.625</v>
      </c>
      <c r="I26">
        <f t="shared" ref="I26" si="28">SQRT(I18^2+I$14^2)</f>
        <v>0.13485292914875821</v>
      </c>
      <c r="J26">
        <f>J18+J$14</f>
        <v>0.63400000000000001</v>
      </c>
      <c r="K26">
        <f t="shared" ref="K26:M26" si="29">SQRT(K18^2+K$14^2)</f>
        <v>0.15156393040562124</v>
      </c>
      <c r="L26">
        <f>L18+L$14</f>
        <v>0.61</v>
      </c>
      <c r="M26">
        <f t="shared" si="29"/>
        <v>0.18339114618759547</v>
      </c>
    </row>
    <row r="27" spans="2:13" x14ac:dyDescent="0.25">
      <c r="C27" s="12" t="s">
        <v>31</v>
      </c>
      <c r="D27" s="8">
        <f>D19+D$14</f>
        <v>0.66500000000000004</v>
      </c>
      <c r="E27">
        <f t="shared" si="25"/>
        <v>7.7203060172508692E-2</v>
      </c>
      <c r="F27">
        <f>F19+F$14</f>
        <v>0.56000000000000005</v>
      </c>
      <c r="G27">
        <f t="shared" si="25"/>
        <v>5.0550098911871566E-2</v>
      </c>
      <c r="H27">
        <f>H19+H$14</f>
        <v>0.66400000000000003</v>
      </c>
      <c r="I27">
        <f t="shared" ref="I27" si="30">SQRT(I19^2+I$14^2)</f>
        <v>0.11765468541456391</v>
      </c>
      <c r="J27">
        <f>J19+J$14</f>
        <v>0.52500000000000002</v>
      </c>
      <c r="K27">
        <f t="shared" ref="K27:M27" si="31">SQRT(K19^2+K$14^2)</f>
        <v>0.2244618564478161</v>
      </c>
      <c r="L27">
        <f>L19+L$14</f>
        <v>0.504</v>
      </c>
      <c r="M27">
        <f t="shared" si="31"/>
        <v>0.24873894447794054</v>
      </c>
    </row>
  </sheetData>
  <mergeCells count="2">
    <mergeCell ref="C2:C4"/>
    <mergeCell ref="L2:L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Summary_v2</vt:lpstr>
      <vt:lpstr>FromHatswell_2019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Flottemesch, Thomas</dc:creator>
  <cp:lastModifiedBy>Flottemesch, Thomas</cp:lastModifiedBy>
  <dcterms:created xsi:type="dcterms:W3CDTF">2023-09-11T14:05:06Z</dcterms:created>
  <dcterms:modified xsi:type="dcterms:W3CDTF">2023-09-19T20:09:41Z</dcterms:modified>
</cp:coreProperties>
</file>