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40984.FHOOE\Desktop\TESTEval\FIN\"/>
    </mc:Choice>
  </mc:AlternateContent>
  <bookViews>
    <workbookView xWindow="0" yWindow="0" windowWidth="28800" windowHeight="13785" activeTab="3"/>
  </bookViews>
  <sheets>
    <sheet name="Even Distribution" sheetId="1" r:id="rId1"/>
    <sheet name="Random Distribution" sheetId="2" r:id="rId2"/>
    <sheet name="Timings" sheetId="3" r:id="rId3"/>
    <sheet name="Even Exact" sheetId="4" r:id="rId4"/>
    <sheet name="Random Exact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8" i="1" l="1"/>
  <c r="D129" i="1"/>
  <c r="D131" i="1"/>
  <c r="D130" i="1"/>
  <c r="D132" i="1" l="1"/>
  <c r="X131" i="5"/>
  <c r="W131" i="5"/>
  <c r="V131" i="5"/>
  <c r="U131" i="5"/>
  <c r="T131" i="5"/>
  <c r="S131" i="5"/>
  <c r="R131" i="5"/>
  <c r="Q131" i="5"/>
  <c r="P131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X129" i="5"/>
  <c r="W129" i="5"/>
  <c r="V129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C129" i="5"/>
  <c r="B129" i="5"/>
  <c r="X128" i="5"/>
  <c r="W128" i="5"/>
  <c r="V128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C128" i="5"/>
  <c r="B128" i="5"/>
  <c r="BB124" i="5"/>
  <c r="BT123" i="5"/>
  <c r="BQ123" i="5"/>
  <c r="BN123" i="5"/>
  <c r="BM123" i="5"/>
  <c r="BK123" i="5"/>
  <c r="BH123" i="5"/>
  <c r="BB123" i="5"/>
  <c r="AS123" i="5"/>
  <c r="X122" i="5"/>
  <c r="W122" i="5"/>
  <c r="V122" i="5"/>
  <c r="U122" i="5"/>
  <c r="T122" i="5"/>
  <c r="S122" i="5"/>
  <c r="R122" i="5"/>
  <c r="Q122" i="5"/>
  <c r="P122" i="5"/>
  <c r="O122" i="5"/>
  <c r="N122" i="5"/>
  <c r="L122" i="5"/>
  <c r="K122" i="5"/>
  <c r="J122" i="5"/>
  <c r="I122" i="5"/>
  <c r="G122" i="5"/>
  <c r="F122" i="5"/>
  <c r="E122" i="5"/>
  <c r="C122" i="5"/>
  <c r="B122" i="5"/>
  <c r="X121" i="5"/>
  <c r="W121" i="5"/>
  <c r="V121" i="5"/>
  <c r="U121" i="5"/>
  <c r="T121" i="5"/>
  <c r="S121" i="5"/>
  <c r="R121" i="5"/>
  <c r="Q121" i="5"/>
  <c r="P121" i="5"/>
  <c r="O121" i="5"/>
  <c r="N121" i="5"/>
  <c r="L121" i="5"/>
  <c r="K121" i="5"/>
  <c r="J121" i="5"/>
  <c r="I121" i="5"/>
  <c r="G121" i="5"/>
  <c r="F121" i="5"/>
  <c r="E121" i="5"/>
  <c r="C121" i="5"/>
  <c r="B121" i="5"/>
  <c r="X120" i="5"/>
  <c r="W120" i="5"/>
  <c r="V120" i="5"/>
  <c r="U120" i="5"/>
  <c r="T120" i="5"/>
  <c r="S120" i="5"/>
  <c r="R120" i="5"/>
  <c r="Q120" i="5"/>
  <c r="P120" i="5"/>
  <c r="O120" i="5"/>
  <c r="N120" i="5"/>
  <c r="L120" i="5"/>
  <c r="K120" i="5"/>
  <c r="J120" i="5"/>
  <c r="I120" i="5"/>
  <c r="G120" i="5"/>
  <c r="F120" i="5"/>
  <c r="E120" i="5"/>
  <c r="C120" i="5"/>
  <c r="B120" i="5"/>
  <c r="BU119" i="5"/>
  <c r="BT119" i="5"/>
  <c r="BS119" i="5"/>
  <c r="BR119" i="5"/>
  <c r="BQ119" i="5"/>
  <c r="BP119" i="5"/>
  <c r="BO119" i="5"/>
  <c r="BN119" i="5"/>
  <c r="BM119" i="5"/>
  <c r="BL119" i="5"/>
  <c r="BK119" i="5"/>
  <c r="BJ119" i="5"/>
  <c r="BI119" i="5"/>
  <c r="BH119" i="5"/>
  <c r="BG119" i="5"/>
  <c r="BF119" i="5"/>
  <c r="BE119" i="5"/>
  <c r="BD119" i="5"/>
  <c r="BC119" i="5"/>
  <c r="BB119" i="5"/>
  <c r="BA119" i="5"/>
  <c r="AZ119" i="5"/>
  <c r="AY119" i="5"/>
  <c r="AX119" i="5"/>
  <c r="AW119" i="5"/>
  <c r="AV119" i="5"/>
  <c r="AU119" i="5"/>
  <c r="AT119" i="5"/>
  <c r="AS119" i="5"/>
  <c r="AR119" i="5"/>
  <c r="AQ119" i="5"/>
  <c r="AP119" i="5"/>
  <c r="AO119" i="5"/>
  <c r="AN119" i="5"/>
  <c r="AM119" i="5"/>
  <c r="X119" i="5"/>
  <c r="W119" i="5"/>
  <c r="V119" i="5"/>
  <c r="U119" i="5"/>
  <c r="T119" i="5"/>
  <c r="S119" i="5"/>
  <c r="R119" i="5"/>
  <c r="Q119" i="5"/>
  <c r="P119" i="5"/>
  <c r="O119" i="5"/>
  <c r="N119" i="5"/>
  <c r="L119" i="5"/>
  <c r="K119" i="5"/>
  <c r="J119" i="5"/>
  <c r="I119" i="5"/>
  <c r="G119" i="5"/>
  <c r="F119" i="5"/>
  <c r="E119" i="5"/>
  <c r="C119" i="5"/>
  <c r="B119" i="5"/>
  <c r="X118" i="5"/>
  <c r="W118" i="5"/>
  <c r="V118" i="5"/>
  <c r="U118" i="5"/>
  <c r="T118" i="5"/>
  <c r="S118" i="5"/>
  <c r="R118" i="5"/>
  <c r="Q118" i="5"/>
  <c r="P118" i="5"/>
  <c r="O118" i="5"/>
  <c r="N118" i="5"/>
  <c r="L118" i="5"/>
  <c r="K118" i="5"/>
  <c r="J118" i="5"/>
  <c r="I118" i="5"/>
  <c r="G118" i="5"/>
  <c r="F118" i="5"/>
  <c r="E118" i="5"/>
  <c r="C118" i="5"/>
  <c r="B118" i="5"/>
  <c r="BU117" i="5"/>
  <c r="BT117" i="5"/>
  <c r="BS117" i="5"/>
  <c r="BR117" i="5"/>
  <c r="BQ117" i="5"/>
  <c r="BP117" i="5"/>
  <c r="BO117" i="5"/>
  <c r="BN117" i="5"/>
  <c r="BM117" i="5"/>
  <c r="BL117" i="5"/>
  <c r="BK117" i="5"/>
  <c r="BJ117" i="5"/>
  <c r="BI117" i="5"/>
  <c r="BH117" i="5"/>
  <c r="BG117" i="5"/>
  <c r="BF117" i="5"/>
  <c r="BF110" i="5" s="1"/>
  <c r="BE117" i="5"/>
  <c r="BD117" i="5"/>
  <c r="BC117" i="5"/>
  <c r="BB117" i="5"/>
  <c r="BB110" i="5" s="1"/>
  <c r="BA117" i="5"/>
  <c r="AZ117" i="5"/>
  <c r="AY117" i="5"/>
  <c r="AX117" i="5"/>
  <c r="AX110" i="5" s="1"/>
  <c r="AW117" i="5"/>
  <c r="AV117" i="5"/>
  <c r="AU117" i="5"/>
  <c r="AT117" i="5"/>
  <c r="AT110" i="5" s="1"/>
  <c r="AS117" i="5"/>
  <c r="AR117" i="5"/>
  <c r="AQ117" i="5"/>
  <c r="AP117" i="5"/>
  <c r="AP110" i="5" s="1"/>
  <c r="AO117" i="5"/>
  <c r="AN117" i="5"/>
  <c r="AM117" i="5"/>
  <c r="X117" i="5"/>
  <c r="W117" i="5"/>
  <c r="V117" i="5"/>
  <c r="U117" i="5"/>
  <c r="T117" i="5"/>
  <c r="S117" i="5"/>
  <c r="R117" i="5"/>
  <c r="Q117" i="5"/>
  <c r="P117" i="5"/>
  <c r="P115" i="5" s="1"/>
  <c r="O117" i="5"/>
  <c r="N117" i="5"/>
  <c r="L117" i="5"/>
  <c r="K117" i="5"/>
  <c r="J117" i="5"/>
  <c r="I117" i="5"/>
  <c r="G117" i="5"/>
  <c r="F117" i="5"/>
  <c r="E117" i="5"/>
  <c r="C117" i="5"/>
  <c r="B117" i="5"/>
  <c r="BU116" i="5"/>
  <c r="BT116" i="5"/>
  <c r="BS116" i="5"/>
  <c r="BR116" i="5"/>
  <c r="BQ116" i="5"/>
  <c r="BP116" i="5"/>
  <c r="BO116" i="5"/>
  <c r="BN116" i="5"/>
  <c r="BM116" i="5"/>
  <c r="BL116" i="5"/>
  <c r="BK116" i="5"/>
  <c r="BJ116" i="5"/>
  <c r="BI116" i="5"/>
  <c r="BH116" i="5"/>
  <c r="BH109" i="5" s="1"/>
  <c r="BG116" i="5"/>
  <c r="BF116" i="5"/>
  <c r="BE116" i="5"/>
  <c r="BD116" i="5"/>
  <c r="BC116" i="5"/>
  <c r="BB116" i="5"/>
  <c r="BA116" i="5"/>
  <c r="AZ116" i="5"/>
  <c r="AY116" i="5"/>
  <c r="AX116" i="5"/>
  <c r="AW116" i="5"/>
  <c r="AV116" i="5"/>
  <c r="AV109" i="5" s="1"/>
  <c r="AU116" i="5"/>
  <c r="AT116" i="5"/>
  <c r="AS116" i="5"/>
  <c r="AR116" i="5"/>
  <c r="AQ116" i="5"/>
  <c r="AP116" i="5"/>
  <c r="AO116" i="5"/>
  <c r="AN116" i="5"/>
  <c r="AM116" i="5"/>
  <c r="X116" i="5"/>
  <c r="W116" i="5"/>
  <c r="V116" i="5"/>
  <c r="U116" i="5"/>
  <c r="T116" i="5"/>
  <c r="S116" i="5"/>
  <c r="R116" i="5"/>
  <c r="R115" i="5" s="1"/>
  <c r="Q116" i="5"/>
  <c r="P116" i="5"/>
  <c r="O116" i="5"/>
  <c r="N116" i="5"/>
  <c r="L116" i="5"/>
  <c r="K116" i="5"/>
  <c r="J116" i="5"/>
  <c r="I116" i="5"/>
  <c r="G116" i="5"/>
  <c r="F116" i="5"/>
  <c r="F115" i="5" s="1"/>
  <c r="E116" i="5"/>
  <c r="C116" i="5"/>
  <c r="B116" i="5"/>
  <c r="B115" i="5" s="1"/>
  <c r="BU115" i="5"/>
  <c r="BT115" i="5"/>
  <c r="BT114" i="5" s="1" a="1"/>
  <c r="BT114" i="5" s="1"/>
  <c r="BT108" i="5" s="1"/>
  <c r="BS115" i="5"/>
  <c r="BR115" i="5"/>
  <c r="BQ115" i="5"/>
  <c r="BP115" i="5"/>
  <c r="BP114" i="5" s="1" a="1"/>
  <c r="BP114" i="5" s="1"/>
  <c r="BP108" i="5" s="1"/>
  <c r="BO115" i="5"/>
  <c r="BN115" i="5"/>
  <c r="BM115" i="5"/>
  <c r="BL115" i="5"/>
  <c r="BK115" i="5"/>
  <c r="BK114" i="5" s="1" a="1"/>
  <c r="BK114" i="5" s="1"/>
  <c r="BK108" i="5" s="1"/>
  <c r="BJ115" i="5"/>
  <c r="BI115" i="5"/>
  <c r="BI118" i="5" s="1" a="1"/>
  <c r="BI118" i="5" s="1"/>
  <c r="BI111" i="5" s="1"/>
  <c r="BH115" i="5"/>
  <c r="BG115" i="5"/>
  <c r="BF115" i="5"/>
  <c r="BE115" i="5"/>
  <c r="BE118" i="5" s="1" a="1"/>
  <c r="BE118" i="5" s="1"/>
  <c r="BD115" i="5"/>
  <c r="BC115" i="5"/>
  <c r="BB115" i="5"/>
  <c r="BA115" i="5"/>
  <c r="BA118" i="5" s="1" a="1"/>
  <c r="BA118" i="5" s="1"/>
  <c r="BA111" i="5" s="1"/>
  <c r="AZ115" i="5"/>
  <c r="AZ114" i="5" s="1" a="1"/>
  <c r="AZ114" i="5" s="1"/>
  <c r="AZ108" i="5" s="1"/>
  <c r="AY115" i="5"/>
  <c r="AX115" i="5"/>
  <c r="AW115" i="5"/>
  <c r="AW118" i="5" s="1" a="1"/>
  <c r="AW118" i="5" s="1"/>
  <c r="AV115" i="5"/>
  <c r="AU115" i="5"/>
  <c r="AT115" i="5"/>
  <c r="AS115" i="5"/>
  <c r="AS118" i="5" s="1" a="1"/>
  <c r="AS118" i="5" s="1"/>
  <c r="AS111" i="5" s="1"/>
  <c r="AR115" i="5"/>
  <c r="AQ115" i="5"/>
  <c r="AP115" i="5"/>
  <c r="AO115" i="5"/>
  <c r="AO118" i="5" s="1" a="1"/>
  <c r="AO118" i="5" s="1"/>
  <c r="AO111" i="5" s="1"/>
  <c r="AN115" i="5"/>
  <c r="AM115" i="5"/>
  <c r="X115" i="5"/>
  <c r="V115" i="5"/>
  <c r="N115" i="5"/>
  <c r="J115" i="5"/>
  <c r="BU114" i="5" a="1"/>
  <c r="BU114" i="5" s="1"/>
  <c r="BS114" i="5" a="1"/>
  <c r="BS114" i="5" s="1"/>
  <c r="BQ114" i="5" a="1"/>
  <c r="BQ114" i="5" s="1"/>
  <c r="BQ108" i="5" s="1"/>
  <c r="BO114" i="5" a="1"/>
  <c r="BO114" i="5" s="1"/>
  <c r="BM114" i="5" a="1"/>
  <c r="BM114" i="5" s="1"/>
  <c r="BL114" i="5" a="1"/>
  <c r="BL114" i="5" s="1"/>
  <c r="BH114" i="5" a="1"/>
  <c r="BH114" i="5" s="1"/>
  <c r="BG114" i="5" a="1"/>
  <c r="BG114" i="5" s="1"/>
  <c r="BG108" i="5" s="1"/>
  <c r="BD114" i="5" a="1"/>
  <c r="BD114" i="5" s="1"/>
  <c r="BD108" i="5" s="1"/>
  <c r="BC114" i="5" a="1"/>
  <c r="BC114" i="5" s="1"/>
  <c r="AY114" i="5" a="1"/>
  <c r="AY114" i="5" s="1"/>
  <c r="AW114" i="5" a="1"/>
  <c r="AW114" i="5" s="1"/>
  <c r="AW108" i="5" s="1"/>
  <c r="AV114" i="5" a="1"/>
  <c r="AV114" i="5" s="1"/>
  <c r="AR114" i="5" a="1"/>
  <c r="AR114" i="5" s="1"/>
  <c r="AN114" i="5" a="1"/>
  <c r="AN114" i="5" s="1"/>
  <c r="AN108" i="5" s="1"/>
  <c r="X114" i="5"/>
  <c r="W114" i="5"/>
  <c r="V114" i="5"/>
  <c r="U114" i="5"/>
  <c r="T114" i="5"/>
  <c r="S114" i="5"/>
  <c r="R114" i="5"/>
  <c r="Q114" i="5"/>
  <c r="P114" i="5"/>
  <c r="O114" i="5"/>
  <c r="N114" i="5"/>
  <c r="L114" i="5"/>
  <c r="K114" i="5"/>
  <c r="J114" i="5"/>
  <c r="I114" i="5"/>
  <c r="G114" i="5"/>
  <c r="F114" i="5"/>
  <c r="E114" i="5"/>
  <c r="C114" i="5"/>
  <c r="B114" i="5"/>
  <c r="X113" i="5"/>
  <c r="W113" i="5"/>
  <c r="V113" i="5"/>
  <c r="U113" i="5"/>
  <c r="T113" i="5"/>
  <c r="S113" i="5"/>
  <c r="R113" i="5"/>
  <c r="Q113" i="5"/>
  <c r="P113" i="5"/>
  <c r="O113" i="5"/>
  <c r="N113" i="5"/>
  <c r="L113" i="5"/>
  <c r="K113" i="5"/>
  <c r="J113" i="5"/>
  <c r="I113" i="5"/>
  <c r="G113" i="5"/>
  <c r="F113" i="5"/>
  <c r="E113" i="5"/>
  <c r="C113" i="5"/>
  <c r="B113" i="5"/>
  <c r="X112" i="5"/>
  <c r="W112" i="5"/>
  <c r="V112" i="5"/>
  <c r="U112" i="5"/>
  <c r="T112" i="5"/>
  <c r="S112" i="5"/>
  <c r="R112" i="5"/>
  <c r="Q112" i="5"/>
  <c r="P112" i="5"/>
  <c r="O112" i="5"/>
  <c r="N112" i="5"/>
  <c r="L112" i="5"/>
  <c r="K112" i="5"/>
  <c r="J112" i="5"/>
  <c r="I112" i="5"/>
  <c r="G112" i="5"/>
  <c r="F112" i="5"/>
  <c r="E112" i="5"/>
  <c r="C112" i="5"/>
  <c r="B112" i="5"/>
  <c r="BE111" i="5"/>
  <c r="AW111" i="5"/>
  <c r="X111" i="5"/>
  <c r="W111" i="5"/>
  <c r="V111" i="5"/>
  <c r="U111" i="5"/>
  <c r="T111" i="5"/>
  <c r="S111" i="5"/>
  <c r="R111" i="5"/>
  <c r="Q111" i="5"/>
  <c r="P111" i="5"/>
  <c r="O111" i="5"/>
  <c r="N111" i="5"/>
  <c r="L111" i="5"/>
  <c r="K111" i="5"/>
  <c r="J111" i="5"/>
  <c r="I111" i="5"/>
  <c r="G111" i="5"/>
  <c r="F111" i="5"/>
  <c r="E111" i="5"/>
  <c r="C111" i="5"/>
  <c r="B111" i="5"/>
  <c r="BU110" i="5"/>
  <c r="BT110" i="5"/>
  <c r="BS110" i="5"/>
  <c r="BR110" i="5"/>
  <c r="BQ110" i="5"/>
  <c r="BP110" i="5"/>
  <c r="BO110" i="5"/>
  <c r="BN110" i="5"/>
  <c r="BM110" i="5"/>
  <c r="BL110" i="5"/>
  <c r="BK110" i="5"/>
  <c r="BJ110" i="5"/>
  <c r="BI110" i="5"/>
  <c r="BH110" i="5"/>
  <c r="BG110" i="5"/>
  <c r="BE110" i="5"/>
  <c r="BD110" i="5"/>
  <c r="BC110" i="5"/>
  <c r="BA110" i="5"/>
  <c r="AZ110" i="5"/>
  <c r="AY110" i="5"/>
  <c r="AW110" i="5"/>
  <c r="AV110" i="5"/>
  <c r="AU110" i="5"/>
  <c r="AS110" i="5"/>
  <c r="AR110" i="5"/>
  <c r="AQ110" i="5"/>
  <c r="AO110" i="5"/>
  <c r="AN110" i="5"/>
  <c r="X110" i="5"/>
  <c r="W110" i="5"/>
  <c r="V110" i="5"/>
  <c r="U110" i="5"/>
  <c r="T110" i="5"/>
  <c r="S110" i="5"/>
  <c r="R110" i="5"/>
  <c r="Q110" i="5"/>
  <c r="P110" i="5"/>
  <c r="O110" i="5"/>
  <c r="N110" i="5"/>
  <c r="L110" i="5"/>
  <c r="K110" i="5"/>
  <c r="J110" i="5"/>
  <c r="I110" i="5"/>
  <c r="G110" i="5"/>
  <c r="F110" i="5"/>
  <c r="E110" i="5"/>
  <c r="C110" i="5"/>
  <c r="B110" i="5"/>
  <c r="BU109" i="5"/>
  <c r="BT109" i="5"/>
  <c r="BS109" i="5"/>
  <c r="BQ109" i="5"/>
  <c r="BP109" i="5"/>
  <c r="BO109" i="5"/>
  <c r="BM109" i="5"/>
  <c r="BL109" i="5"/>
  <c r="BK109" i="5"/>
  <c r="BI109" i="5"/>
  <c r="BG109" i="5"/>
  <c r="BE109" i="5"/>
  <c r="BD109" i="5"/>
  <c r="BC109" i="5"/>
  <c r="AZ109" i="5"/>
  <c r="AY109" i="5"/>
  <c r="AU109" i="5"/>
  <c r="AR109" i="5"/>
  <c r="AQ109" i="5"/>
  <c r="AN109" i="5"/>
  <c r="AM109" i="5"/>
  <c r="X109" i="5"/>
  <c r="W109" i="5"/>
  <c r="V109" i="5"/>
  <c r="U109" i="5"/>
  <c r="T109" i="5"/>
  <c r="S109" i="5"/>
  <c r="R109" i="5"/>
  <c r="Q109" i="5"/>
  <c r="P109" i="5"/>
  <c r="O109" i="5"/>
  <c r="N109" i="5"/>
  <c r="L109" i="5"/>
  <c r="K109" i="5"/>
  <c r="J109" i="5"/>
  <c r="I109" i="5"/>
  <c r="G109" i="5"/>
  <c r="F109" i="5"/>
  <c r="E109" i="5"/>
  <c r="C109" i="5"/>
  <c r="B109" i="5"/>
  <c r="BU108" i="5"/>
  <c r="BS108" i="5"/>
  <c r="BO108" i="5"/>
  <c r="BM108" i="5"/>
  <c r="BL108" i="5"/>
  <c r="BH108" i="5"/>
  <c r="BC108" i="5"/>
  <c r="AY108" i="5"/>
  <c r="AV108" i="5"/>
  <c r="AR108" i="5"/>
  <c r="X108" i="5"/>
  <c r="W108" i="5"/>
  <c r="V108" i="5"/>
  <c r="U108" i="5"/>
  <c r="T108" i="5"/>
  <c r="S108" i="5"/>
  <c r="R108" i="5"/>
  <c r="Q108" i="5"/>
  <c r="P108" i="5"/>
  <c r="O108" i="5"/>
  <c r="N108" i="5"/>
  <c r="L108" i="5"/>
  <c r="K108" i="5"/>
  <c r="J108" i="5"/>
  <c r="I108" i="5"/>
  <c r="G108" i="5"/>
  <c r="F108" i="5"/>
  <c r="E108" i="5"/>
  <c r="C108" i="5"/>
  <c r="B108" i="5"/>
  <c r="X107" i="5"/>
  <c r="W107" i="5"/>
  <c r="V107" i="5"/>
  <c r="U107" i="5"/>
  <c r="T107" i="5"/>
  <c r="S107" i="5"/>
  <c r="R107" i="5"/>
  <c r="Q107" i="5"/>
  <c r="P107" i="5"/>
  <c r="O107" i="5"/>
  <c r="N107" i="5"/>
  <c r="L107" i="5"/>
  <c r="K107" i="5"/>
  <c r="J107" i="5"/>
  <c r="I107" i="5"/>
  <c r="G107" i="5"/>
  <c r="F107" i="5"/>
  <c r="E107" i="5"/>
  <c r="C107" i="5"/>
  <c r="B107" i="5"/>
  <c r="DF106" i="5"/>
  <c r="DE106" i="5"/>
  <c r="DD106" i="5"/>
  <c r="DC106" i="5"/>
  <c r="DB106" i="5"/>
  <c r="DA106" i="5"/>
  <c r="CZ106" i="5"/>
  <c r="CY106" i="5"/>
  <c r="CX106" i="5"/>
  <c r="CW106" i="5"/>
  <c r="CV106" i="5"/>
  <c r="CU106" i="5"/>
  <c r="CT106" i="5"/>
  <c r="CS106" i="5"/>
  <c r="CR106" i="5"/>
  <c r="CQ106" i="5"/>
  <c r="CP106" i="5"/>
  <c r="CO106" i="5"/>
  <c r="CN106" i="5"/>
  <c r="CM106" i="5"/>
  <c r="CL106" i="5"/>
  <c r="CK106" i="5"/>
  <c r="CJ106" i="5"/>
  <c r="CI106" i="5"/>
  <c r="CH106" i="5"/>
  <c r="CG106" i="5"/>
  <c r="CF106" i="5"/>
  <c r="CE106" i="5"/>
  <c r="CD106" i="5"/>
  <c r="CC106" i="5"/>
  <c r="CB106" i="5"/>
  <c r="CA106" i="5"/>
  <c r="BZ106" i="5"/>
  <c r="BY106" i="5"/>
  <c r="BX106" i="5"/>
  <c r="BU106" i="5"/>
  <c r="BT106" i="5"/>
  <c r="BS106" i="5"/>
  <c r="BR106" i="5"/>
  <c r="BQ106" i="5"/>
  <c r="BP106" i="5"/>
  <c r="BO106" i="5"/>
  <c r="BN106" i="5"/>
  <c r="BM106" i="5"/>
  <c r="BL106" i="5"/>
  <c r="BK106" i="5"/>
  <c r="BJ106" i="5"/>
  <c r="BI106" i="5"/>
  <c r="BH106" i="5"/>
  <c r="BG106" i="5"/>
  <c r="BF106" i="5"/>
  <c r="BE106" i="5"/>
  <c r="BD106" i="5"/>
  <c r="BC106" i="5"/>
  <c r="BB106" i="5"/>
  <c r="BA106" i="5"/>
  <c r="AZ106" i="5"/>
  <c r="AY106" i="5"/>
  <c r="AX106" i="5"/>
  <c r="AW106" i="5"/>
  <c r="AV106" i="5"/>
  <c r="AU106" i="5"/>
  <c r="AT106" i="5"/>
  <c r="AS106" i="5"/>
  <c r="AR106" i="5"/>
  <c r="AQ106" i="5"/>
  <c r="AP106" i="5"/>
  <c r="AO106" i="5"/>
  <c r="AN106" i="5"/>
  <c r="AM106" i="5"/>
  <c r="X106" i="5"/>
  <c r="W106" i="5"/>
  <c r="V106" i="5"/>
  <c r="U106" i="5"/>
  <c r="T106" i="5"/>
  <c r="S106" i="5"/>
  <c r="R106" i="5"/>
  <c r="Q106" i="5"/>
  <c r="P106" i="5"/>
  <c r="O106" i="5"/>
  <c r="N106" i="5"/>
  <c r="L106" i="5"/>
  <c r="K106" i="5"/>
  <c r="J106" i="5"/>
  <c r="I106" i="5"/>
  <c r="G106" i="5"/>
  <c r="F106" i="5"/>
  <c r="E106" i="5"/>
  <c r="C106" i="5"/>
  <c r="B106" i="5"/>
  <c r="AO114" i="5" l="1" a="1"/>
  <c r="AO114" i="5" s="1"/>
  <c r="AO108" i="5" s="1"/>
  <c r="BA114" i="5" a="1"/>
  <c r="BA114" i="5" s="1"/>
  <c r="BA108" i="5" s="1"/>
  <c r="C115" i="5"/>
  <c r="G115" i="5"/>
  <c r="K115" i="5"/>
  <c r="O115" i="5"/>
  <c r="S115" i="5"/>
  <c r="W115" i="5"/>
  <c r="E115" i="5"/>
  <c r="I115" i="5"/>
  <c r="Q115" i="5"/>
  <c r="U115" i="5"/>
  <c r="AM110" i="5"/>
  <c r="AO109" i="5"/>
  <c r="BA109" i="5"/>
  <c r="AW109" i="5"/>
  <c r="BI114" i="5" a="1"/>
  <c r="BI114" i="5" s="1"/>
  <c r="BI108" i="5" s="1"/>
  <c r="L115" i="5"/>
  <c r="T115" i="5"/>
  <c r="AK135" i="5"/>
  <c r="AM118" i="5" a="1"/>
  <c r="AM118" i="5" s="1"/>
  <c r="AM111" i="5" s="1"/>
  <c r="AQ118" i="5" a="1"/>
  <c r="AQ118" i="5" s="1"/>
  <c r="AQ111" i="5" s="1"/>
  <c r="AU118" i="5" a="1"/>
  <c r="AU118" i="5" s="1"/>
  <c r="AU111" i="5" s="1"/>
  <c r="AY118" i="5" a="1"/>
  <c r="AY118" i="5" s="1"/>
  <c r="AY111" i="5" s="1"/>
  <c r="BC118" i="5" a="1"/>
  <c r="BC118" i="5" s="1"/>
  <c r="BC111" i="5" s="1"/>
  <c r="BG118" i="5" a="1"/>
  <c r="BG118" i="5" s="1"/>
  <c r="BG111" i="5" s="1"/>
  <c r="BK118" i="5" a="1"/>
  <c r="BK118" i="5" s="1"/>
  <c r="BK111" i="5" s="1"/>
  <c r="BO118" i="5" a="1"/>
  <c r="BO118" i="5" s="1"/>
  <c r="BO111" i="5" s="1"/>
  <c r="BS118" i="5" a="1"/>
  <c r="BS118" i="5" s="1"/>
  <c r="BS111" i="5" s="1"/>
  <c r="AN118" i="5" a="1"/>
  <c r="AN118" i="5" s="1"/>
  <c r="AN111" i="5" s="1"/>
  <c r="AR118" i="5" a="1"/>
  <c r="AR118" i="5" s="1"/>
  <c r="AR111" i="5" s="1"/>
  <c r="AV118" i="5" a="1"/>
  <c r="AV118" i="5" s="1"/>
  <c r="AV111" i="5" s="1"/>
  <c r="AZ118" i="5" a="1"/>
  <c r="AZ118" i="5" s="1"/>
  <c r="AZ111" i="5" s="1"/>
  <c r="BD118" i="5" a="1"/>
  <c r="BD118" i="5" s="1"/>
  <c r="BD111" i="5" s="1"/>
  <c r="BH118" i="5" a="1"/>
  <c r="BH118" i="5" s="1"/>
  <c r="BH111" i="5" s="1"/>
  <c r="BL118" i="5" a="1"/>
  <c r="BL118" i="5" s="1"/>
  <c r="BL111" i="5" s="1"/>
  <c r="BP118" i="5" a="1"/>
  <c r="BP118" i="5" s="1"/>
  <c r="BP111" i="5" s="1"/>
  <c r="BT118" i="5" a="1"/>
  <c r="BT118" i="5" s="1"/>
  <c r="BT111" i="5" s="1"/>
  <c r="BM118" i="5" a="1"/>
  <c r="BM118" i="5" s="1"/>
  <c r="BM111" i="5" s="1"/>
  <c r="BQ118" i="5" a="1"/>
  <c r="BQ118" i="5" s="1"/>
  <c r="BQ111" i="5" s="1"/>
  <c r="BU118" i="5" a="1"/>
  <c r="BU118" i="5" s="1"/>
  <c r="BU111" i="5" s="1"/>
  <c r="AS109" i="5"/>
  <c r="AS114" i="5" a="1"/>
  <c r="AS114" i="5" s="1"/>
  <c r="AS108" i="5" s="1"/>
  <c r="BE114" i="5" a="1"/>
  <c r="BE114" i="5" s="1"/>
  <c r="BE108" i="5" s="1"/>
  <c r="AP114" i="5" a="1"/>
  <c r="AP114" i="5" s="1"/>
  <c r="AP109" i="5"/>
  <c r="AT114" i="5" a="1"/>
  <c r="AT114" i="5" s="1"/>
  <c r="AT109" i="5"/>
  <c r="AX114" i="5" a="1"/>
  <c r="AX114" i="5" s="1"/>
  <c r="AX109" i="5"/>
  <c r="BB114" i="5" a="1"/>
  <c r="BB114" i="5" s="1"/>
  <c r="BB109" i="5"/>
  <c r="BF114" i="5" a="1"/>
  <c r="BF114" i="5" s="1"/>
  <c r="BF109" i="5"/>
  <c r="BJ114" i="5" a="1"/>
  <c r="BJ114" i="5" s="1"/>
  <c r="BJ109" i="5"/>
  <c r="BN114" i="5" a="1"/>
  <c r="BN114" i="5" s="1"/>
  <c r="BN109" i="5"/>
  <c r="BR114" i="5" a="1"/>
  <c r="BR114" i="5" s="1"/>
  <c r="BR109" i="5"/>
  <c r="AQ114" i="5" a="1"/>
  <c r="AQ114" i="5" s="1"/>
  <c r="AP118" i="5" a="1"/>
  <c r="AP118" i="5" s="1"/>
  <c r="AP111" i="5" s="1"/>
  <c r="AT118" i="5" a="1"/>
  <c r="AT118" i="5" s="1"/>
  <c r="AT111" i="5" s="1"/>
  <c r="AX118" i="5" a="1"/>
  <c r="AX118" i="5" s="1"/>
  <c r="AX111" i="5" s="1"/>
  <c r="BB118" i="5" a="1"/>
  <c r="BB118" i="5" s="1"/>
  <c r="BB111" i="5" s="1"/>
  <c r="BF118" i="5" a="1"/>
  <c r="BF118" i="5" s="1"/>
  <c r="BF111" i="5" s="1"/>
  <c r="BJ118" i="5" a="1"/>
  <c r="BJ118" i="5" s="1"/>
  <c r="BJ111" i="5" s="1"/>
  <c r="BN118" i="5" a="1"/>
  <c r="BN118" i="5" s="1"/>
  <c r="BN111" i="5" s="1"/>
  <c r="BR118" i="5" a="1"/>
  <c r="BR118" i="5" s="1"/>
  <c r="BR111" i="5" s="1"/>
  <c r="AM114" i="5" a="1"/>
  <c r="AM114" i="5" s="1"/>
  <c r="AU114" i="5" a="1"/>
  <c r="AU114" i="5" s="1"/>
  <c r="AK131" i="5"/>
  <c r="X131" i="4"/>
  <c r="W131" i="4"/>
  <c r="V131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X129" i="4"/>
  <c r="W129" i="4"/>
  <c r="V129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B129" i="4"/>
  <c r="X128" i="4"/>
  <c r="W128" i="4"/>
  <c r="V128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C128" i="4"/>
  <c r="B128" i="4"/>
  <c r="BB124" i="4"/>
  <c r="BT123" i="4"/>
  <c r="BQ123" i="4"/>
  <c r="BN123" i="4"/>
  <c r="BM123" i="4"/>
  <c r="BK123" i="4"/>
  <c r="BH123" i="4"/>
  <c r="BB123" i="4"/>
  <c r="AS123" i="4"/>
  <c r="X122" i="4"/>
  <c r="W122" i="4"/>
  <c r="V122" i="4"/>
  <c r="U122" i="4"/>
  <c r="T122" i="4"/>
  <c r="S122" i="4"/>
  <c r="R122" i="4"/>
  <c r="Q122" i="4"/>
  <c r="P122" i="4"/>
  <c r="O122" i="4"/>
  <c r="N122" i="4"/>
  <c r="L122" i="4"/>
  <c r="K122" i="4"/>
  <c r="J122" i="4"/>
  <c r="I122" i="4"/>
  <c r="G122" i="4"/>
  <c r="F122" i="4"/>
  <c r="E122" i="4"/>
  <c r="C122" i="4"/>
  <c r="B122" i="4"/>
  <c r="X121" i="4"/>
  <c r="W121" i="4"/>
  <c r="V121" i="4"/>
  <c r="U121" i="4"/>
  <c r="T121" i="4"/>
  <c r="S121" i="4"/>
  <c r="R121" i="4"/>
  <c r="Q121" i="4"/>
  <c r="P121" i="4"/>
  <c r="O121" i="4"/>
  <c r="N121" i="4"/>
  <c r="L121" i="4"/>
  <c r="K121" i="4"/>
  <c r="J121" i="4"/>
  <c r="I121" i="4"/>
  <c r="G121" i="4"/>
  <c r="F121" i="4"/>
  <c r="E121" i="4"/>
  <c r="C121" i="4"/>
  <c r="B121" i="4"/>
  <c r="X120" i="4"/>
  <c r="W120" i="4"/>
  <c r="V120" i="4"/>
  <c r="U120" i="4"/>
  <c r="T120" i="4"/>
  <c r="S120" i="4"/>
  <c r="R120" i="4"/>
  <c r="Q120" i="4"/>
  <c r="P120" i="4"/>
  <c r="O120" i="4"/>
  <c r="N120" i="4"/>
  <c r="L120" i="4"/>
  <c r="K120" i="4"/>
  <c r="J120" i="4"/>
  <c r="I120" i="4"/>
  <c r="G120" i="4"/>
  <c r="F120" i="4"/>
  <c r="E120" i="4"/>
  <c r="C120" i="4"/>
  <c r="B120" i="4"/>
  <c r="BU119" i="4"/>
  <c r="BT119" i="4"/>
  <c r="BS119" i="4"/>
  <c r="BR119" i="4"/>
  <c r="BQ119" i="4"/>
  <c r="BP119" i="4"/>
  <c r="BO119" i="4"/>
  <c r="BN119" i="4"/>
  <c r="BM119" i="4"/>
  <c r="BL119" i="4"/>
  <c r="BK119" i="4"/>
  <c r="BJ119" i="4"/>
  <c r="BI119" i="4"/>
  <c r="BH119" i="4"/>
  <c r="BG119" i="4"/>
  <c r="BF119" i="4"/>
  <c r="BE119" i="4"/>
  <c r="BD119" i="4"/>
  <c r="BC119" i="4"/>
  <c r="BB119" i="4"/>
  <c r="BA119" i="4"/>
  <c r="AZ119" i="4"/>
  <c r="AY119" i="4"/>
  <c r="AX119" i="4"/>
  <c r="AW119" i="4"/>
  <c r="AV119" i="4"/>
  <c r="AU119" i="4"/>
  <c r="AT119" i="4"/>
  <c r="AS119" i="4"/>
  <c r="AR119" i="4"/>
  <c r="AQ119" i="4"/>
  <c r="AP119" i="4"/>
  <c r="AO119" i="4"/>
  <c r="AN119" i="4"/>
  <c r="AM119" i="4"/>
  <c r="X119" i="4"/>
  <c r="W119" i="4"/>
  <c r="V119" i="4"/>
  <c r="U119" i="4"/>
  <c r="T119" i="4"/>
  <c r="S119" i="4"/>
  <c r="R119" i="4"/>
  <c r="Q119" i="4"/>
  <c r="P119" i="4"/>
  <c r="O119" i="4"/>
  <c r="N119" i="4"/>
  <c r="L119" i="4"/>
  <c r="K119" i="4"/>
  <c r="J119" i="4"/>
  <c r="I119" i="4"/>
  <c r="G119" i="4"/>
  <c r="F119" i="4"/>
  <c r="E119" i="4"/>
  <c r="C119" i="4"/>
  <c r="B119" i="4"/>
  <c r="X118" i="4"/>
  <c r="W118" i="4"/>
  <c r="V118" i="4"/>
  <c r="U118" i="4"/>
  <c r="T118" i="4"/>
  <c r="S118" i="4"/>
  <c r="R118" i="4"/>
  <c r="Q118" i="4"/>
  <c r="P118" i="4"/>
  <c r="O118" i="4"/>
  <c r="N118" i="4"/>
  <c r="L118" i="4"/>
  <c r="K118" i="4"/>
  <c r="J118" i="4"/>
  <c r="I118" i="4"/>
  <c r="G118" i="4"/>
  <c r="F118" i="4"/>
  <c r="E118" i="4"/>
  <c r="C118" i="4"/>
  <c r="B118" i="4"/>
  <c r="BU117" i="4"/>
  <c r="BT117" i="4"/>
  <c r="BS117" i="4"/>
  <c r="BS110" i="4" s="1"/>
  <c r="BR117" i="4"/>
  <c r="BQ117" i="4"/>
  <c r="BP117" i="4"/>
  <c r="BO117" i="4"/>
  <c r="BN117" i="4"/>
  <c r="BM117" i="4"/>
  <c r="BL117" i="4"/>
  <c r="BK117" i="4"/>
  <c r="BK110" i="4" s="1"/>
  <c r="BJ117" i="4"/>
  <c r="BI117" i="4"/>
  <c r="BH117" i="4"/>
  <c r="BG117" i="4"/>
  <c r="BF117" i="4"/>
  <c r="BE117" i="4"/>
  <c r="BD117" i="4"/>
  <c r="BC117" i="4"/>
  <c r="BB117" i="4"/>
  <c r="BA117" i="4"/>
  <c r="AZ117" i="4"/>
  <c r="AY117" i="4"/>
  <c r="AX117" i="4"/>
  <c r="AW117" i="4"/>
  <c r="AV117" i="4"/>
  <c r="AU117" i="4"/>
  <c r="AT117" i="4"/>
  <c r="AS117" i="4"/>
  <c r="AR117" i="4"/>
  <c r="AQ117" i="4"/>
  <c r="AP117" i="4"/>
  <c r="AO117" i="4"/>
  <c r="AN117" i="4"/>
  <c r="AM117" i="4"/>
  <c r="X117" i="4"/>
  <c r="W117" i="4"/>
  <c r="V117" i="4"/>
  <c r="U117" i="4"/>
  <c r="T117" i="4"/>
  <c r="S117" i="4"/>
  <c r="R117" i="4"/>
  <c r="Q117" i="4"/>
  <c r="P117" i="4"/>
  <c r="O117" i="4"/>
  <c r="N117" i="4"/>
  <c r="N115" i="4" s="1"/>
  <c r="L117" i="4"/>
  <c r="K117" i="4"/>
  <c r="J117" i="4"/>
  <c r="I117" i="4"/>
  <c r="G117" i="4"/>
  <c r="F117" i="4"/>
  <c r="E117" i="4"/>
  <c r="C117" i="4"/>
  <c r="B117" i="4"/>
  <c r="B115" i="4" s="1"/>
  <c r="BU116" i="4"/>
  <c r="BT116" i="4"/>
  <c r="BS116" i="4"/>
  <c r="BR116" i="4"/>
  <c r="BQ116" i="4"/>
  <c r="BP116" i="4"/>
  <c r="BO116" i="4"/>
  <c r="BN116" i="4"/>
  <c r="BM116" i="4"/>
  <c r="BL116" i="4"/>
  <c r="BK116" i="4"/>
  <c r="BJ116" i="4"/>
  <c r="BI116" i="4"/>
  <c r="BH116" i="4"/>
  <c r="BG116" i="4"/>
  <c r="BF116" i="4"/>
  <c r="BE116" i="4"/>
  <c r="BD116" i="4"/>
  <c r="BC116" i="4"/>
  <c r="BB116" i="4"/>
  <c r="BA116" i="4"/>
  <c r="AZ116" i="4"/>
  <c r="AY116" i="4"/>
  <c r="AX116" i="4"/>
  <c r="AX109" i="4" s="1"/>
  <c r="AW116" i="4"/>
  <c r="AV116" i="4"/>
  <c r="AU116" i="4"/>
  <c r="AT116" i="4"/>
  <c r="AT110" i="4" s="1"/>
  <c r="AS116" i="4"/>
  <c r="AR116" i="4"/>
  <c r="AQ116" i="4"/>
  <c r="AP116" i="4"/>
  <c r="AP110" i="4" s="1"/>
  <c r="AO116" i="4"/>
  <c r="AN116" i="4"/>
  <c r="AM116" i="4"/>
  <c r="X116" i="4"/>
  <c r="X115" i="4" s="1"/>
  <c r="W116" i="4"/>
  <c r="W115" i="4" s="1"/>
  <c r="V116" i="4"/>
  <c r="U116" i="4"/>
  <c r="T116" i="4"/>
  <c r="T115" i="4" s="1"/>
  <c r="S116" i="4"/>
  <c r="S115" i="4" s="1"/>
  <c r="R116" i="4"/>
  <c r="Q116" i="4"/>
  <c r="P116" i="4"/>
  <c r="P115" i="4" s="1"/>
  <c r="O116" i="4"/>
  <c r="O115" i="4" s="1"/>
  <c r="N116" i="4"/>
  <c r="L116" i="4"/>
  <c r="L115" i="4" s="1"/>
  <c r="K116" i="4"/>
  <c r="K115" i="4" s="1"/>
  <c r="J116" i="4"/>
  <c r="I116" i="4"/>
  <c r="G116" i="4"/>
  <c r="G115" i="4" s="1"/>
  <c r="F116" i="4"/>
  <c r="E116" i="4"/>
  <c r="C116" i="4"/>
  <c r="C115" i="4" s="1"/>
  <c r="B116" i="4"/>
  <c r="BU115" i="4"/>
  <c r="BU118" i="4" s="1" a="1"/>
  <c r="BU118" i="4" s="1"/>
  <c r="BT115" i="4"/>
  <c r="BT114" i="4" s="1" a="1"/>
  <c r="BT114" i="4" s="1"/>
  <c r="BT108" i="4" s="1"/>
  <c r="BS115" i="4"/>
  <c r="BS109" i="4" s="1"/>
  <c r="BR115" i="4"/>
  <c r="BQ115" i="4"/>
  <c r="BQ118" i="4" s="1" a="1"/>
  <c r="BQ118" i="4" s="1"/>
  <c r="BP115" i="4"/>
  <c r="BO115" i="4"/>
  <c r="BO114" i="4" s="1" a="1"/>
  <c r="BO114" i="4" s="1"/>
  <c r="BN115" i="4"/>
  <c r="BM115" i="4"/>
  <c r="BM118" i="4" s="1" a="1"/>
  <c r="BM118" i="4" s="1"/>
  <c r="BL115" i="4"/>
  <c r="BL114" i="4" s="1" a="1"/>
  <c r="BL114" i="4" s="1"/>
  <c r="BL108" i="4" s="1"/>
  <c r="BK115" i="4"/>
  <c r="BJ115" i="4"/>
  <c r="BI115" i="4"/>
  <c r="BI118" i="4" s="1" a="1"/>
  <c r="BI118" i="4" s="1"/>
  <c r="BH115" i="4"/>
  <c r="BH114" i="4" s="1" a="1"/>
  <c r="BH114" i="4" s="1"/>
  <c r="BH108" i="4" s="1"/>
  <c r="BG115" i="4"/>
  <c r="BG109" i="4" s="1"/>
  <c r="BF115" i="4"/>
  <c r="BE115" i="4"/>
  <c r="BE118" i="4" s="1" a="1"/>
  <c r="BE118" i="4" s="1"/>
  <c r="BD115" i="4"/>
  <c r="BD114" i="4" s="1" a="1"/>
  <c r="BD114" i="4" s="1"/>
  <c r="BD108" i="4" s="1"/>
  <c r="BC115" i="4"/>
  <c r="BC109" i="4" s="1"/>
  <c r="BB115" i="4"/>
  <c r="BA115" i="4"/>
  <c r="BA118" i="4" s="1" a="1"/>
  <c r="BA118" i="4" s="1"/>
  <c r="AZ115" i="4"/>
  <c r="AZ114" i="4" s="1" a="1"/>
  <c r="AZ114" i="4" s="1"/>
  <c r="AZ108" i="4" s="1"/>
  <c r="AY115" i="4"/>
  <c r="AY109" i="4" s="1"/>
  <c r="AX115" i="4"/>
  <c r="AX114" i="4" s="1" a="1"/>
  <c r="AX114" i="4" s="1"/>
  <c r="AW115" i="4"/>
  <c r="AW118" i="4" s="1" a="1"/>
  <c r="AW118" i="4" s="1"/>
  <c r="AV115" i="4"/>
  <c r="AV109" i="4" s="1"/>
  <c r="AU115" i="4"/>
  <c r="AU114" i="4" s="1" a="1"/>
  <c r="AU114" i="4" s="1"/>
  <c r="AU108" i="4" s="1"/>
  <c r="AT115" i="4"/>
  <c r="AS115" i="4"/>
  <c r="AS118" i="4" s="1" a="1"/>
  <c r="AS118" i="4" s="1"/>
  <c r="AS111" i="4" s="1"/>
  <c r="AR115" i="4"/>
  <c r="AR114" i="4" s="1" a="1"/>
  <c r="AR114" i="4" s="1"/>
  <c r="AQ115" i="4"/>
  <c r="AQ114" i="4" s="1" a="1"/>
  <c r="AQ114" i="4" s="1"/>
  <c r="AP115" i="4"/>
  <c r="AO115" i="4"/>
  <c r="AO118" i="4" s="1" a="1"/>
  <c r="AO118" i="4" s="1"/>
  <c r="AO111" i="4" s="1"/>
  <c r="AN115" i="4"/>
  <c r="AM115" i="4"/>
  <c r="AM109" i="4" s="1"/>
  <c r="V115" i="4"/>
  <c r="R115" i="4"/>
  <c r="J115" i="4"/>
  <c r="F115" i="4"/>
  <c r="BU114" i="4" a="1"/>
  <c r="BU114" i="4" s="1"/>
  <c r="BQ114" i="4" a="1"/>
  <c r="BQ114" i="4" s="1"/>
  <c r="BP114" i="4" a="1"/>
  <c r="BP114" i="4" s="1"/>
  <c r="BP108" i="4" s="1"/>
  <c r="BN114" i="4" a="1"/>
  <c r="BN114" i="4" s="1"/>
  <c r="BM114" i="4" a="1"/>
  <c r="BM114" i="4" s="1"/>
  <c r="BI114" i="4" a="1"/>
  <c r="BI114" i="4" s="1"/>
  <c r="BI108" i="4" s="1"/>
  <c r="BF114" i="4" a="1"/>
  <c r="BF114" i="4" s="1"/>
  <c r="BA114" i="4" a="1"/>
  <c r="BA114" i="4" s="1"/>
  <c r="AT114" i="4" a="1"/>
  <c r="AT114" i="4" s="1"/>
  <c r="AP114" i="4" a="1"/>
  <c r="AP114" i="4" s="1"/>
  <c r="AN114" i="4" a="1"/>
  <c r="AN114" i="4" s="1"/>
  <c r="AN108" i="4" s="1"/>
  <c r="AM114" i="4" a="1"/>
  <c r="AM114" i="4" s="1"/>
  <c r="X114" i="4"/>
  <c r="W114" i="4"/>
  <c r="V114" i="4"/>
  <c r="U114" i="4"/>
  <c r="T114" i="4"/>
  <c r="S114" i="4"/>
  <c r="R114" i="4"/>
  <c r="Q114" i="4"/>
  <c r="P114" i="4"/>
  <c r="O114" i="4"/>
  <c r="N114" i="4"/>
  <c r="L114" i="4"/>
  <c r="K114" i="4"/>
  <c r="J114" i="4"/>
  <c r="I114" i="4"/>
  <c r="G114" i="4"/>
  <c r="F114" i="4"/>
  <c r="E114" i="4"/>
  <c r="C114" i="4"/>
  <c r="B114" i="4"/>
  <c r="X113" i="4"/>
  <c r="W113" i="4"/>
  <c r="V113" i="4"/>
  <c r="U113" i="4"/>
  <c r="T113" i="4"/>
  <c r="S113" i="4"/>
  <c r="R113" i="4"/>
  <c r="Q113" i="4"/>
  <c r="P113" i="4"/>
  <c r="O113" i="4"/>
  <c r="N113" i="4"/>
  <c r="L113" i="4"/>
  <c r="K113" i="4"/>
  <c r="J113" i="4"/>
  <c r="I113" i="4"/>
  <c r="G113" i="4"/>
  <c r="F113" i="4"/>
  <c r="E113" i="4"/>
  <c r="C113" i="4"/>
  <c r="B113" i="4"/>
  <c r="X112" i="4"/>
  <c r="W112" i="4"/>
  <c r="V112" i="4"/>
  <c r="U112" i="4"/>
  <c r="T112" i="4"/>
  <c r="S112" i="4"/>
  <c r="R112" i="4"/>
  <c r="Q112" i="4"/>
  <c r="P112" i="4"/>
  <c r="O112" i="4"/>
  <c r="N112" i="4"/>
  <c r="L112" i="4"/>
  <c r="K112" i="4"/>
  <c r="J112" i="4"/>
  <c r="I112" i="4"/>
  <c r="G112" i="4"/>
  <c r="F112" i="4"/>
  <c r="E112" i="4"/>
  <c r="C112" i="4"/>
  <c r="B112" i="4"/>
  <c r="BU111" i="4"/>
  <c r="BQ111" i="4"/>
  <c r="BM111" i="4"/>
  <c r="BI111" i="4"/>
  <c r="BE111" i="4"/>
  <c r="BA111" i="4"/>
  <c r="AW111" i="4"/>
  <c r="X111" i="4"/>
  <c r="W111" i="4"/>
  <c r="V111" i="4"/>
  <c r="U111" i="4"/>
  <c r="T111" i="4"/>
  <c r="S111" i="4"/>
  <c r="R111" i="4"/>
  <c r="Q111" i="4"/>
  <c r="P111" i="4"/>
  <c r="O111" i="4"/>
  <c r="N111" i="4"/>
  <c r="L111" i="4"/>
  <c r="K111" i="4"/>
  <c r="J111" i="4"/>
  <c r="I111" i="4"/>
  <c r="G111" i="4"/>
  <c r="F111" i="4"/>
  <c r="E111" i="4"/>
  <c r="C111" i="4"/>
  <c r="B111" i="4"/>
  <c r="BU110" i="4"/>
  <c r="BT110" i="4"/>
  <c r="BR110" i="4"/>
  <c r="BQ110" i="4"/>
  <c r="BP110" i="4"/>
  <c r="BN110" i="4"/>
  <c r="BM110" i="4"/>
  <c r="BL110" i="4"/>
  <c r="BJ110" i="4"/>
  <c r="BI110" i="4"/>
  <c r="BH110" i="4"/>
  <c r="BF110" i="4"/>
  <c r="BE110" i="4"/>
  <c r="BD110" i="4"/>
  <c r="BB110" i="4"/>
  <c r="BA110" i="4"/>
  <c r="AZ110" i="4"/>
  <c r="AX110" i="4"/>
  <c r="AW110" i="4"/>
  <c r="AV110" i="4"/>
  <c r="AS110" i="4"/>
  <c r="AR110" i="4"/>
  <c r="AN110" i="4"/>
  <c r="X110" i="4"/>
  <c r="W110" i="4"/>
  <c r="V110" i="4"/>
  <c r="U110" i="4"/>
  <c r="T110" i="4"/>
  <c r="S110" i="4"/>
  <c r="R110" i="4"/>
  <c r="Q110" i="4"/>
  <c r="P110" i="4"/>
  <c r="O110" i="4"/>
  <c r="N110" i="4"/>
  <c r="L110" i="4"/>
  <c r="K110" i="4"/>
  <c r="J110" i="4"/>
  <c r="I110" i="4"/>
  <c r="G110" i="4"/>
  <c r="F110" i="4"/>
  <c r="E110" i="4"/>
  <c r="C110" i="4"/>
  <c r="B110" i="4"/>
  <c r="BU109" i="4"/>
  <c r="BT109" i="4"/>
  <c r="BR109" i="4"/>
  <c r="BQ109" i="4"/>
  <c r="BP109" i="4"/>
  <c r="BN109" i="4"/>
  <c r="BM109" i="4"/>
  <c r="BL109" i="4"/>
  <c r="BJ109" i="4"/>
  <c r="BI109" i="4"/>
  <c r="BH109" i="4"/>
  <c r="BF109" i="4"/>
  <c r="BE109" i="4"/>
  <c r="BD109" i="4"/>
  <c r="BB109" i="4"/>
  <c r="AU109" i="4"/>
  <c r="AT109" i="4"/>
  <c r="AP109" i="4"/>
  <c r="AN109" i="4"/>
  <c r="X109" i="4"/>
  <c r="W109" i="4"/>
  <c r="V109" i="4"/>
  <c r="U109" i="4"/>
  <c r="T109" i="4"/>
  <c r="S109" i="4"/>
  <c r="R109" i="4"/>
  <c r="Q109" i="4"/>
  <c r="P109" i="4"/>
  <c r="O109" i="4"/>
  <c r="N109" i="4"/>
  <c r="L109" i="4"/>
  <c r="K109" i="4"/>
  <c r="J109" i="4"/>
  <c r="I109" i="4"/>
  <c r="G109" i="4"/>
  <c r="F109" i="4"/>
  <c r="E109" i="4"/>
  <c r="C109" i="4"/>
  <c r="B109" i="4"/>
  <c r="BU108" i="4"/>
  <c r="BQ108" i="4"/>
  <c r="BM108" i="4"/>
  <c r="BA108" i="4"/>
  <c r="AM108" i="4"/>
  <c r="X108" i="4"/>
  <c r="W108" i="4"/>
  <c r="V108" i="4"/>
  <c r="U108" i="4"/>
  <c r="T108" i="4"/>
  <c r="S108" i="4"/>
  <c r="R108" i="4"/>
  <c r="Q108" i="4"/>
  <c r="P108" i="4"/>
  <c r="O108" i="4"/>
  <c r="N108" i="4"/>
  <c r="L108" i="4"/>
  <c r="K108" i="4"/>
  <c r="J108" i="4"/>
  <c r="I108" i="4"/>
  <c r="G108" i="4"/>
  <c r="F108" i="4"/>
  <c r="E108" i="4"/>
  <c r="C108" i="4"/>
  <c r="B108" i="4"/>
  <c r="X107" i="4"/>
  <c r="W107" i="4"/>
  <c r="V107" i="4"/>
  <c r="U107" i="4"/>
  <c r="T107" i="4"/>
  <c r="S107" i="4"/>
  <c r="R107" i="4"/>
  <c r="Q107" i="4"/>
  <c r="P107" i="4"/>
  <c r="O107" i="4"/>
  <c r="N107" i="4"/>
  <c r="L107" i="4"/>
  <c r="K107" i="4"/>
  <c r="J107" i="4"/>
  <c r="I107" i="4"/>
  <c r="G107" i="4"/>
  <c r="F107" i="4"/>
  <c r="E107" i="4"/>
  <c r="C107" i="4"/>
  <c r="B107" i="4"/>
  <c r="DF106" i="4"/>
  <c r="DE106" i="4"/>
  <c r="DD106" i="4"/>
  <c r="DC106" i="4"/>
  <c r="DB106" i="4"/>
  <c r="DA106" i="4"/>
  <c r="CZ106" i="4"/>
  <c r="CY106" i="4"/>
  <c r="CX106" i="4"/>
  <c r="CW106" i="4"/>
  <c r="CV106" i="4"/>
  <c r="CU106" i="4"/>
  <c r="CT106" i="4"/>
  <c r="CS106" i="4"/>
  <c r="CR106" i="4"/>
  <c r="CQ106" i="4"/>
  <c r="CP106" i="4"/>
  <c r="CO106" i="4"/>
  <c r="CN106" i="4"/>
  <c r="CM106" i="4"/>
  <c r="CL106" i="4"/>
  <c r="CK106" i="4"/>
  <c r="CJ106" i="4"/>
  <c r="CI106" i="4"/>
  <c r="CH106" i="4"/>
  <c r="CG106" i="4"/>
  <c r="CF106" i="4"/>
  <c r="CE106" i="4"/>
  <c r="CD106" i="4"/>
  <c r="CC106" i="4"/>
  <c r="CB106" i="4"/>
  <c r="CA106" i="4"/>
  <c r="BZ106" i="4"/>
  <c r="BY106" i="4"/>
  <c r="BX106" i="4"/>
  <c r="BU106" i="4"/>
  <c r="BT106" i="4"/>
  <c r="BS106" i="4"/>
  <c r="BR106" i="4"/>
  <c r="BQ106" i="4"/>
  <c r="BP106" i="4"/>
  <c r="BO106" i="4"/>
  <c r="BN106" i="4"/>
  <c r="BM106" i="4"/>
  <c r="BL106" i="4"/>
  <c r="BK106" i="4"/>
  <c r="BJ106" i="4"/>
  <c r="BI106" i="4"/>
  <c r="BH106" i="4"/>
  <c r="BG106" i="4"/>
  <c r="BF106" i="4"/>
  <c r="BE106" i="4"/>
  <c r="BD106" i="4"/>
  <c r="BC106" i="4"/>
  <c r="BB106" i="4"/>
  <c r="BA106" i="4"/>
  <c r="AZ106" i="4"/>
  <c r="AY106" i="4"/>
  <c r="AX106" i="4"/>
  <c r="AW106" i="4"/>
  <c r="AV106" i="4"/>
  <c r="AU106" i="4"/>
  <c r="AT106" i="4"/>
  <c r="AS106" i="4"/>
  <c r="AR106" i="4"/>
  <c r="AQ106" i="4"/>
  <c r="AP106" i="4"/>
  <c r="AO106" i="4"/>
  <c r="AN106" i="4"/>
  <c r="AM106" i="4"/>
  <c r="X106" i="4"/>
  <c r="W106" i="4"/>
  <c r="V106" i="4"/>
  <c r="U106" i="4"/>
  <c r="T106" i="4"/>
  <c r="S106" i="4"/>
  <c r="R106" i="4"/>
  <c r="Q106" i="4"/>
  <c r="P106" i="4"/>
  <c r="O106" i="4"/>
  <c r="N106" i="4"/>
  <c r="L106" i="4"/>
  <c r="K106" i="4"/>
  <c r="J106" i="4"/>
  <c r="I106" i="4"/>
  <c r="G106" i="4"/>
  <c r="F106" i="4"/>
  <c r="E106" i="4"/>
  <c r="C106" i="4"/>
  <c r="B106" i="4"/>
  <c r="P107" i="1"/>
  <c r="B107" i="1"/>
  <c r="CP107" i="5"/>
  <c r="CK107" i="4"/>
  <c r="D130" i="5"/>
  <c r="CY114" i="5"/>
  <c r="CM114" i="4"/>
  <c r="DB115" i="4"/>
  <c r="CL115" i="5"/>
  <c r="I130" i="4"/>
  <c r="CG108" i="5"/>
  <c r="C123" i="4"/>
  <c r="DD114" i="4"/>
  <c r="J130" i="5"/>
  <c r="I124" i="4"/>
  <c r="U123" i="5"/>
  <c r="CK115" i="5"/>
  <c r="CR107" i="4"/>
  <c r="L123" i="5"/>
  <c r="DE107" i="5"/>
  <c r="DF108" i="4"/>
  <c r="DA114" i="4"/>
  <c r="DE115" i="5"/>
  <c r="CK114" i="5"/>
  <c r="S124" i="4"/>
  <c r="CH108" i="4"/>
  <c r="CV115" i="5"/>
  <c r="T123" i="5"/>
  <c r="CR115" i="4"/>
  <c r="CV114" i="5"/>
  <c r="O124" i="5"/>
  <c r="CJ115" i="4"/>
  <c r="DF115" i="4"/>
  <c r="CT114" i="5"/>
  <c r="CY107" i="4"/>
  <c r="CA108" i="5"/>
  <c r="R123" i="4"/>
  <c r="DB107" i="4"/>
  <c r="V124" i="5"/>
  <c r="BY115" i="4"/>
  <c r="CK108" i="5"/>
  <c r="S130" i="4"/>
  <c r="CJ108" i="4"/>
  <c r="P124" i="5"/>
  <c r="BZ115" i="4"/>
  <c r="CS107" i="4"/>
  <c r="CG115" i="4"/>
  <c r="R123" i="5"/>
  <c r="CZ108" i="4"/>
  <c r="DD108" i="4"/>
  <c r="DD114" i="5"/>
  <c r="CQ107" i="5"/>
  <c r="CX114" i="4"/>
  <c r="BZ114" i="4"/>
  <c r="CJ115" i="5"/>
  <c r="CN114" i="4"/>
  <c r="DC115" i="5"/>
  <c r="DD115" i="4"/>
  <c r="CH108" i="5"/>
  <c r="H130" i="4"/>
  <c r="CO114" i="5"/>
  <c r="Q124" i="5"/>
  <c r="BX114" i="4"/>
  <c r="CE108" i="5"/>
  <c r="CN115" i="5"/>
  <c r="W130" i="4"/>
  <c r="C123" i="5"/>
  <c r="CZ115" i="4"/>
  <c r="T124" i="4"/>
  <c r="CN115" i="4"/>
  <c r="CV107" i="4"/>
  <c r="CY108" i="5"/>
  <c r="CI107" i="5"/>
  <c r="CW115" i="4"/>
  <c r="O130" i="4"/>
  <c r="CC114" i="4"/>
  <c r="CU107" i="4"/>
  <c r="CL107" i="5"/>
  <c r="CL114" i="4"/>
  <c r="Q130" i="5"/>
  <c r="CJ114" i="4"/>
  <c r="K124" i="4"/>
  <c r="CB115" i="5"/>
  <c r="CD115" i="4"/>
  <c r="CG115" i="5"/>
  <c r="Q123" i="5"/>
  <c r="CY115" i="4"/>
  <c r="S124" i="5"/>
  <c r="E130" i="5"/>
  <c r="CC107" i="5"/>
  <c r="CK114" i="4"/>
  <c r="CT107" i="5"/>
  <c r="CZ108" i="5"/>
  <c r="CR108" i="4"/>
  <c r="CQ115" i="4"/>
  <c r="CH114" i="5"/>
  <c r="CV108" i="4"/>
  <c r="G130" i="4"/>
  <c r="BX115" i="5"/>
  <c r="CG107" i="5"/>
  <c r="BX114" i="5"/>
  <c r="DA108" i="5"/>
  <c r="C124" i="5"/>
  <c r="CI114" i="4"/>
  <c r="CT114" i="4"/>
  <c r="CK108" i="4"/>
  <c r="CV114" i="4"/>
  <c r="T123" i="4"/>
  <c r="CX114" i="5"/>
  <c r="CS115" i="4"/>
  <c r="DA114" i="5"/>
  <c r="L124" i="4"/>
  <c r="CU108" i="4"/>
  <c r="CM107" i="4"/>
  <c r="E123" i="4"/>
  <c r="C130" i="4"/>
  <c r="CT108" i="4"/>
  <c r="CH115" i="5"/>
  <c r="DB115" i="5"/>
  <c r="CY115" i="5"/>
  <c r="K130" i="4"/>
  <c r="BY108" i="5"/>
  <c r="CQ108" i="5"/>
  <c r="O123" i="5"/>
  <c r="CS107" i="5"/>
  <c r="CF114" i="5"/>
  <c r="CP108" i="4"/>
  <c r="CF108" i="4"/>
  <c r="CX107" i="5"/>
  <c r="CA107" i="5"/>
  <c r="CP108" i="5"/>
  <c r="CZ107" i="4"/>
  <c r="DB107" i="5"/>
  <c r="DA107" i="5"/>
  <c r="CS114" i="5"/>
  <c r="CE107" i="5"/>
  <c r="N130" i="5"/>
  <c r="Q123" i="4"/>
  <c r="CC107" i="4"/>
  <c r="G124" i="5"/>
  <c r="CR114" i="5"/>
  <c r="P130" i="5"/>
  <c r="DC108" i="5"/>
  <c r="CO107" i="4"/>
  <c r="F123" i="5"/>
  <c r="U123" i="4"/>
  <c r="BY114" i="5"/>
  <c r="CO115" i="5"/>
  <c r="F124" i="4"/>
  <c r="CT108" i="5"/>
  <c r="H130" i="5"/>
  <c r="CU114" i="4"/>
  <c r="CG114" i="4"/>
  <c r="X123" i="4"/>
  <c r="CX108" i="5"/>
  <c r="CA108" i="4"/>
  <c r="CW107" i="5"/>
  <c r="CB115" i="4"/>
  <c r="S123" i="5"/>
  <c r="F124" i="5"/>
  <c r="CD107" i="4"/>
  <c r="G123" i="5"/>
  <c r="CA114" i="4"/>
  <c r="DD107" i="4"/>
  <c r="CX115" i="5"/>
  <c r="CH107" i="4"/>
  <c r="CT115" i="5"/>
  <c r="CP114" i="5"/>
  <c r="G130" i="5"/>
  <c r="DE108" i="4"/>
  <c r="J124" i="4"/>
  <c r="CI108" i="5"/>
  <c r="P123" i="4"/>
  <c r="DB108" i="4"/>
  <c r="N130" i="4"/>
  <c r="CF115" i="5"/>
  <c r="CR115" i="5"/>
  <c r="N123" i="4"/>
  <c r="CS115" i="5"/>
  <c r="BX107" i="4"/>
  <c r="B124" i="5"/>
  <c r="DB114" i="5"/>
  <c r="I130" i="5"/>
  <c r="CZ114" i="5"/>
  <c r="CE115" i="5"/>
  <c r="U124" i="5"/>
  <c r="BZ115" i="5"/>
  <c r="R130" i="4"/>
  <c r="W124" i="5"/>
  <c r="W124" i="4"/>
  <c r="BZ108" i="4"/>
  <c r="O123" i="4"/>
  <c r="P130" i="4"/>
  <c r="CS108" i="5"/>
  <c r="CM108" i="5"/>
  <c r="DF114" i="4"/>
  <c r="CB108" i="5"/>
  <c r="CO108" i="4"/>
  <c r="CD114" i="5"/>
  <c r="CO114" i="4"/>
  <c r="CB114" i="4"/>
  <c r="CU114" i="5"/>
  <c r="E124" i="5"/>
  <c r="CE108" i="4"/>
  <c r="V124" i="4"/>
  <c r="I123" i="4"/>
  <c r="J124" i="5"/>
  <c r="CZ107" i="5"/>
  <c r="DC114" i="5"/>
  <c r="CS108" i="4"/>
  <c r="U130" i="5"/>
  <c r="CR108" i="5"/>
  <c r="N123" i="5"/>
  <c r="Q130" i="4"/>
  <c r="CE115" i="4"/>
  <c r="CL115" i="4"/>
  <c r="R124" i="4"/>
  <c r="CE114" i="4"/>
  <c r="DE107" i="4"/>
  <c r="V123" i="4"/>
  <c r="CN107" i="5"/>
  <c r="DF115" i="5"/>
  <c r="E130" i="4"/>
  <c r="CA115" i="5"/>
  <c r="BZ114" i="5"/>
  <c r="CX108" i="4"/>
  <c r="CG114" i="5"/>
  <c r="CV115" i="4"/>
  <c r="E124" i="4"/>
  <c r="CP115" i="4"/>
  <c r="E123" i="5"/>
  <c r="CL114" i="5"/>
  <c r="CW108" i="4"/>
  <c r="CI107" i="4"/>
  <c r="CC114" i="5"/>
  <c r="C124" i="4"/>
  <c r="W123" i="5"/>
  <c r="BZ107" i="4"/>
  <c r="CB107" i="4"/>
  <c r="CE107" i="4"/>
  <c r="CX107" i="4"/>
  <c r="J123" i="5"/>
  <c r="BY107" i="5"/>
  <c r="F123" i="4"/>
  <c r="DC107" i="5"/>
  <c r="CL108" i="5"/>
  <c r="DA107" i="4"/>
  <c r="V130" i="4"/>
  <c r="CW115" i="5"/>
  <c r="DC115" i="4"/>
  <c r="BX115" i="4"/>
  <c r="CF107" i="5"/>
  <c r="DA115" i="5"/>
  <c r="CK115" i="4"/>
  <c r="BZ107" i="5"/>
  <c r="J130" i="4"/>
  <c r="P123" i="5"/>
  <c r="CI115" i="5"/>
  <c r="O130" i="5"/>
  <c r="R124" i="5"/>
  <c r="T130" i="5"/>
  <c r="BY115" i="5"/>
  <c r="CC108" i="5"/>
  <c r="U130" i="4"/>
  <c r="BY114" i="4"/>
  <c r="X130" i="5"/>
  <c r="CJ107" i="5"/>
  <c r="CO108" i="5"/>
  <c r="DD107" i="5"/>
  <c r="X123" i="5"/>
  <c r="DE114" i="5"/>
  <c r="CF107" i="4"/>
  <c r="CA115" i="4"/>
  <c r="I123" i="5"/>
  <c r="CF108" i="5"/>
  <c r="U124" i="4"/>
  <c r="CP107" i="4"/>
  <c r="CR107" i="5"/>
  <c r="CU115" i="5"/>
  <c r="K123" i="4"/>
  <c r="CM115" i="5"/>
  <c r="L123" i="4"/>
  <c r="B130" i="5"/>
  <c r="CY114" i="4"/>
  <c r="CD107" i="5"/>
  <c r="DC107" i="4"/>
  <c r="I124" i="5"/>
  <c r="DA108" i="4"/>
  <c r="CP114" i="4"/>
  <c r="CO115" i="4"/>
  <c r="CU107" i="5"/>
  <c r="G123" i="4"/>
  <c r="CL108" i="4"/>
  <c r="CV107" i="5"/>
  <c r="N124" i="5"/>
  <c r="S123" i="4"/>
  <c r="CJ107" i="4"/>
  <c r="DD108" i="5"/>
  <c r="CI108" i="4"/>
  <c r="M130" i="5"/>
  <c r="CD115" i="5"/>
  <c r="CT107" i="4"/>
  <c r="CW107" i="4"/>
  <c r="P124" i="4"/>
  <c r="CG108" i="4"/>
  <c r="CN107" i="4"/>
  <c r="CJ108" i="5"/>
  <c r="DE115" i="4"/>
  <c r="T124" i="5"/>
  <c r="X124" i="5"/>
  <c r="CH115" i="4"/>
  <c r="CC115" i="5"/>
  <c r="S130" i="5"/>
  <c r="CI115" i="4"/>
  <c r="DE108" i="5"/>
  <c r="K130" i="5"/>
  <c r="DF107" i="5"/>
  <c r="DB108" i="5"/>
  <c r="DF108" i="5"/>
  <c r="CZ115" i="5"/>
  <c r="CN114" i="5"/>
  <c r="CW114" i="4"/>
  <c r="CW114" i="5"/>
  <c r="DC108" i="4"/>
  <c r="CB108" i="4"/>
  <c r="CQ115" i="5"/>
  <c r="G124" i="4"/>
  <c r="N124" i="4"/>
  <c r="D130" i="4"/>
  <c r="CR114" i="4"/>
  <c r="CB114" i="5"/>
  <c r="CW108" i="5"/>
  <c r="W123" i="4"/>
  <c r="DE114" i="4"/>
  <c r="CL107" i="4"/>
  <c r="BZ108" i="5"/>
  <c r="CF114" i="4"/>
  <c r="CP115" i="5"/>
  <c r="B130" i="4"/>
  <c r="CH107" i="5"/>
  <c r="F130" i="4"/>
  <c r="CX115" i="4"/>
  <c r="DD115" i="5"/>
  <c r="B124" i="4"/>
  <c r="CC115" i="4"/>
  <c r="DF107" i="4"/>
  <c r="B123" i="5"/>
  <c r="CU108" i="5"/>
  <c r="CJ114" i="5"/>
  <c r="V130" i="5"/>
  <c r="CM114" i="5"/>
  <c r="L130" i="4"/>
  <c r="DA115" i="4"/>
  <c r="CH114" i="4"/>
  <c r="R130" i="5"/>
  <c r="CM108" i="4"/>
  <c r="BX108" i="5"/>
  <c r="CM107" i="5"/>
  <c r="CN108" i="4"/>
  <c r="CC108" i="4"/>
  <c r="T130" i="4"/>
  <c r="CU115" i="4"/>
  <c r="CM115" i="4"/>
  <c r="BX107" i="5"/>
  <c r="O124" i="4"/>
  <c r="CQ114" i="5"/>
  <c r="CD108" i="4"/>
  <c r="CD114" i="4"/>
  <c r="J123" i="4"/>
  <c r="DB114" i="4"/>
  <c r="CN108" i="5"/>
  <c r="CY108" i="4"/>
  <c r="CI114" i="5"/>
  <c r="CS114" i="4"/>
  <c r="BY108" i="4"/>
  <c r="DC114" i="4"/>
  <c r="CE114" i="5"/>
  <c r="CG107" i="4"/>
  <c r="X130" i="4"/>
  <c r="L124" i="5"/>
  <c r="W130" i="5"/>
  <c r="K124" i="5"/>
  <c r="M130" i="4"/>
  <c r="K123" i="5"/>
  <c r="B123" i="4"/>
  <c r="CQ114" i="4"/>
  <c r="CA107" i="4"/>
  <c r="CA114" i="5"/>
  <c r="BY107" i="4"/>
  <c r="C130" i="5"/>
  <c r="CF115" i="4"/>
  <c r="CK107" i="5"/>
  <c r="V123" i="5"/>
  <c r="CV108" i="5"/>
  <c r="CD108" i="5"/>
  <c r="CY107" i="5"/>
  <c r="CO107" i="5"/>
  <c r="X124" i="4"/>
  <c r="F130" i="5"/>
  <c r="L130" i="5"/>
  <c r="CZ114" i="4"/>
  <c r="CT115" i="4"/>
  <c r="Q124" i="4"/>
  <c r="CQ107" i="4"/>
  <c r="BX108" i="4"/>
  <c r="DF114" i="5"/>
  <c r="CB107" i="5"/>
  <c r="CQ108" i="4"/>
  <c r="AV114" i="4" l="1" a="1"/>
  <c r="AV114" i="4" s="1"/>
  <c r="AV108" i="4" s="1"/>
  <c r="AR109" i="4"/>
  <c r="AW114" i="4" a="1"/>
  <c r="AW114" i="4" s="1"/>
  <c r="AW108" i="4" s="1"/>
  <c r="BE114" i="4" a="1"/>
  <c r="BE114" i="4" s="1"/>
  <c r="BE108" i="4" s="1"/>
  <c r="AZ109" i="4"/>
  <c r="AO109" i="4"/>
  <c r="AS109" i="4"/>
  <c r="AW109" i="4"/>
  <c r="BA109" i="4"/>
  <c r="E115" i="4"/>
  <c r="I115" i="4"/>
  <c r="Q115" i="4"/>
  <c r="U115" i="4"/>
  <c r="BY117" i="5"/>
  <c r="J132" i="5"/>
  <c r="CO117" i="5"/>
  <c r="CN110" i="5"/>
  <c r="B132" i="5"/>
  <c r="F132" i="5"/>
  <c r="AK132" i="5" s="1"/>
  <c r="AK133" i="5" s="1"/>
  <c r="U132" i="5"/>
  <c r="DA110" i="5"/>
  <c r="W132" i="5"/>
  <c r="CC117" i="5"/>
  <c r="Q132" i="5"/>
  <c r="CZ117" i="5"/>
  <c r="CE117" i="5"/>
  <c r="CQ110" i="5"/>
  <c r="O132" i="5"/>
  <c r="CY117" i="5"/>
  <c r="BX110" i="5"/>
  <c r="CB117" i="5"/>
  <c r="CE110" i="5"/>
  <c r="DE110" i="5"/>
  <c r="CK117" i="5"/>
  <c r="DF117" i="5"/>
  <c r="CI117" i="5"/>
  <c r="BZ110" i="5"/>
  <c r="CS110" i="5"/>
  <c r="CA110" i="5"/>
  <c r="CS117" i="5"/>
  <c r="D132" i="5"/>
  <c r="CZ110" i="5"/>
  <c r="DD110" i="5"/>
  <c r="R132" i="5"/>
  <c r="CU110" i="5"/>
  <c r="C132" i="5"/>
  <c r="X132" i="5"/>
  <c r="CM117" i="5"/>
  <c r="CX110" i="5"/>
  <c r="CF110" i="5"/>
  <c r="CR117" i="5"/>
  <c r="CI110" i="5"/>
  <c r="DA117" i="5"/>
  <c r="L132" i="5"/>
  <c r="CA117" i="5"/>
  <c r="CX117" i="5"/>
  <c r="DB110" i="5"/>
  <c r="CH110" i="5"/>
  <c r="CF117" i="5"/>
  <c r="CG117" i="5"/>
  <c r="DB117" i="5"/>
  <c r="I132" i="5"/>
  <c r="CL110" i="5"/>
  <c r="CO110" i="5"/>
  <c r="CJ117" i="5"/>
  <c r="CP117" i="5"/>
  <c r="CW110" i="5"/>
  <c r="DC110" i="5"/>
  <c r="CD117" i="5"/>
  <c r="CV110" i="5"/>
  <c r="CG110" i="5"/>
  <c r="CP110" i="5"/>
  <c r="V132" i="5"/>
  <c r="CW117" i="5"/>
  <c r="H132" i="5"/>
  <c r="CV117" i="5"/>
  <c r="M132" i="5"/>
  <c r="CJ110" i="5"/>
  <c r="CR110" i="5"/>
  <c r="DF110" i="5"/>
  <c r="CM110" i="5"/>
  <c r="CT117" i="5"/>
  <c r="CB110" i="5"/>
  <c r="CC110" i="5"/>
  <c r="K132" i="5"/>
  <c r="CU117" i="5"/>
  <c r="CT110" i="5"/>
  <c r="DE117" i="5"/>
  <c r="P132" i="5"/>
  <c r="T132" i="5"/>
  <c r="N132" i="5"/>
  <c r="CH117" i="5"/>
  <c r="E132" i="5"/>
  <c r="DD117" i="5"/>
  <c r="CD110" i="5"/>
  <c r="CK110" i="5"/>
  <c r="S132" i="5"/>
  <c r="CL117" i="5"/>
  <c r="DC117" i="5"/>
  <c r="CN117" i="5"/>
  <c r="BX117" i="5"/>
  <c r="BY110" i="5"/>
  <c r="CY110" i="5"/>
  <c r="G132" i="5"/>
  <c r="BZ117" i="5"/>
  <c r="CQ117" i="5"/>
  <c r="AM118" i="4" a="1"/>
  <c r="AM118" i="4" s="1"/>
  <c r="AM111" i="4" s="1"/>
  <c r="BC118" i="4" a="1"/>
  <c r="BC118" i="4" s="1"/>
  <c r="BC111" i="4" s="1"/>
  <c r="BG118" i="4" a="1"/>
  <c r="BG118" i="4" s="1"/>
  <c r="BG111" i="4" s="1"/>
  <c r="AQ109" i="4"/>
  <c r="AO110" i="4"/>
  <c r="AY114" i="4" a="1"/>
  <c r="AY114" i="4" s="1"/>
  <c r="AY108" i="4" s="1"/>
  <c r="BC114" i="4" a="1"/>
  <c r="BC114" i="4" s="1"/>
  <c r="BC108" i="4" s="1"/>
  <c r="AN118" i="4" a="1"/>
  <c r="AN118" i="4" s="1"/>
  <c r="AN111" i="4" s="1"/>
  <c r="AR118" i="4" a="1"/>
  <c r="AR118" i="4" s="1"/>
  <c r="AR111" i="4" s="1"/>
  <c r="AV118" i="4" a="1"/>
  <c r="AV118" i="4" s="1"/>
  <c r="AV111" i="4" s="1"/>
  <c r="AZ118" i="4" a="1"/>
  <c r="AZ118" i="4" s="1"/>
  <c r="AZ111" i="4" s="1"/>
  <c r="BD118" i="4" a="1"/>
  <c r="BD118" i="4" s="1"/>
  <c r="BD111" i="4" s="1"/>
  <c r="BH118" i="4" a="1"/>
  <c r="BH118" i="4" s="1"/>
  <c r="BH111" i="4" s="1"/>
  <c r="BL118" i="4" a="1"/>
  <c r="BL118" i="4" s="1"/>
  <c r="BL111" i="4" s="1"/>
  <c r="BP118" i="4" a="1"/>
  <c r="BP118" i="4" s="1"/>
  <c r="BP111" i="4" s="1"/>
  <c r="BT118" i="4" a="1"/>
  <c r="BT118" i="4" s="1"/>
  <c r="BT111" i="4" s="1"/>
  <c r="AU118" i="4" a="1"/>
  <c r="AU118" i="4" s="1"/>
  <c r="AU111" i="4" s="1"/>
  <c r="BO118" i="4" a="1"/>
  <c r="BO118" i="4" s="1"/>
  <c r="BO111" i="4" s="1"/>
  <c r="BO108" i="4"/>
  <c r="AU110" i="4"/>
  <c r="BC110" i="4"/>
  <c r="BG110" i="4"/>
  <c r="BO110" i="4"/>
  <c r="BG114" i="4" a="1"/>
  <c r="BG114" i="4" s="1"/>
  <c r="BG108" i="4" s="1"/>
  <c r="BK114" i="4" a="1"/>
  <c r="BK114" i="4" s="1"/>
  <c r="BK108" i="4" s="1"/>
  <c r="AK135" i="4"/>
  <c r="AQ118" i="4" a="1"/>
  <c r="AQ118" i="4" s="1"/>
  <c r="AQ111" i="4" s="1"/>
  <c r="AY118" i="4" a="1"/>
  <c r="AY118" i="4" s="1"/>
  <c r="AY111" i="4" s="1"/>
  <c r="BK118" i="4" a="1"/>
  <c r="BK118" i="4" s="1"/>
  <c r="BK111" i="4" s="1"/>
  <c r="BK109" i="4"/>
  <c r="BO109" i="4"/>
  <c r="AY110" i="4"/>
  <c r="AO114" i="4" a="1"/>
  <c r="AO114" i="4" s="1"/>
  <c r="AO108" i="4" s="1"/>
  <c r="AS114" i="4" a="1"/>
  <c r="AS114" i="4" s="1"/>
  <c r="AS108" i="4" s="1"/>
  <c r="AU108" i="5"/>
  <c r="AM121" i="5"/>
  <c r="AQ107" i="5" s="1"/>
  <c r="AM108" i="5"/>
  <c r="AQ108" i="5"/>
  <c r="BR108" i="5"/>
  <c r="BN108" i="5"/>
  <c r="BJ108" i="5"/>
  <c r="BF108" i="5"/>
  <c r="BB108" i="5"/>
  <c r="AX108" i="5"/>
  <c r="AT108" i="5"/>
  <c r="AP108" i="5"/>
  <c r="CN117" i="4"/>
  <c r="BY110" i="4"/>
  <c r="CD110" i="4"/>
  <c r="CI110" i="4"/>
  <c r="CO110" i="4"/>
  <c r="CT110" i="4"/>
  <c r="CY110" i="4"/>
  <c r="DE110" i="4"/>
  <c r="DD117" i="4"/>
  <c r="J132" i="4"/>
  <c r="CC110" i="4"/>
  <c r="CH110" i="4"/>
  <c r="CM110" i="4"/>
  <c r="CS110" i="4"/>
  <c r="CX110" i="4"/>
  <c r="DC110" i="4"/>
  <c r="BZ110" i="4"/>
  <c r="CE110" i="4"/>
  <c r="CK110" i="4"/>
  <c r="CP110" i="4"/>
  <c r="CU110" i="4"/>
  <c r="DA110" i="4"/>
  <c r="DF110" i="4"/>
  <c r="CA110" i="4"/>
  <c r="CG110" i="4"/>
  <c r="CL110" i="4"/>
  <c r="CQ110" i="4"/>
  <c r="CW110" i="4"/>
  <c r="DB110" i="4"/>
  <c r="BX117" i="4"/>
  <c r="BX110" i="4"/>
  <c r="CB110" i="4"/>
  <c r="CF110" i="4"/>
  <c r="CJ110" i="4"/>
  <c r="CN110" i="4"/>
  <c r="CR110" i="4"/>
  <c r="CV110" i="4"/>
  <c r="CZ110" i="4"/>
  <c r="DD110" i="4"/>
  <c r="CB117" i="4"/>
  <c r="CR117" i="4"/>
  <c r="N132" i="4"/>
  <c r="CF117" i="4"/>
  <c r="CV117" i="4"/>
  <c r="B132" i="4"/>
  <c r="R132" i="4"/>
  <c r="CJ117" i="4"/>
  <c r="CZ117" i="4"/>
  <c r="F132" i="4"/>
  <c r="V132" i="4"/>
  <c r="BY117" i="4"/>
  <c r="CC117" i="4"/>
  <c r="CG117" i="4"/>
  <c r="CK117" i="4"/>
  <c r="CO117" i="4"/>
  <c r="CS117" i="4"/>
  <c r="CW117" i="4"/>
  <c r="DA117" i="4"/>
  <c r="DE117" i="4"/>
  <c r="C132" i="4"/>
  <c r="G132" i="4"/>
  <c r="K132" i="4"/>
  <c r="O132" i="4"/>
  <c r="S132" i="4"/>
  <c r="W132" i="4"/>
  <c r="BZ117" i="4"/>
  <c r="CD117" i="4"/>
  <c r="CH117" i="4"/>
  <c r="CL117" i="4"/>
  <c r="CP117" i="4"/>
  <c r="CT117" i="4"/>
  <c r="CX117" i="4"/>
  <c r="DB117" i="4"/>
  <c r="DF117" i="4"/>
  <c r="D132" i="4"/>
  <c r="H132" i="4"/>
  <c r="L132" i="4"/>
  <c r="P132" i="4"/>
  <c r="T132" i="4"/>
  <c r="X132" i="4"/>
  <c r="CA117" i="4"/>
  <c r="CE117" i="4"/>
  <c r="CI117" i="4"/>
  <c r="CM117" i="4"/>
  <c r="CQ117" i="4"/>
  <c r="CU117" i="4"/>
  <c r="CY117" i="4"/>
  <c r="DC117" i="4"/>
  <c r="E132" i="4"/>
  <c r="I132" i="4"/>
  <c r="M132" i="4"/>
  <c r="Q132" i="4"/>
  <c r="U132" i="4"/>
  <c r="AR108" i="4"/>
  <c r="AQ108" i="4"/>
  <c r="AP108" i="4"/>
  <c r="AT108" i="4"/>
  <c r="AX108" i="4"/>
  <c r="BB114" i="4" a="1"/>
  <c r="BB114" i="4" s="1"/>
  <c r="BF108" i="4"/>
  <c r="BJ114" i="4" a="1"/>
  <c r="BJ114" i="4" s="1"/>
  <c r="BJ108" i="4" s="1"/>
  <c r="BN108" i="4"/>
  <c r="BR114" i="4" a="1"/>
  <c r="BR114" i="4" s="1"/>
  <c r="BR108" i="4" s="1"/>
  <c r="AM110" i="4"/>
  <c r="AQ110" i="4"/>
  <c r="AP118" i="4" a="1"/>
  <c r="AP118" i="4" s="1"/>
  <c r="AP111" i="4" s="1"/>
  <c r="AT118" i="4" a="1"/>
  <c r="AT118" i="4" s="1"/>
  <c r="AT111" i="4" s="1"/>
  <c r="AX118" i="4" a="1"/>
  <c r="AX118" i="4" s="1"/>
  <c r="AX111" i="4" s="1"/>
  <c r="BB118" i="4" a="1"/>
  <c r="BB118" i="4" s="1"/>
  <c r="BB111" i="4" s="1"/>
  <c r="BF118" i="4" a="1"/>
  <c r="BF118" i="4" s="1"/>
  <c r="BF111" i="4" s="1"/>
  <c r="BJ118" i="4" a="1"/>
  <c r="BJ118" i="4" s="1"/>
  <c r="BJ111" i="4" s="1"/>
  <c r="BN118" i="4" a="1"/>
  <c r="BN118" i="4" s="1"/>
  <c r="BN111" i="4" s="1"/>
  <c r="BR118" i="4" a="1"/>
  <c r="BR118" i="4" s="1"/>
  <c r="BR111" i="4" s="1"/>
  <c r="BS118" i="4" a="1"/>
  <c r="BS118" i="4" s="1"/>
  <c r="BS111" i="4" s="1"/>
  <c r="BS114" i="4" a="1"/>
  <c r="BS114" i="4" s="1"/>
  <c r="AK131" i="4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BB124" i="1"/>
  <c r="BT123" i="1"/>
  <c r="BQ123" i="1"/>
  <c r="BN123" i="1"/>
  <c r="BM123" i="1"/>
  <c r="BK123" i="1"/>
  <c r="BH123" i="1"/>
  <c r="BB123" i="1"/>
  <c r="AS123" i="1"/>
  <c r="X122" i="1"/>
  <c r="W122" i="1"/>
  <c r="V122" i="1"/>
  <c r="U122" i="1"/>
  <c r="T122" i="1"/>
  <c r="S122" i="1"/>
  <c r="R122" i="1"/>
  <c r="Q122" i="1"/>
  <c r="P122" i="1"/>
  <c r="O122" i="1"/>
  <c r="N122" i="1"/>
  <c r="L122" i="1"/>
  <c r="K122" i="1"/>
  <c r="J122" i="1"/>
  <c r="I122" i="1"/>
  <c r="G122" i="1"/>
  <c r="F122" i="1"/>
  <c r="E122" i="1"/>
  <c r="C122" i="1"/>
  <c r="B122" i="1"/>
  <c r="X121" i="1"/>
  <c r="W121" i="1"/>
  <c r="V121" i="1"/>
  <c r="U121" i="1"/>
  <c r="T121" i="1"/>
  <c r="S121" i="1"/>
  <c r="R121" i="1"/>
  <c r="Q121" i="1"/>
  <c r="P121" i="1"/>
  <c r="O121" i="1"/>
  <c r="N121" i="1"/>
  <c r="L121" i="1"/>
  <c r="K121" i="1"/>
  <c r="J121" i="1"/>
  <c r="I121" i="1"/>
  <c r="G121" i="1"/>
  <c r="F121" i="1"/>
  <c r="E121" i="1"/>
  <c r="C121" i="1"/>
  <c r="B121" i="1"/>
  <c r="X120" i="1"/>
  <c r="W120" i="1"/>
  <c r="V120" i="1"/>
  <c r="U120" i="1"/>
  <c r="T120" i="1"/>
  <c r="S120" i="1"/>
  <c r="R120" i="1"/>
  <c r="Q120" i="1"/>
  <c r="P120" i="1"/>
  <c r="O120" i="1"/>
  <c r="N120" i="1"/>
  <c r="L120" i="1"/>
  <c r="K120" i="1"/>
  <c r="J120" i="1"/>
  <c r="I120" i="1"/>
  <c r="G120" i="1"/>
  <c r="F120" i="1"/>
  <c r="E120" i="1"/>
  <c r="C120" i="1"/>
  <c r="B120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X119" i="1"/>
  <c r="W119" i="1"/>
  <c r="V119" i="1"/>
  <c r="U119" i="1"/>
  <c r="T119" i="1"/>
  <c r="S119" i="1"/>
  <c r="R119" i="1"/>
  <c r="Q119" i="1"/>
  <c r="P119" i="1"/>
  <c r="O119" i="1"/>
  <c r="N119" i="1"/>
  <c r="L119" i="1"/>
  <c r="K119" i="1"/>
  <c r="J119" i="1"/>
  <c r="I119" i="1"/>
  <c r="G119" i="1"/>
  <c r="F119" i="1"/>
  <c r="E119" i="1"/>
  <c r="C119" i="1"/>
  <c r="B119" i="1"/>
  <c r="X118" i="1"/>
  <c r="W118" i="1"/>
  <c r="V118" i="1"/>
  <c r="U118" i="1"/>
  <c r="T118" i="1"/>
  <c r="S118" i="1"/>
  <c r="R118" i="1"/>
  <c r="Q118" i="1"/>
  <c r="P118" i="1"/>
  <c r="O118" i="1"/>
  <c r="N118" i="1"/>
  <c r="L118" i="1"/>
  <c r="K118" i="1"/>
  <c r="J118" i="1"/>
  <c r="I118" i="1"/>
  <c r="G118" i="1"/>
  <c r="F118" i="1"/>
  <c r="E118" i="1"/>
  <c r="C118" i="1"/>
  <c r="B118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H110" i="1" s="1"/>
  <c r="BG117" i="1"/>
  <c r="BF117" i="1"/>
  <c r="BE117" i="1"/>
  <c r="BD117" i="1"/>
  <c r="BC117" i="1"/>
  <c r="BB117" i="1"/>
  <c r="BA117" i="1"/>
  <c r="AZ117" i="1"/>
  <c r="AZ110" i="1" s="1"/>
  <c r="AY117" i="1"/>
  <c r="AX117" i="1"/>
  <c r="AW117" i="1"/>
  <c r="AV117" i="1"/>
  <c r="AV110" i="1" s="1"/>
  <c r="AU117" i="1"/>
  <c r="AT117" i="1"/>
  <c r="AS117" i="1"/>
  <c r="AR117" i="1"/>
  <c r="AR110" i="1" s="1"/>
  <c r="AQ117" i="1"/>
  <c r="AP117" i="1"/>
  <c r="AO117" i="1"/>
  <c r="AN117" i="1"/>
  <c r="AN110" i="1" s="1"/>
  <c r="AM117" i="1"/>
  <c r="X117" i="1"/>
  <c r="W117" i="1"/>
  <c r="V117" i="1"/>
  <c r="U117" i="1"/>
  <c r="T117" i="1"/>
  <c r="S117" i="1"/>
  <c r="R117" i="1"/>
  <c r="Q117" i="1"/>
  <c r="P117" i="1"/>
  <c r="O117" i="1"/>
  <c r="N117" i="1"/>
  <c r="L117" i="1"/>
  <c r="K117" i="1"/>
  <c r="J117" i="1"/>
  <c r="J115" i="1" s="1"/>
  <c r="I117" i="1"/>
  <c r="G117" i="1"/>
  <c r="F117" i="1"/>
  <c r="E117" i="1"/>
  <c r="C117" i="1"/>
  <c r="B117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X109" i="1" s="1"/>
  <c r="AW116" i="1"/>
  <c r="AV116" i="1"/>
  <c r="AU116" i="1"/>
  <c r="AT116" i="1"/>
  <c r="AT109" i="1" s="1"/>
  <c r="AS116" i="1"/>
  <c r="AR116" i="1"/>
  <c r="AQ116" i="1"/>
  <c r="AP116" i="1"/>
  <c r="AO116" i="1"/>
  <c r="AN116" i="1"/>
  <c r="AM116" i="1"/>
  <c r="X116" i="1"/>
  <c r="W116" i="1"/>
  <c r="V116" i="1"/>
  <c r="U116" i="1"/>
  <c r="T116" i="1"/>
  <c r="S116" i="1"/>
  <c r="R116" i="1"/>
  <c r="Q116" i="1"/>
  <c r="P116" i="1"/>
  <c r="P115" i="1" s="1"/>
  <c r="O116" i="1"/>
  <c r="N116" i="1"/>
  <c r="L116" i="1"/>
  <c r="K116" i="1"/>
  <c r="J116" i="1"/>
  <c r="I116" i="1"/>
  <c r="G116" i="1"/>
  <c r="F116" i="1"/>
  <c r="E116" i="1"/>
  <c r="C116" i="1"/>
  <c r="B116" i="1"/>
  <c r="BU115" i="1"/>
  <c r="BU118" i="1" s="1" a="1"/>
  <c r="BU118" i="1" s="1"/>
  <c r="BT115" i="1"/>
  <c r="BT114" i="1" s="1" a="1"/>
  <c r="BS115" i="1"/>
  <c r="BS114" i="1" s="1" a="1"/>
  <c r="BS114" i="1" s="1"/>
  <c r="BR115" i="1"/>
  <c r="BR114" i="1" s="1" a="1"/>
  <c r="BR114" i="1" s="1"/>
  <c r="BQ115" i="1"/>
  <c r="BQ118" i="1" s="1" a="1"/>
  <c r="BQ118" i="1" s="1"/>
  <c r="BP115" i="1"/>
  <c r="BP114" i="1" s="1" a="1"/>
  <c r="BP114" i="1" s="1"/>
  <c r="BP108" i="1" s="1"/>
  <c r="BO115" i="1"/>
  <c r="BO114" i="1" s="1" a="1"/>
  <c r="BO114" i="1" s="1"/>
  <c r="BN115" i="1"/>
  <c r="BN114" i="1" s="1" a="1"/>
  <c r="BN114" i="1" s="1"/>
  <c r="BN108" i="1" s="1"/>
  <c r="BM115" i="1"/>
  <c r="BM118" i="1" s="1" a="1"/>
  <c r="BM118" i="1" s="1"/>
  <c r="BL115" i="1"/>
  <c r="BL114" i="1" s="1" a="1"/>
  <c r="BL114" i="1" s="1"/>
  <c r="BL108" i="1" s="1"/>
  <c r="BK115" i="1"/>
  <c r="BK114" i="1" s="1" a="1"/>
  <c r="BK114" i="1" s="1"/>
  <c r="BK108" i="1" s="1"/>
  <c r="BJ115" i="1"/>
  <c r="BJ114" i="1" s="1" a="1"/>
  <c r="BJ114" i="1" s="1"/>
  <c r="BJ108" i="1" s="1"/>
  <c r="BI115" i="1"/>
  <c r="BI118" i="1" s="1" a="1"/>
  <c r="BI118" i="1" s="1"/>
  <c r="BI111" i="1" s="1"/>
  <c r="BH115" i="1"/>
  <c r="BH114" i="1" s="1" a="1"/>
  <c r="BH114" i="1" s="1"/>
  <c r="BG115" i="1"/>
  <c r="BG114" i="1" s="1" a="1"/>
  <c r="BG114" i="1" s="1"/>
  <c r="BG108" i="1" s="1"/>
  <c r="BF115" i="1"/>
  <c r="BF114" i="1" s="1" a="1"/>
  <c r="BF114" i="1" s="1"/>
  <c r="BF108" i="1" s="1"/>
  <c r="BE115" i="1"/>
  <c r="BE118" i="1" s="1" a="1"/>
  <c r="BE118" i="1" s="1"/>
  <c r="BD115" i="1"/>
  <c r="BD114" i="1" s="1" a="1"/>
  <c r="BD114" i="1" s="1"/>
  <c r="BD108" i="1" s="1"/>
  <c r="BC115" i="1"/>
  <c r="BC114" i="1" s="1" a="1"/>
  <c r="BC114" i="1" s="1"/>
  <c r="BB115" i="1"/>
  <c r="BB114" i="1" s="1" a="1"/>
  <c r="BB114" i="1" s="1"/>
  <c r="BA115" i="1"/>
  <c r="BA118" i="1" s="1" a="1"/>
  <c r="BA118" i="1" s="1"/>
  <c r="BA111" i="1" s="1"/>
  <c r="AZ115" i="1"/>
  <c r="AZ114" i="1" s="1" a="1"/>
  <c r="AZ114" i="1" s="1"/>
  <c r="AZ108" i="1" s="1"/>
  <c r="AY115" i="1"/>
  <c r="AY114" i="1" s="1" a="1"/>
  <c r="AY114" i="1" s="1"/>
  <c r="AY108" i="1" s="1"/>
  <c r="AX115" i="1"/>
  <c r="AX114" i="1" s="1" a="1"/>
  <c r="AX114" i="1" s="1"/>
  <c r="AX108" i="1" s="1"/>
  <c r="AW115" i="1"/>
  <c r="AW118" i="1" s="1" a="1"/>
  <c r="AW118" i="1" s="1"/>
  <c r="AW111" i="1" s="1"/>
  <c r="AV115" i="1"/>
  <c r="AV114" i="1" s="1" a="1"/>
  <c r="AV114" i="1" s="1"/>
  <c r="AV108" i="1" s="1"/>
  <c r="AU115" i="1"/>
  <c r="AU114" i="1" s="1" a="1"/>
  <c r="AU114" i="1" s="1"/>
  <c r="AU108" i="1" s="1"/>
  <c r="AT115" i="1"/>
  <c r="AT114" i="1" s="1" a="1"/>
  <c r="AT114" i="1" s="1"/>
  <c r="AT108" i="1" s="1"/>
  <c r="AS115" i="1"/>
  <c r="AS118" i="1" s="1" a="1"/>
  <c r="AS118" i="1" s="1"/>
  <c r="AS111" i="1" s="1"/>
  <c r="AR115" i="1"/>
  <c r="AR114" i="1" s="1" a="1"/>
  <c r="AR114" i="1" s="1"/>
  <c r="AR108" i="1" s="1"/>
  <c r="AQ115" i="1"/>
  <c r="AQ114" i="1" s="1" a="1"/>
  <c r="AQ114" i="1" s="1"/>
  <c r="AQ108" i="1" s="1"/>
  <c r="AP115" i="1"/>
  <c r="AP114" i="1" s="1" a="1"/>
  <c r="AP114" i="1" s="1"/>
  <c r="AP108" i="1" s="1"/>
  <c r="AO115" i="1"/>
  <c r="AO114" i="1" s="1" a="1"/>
  <c r="AO114" i="1" s="1"/>
  <c r="AO108" i="1" s="1"/>
  <c r="AN115" i="1"/>
  <c r="AN114" i="1" s="1" a="1"/>
  <c r="AN114" i="1" s="1"/>
  <c r="AN108" i="1" s="1"/>
  <c r="AM115" i="1"/>
  <c r="AM114" i="1" s="1" a="1"/>
  <c r="AM114" i="1" s="1"/>
  <c r="AM108" i="1" s="1"/>
  <c r="V115" i="1"/>
  <c r="E115" i="1"/>
  <c r="BU114" i="1" a="1"/>
  <c r="BU114" i="1" s="1"/>
  <c r="BT114" i="1"/>
  <c r="BQ114" i="1" a="1"/>
  <c r="BQ114" i="1" s="1"/>
  <c r="BM114" i="1" a="1"/>
  <c r="BM114" i="1" s="1"/>
  <c r="BE114" i="1" a="1"/>
  <c r="BE114" i="1" s="1"/>
  <c r="X114" i="1"/>
  <c r="W114" i="1"/>
  <c r="V114" i="1"/>
  <c r="U114" i="1"/>
  <c r="T114" i="1"/>
  <c r="S114" i="1"/>
  <c r="R114" i="1"/>
  <c r="Q114" i="1"/>
  <c r="P114" i="1"/>
  <c r="O114" i="1"/>
  <c r="N114" i="1"/>
  <c r="L114" i="1"/>
  <c r="K114" i="1"/>
  <c r="J114" i="1"/>
  <c r="I114" i="1"/>
  <c r="G114" i="1"/>
  <c r="F114" i="1"/>
  <c r="E114" i="1"/>
  <c r="C114" i="1"/>
  <c r="B114" i="1"/>
  <c r="X113" i="1"/>
  <c r="W113" i="1"/>
  <c r="V113" i="1"/>
  <c r="U113" i="1"/>
  <c r="T113" i="1"/>
  <c r="S113" i="1"/>
  <c r="R113" i="1"/>
  <c r="Q113" i="1"/>
  <c r="P113" i="1"/>
  <c r="O113" i="1"/>
  <c r="N113" i="1"/>
  <c r="L113" i="1"/>
  <c r="K113" i="1"/>
  <c r="J113" i="1"/>
  <c r="I113" i="1"/>
  <c r="G113" i="1"/>
  <c r="F113" i="1"/>
  <c r="E113" i="1"/>
  <c r="C113" i="1"/>
  <c r="B113" i="1"/>
  <c r="X112" i="1"/>
  <c r="W112" i="1"/>
  <c r="V112" i="1"/>
  <c r="U112" i="1"/>
  <c r="T112" i="1"/>
  <c r="S112" i="1"/>
  <c r="R112" i="1"/>
  <c r="Q112" i="1"/>
  <c r="P112" i="1"/>
  <c r="O112" i="1"/>
  <c r="N112" i="1"/>
  <c r="L112" i="1"/>
  <c r="K112" i="1"/>
  <c r="J112" i="1"/>
  <c r="I112" i="1"/>
  <c r="G112" i="1"/>
  <c r="F112" i="1"/>
  <c r="E112" i="1"/>
  <c r="C112" i="1"/>
  <c r="B112" i="1"/>
  <c r="BU111" i="1"/>
  <c r="BQ111" i="1"/>
  <c r="BM111" i="1"/>
  <c r="BE111" i="1"/>
  <c r="X111" i="1"/>
  <c r="W111" i="1"/>
  <c r="V111" i="1"/>
  <c r="U111" i="1"/>
  <c r="T111" i="1"/>
  <c r="S111" i="1"/>
  <c r="R111" i="1"/>
  <c r="Q111" i="1"/>
  <c r="P111" i="1"/>
  <c r="O111" i="1"/>
  <c r="N111" i="1"/>
  <c r="L111" i="1"/>
  <c r="K111" i="1"/>
  <c r="J111" i="1"/>
  <c r="I111" i="1"/>
  <c r="G111" i="1"/>
  <c r="F111" i="1"/>
  <c r="E111" i="1"/>
  <c r="C111" i="1"/>
  <c r="B111" i="1"/>
  <c r="BU110" i="1"/>
  <c r="BT110" i="1"/>
  <c r="BQ110" i="1"/>
  <c r="BP110" i="1"/>
  <c r="BM110" i="1"/>
  <c r="BL110" i="1"/>
  <c r="BI110" i="1"/>
  <c r="BE110" i="1"/>
  <c r="BD110" i="1"/>
  <c r="BA110" i="1"/>
  <c r="AW110" i="1"/>
  <c r="AO110" i="1"/>
  <c r="X110" i="1"/>
  <c r="W110" i="1"/>
  <c r="V110" i="1"/>
  <c r="U110" i="1"/>
  <c r="T110" i="1"/>
  <c r="S110" i="1"/>
  <c r="R110" i="1"/>
  <c r="Q110" i="1"/>
  <c r="P110" i="1"/>
  <c r="O110" i="1"/>
  <c r="N110" i="1"/>
  <c r="L110" i="1"/>
  <c r="K110" i="1"/>
  <c r="J110" i="1"/>
  <c r="I110" i="1"/>
  <c r="G110" i="1"/>
  <c r="F110" i="1"/>
  <c r="E110" i="1"/>
  <c r="C110" i="1"/>
  <c r="B110" i="1"/>
  <c r="BS109" i="1"/>
  <c r="BR109" i="1"/>
  <c r="BO109" i="1"/>
  <c r="BN109" i="1"/>
  <c r="BK109" i="1"/>
  <c r="BJ109" i="1"/>
  <c r="BG109" i="1"/>
  <c r="BF109" i="1"/>
  <c r="BC109" i="1"/>
  <c r="BB109" i="1"/>
  <c r="AU109" i="1"/>
  <c r="AP109" i="1"/>
  <c r="AM109" i="1"/>
  <c r="X109" i="1"/>
  <c r="W109" i="1"/>
  <c r="V109" i="1"/>
  <c r="U109" i="1"/>
  <c r="T109" i="1"/>
  <c r="S109" i="1"/>
  <c r="R109" i="1"/>
  <c r="Q109" i="1"/>
  <c r="P109" i="1"/>
  <c r="O109" i="1"/>
  <c r="N109" i="1"/>
  <c r="L109" i="1"/>
  <c r="K109" i="1"/>
  <c r="J109" i="1"/>
  <c r="I109" i="1"/>
  <c r="G109" i="1"/>
  <c r="F109" i="1"/>
  <c r="E109" i="1"/>
  <c r="C109" i="1"/>
  <c r="B109" i="1"/>
  <c r="BS108" i="1"/>
  <c r="BO108" i="1"/>
  <c r="BC108" i="1"/>
  <c r="X108" i="1"/>
  <c r="W108" i="1"/>
  <c r="V108" i="1"/>
  <c r="U108" i="1"/>
  <c r="T108" i="1"/>
  <c r="S108" i="1"/>
  <c r="R108" i="1"/>
  <c r="Q108" i="1"/>
  <c r="P108" i="1"/>
  <c r="O108" i="1"/>
  <c r="N108" i="1"/>
  <c r="L108" i="1"/>
  <c r="K108" i="1"/>
  <c r="J108" i="1"/>
  <c r="I108" i="1"/>
  <c r="G108" i="1"/>
  <c r="F108" i="1"/>
  <c r="E108" i="1"/>
  <c r="C108" i="1"/>
  <c r="B108" i="1"/>
  <c r="X107" i="1"/>
  <c r="W107" i="1"/>
  <c r="V107" i="1"/>
  <c r="U107" i="1"/>
  <c r="T107" i="1"/>
  <c r="S107" i="1"/>
  <c r="R107" i="1"/>
  <c r="Q107" i="1"/>
  <c r="O107" i="1"/>
  <c r="N107" i="1"/>
  <c r="L107" i="1"/>
  <c r="K107" i="1"/>
  <c r="J107" i="1"/>
  <c r="I107" i="1"/>
  <c r="G107" i="1"/>
  <c r="F107" i="1"/>
  <c r="E107" i="1"/>
  <c r="C107" i="1"/>
  <c r="DF106" i="1"/>
  <c r="DE106" i="1"/>
  <c r="DD106" i="1"/>
  <c r="DC106" i="1"/>
  <c r="DB106" i="1"/>
  <c r="DA106" i="1"/>
  <c r="CZ106" i="1"/>
  <c r="CY10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X106" i="1"/>
  <c r="W106" i="1"/>
  <c r="V106" i="1"/>
  <c r="U106" i="1"/>
  <c r="T106" i="1"/>
  <c r="S106" i="1"/>
  <c r="R106" i="1"/>
  <c r="Q106" i="1"/>
  <c r="P106" i="1"/>
  <c r="O106" i="1"/>
  <c r="N106" i="1"/>
  <c r="L106" i="1"/>
  <c r="K106" i="1"/>
  <c r="J106" i="1"/>
  <c r="I106" i="1"/>
  <c r="G106" i="1"/>
  <c r="F106" i="1"/>
  <c r="E106" i="1"/>
  <c r="C106" i="1"/>
  <c r="B106" i="1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BB124" i="2"/>
  <c r="BT123" i="2"/>
  <c r="BQ123" i="2"/>
  <c r="BN123" i="2"/>
  <c r="BM123" i="2"/>
  <c r="BK123" i="2"/>
  <c r="BH123" i="2"/>
  <c r="BB123" i="2"/>
  <c r="AS123" i="2"/>
  <c r="X122" i="2"/>
  <c r="W122" i="2"/>
  <c r="V122" i="2"/>
  <c r="U122" i="2"/>
  <c r="T122" i="2"/>
  <c r="S122" i="2"/>
  <c r="R122" i="2"/>
  <c r="Q122" i="2"/>
  <c r="P122" i="2"/>
  <c r="O122" i="2"/>
  <c r="N122" i="2"/>
  <c r="L122" i="2"/>
  <c r="K122" i="2"/>
  <c r="J122" i="2"/>
  <c r="I122" i="2"/>
  <c r="G122" i="2"/>
  <c r="F122" i="2"/>
  <c r="E122" i="2"/>
  <c r="C122" i="2"/>
  <c r="B122" i="2"/>
  <c r="X121" i="2"/>
  <c r="W121" i="2"/>
  <c r="V121" i="2"/>
  <c r="U121" i="2"/>
  <c r="T121" i="2"/>
  <c r="S121" i="2"/>
  <c r="R121" i="2"/>
  <c r="Q121" i="2"/>
  <c r="P121" i="2"/>
  <c r="O121" i="2"/>
  <c r="N121" i="2"/>
  <c r="L121" i="2"/>
  <c r="K121" i="2"/>
  <c r="J121" i="2"/>
  <c r="I121" i="2"/>
  <c r="G121" i="2"/>
  <c r="F121" i="2"/>
  <c r="E121" i="2"/>
  <c r="C121" i="2"/>
  <c r="B121" i="2"/>
  <c r="X120" i="2"/>
  <c r="W120" i="2"/>
  <c r="V120" i="2"/>
  <c r="U120" i="2"/>
  <c r="T120" i="2"/>
  <c r="S120" i="2"/>
  <c r="R120" i="2"/>
  <c r="Q120" i="2"/>
  <c r="P120" i="2"/>
  <c r="O120" i="2"/>
  <c r="N120" i="2"/>
  <c r="L120" i="2"/>
  <c r="K120" i="2"/>
  <c r="J120" i="2"/>
  <c r="I120" i="2"/>
  <c r="G120" i="2"/>
  <c r="F120" i="2"/>
  <c r="E120" i="2"/>
  <c r="C120" i="2"/>
  <c r="B120" i="2"/>
  <c r="BU119" i="2"/>
  <c r="BT119" i="2"/>
  <c r="BS119" i="2"/>
  <c r="BR119" i="2"/>
  <c r="BQ119" i="2"/>
  <c r="BP119" i="2"/>
  <c r="BO119" i="2"/>
  <c r="BN119" i="2"/>
  <c r="BM119" i="2"/>
  <c r="BL119" i="2"/>
  <c r="BK119" i="2"/>
  <c r="BJ119" i="2"/>
  <c r="BI119" i="2"/>
  <c r="BH119" i="2"/>
  <c r="BG119" i="2"/>
  <c r="BF119" i="2"/>
  <c r="BE119" i="2"/>
  <c r="BD119" i="2"/>
  <c r="BC119" i="2"/>
  <c r="BB119" i="2"/>
  <c r="BA119" i="2"/>
  <c r="AZ119" i="2"/>
  <c r="AY119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X119" i="2"/>
  <c r="W119" i="2"/>
  <c r="V119" i="2"/>
  <c r="U119" i="2"/>
  <c r="T119" i="2"/>
  <c r="S119" i="2"/>
  <c r="R119" i="2"/>
  <c r="Q119" i="2"/>
  <c r="P119" i="2"/>
  <c r="O119" i="2"/>
  <c r="N119" i="2"/>
  <c r="L119" i="2"/>
  <c r="K119" i="2"/>
  <c r="J119" i="2"/>
  <c r="I119" i="2"/>
  <c r="G119" i="2"/>
  <c r="F119" i="2"/>
  <c r="E119" i="2"/>
  <c r="C119" i="2"/>
  <c r="B119" i="2"/>
  <c r="X118" i="2"/>
  <c r="W118" i="2"/>
  <c r="V118" i="2"/>
  <c r="U118" i="2"/>
  <c r="T118" i="2"/>
  <c r="S118" i="2"/>
  <c r="R118" i="2"/>
  <c r="Q118" i="2"/>
  <c r="P118" i="2"/>
  <c r="O118" i="2"/>
  <c r="N118" i="2"/>
  <c r="L118" i="2"/>
  <c r="K118" i="2"/>
  <c r="J118" i="2"/>
  <c r="I118" i="2"/>
  <c r="G118" i="2"/>
  <c r="F118" i="2"/>
  <c r="E118" i="2"/>
  <c r="C118" i="2"/>
  <c r="B118" i="2"/>
  <c r="BU117" i="2"/>
  <c r="BT117" i="2"/>
  <c r="BS117" i="2"/>
  <c r="BR117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BF110" i="2" s="1"/>
  <c r="BE117" i="2"/>
  <c r="BD117" i="2"/>
  <c r="BC117" i="2"/>
  <c r="BB117" i="2"/>
  <c r="BA117" i="2"/>
  <c r="AZ117" i="2"/>
  <c r="AY117" i="2"/>
  <c r="AX117" i="2"/>
  <c r="AX110" i="2" s="1"/>
  <c r="AW117" i="2"/>
  <c r="AV117" i="2"/>
  <c r="AU117" i="2"/>
  <c r="AT117" i="2"/>
  <c r="AS117" i="2"/>
  <c r="AR117" i="2"/>
  <c r="AQ117" i="2"/>
  <c r="AP117" i="2"/>
  <c r="AP110" i="2" s="1"/>
  <c r="AO117" i="2"/>
  <c r="AN117" i="2"/>
  <c r="AM117" i="2"/>
  <c r="X117" i="2"/>
  <c r="W117" i="2"/>
  <c r="V117" i="2"/>
  <c r="U117" i="2"/>
  <c r="T117" i="2"/>
  <c r="T115" i="2" s="1"/>
  <c r="S117" i="2"/>
  <c r="R117" i="2"/>
  <c r="Q117" i="2"/>
  <c r="P117" i="2"/>
  <c r="P115" i="2" s="1"/>
  <c r="O117" i="2"/>
  <c r="N117" i="2"/>
  <c r="L117" i="2"/>
  <c r="K117" i="2"/>
  <c r="J117" i="2"/>
  <c r="I117" i="2"/>
  <c r="G117" i="2"/>
  <c r="F117" i="2"/>
  <c r="E117" i="2"/>
  <c r="C117" i="2"/>
  <c r="B117" i="2"/>
  <c r="BU116" i="2"/>
  <c r="BT116" i="2"/>
  <c r="BS116" i="2"/>
  <c r="BR116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E116" i="2"/>
  <c r="BD116" i="2"/>
  <c r="BC116" i="2"/>
  <c r="BB116" i="2"/>
  <c r="BA116" i="2"/>
  <c r="AZ116" i="2"/>
  <c r="AY116" i="2"/>
  <c r="AX116" i="2"/>
  <c r="AW116" i="2"/>
  <c r="AV116" i="2"/>
  <c r="AU116" i="2"/>
  <c r="AT116" i="2"/>
  <c r="AS116" i="2"/>
  <c r="AR116" i="2"/>
  <c r="AQ116" i="2"/>
  <c r="AP116" i="2"/>
  <c r="AO116" i="2"/>
  <c r="AN116" i="2"/>
  <c r="AN110" i="2" s="1"/>
  <c r="AM116" i="2"/>
  <c r="X116" i="2"/>
  <c r="W116" i="2"/>
  <c r="V116" i="2"/>
  <c r="V115" i="2" s="1"/>
  <c r="U116" i="2"/>
  <c r="T116" i="2"/>
  <c r="S116" i="2"/>
  <c r="R116" i="2"/>
  <c r="R115" i="2" s="1"/>
  <c r="Q116" i="2"/>
  <c r="P116" i="2"/>
  <c r="O116" i="2"/>
  <c r="N116" i="2"/>
  <c r="L116" i="2"/>
  <c r="K116" i="2"/>
  <c r="J116" i="2"/>
  <c r="J115" i="2" s="1"/>
  <c r="I116" i="2"/>
  <c r="G116" i="2"/>
  <c r="F116" i="2"/>
  <c r="F115" i="2" s="1"/>
  <c r="E116" i="2"/>
  <c r="C116" i="2"/>
  <c r="B116" i="2"/>
  <c r="B115" i="2" s="1"/>
  <c r="BU115" i="2"/>
  <c r="BU114" i="2" s="1" a="1"/>
  <c r="BU114" i="2" s="1"/>
  <c r="BT115" i="2"/>
  <c r="BT118" i="2" s="1" a="1"/>
  <c r="BT118" i="2" s="1"/>
  <c r="BT111" i="2" s="1"/>
  <c r="BS115" i="2"/>
  <c r="BR115" i="2"/>
  <c r="BR114" i="2" s="1" a="1"/>
  <c r="BR114" i="2" s="1"/>
  <c r="BQ115" i="2"/>
  <c r="BQ114" i="2" s="1" a="1"/>
  <c r="BQ114" i="2" s="1"/>
  <c r="BP115" i="2"/>
  <c r="BP118" i="2" s="1" a="1"/>
  <c r="BP118" i="2" s="1"/>
  <c r="BP111" i="2" s="1"/>
  <c r="BO115" i="2"/>
  <c r="BN115" i="2"/>
  <c r="BN114" i="2" s="1" a="1"/>
  <c r="BN114" i="2" s="1"/>
  <c r="BM115" i="2"/>
  <c r="BM114" i="2" s="1" a="1"/>
  <c r="BM114" i="2" s="1"/>
  <c r="BM108" i="2" s="1"/>
  <c r="BL115" i="2"/>
  <c r="BL118" i="2" s="1" a="1"/>
  <c r="BL118" i="2" s="1"/>
  <c r="BL111" i="2" s="1"/>
  <c r="BK115" i="2"/>
  <c r="BJ115" i="2"/>
  <c r="BJ114" i="2" s="1" a="1"/>
  <c r="BJ114" i="2" s="1"/>
  <c r="BI115" i="2"/>
  <c r="BI114" i="2" s="1" a="1"/>
  <c r="BI114" i="2" s="1"/>
  <c r="BH115" i="2"/>
  <c r="BH118" i="2" s="1" a="1"/>
  <c r="BH118" i="2" s="1"/>
  <c r="BH111" i="2" s="1"/>
  <c r="BG115" i="2"/>
  <c r="BF115" i="2"/>
  <c r="BF114" i="2" s="1" a="1"/>
  <c r="BF114" i="2" s="1"/>
  <c r="BE115" i="2"/>
  <c r="BE114" i="2" s="1" a="1"/>
  <c r="BE114" i="2" s="1"/>
  <c r="BD115" i="2"/>
  <c r="BD118" i="2" s="1" a="1"/>
  <c r="BD118" i="2" s="1"/>
  <c r="BD111" i="2" s="1"/>
  <c r="BC115" i="2"/>
  <c r="BB115" i="2"/>
  <c r="BB114" i="2" s="1" a="1"/>
  <c r="BB114" i="2" s="1"/>
  <c r="BA115" i="2"/>
  <c r="BA114" i="2" s="1" a="1"/>
  <c r="BA114" i="2" s="1"/>
  <c r="AZ115" i="2"/>
  <c r="AZ118" i="2" s="1" a="1"/>
  <c r="AZ118" i="2" s="1"/>
  <c r="AZ111" i="2" s="1"/>
  <c r="AY115" i="2"/>
  <c r="AX115" i="2"/>
  <c r="AX114" i="2" s="1" a="1"/>
  <c r="AX114" i="2" s="1"/>
  <c r="AW115" i="2"/>
  <c r="AW114" i="2" s="1" a="1"/>
  <c r="AW114" i="2" s="1"/>
  <c r="AV115" i="2"/>
  <c r="AV118" i="2" s="1" a="1"/>
  <c r="AV118" i="2" s="1"/>
  <c r="AV111" i="2" s="1"/>
  <c r="AU115" i="2"/>
  <c r="AT115" i="2"/>
  <c r="AT114" i="2" s="1" a="1"/>
  <c r="AT114" i="2" s="1"/>
  <c r="AS115" i="2"/>
  <c r="AS114" i="2" s="1" a="1"/>
  <c r="AS114" i="2" s="1"/>
  <c r="AR115" i="2"/>
  <c r="AR118" i="2" s="1" a="1"/>
  <c r="AR118" i="2" s="1"/>
  <c r="AR111" i="2" s="1"/>
  <c r="AQ115" i="2"/>
  <c r="AP115" i="2"/>
  <c r="AP114" i="2" s="1" a="1"/>
  <c r="AP114" i="2" s="1"/>
  <c r="AO115" i="2"/>
  <c r="AO114" i="2" s="1" a="1"/>
  <c r="AO114" i="2" s="1"/>
  <c r="AN115" i="2"/>
  <c r="AN118" i="2" s="1" a="1"/>
  <c r="AN118" i="2" s="1"/>
  <c r="AN111" i="2" s="1"/>
  <c r="AM115" i="2"/>
  <c r="N115" i="2"/>
  <c r="L115" i="2"/>
  <c r="BT114" i="2" a="1"/>
  <c r="BT114" i="2" s="1"/>
  <c r="BT108" i="2" s="1"/>
  <c r="BP114" i="2" a="1"/>
  <c r="BP114" i="2" s="1"/>
  <c r="BP108" i="2" s="1"/>
  <c r="BL114" i="2" a="1"/>
  <c r="BL114" i="2" s="1"/>
  <c r="BL108" i="2" s="1"/>
  <c r="BH114" i="2" a="1"/>
  <c r="BH114" i="2" s="1"/>
  <c r="BH108" i="2" s="1"/>
  <c r="X114" i="2"/>
  <c r="W114" i="2"/>
  <c r="V114" i="2"/>
  <c r="U114" i="2"/>
  <c r="T114" i="2"/>
  <c r="S114" i="2"/>
  <c r="R114" i="2"/>
  <c r="Q114" i="2"/>
  <c r="P114" i="2"/>
  <c r="O114" i="2"/>
  <c r="N114" i="2"/>
  <c r="L114" i="2"/>
  <c r="K114" i="2"/>
  <c r="J114" i="2"/>
  <c r="I114" i="2"/>
  <c r="G114" i="2"/>
  <c r="F114" i="2"/>
  <c r="E114" i="2"/>
  <c r="C114" i="2"/>
  <c r="B114" i="2"/>
  <c r="X113" i="2"/>
  <c r="W113" i="2"/>
  <c r="V113" i="2"/>
  <c r="U113" i="2"/>
  <c r="T113" i="2"/>
  <c r="S113" i="2"/>
  <c r="R113" i="2"/>
  <c r="Q113" i="2"/>
  <c r="P113" i="2"/>
  <c r="O113" i="2"/>
  <c r="N113" i="2"/>
  <c r="L113" i="2"/>
  <c r="K113" i="2"/>
  <c r="J113" i="2"/>
  <c r="I113" i="2"/>
  <c r="G113" i="2"/>
  <c r="F113" i="2"/>
  <c r="E113" i="2"/>
  <c r="C113" i="2"/>
  <c r="B113" i="2"/>
  <c r="X112" i="2"/>
  <c r="W112" i="2"/>
  <c r="V112" i="2"/>
  <c r="U112" i="2"/>
  <c r="T112" i="2"/>
  <c r="S112" i="2"/>
  <c r="R112" i="2"/>
  <c r="Q112" i="2"/>
  <c r="P112" i="2"/>
  <c r="O112" i="2"/>
  <c r="N112" i="2"/>
  <c r="L112" i="2"/>
  <c r="K112" i="2"/>
  <c r="J112" i="2"/>
  <c r="I112" i="2"/>
  <c r="G112" i="2"/>
  <c r="F112" i="2"/>
  <c r="E112" i="2"/>
  <c r="C112" i="2"/>
  <c r="B112" i="2"/>
  <c r="X111" i="2"/>
  <c r="W111" i="2"/>
  <c r="V111" i="2"/>
  <c r="U111" i="2"/>
  <c r="T111" i="2"/>
  <c r="S111" i="2"/>
  <c r="R111" i="2"/>
  <c r="Q111" i="2"/>
  <c r="P111" i="2"/>
  <c r="O111" i="2"/>
  <c r="N111" i="2"/>
  <c r="L111" i="2"/>
  <c r="K111" i="2"/>
  <c r="J111" i="2"/>
  <c r="I111" i="2"/>
  <c r="G111" i="2"/>
  <c r="F111" i="2"/>
  <c r="E111" i="2"/>
  <c r="C111" i="2"/>
  <c r="B111" i="2"/>
  <c r="BT110" i="2"/>
  <c r="BR110" i="2"/>
  <c r="BP110" i="2"/>
  <c r="BN110" i="2"/>
  <c r="BL110" i="2"/>
  <c r="BJ110" i="2"/>
  <c r="BH110" i="2"/>
  <c r="BD110" i="2"/>
  <c r="BB110" i="2"/>
  <c r="AZ110" i="2"/>
  <c r="AV110" i="2"/>
  <c r="AT110" i="2"/>
  <c r="AR110" i="2"/>
  <c r="X110" i="2"/>
  <c r="W110" i="2"/>
  <c r="V110" i="2"/>
  <c r="U110" i="2"/>
  <c r="T110" i="2"/>
  <c r="S110" i="2"/>
  <c r="R110" i="2"/>
  <c r="Q110" i="2"/>
  <c r="P110" i="2"/>
  <c r="O110" i="2"/>
  <c r="N110" i="2"/>
  <c r="L110" i="2"/>
  <c r="K110" i="2"/>
  <c r="J110" i="2"/>
  <c r="I110" i="2"/>
  <c r="G110" i="2"/>
  <c r="F110" i="2"/>
  <c r="E110" i="2"/>
  <c r="C110" i="2"/>
  <c r="B110" i="2"/>
  <c r="BT109" i="2"/>
  <c r="BP109" i="2"/>
  <c r="BN109" i="2"/>
  <c r="BL109" i="2"/>
  <c r="BH109" i="2"/>
  <c r="BD109" i="2"/>
  <c r="AZ109" i="2"/>
  <c r="AV109" i="2"/>
  <c r="AR109" i="2"/>
  <c r="AN109" i="2"/>
  <c r="X109" i="2"/>
  <c r="W109" i="2"/>
  <c r="V109" i="2"/>
  <c r="U109" i="2"/>
  <c r="T109" i="2"/>
  <c r="S109" i="2"/>
  <c r="R109" i="2"/>
  <c r="Q109" i="2"/>
  <c r="P109" i="2"/>
  <c r="O109" i="2"/>
  <c r="N109" i="2"/>
  <c r="L109" i="2"/>
  <c r="K109" i="2"/>
  <c r="J109" i="2"/>
  <c r="I109" i="2"/>
  <c r="G109" i="2"/>
  <c r="F109" i="2"/>
  <c r="E109" i="2"/>
  <c r="C109" i="2"/>
  <c r="B109" i="2"/>
  <c r="X108" i="2"/>
  <c r="W108" i="2"/>
  <c r="V108" i="2"/>
  <c r="U108" i="2"/>
  <c r="T108" i="2"/>
  <c r="S108" i="2"/>
  <c r="R108" i="2"/>
  <c r="Q108" i="2"/>
  <c r="P108" i="2"/>
  <c r="O108" i="2"/>
  <c r="N108" i="2"/>
  <c r="L108" i="2"/>
  <c r="K108" i="2"/>
  <c r="J108" i="2"/>
  <c r="I108" i="2"/>
  <c r="G108" i="2"/>
  <c r="F108" i="2"/>
  <c r="E108" i="2"/>
  <c r="C108" i="2"/>
  <c r="B108" i="2"/>
  <c r="X107" i="2"/>
  <c r="W107" i="2"/>
  <c r="V107" i="2"/>
  <c r="U107" i="2"/>
  <c r="T107" i="2"/>
  <c r="S107" i="2"/>
  <c r="R107" i="2"/>
  <c r="Q107" i="2"/>
  <c r="P107" i="2"/>
  <c r="O107" i="2"/>
  <c r="N107" i="2"/>
  <c r="L107" i="2"/>
  <c r="K107" i="2"/>
  <c r="J107" i="2"/>
  <c r="I107" i="2"/>
  <c r="G107" i="2"/>
  <c r="F107" i="2"/>
  <c r="E107" i="2"/>
  <c r="C107" i="2"/>
  <c r="B107" i="2"/>
  <c r="DF106" i="2"/>
  <c r="DE106" i="2"/>
  <c r="DD106" i="2"/>
  <c r="DC106" i="2"/>
  <c r="DB106" i="2"/>
  <c r="DA106" i="2"/>
  <c r="CZ106" i="2"/>
  <c r="CY106" i="2"/>
  <c r="CX106" i="2"/>
  <c r="CW106" i="2"/>
  <c r="CV106" i="2"/>
  <c r="CU106" i="2"/>
  <c r="CT106" i="2"/>
  <c r="CS106" i="2"/>
  <c r="CR106" i="2"/>
  <c r="CQ106" i="2"/>
  <c r="CP106" i="2"/>
  <c r="CO106" i="2"/>
  <c r="CN106" i="2"/>
  <c r="CM106" i="2"/>
  <c r="CL106" i="2"/>
  <c r="CK106" i="2"/>
  <c r="CJ106" i="2"/>
  <c r="CI106" i="2"/>
  <c r="CH106" i="2"/>
  <c r="CG106" i="2"/>
  <c r="CF106" i="2"/>
  <c r="CE106" i="2"/>
  <c r="CD106" i="2"/>
  <c r="CC106" i="2"/>
  <c r="CB106" i="2"/>
  <c r="CA106" i="2"/>
  <c r="BZ106" i="2"/>
  <c r="BY106" i="2"/>
  <c r="BX106" i="2"/>
  <c r="BU106" i="2"/>
  <c r="BT106" i="2"/>
  <c r="BS106" i="2"/>
  <c r="BR106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E106" i="2"/>
  <c r="BD106" i="2"/>
  <c r="BC106" i="2"/>
  <c r="BB106" i="2"/>
  <c r="BA106" i="2"/>
  <c r="AZ106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X106" i="2"/>
  <c r="W106" i="2"/>
  <c r="V106" i="2"/>
  <c r="U106" i="2"/>
  <c r="T106" i="2"/>
  <c r="S106" i="2"/>
  <c r="R106" i="2"/>
  <c r="Q106" i="2"/>
  <c r="P106" i="2"/>
  <c r="O106" i="2"/>
  <c r="N106" i="2"/>
  <c r="L106" i="2"/>
  <c r="K106" i="2"/>
  <c r="J106" i="2"/>
  <c r="I106" i="2"/>
  <c r="G106" i="2"/>
  <c r="F106" i="2"/>
  <c r="E106" i="2"/>
  <c r="C106" i="2"/>
  <c r="B106" i="2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BB124" i="3"/>
  <c r="BT123" i="3"/>
  <c r="BQ123" i="3"/>
  <c r="BN123" i="3"/>
  <c r="BM123" i="3"/>
  <c r="BK123" i="3"/>
  <c r="BH123" i="3"/>
  <c r="BB123" i="3"/>
  <c r="AS123" i="3"/>
  <c r="X122" i="3"/>
  <c r="W122" i="3"/>
  <c r="V122" i="3"/>
  <c r="U122" i="3"/>
  <c r="T122" i="3"/>
  <c r="S122" i="3"/>
  <c r="R122" i="3"/>
  <c r="Q122" i="3"/>
  <c r="P122" i="3"/>
  <c r="O122" i="3"/>
  <c r="N122" i="3"/>
  <c r="L122" i="3"/>
  <c r="K122" i="3"/>
  <c r="J122" i="3"/>
  <c r="I122" i="3"/>
  <c r="G122" i="3"/>
  <c r="F122" i="3"/>
  <c r="E122" i="3"/>
  <c r="C122" i="3"/>
  <c r="B122" i="3"/>
  <c r="X121" i="3"/>
  <c r="W121" i="3"/>
  <c r="V121" i="3"/>
  <c r="U121" i="3"/>
  <c r="T121" i="3"/>
  <c r="S121" i="3"/>
  <c r="R121" i="3"/>
  <c r="Q121" i="3"/>
  <c r="P121" i="3"/>
  <c r="O121" i="3"/>
  <c r="N121" i="3"/>
  <c r="L121" i="3"/>
  <c r="K121" i="3"/>
  <c r="J121" i="3"/>
  <c r="I121" i="3"/>
  <c r="G121" i="3"/>
  <c r="F121" i="3"/>
  <c r="E121" i="3"/>
  <c r="C121" i="3"/>
  <c r="B121" i="3"/>
  <c r="X120" i="3"/>
  <c r="W120" i="3"/>
  <c r="V120" i="3"/>
  <c r="U120" i="3"/>
  <c r="T120" i="3"/>
  <c r="S120" i="3"/>
  <c r="R120" i="3"/>
  <c r="Q120" i="3"/>
  <c r="P120" i="3"/>
  <c r="O120" i="3"/>
  <c r="N120" i="3"/>
  <c r="L120" i="3"/>
  <c r="K120" i="3"/>
  <c r="J120" i="3"/>
  <c r="I120" i="3"/>
  <c r="G120" i="3"/>
  <c r="F120" i="3"/>
  <c r="E120" i="3"/>
  <c r="C120" i="3"/>
  <c r="B120" i="3"/>
  <c r="BU119" i="3"/>
  <c r="BT119" i="3"/>
  <c r="BS119" i="3"/>
  <c r="BR119" i="3"/>
  <c r="BQ119" i="3"/>
  <c r="BP119" i="3"/>
  <c r="BO119" i="3"/>
  <c r="BN119" i="3"/>
  <c r="BM119" i="3"/>
  <c r="BL119" i="3"/>
  <c r="BK119" i="3"/>
  <c r="BJ119" i="3"/>
  <c r="BI119" i="3"/>
  <c r="BH119" i="3"/>
  <c r="BG119" i="3"/>
  <c r="BF119" i="3"/>
  <c r="BE119" i="3"/>
  <c r="BD119" i="3"/>
  <c r="BC119" i="3"/>
  <c r="BB119" i="3"/>
  <c r="BA119" i="3"/>
  <c r="AZ119" i="3"/>
  <c r="AY119" i="3"/>
  <c r="AX119" i="3"/>
  <c r="AW119" i="3"/>
  <c r="AV119" i="3"/>
  <c r="AU119" i="3"/>
  <c r="AT119" i="3"/>
  <c r="AS119" i="3"/>
  <c r="AR119" i="3"/>
  <c r="AQ119" i="3"/>
  <c r="AP119" i="3"/>
  <c r="AO119" i="3"/>
  <c r="AN119" i="3"/>
  <c r="AM119" i="3"/>
  <c r="X119" i="3"/>
  <c r="W119" i="3"/>
  <c r="V119" i="3"/>
  <c r="U119" i="3"/>
  <c r="T119" i="3"/>
  <c r="S119" i="3"/>
  <c r="R119" i="3"/>
  <c r="Q119" i="3"/>
  <c r="P119" i="3"/>
  <c r="O119" i="3"/>
  <c r="N119" i="3"/>
  <c r="L119" i="3"/>
  <c r="K119" i="3"/>
  <c r="J119" i="3"/>
  <c r="I119" i="3"/>
  <c r="G119" i="3"/>
  <c r="F119" i="3"/>
  <c r="E119" i="3"/>
  <c r="C119" i="3"/>
  <c r="B119" i="3"/>
  <c r="X118" i="3"/>
  <c r="W118" i="3"/>
  <c r="V118" i="3"/>
  <c r="U118" i="3"/>
  <c r="T118" i="3"/>
  <c r="S118" i="3"/>
  <c r="R118" i="3"/>
  <c r="Q118" i="3"/>
  <c r="P118" i="3"/>
  <c r="O118" i="3"/>
  <c r="N118" i="3"/>
  <c r="L118" i="3"/>
  <c r="K118" i="3"/>
  <c r="J118" i="3"/>
  <c r="I118" i="3"/>
  <c r="G118" i="3"/>
  <c r="F118" i="3"/>
  <c r="E118" i="3"/>
  <c r="C118" i="3"/>
  <c r="B118" i="3"/>
  <c r="BU117" i="3"/>
  <c r="BT117" i="3"/>
  <c r="BS117" i="3"/>
  <c r="BR117" i="3"/>
  <c r="BQ117" i="3"/>
  <c r="BP117" i="3"/>
  <c r="BO117" i="3"/>
  <c r="BN117" i="3"/>
  <c r="BM117" i="3"/>
  <c r="BL117" i="3"/>
  <c r="BK117" i="3"/>
  <c r="BJ117" i="3"/>
  <c r="BI117" i="3"/>
  <c r="BH117" i="3"/>
  <c r="BG117" i="3"/>
  <c r="BF117" i="3"/>
  <c r="BE117" i="3"/>
  <c r="BD117" i="3"/>
  <c r="BC117" i="3"/>
  <c r="BB117" i="3"/>
  <c r="BA117" i="3"/>
  <c r="AZ117" i="3"/>
  <c r="AY117" i="3"/>
  <c r="AX117" i="3"/>
  <c r="AW117" i="3"/>
  <c r="AV117" i="3"/>
  <c r="AU117" i="3"/>
  <c r="AT117" i="3"/>
  <c r="AS117" i="3"/>
  <c r="AR117" i="3"/>
  <c r="AQ117" i="3"/>
  <c r="AP117" i="3"/>
  <c r="AO117" i="3"/>
  <c r="AN117" i="3"/>
  <c r="AM117" i="3"/>
  <c r="X117" i="3"/>
  <c r="W117" i="3"/>
  <c r="V117" i="3"/>
  <c r="U117" i="3"/>
  <c r="T117" i="3"/>
  <c r="S117" i="3"/>
  <c r="R117" i="3"/>
  <c r="Q117" i="3"/>
  <c r="P117" i="3"/>
  <c r="O117" i="3"/>
  <c r="N117" i="3"/>
  <c r="L117" i="3"/>
  <c r="K117" i="3"/>
  <c r="J117" i="3"/>
  <c r="I117" i="3"/>
  <c r="G117" i="3"/>
  <c r="F117" i="3"/>
  <c r="E117" i="3"/>
  <c r="C117" i="3"/>
  <c r="B117" i="3"/>
  <c r="BU116" i="3"/>
  <c r="BT116" i="3"/>
  <c r="BS116" i="3"/>
  <c r="BS109" i="3" s="1"/>
  <c r="BR116" i="3"/>
  <c r="BQ116" i="3"/>
  <c r="BP116" i="3"/>
  <c r="BO116" i="3"/>
  <c r="BN116" i="3"/>
  <c r="BM116" i="3"/>
  <c r="BL116" i="3"/>
  <c r="BK116" i="3"/>
  <c r="BJ116" i="3"/>
  <c r="BI116" i="3"/>
  <c r="BH116" i="3"/>
  <c r="BG116" i="3"/>
  <c r="BF116" i="3"/>
  <c r="BE116" i="3"/>
  <c r="BD116" i="3"/>
  <c r="BC116" i="3"/>
  <c r="BB116" i="3"/>
  <c r="BA116" i="3"/>
  <c r="AZ116" i="3"/>
  <c r="AY116" i="3"/>
  <c r="AX116" i="3"/>
  <c r="AW116" i="3"/>
  <c r="AV116" i="3"/>
  <c r="AU116" i="3"/>
  <c r="AT116" i="3"/>
  <c r="AS116" i="3"/>
  <c r="AR116" i="3"/>
  <c r="AQ116" i="3"/>
  <c r="AP116" i="3"/>
  <c r="AO116" i="3"/>
  <c r="AN116" i="3"/>
  <c r="AM116" i="3"/>
  <c r="X116" i="3"/>
  <c r="W116" i="3"/>
  <c r="V116" i="3"/>
  <c r="U116" i="3"/>
  <c r="T116" i="3"/>
  <c r="S116" i="3"/>
  <c r="R116" i="3"/>
  <c r="Q116" i="3"/>
  <c r="P116" i="3"/>
  <c r="O116" i="3"/>
  <c r="N116" i="3"/>
  <c r="L116" i="3"/>
  <c r="K116" i="3"/>
  <c r="J116" i="3"/>
  <c r="I116" i="3"/>
  <c r="G116" i="3"/>
  <c r="F116" i="3"/>
  <c r="E116" i="3"/>
  <c r="C116" i="3"/>
  <c r="B116" i="3"/>
  <c r="BU115" i="3"/>
  <c r="BU114" i="3" s="1" a="1"/>
  <c r="BU114" i="3" s="1"/>
  <c r="BU108" i="3" s="1"/>
  <c r="BT115" i="3"/>
  <c r="BT114" i="3" s="1" a="1"/>
  <c r="BT114" i="3" s="1"/>
  <c r="BT108" i="3" s="1"/>
  <c r="BS115" i="3"/>
  <c r="BS114" i="3" s="1" a="1"/>
  <c r="BS114" i="3" s="1"/>
  <c r="BS108" i="3" s="1"/>
  <c r="BR115" i="3"/>
  <c r="BR114" i="3" s="1" a="1"/>
  <c r="BQ115" i="3"/>
  <c r="BQ114" i="3" s="1" a="1"/>
  <c r="BQ114" i="3" s="1"/>
  <c r="BQ108" i="3" s="1"/>
  <c r="BP115" i="3"/>
  <c r="BP114" i="3" s="1" a="1"/>
  <c r="BP114" i="3" s="1"/>
  <c r="BP108" i="3" s="1"/>
  <c r="BO115" i="3"/>
  <c r="BO114" i="3" s="1" a="1"/>
  <c r="BO114" i="3" s="1"/>
  <c r="BO108" i="3" s="1"/>
  <c r="BN115" i="3"/>
  <c r="BN114" i="3" s="1" a="1"/>
  <c r="BN114" i="3" s="1"/>
  <c r="BN108" i="3" s="1"/>
  <c r="BM115" i="3"/>
  <c r="BM114" i="3" s="1" a="1"/>
  <c r="BM114" i="3" s="1"/>
  <c r="BM108" i="3" s="1"/>
  <c r="BL115" i="3"/>
  <c r="BL114" i="3" s="1" a="1"/>
  <c r="BL114" i="3" s="1"/>
  <c r="BL108" i="3" s="1"/>
  <c r="BK115" i="3"/>
  <c r="BK114" i="3" s="1" a="1"/>
  <c r="BK114" i="3" s="1"/>
  <c r="BK108" i="3" s="1"/>
  <c r="BJ115" i="3"/>
  <c r="BJ114" i="3" s="1" a="1"/>
  <c r="BJ114" i="3" s="1"/>
  <c r="BJ108" i="3" s="1"/>
  <c r="BI115" i="3"/>
  <c r="BH115" i="3"/>
  <c r="BH114" i="3" s="1" a="1"/>
  <c r="BG115" i="3"/>
  <c r="BG114" i="3" s="1" a="1"/>
  <c r="BG114" i="3" s="1"/>
  <c r="BF115" i="3"/>
  <c r="BF114" i="3" s="1" a="1"/>
  <c r="BE115" i="3"/>
  <c r="BE114" i="3" s="1" a="1"/>
  <c r="BE114" i="3" s="1"/>
  <c r="BD115" i="3"/>
  <c r="BD114" i="3" s="1" a="1"/>
  <c r="BD114" i="3" s="1"/>
  <c r="BC115" i="3"/>
  <c r="BC114" i="3" s="1" a="1"/>
  <c r="BC114" i="3" s="1"/>
  <c r="BB115" i="3"/>
  <c r="BB114" i="3" s="1" a="1"/>
  <c r="BB114" i="3" s="1"/>
  <c r="BB108" i="3" s="1"/>
  <c r="BA115" i="3"/>
  <c r="BA114" i="3" s="1" a="1"/>
  <c r="BA114" i="3" s="1"/>
  <c r="BA108" i="3" s="1"/>
  <c r="AZ115" i="3"/>
  <c r="AZ114" i="3" s="1" a="1"/>
  <c r="AZ114" i="3" s="1"/>
  <c r="AY115" i="3"/>
  <c r="AY114" i="3" s="1" a="1"/>
  <c r="AY114" i="3" s="1"/>
  <c r="AX115" i="3"/>
  <c r="AX114" i="3" s="1" a="1"/>
  <c r="AX114" i="3" s="1"/>
  <c r="AX108" i="3" s="1"/>
  <c r="AW115" i="3"/>
  <c r="AW114" i="3" s="1" a="1"/>
  <c r="AW114" i="3" s="1"/>
  <c r="AW108" i="3" s="1"/>
  <c r="AV115" i="3"/>
  <c r="AU115" i="3"/>
  <c r="AU114" i="3" s="1" a="1"/>
  <c r="AU114" i="3" s="1"/>
  <c r="AT115" i="3"/>
  <c r="AT114" i="3" s="1" a="1"/>
  <c r="AT114" i="3" s="1"/>
  <c r="AT108" i="3" s="1"/>
  <c r="AS115" i="3"/>
  <c r="AS114" i="3" s="1" a="1"/>
  <c r="AS114" i="3" s="1"/>
  <c r="AS108" i="3" s="1"/>
  <c r="AR115" i="3"/>
  <c r="AR114" i="3" s="1" a="1"/>
  <c r="AR114" i="3" s="1"/>
  <c r="AR108" i="3" s="1"/>
  <c r="AQ115" i="3"/>
  <c r="AP115" i="3"/>
  <c r="AP114" i="3" s="1" a="1"/>
  <c r="AP114" i="3" s="1"/>
  <c r="AP108" i="3" s="1"/>
  <c r="AO115" i="3"/>
  <c r="AO114" i="3" s="1" a="1"/>
  <c r="AO114" i="3" s="1"/>
  <c r="AO108" i="3" s="1"/>
  <c r="AN115" i="3"/>
  <c r="AN114" i="3" s="1" a="1"/>
  <c r="AN114" i="3" s="1"/>
  <c r="AN108" i="3" s="1"/>
  <c r="AM115" i="3"/>
  <c r="AM114" i="3" s="1" a="1"/>
  <c r="AM114" i="3" s="1"/>
  <c r="T115" i="3"/>
  <c r="F115" i="3"/>
  <c r="BR114" i="3"/>
  <c r="BR108" i="3" s="1"/>
  <c r="BH114" i="3"/>
  <c r="BH108" i="3" s="1"/>
  <c r="BF114" i="3"/>
  <c r="X114" i="3"/>
  <c r="W114" i="3"/>
  <c r="V114" i="3"/>
  <c r="U114" i="3"/>
  <c r="T114" i="3"/>
  <c r="S114" i="3"/>
  <c r="R114" i="3"/>
  <c r="Q114" i="3"/>
  <c r="P114" i="3"/>
  <c r="O114" i="3"/>
  <c r="N114" i="3"/>
  <c r="L114" i="3"/>
  <c r="K114" i="3"/>
  <c r="J114" i="3"/>
  <c r="I114" i="3"/>
  <c r="G114" i="3"/>
  <c r="F114" i="3"/>
  <c r="E114" i="3"/>
  <c r="C114" i="3"/>
  <c r="B114" i="3"/>
  <c r="X113" i="3"/>
  <c r="W113" i="3"/>
  <c r="V113" i="3"/>
  <c r="U113" i="3"/>
  <c r="T113" i="3"/>
  <c r="S113" i="3"/>
  <c r="R113" i="3"/>
  <c r="Q113" i="3"/>
  <c r="P113" i="3"/>
  <c r="O113" i="3"/>
  <c r="N113" i="3"/>
  <c r="L113" i="3"/>
  <c r="K113" i="3"/>
  <c r="J113" i="3"/>
  <c r="I113" i="3"/>
  <c r="G113" i="3"/>
  <c r="F113" i="3"/>
  <c r="E113" i="3"/>
  <c r="C113" i="3"/>
  <c r="B113" i="3"/>
  <c r="X112" i="3"/>
  <c r="W112" i="3"/>
  <c r="V112" i="3"/>
  <c r="U112" i="3"/>
  <c r="T112" i="3"/>
  <c r="S112" i="3"/>
  <c r="R112" i="3"/>
  <c r="Q112" i="3"/>
  <c r="P112" i="3"/>
  <c r="O112" i="3"/>
  <c r="N112" i="3"/>
  <c r="L112" i="3"/>
  <c r="K112" i="3"/>
  <c r="J112" i="3"/>
  <c r="I112" i="3"/>
  <c r="G112" i="3"/>
  <c r="F112" i="3"/>
  <c r="E112" i="3"/>
  <c r="C112" i="3"/>
  <c r="B112" i="3"/>
  <c r="X111" i="3"/>
  <c r="W111" i="3"/>
  <c r="V111" i="3"/>
  <c r="U111" i="3"/>
  <c r="T111" i="3"/>
  <c r="S111" i="3"/>
  <c r="R111" i="3"/>
  <c r="Q111" i="3"/>
  <c r="P111" i="3"/>
  <c r="O111" i="3"/>
  <c r="N111" i="3"/>
  <c r="L111" i="3"/>
  <c r="K111" i="3"/>
  <c r="J111" i="3"/>
  <c r="I111" i="3"/>
  <c r="G111" i="3"/>
  <c r="F111" i="3"/>
  <c r="E111" i="3"/>
  <c r="C111" i="3"/>
  <c r="B111" i="3"/>
  <c r="BT110" i="3"/>
  <c r="BP110" i="3"/>
  <c r="BL110" i="3"/>
  <c r="BH110" i="3"/>
  <c r="BD110" i="3"/>
  <c r="AZ110" i="3"/>
  <c r="AV110" i="3"/>
  <c r="AR110" i="3"/>
  <c r="AN110" i="3"/>
  <c r="X110" i="3"/>
  <c r="W110" i="3"/>
  <c r="V110" i="3"/>
  <c r="U110" i="3"/>
  <c r="T110" i="3"/>
  <c r="S110" i="3"/>
  <c r="R110" i="3"/>
  <c r="Q110" i="3"/>
  <c r="P110" i="3"/>
  <c r="O110" i="3"/>
  <c r="N110" i="3"/>
  <c r="L110" i="3"/>
  <c r="K110" i="3"/>
  <c r="J110" i="3"/>
  <c r="I110" i="3"/>
  <c r="G110" i="3"/>
  <c r="F110" i="3"/>
  <c r="E110" i="3"/>
  <c r="C110" i="3"/>
  <c r="B110" i="3"/>
  <c r="BR109" i="3"/>
  <c r="BN109" i="3"/>
  <c r="BJ109" i="3"/>
  <c r="BF109" i="3"/>
  <c r="BB109" i="3"/>
  <c r="AX109" i="3"/>
  <c r="AT109" i="3"/>
  <c r="X109" i="3"/>
  <c r="W109" i="3"/>
  <c r="V109" i="3"/>
  <c r="U109" i="3"/>
  <c r="T109" i="3"/>
  <c r="S109" i="3"/>
  <c r="R109" i="3"/>
  <c r="Q109" i="3"/>
  <c r="P109" i="3"/>
  <c r="O109" i="3"/>
  <c r="N109" i="3"/>
  <c r="L109" i="3"/>
  <c r="K109" i="3"/>
  <c r="J109" i="3"/>
  <c r="I109" i="3"/>
  <c r="G109" i="3"/>
  <c r="F109" i="3"/>
  <c r="E109" i="3"/>
  <c r="C109" i="3"/>
  <c r="B109" i="3"/>
  <c r="BF108" i="3"/>
  <c r="X108" i="3"/>
  <c r="W108" i="3"/>
  <c r="V108" i="3"/>
  <c r="U108" i="3"/>
  <c r="T108" i="3"/>
  <c r="S108" i="3"/>
  <c r="R108" i="3"/>
  <c r="Q108" i="3"/>
  <c r="P108" i="3"/>
  <c r="O108" i="3"/>
  <c r="N108" i="3"/>
  <c r="L108" i="3"/>
  <c r="K108" i="3"/>
  <c r="J108" i="3"/>
  <c r="I108" i="3"/>
  <c r="G108" i="3"/>
  <c r="F108" i="3"/>
  <c r="E108" i="3"/>
  <c r="C108" i="3"/>
  <c r="B108" i="3"/>
  <c r="X107" i="3"/>
  <c r="W107" i="3"/>
  <c r="V107" i="3"/>
  <c r="U107" i="3"/>
  <c r="T107" i="3"/>
  <c r="S107" i="3"/>
  <c r="R107" i="3"/>
  <c r="Q107" i="3"/>
  <c r="P107" i="3"/>
  <c r="O107" i="3"/>
  <c r="N107" i="3"/>
  <c r="L107" i="3"/>
  <c r="K107" i="3"/>
  <c r="J107" i="3"/>
  <c r="I107" i="3"/>
  <c r="G107" i="3"/>
  <c r="F107" i="3"/>
  <c r="E107" i="3"/>
  <c r="C107" i="3"/>
  <c r="B107" i="3"/>
  <c r="DF106" i="3"/>
  <c r="DE106" i="3"/>
  <c r="DD106" i="3"/>
  <c r="DC106" i="3"/>
  <c r="DB106" i="3"/>
  <c r="DA106" i="3"/>
  <c r="CZ106" i="3"/>
  <c r="CY106" i="3"/>
  <c r="CX106" i="3"/>
  <c r="CW106" i="3"/>
  <c r="CV106" i="3"/>
  <c r="CU106" i="3"/>
  <c r="CT106" i="3"/>
  <c r="CS106" i="3"/>
  <c r="CR106" i="3"/>
  <c r="CQ106" i="3"/>
  <c r="CP106" i="3"/>
  <c r="CO106" i="3"/>
  <c r="CN106" i="3"/>
  <c r="CM106" i="3"/>
  <c r="CL106" i="3"/>
  <c r="CK106" i="3"/>
  <c r="CJ106" i="3"/>
  <c r="CI106" i="3"/>
  <c r="CH106" i="3"/>
  <c r="CG106" i="3"/>
  <c r="CF106" i="3"/>
  <c r="CE106" i="3"/>
  <c r="CD106" i="3"/>
  <c r="CC106" i="3"/>
  <c r="CB106" i="3"/>
  <c r="CA106" i="3"/>
  <c r="BZ106" i="3"/>
  <c r="BY106" i="3"/>
  <c r="BX106" i="3"/>
  <c r="BU106" i="3"/>
  <c r="BT106" i="3"/>
  <c r="BS106" i="3"/>
  <c r="BR106" i="3"/>
  <c r="BQ106" i="3"/>
  <c r="BP106" i="3"/>
  <c r="BO106" i="3"/>
  <c r="BN106" i="3"/>
  <c r="BM106" i="3"/>
  <c r="BL106" i="3"/>
  <c r="BK106" i="3"/>
  <c r="BJ106" i="3"/>
  <c r="BI106" i="3"/>
  <c r="BH106" i="3"/>
  <c r="BG106" i="3"/>
  <c r="BF106" i="3"/>
  <c r="BE106" i="3"/>
  <c r="BD106" i="3"/>
  <c r="BC106" i="3"/>
  <c r="BB106" i="3"/>
  <c r="BA106" i="3"/>
  <c r="AZ106" i="3"/>
  <c r="AY106" i="3"/>
  <c r="AX106" i="3"/>
  <c r="AW106" i="3"/>
  <c r="AV106" i="3"/>
  <c r="AU106" i="3"/>
  <c r="AT106" i="3"/>
  <c r="AS106" i="3"/>
  <c r="AR106" i="3"/>
  <c r="AQ106" i="3"/>
  <c r="AP106" i="3"/>
  <c r="AO106" i="3"/>
  <c r="AN106" i="3"/>
  <c r="AM106" i="3"/>
  <c r="X106" i="3"/>
  <c r="W106" i="3"/>
  <c r="V106" i="3"/>
  <c r="U106" i="3"/>
  <c r="T106" i="3"/>
  <c r="S106" i="3"/>
  <c r="R106" i="3"/>
  <c r="Q106" i="3"/>
  <c r="P106" i="3"/>
  <c r="O106" i="3"/>
  <c r="N106" i="3"/>
  <c r="L106" i="3"/>
  <c r="K106" i="3"/>
  <c r="J106" i="3"/>
  <c r="I106" i="3"/>
  <c r="G106" i="3"/>
  <c r="F106" i="3"/>
  <c r="E106" i="3"/>
  <c r="C106" i="3"/>
  <c r="B106" i="3"/>
  <c r="AK134" i="5"/>
  <c r="BT108" i="1" l="1"/>
  <c r="BL109" i="1"/>
  <c r="BP109" i="1"/>
  <c r="BT109" i="1"/>
  <c r="BJ110" i="1"/>
  <c r="BN110" i="1"/>
  <c r="BR110" i="1"/>
  <c r="BM109" i="1"/>
  <c r="BQ109" i="1"/>
  <c r="BU109" i="1"/>
  <c r="BK110" i="1"/>
  <c r="BO110" i="1"/>
  <c r="BS110" i="1"/>
  <c r="AQ109" i="1"/>
  <c r="AY109" i="1"/>
  <c r="AS110" i="1"/>
  <c r="B115" i="1"/>
  <c r="F115" i="1"/>
  <c r="N115" i="1"/>
  <c r="R115" i="1"/>
  <c r="AX110" i="1"/>
  <c r="P105" i="1"/>
  <c r="BI114" i="1" a="1"/>
  <c r="BI114" i="1" s="1"/>
  <c r="AN109" i="1"/>
  <c r="AR109" i="1"/>
  <c r="AV109" i="1"/>
  <c r="AZ109" i="1"/>
  <c r="BD109" i="1"/>
  <c r="BH109" i="1"/>
  <c r="L115" i="1"/>
  <c r="T115" i="1"/>
  <c r="X115" i="1"/>
  <c r="AP110" i="1"/>
  <c r="AT110" i="1"/>
  <c r="BB110" i="1"/>
  <c r="BF110" i="1"/>
  <c r="BA114" i="1" a="1"/>
  <c r="BA114" i="1" s="1"/>
  <c r="BA108" i="1" s="1"/>
  <c r="AO109" i="1"/>
  <c r="AS109" i="1"/>
  <c r="AW109" i="1"/>
  <c r="BA109" i="1"/>
  <c r="BE109" i="1"/>
  <c r="BI109" i="1"/>
  <c r="U115" i="1"/>
  <c r="AM110" i="1"/>
  <c r="AQ110" i="1"/>
  <c r="AU110" i="1"/>
  <c r="AY110" i="1"/>
  <c r="BC110" i="1"/>
  <c r="BG110" i="1"/>
  <c r="BJ109" i="2"/>
  <c r="BR109" i="2"/>
  <c r="BB109" i="2"/>
  <c r="AP109" i="2"/>
  <c r="AX109" i="2"/>
  <c r="BF109" i="2"/>
  <c r="AT109" i="2"/>
  <c r="AP109" i="3"/>
  <c r="AQ110" i="3"/>
  <c r="BA110" i="3"/>
  <c r="BR107" i="5"/>
  <c r="BH108" i="1"/>
  <c r="BR108" i="1"/>
  <c r="E115" i="2"/>
  <c r="I115" i="2"/>
  <c r="Q115" i="2"/>
  <c r="U115" i="2"/>
  <c r="AM109" i="2"/>
  <c r="AQ109" i="2"/>
  <c r="AU109" i="2"/>
  <c r="AY109" i="2"/>
  <c r="BC109" i="2"/>
  <c r="BG109" i="2"/>
  <c r="BK109" i="2"/>
  <c r="BO109" i="2"/>
  <c r="BS109" i="2"/>
  <c r="C115" i="2"/>
  <c r="G115" i="2"/>
  <c r="O115" i="2"/>
  <c r="S115" i="2"/>
  <c r="W115" i="2"/>
  <c r="AK135" i="2"/>
  <c r="X115" i="2"/>
  <c r="BE108" i="3"/>
  <c r="AS109" i="3"/>
  <c r="BI114" i="3" a="1"/>
  <c r="BI114" i="3" s="1"/>
  <c r="BI108" i="3" s="1"/>
  <c r="BI109" i="3"/>
  <c r="AQ109" i="3"/>
  <c r="AO110" i="3"/>
  <c r="AS110" i="3"/>
  <c r="AW109" i="3"/>
  <c r="BA109" i="3"/>
  <c r="BE110" i="3"/>
  <c r="BI110" i="3"/>
  <c r="BM109" i="3"/>
  <c r="BQ109" i="3"/>
  <c r="BU110" i="3"/>
  <c r="E115" i="3"/>
  <c r="U115" i="3"/>
  <c r="AM110" i="3"/>
  <c r="AU110" i="3"/>
  <c r="AY110" i="3"/>
  <c r="BC110" i="3"/>
  <c r="BG110" i="3"/>
  <c r="BK110" i="3"/>
  <c r="BO110" i="3"/>
  <c r="BS110" i="3"/>
  <c r="L115" i="3"/>
  <c r="P115" i="3"/>
  <c r="X115" i="3"/>
  <c r="AP110" i="3"/>
  <c r="AT110" i="3"/>
  <c r="AX110" i="3"/>
  <c r="BB110" i="3"/>
  <c r="BF110" i="3"/>
  <c r="BJ110" i="3"/>
  <c r="BN110" i="3"/>
  <c r="BR110" i="3"/>
  <c r="AP107" i="5"/>
  <c r="AX107" i="5"/>
  <c r="BF107" i="5"/>
  <c r="AT107" i="5"/>
  <c r="BB107" i="5"/>
  <c r="BJ107" i="5"/>
  <c r="AK136" i="5"/>
  <c r="AK138" i="5" s="1"/>
  <c r="BD107" i="5"/>
  <c r="AZ107" i="5"/>
  <c r="BU112" i="5"/>
  <c r="AR107" i="5"/>
  <c r="BH107" i="5"/>
  <c r="BL107" i="5"/>
  <c r="BT107" i="5"/>
  <c r="AN107" i="5"/>
  <c r="AV107" i="5"/>
  <c r="BN107" i="5"/>
  <c r="AU107" i="5"/>
  <c r="AM107" i="5"/>
  <c r="BS112" i="5"/>
  <c r="BO112" i="5"/>
  <c r="BK112" i="5"/>
  <c r="BG112" i="5"/>
  <c r="BC112" i="5"/>
  <c r="AY112" i="5"/>
  <c r="AU112" i="5"/>
  <c r="AQ112" i="5"/>
  <c r="AM112" i="5"/>
  <c r="BQ112" i="5"/>
  <c r="BM112" i="5"/>
  <c r="BI112" i="5"/>
  <c r="BE112" i="5"/>
  <c r="BA112" i="5"/>
  <c r="AW112" i="5"/>
  <c r="AS112" i="5"/>
  <c r="AO112" i="5"/>
  <c r="BP107" i="5"/>
  <c r="BT112" i="5"/>
  <c r="BL112" i="5"/>
  <c r="BD112" i="5"/>
  <c r="AV112" i="5"/>
  <c r="AN112" i="5"/>
  <c r="BR112" i="5"/>
  <c r="BJ112" i="5"/>
  <c r="BB112" i="5"/>
  <c r="AT112" i="5"/>
  <c r="BU107" i="5"/>
  <c r="BM107" i="5"/>
  <c r="BE107" i="5"/>
  <c r="AW107" i="5"/>
  <c r="AO107" i="5"/>
  <c r="BS107" i="5"/>
  <c r="BC107" i="5"/>
  <c r="BO107" i="5"/>
  <c r="BG107" i="5"/>
  <c r="AY107" i="5"/>
  <c r="BP112" i="5"/>
  <c r="BH112" i="5"/>
  <c r="AZ112" i="5"/>
  <c r="AR112" i="5"/>
  <c r="BK107" i="5"/>
  <c r="BN112" i="5"/>
  <c r="BF112" i="5"/>
  <c r="AX112" i="5"/>
  <c r="AP112" i="5"/>
  <c r="BQ107" i="5"/>
  <c r="BI107" i="5"/>
  <c r="BA107" i="5"/>
  <c r="AS107" i="5"/>
  <c r="AM121" i="4"/>
  <c r="BR107" i="4" s="1"/>
  <c r="AK132" i="4"/>
  <c r="AK133" i="4" s="1"/>
  <c r="BB108" i="4"/>
  <c r="BS108" i="4"/>
  <c r="BP112" i="4"/>
  <c r="BO107" i="4"/>
  <c r="AW112" i="4"/>
  <c r="BI107" i="4"/>
  <c r="AN107" i="4"/>
  <c r="BQ112" i="4"/>
  <c r="AU112" i="4"/>
  <c r="BC107" i="4"/>
  <c r="BS112" i="4"/>
  <c r="AX112" i="4"/>
  <c r="BA107" i="4"/>
  <c r="BE112" i="4"/>
  <c r="BQ107" i="4"/>
  <c r="BL107" i="4"/>
  <c r="AO107" i="4"/>
  <c r="AQ114" i="3" a="1"/>
  <c r="AQ114" i="3" s="1"/>
  <c r="AQ108" i="3" s="1"/>
  <c r="BC109" i="3"/>
  <c r="BQ110" i="3"/>
  <c r="AM109" i="3"/>
  <c r="AO109" i="3"/>
  <c r="AY109" i="3"/>
  <c r="BE109" i="3"/>
  <c r="BO109" i="3"/>
  <c r="BU109" i="3"/>
  <c r="B115" i="3"/>
  <c r="J115" i="3"/>
  <c r="N115" i="3"/>
  <c r="R115" i="3"/>
  <c r="V115" i="3"/>
  <c r="AW110" i="3"/>
  <c r="BM110" i="3"/>
  <c r="AU109" i="3"/>
  <c r="BK109" i="3"/>
  <c r="I115" i="3"/>
  <c r="Q115" i="3"/>
  <c r="BG109" i="3"/>
  <c r="AS114" i="1" a="1"/>
  <c r="AS114" i="1" s="1"/>
  <c r="AS108" i="1" s="1"/>
  <c r="AW114" i="1" a="1"/>
  <c r="AW114" i="1" s="1"/>
  <c r="AW108" i="1" s="1"/>
  <c r="C115" i="1"/>
  <c r="G115" i="1"/>
  <c r="K115" i="1"/>
  <c r="O115" i="1"/>
  <c r="S115" i="1"/>
  <c r="W115" i="1"/>
  <c r="I115" i="1"/>
  <c r="Q115" i="1"/>
  <c r="BH118" i="1" a="1"/>
  <c r="BH118" i="1" s="1"/>
  <c r="BH111" i="1" s="1"/>
  <c r="BL118" i="1" a="1"/>
  <c r="BL118" i="1" s="1"/>
  <c r="BL111" i="1" s="1"/>
  <c r="BP118" i="1" a="1"/>
  <c r="BP118" i="1" s="1"/>
  <c r="BP111" i="1" s="1"/>
  <c r="BT118" i="1" a="1"/>
  <c r="BT118" i="1" s="1"/>
  <c r="BT111" i="1" s="1"/>
  <c r="AO118" i="1" a="1"/>
  <c r="AO118" i="1" s="1"/>
  <c r="AO111" i="1" s="1"/>
  <c r="AK135" i="1"/>
  <c r="AO118" i="2" a="1"/>
  <c r="AO118" i="2" s="1"/>
  <c r="AO111" i="2" s="1"/>
  <c r="AW118" i="2" a="1"/>
  <c r="AW118" i="2" s="1"/>
  <c r="AW111" i="2" s="1"/>
  <c r="BE118" i="2" a="1"/>
  <c r="BE118" i="2" s="1"/>
  <c r="BE111" i="2" s="1"/>
  <c r="BI118" i="2" a="1"/>
  <c r="BI118" i="2" s="1"/>
  <c r="BI111" i="2" s="1"/>
  <c r="BQ118" i="2" a="1"/>
  <c r="BQ118" i="2" s="1"/>
  <c r="BQ111" i="2" s="1"/>
  <c r="BU118" i="2" a="1"/>
  <c r="BU118" i="2" s="1"/>
  <c r="BU111" i="2" s="1"/>
  <c r="BE108" i="2"/>
  <c r="AO109" i="2"/>
  <c r="AS109" i="2"/>
  <c r="AW109" i="2"/>
  <c r="BA109" i="2"/>
  <c r="BE109" i="2"/>
  <c r="BI109" i="2"/>
  <c r="BM109" i="2"/>
  <c r="BQ109" i="2"/>
  <c r="BU109" i="2"/>
  <c r="AM110" i="2"/>
  <c r="AQ110" i="2"/>
  <c r="AU110" i="2"/>
  <c r="AY110" i="2"/>
  <c r="BC110" i="2"/>
  <c r="BG110" i="2"/>
  <c r="BK110" i="2"/>
  <c r="BO110" i="2"/>
  <c r="BS110" i="2"/>
  <c r="BF108" i="2"/>
  <c r="BJ108" i="2"/>
  <c r="BN108" i="2"/>
  <c r="K115" i="2"/>
  <c r="AM118" i="2" a="1"/>
  <c r="AM118" i="2" s="1"/>
  <c r="AM111" i="2" s="1"/>
  <c r="AQ118" i="2" a="1"/>
  <c r="AQ118" i="2" s="1"/>
  <c r="AQ111" i="2" s="1"/>
  <c r="AU118" i="2" a="1"/>
  <c r="AU118" i="2" s="1"/>
  <c r="AU111" i="2" s="1"/>
  <c r="AY118" i="2" a="1"/>
  <c r="AY118" i="2" s="1"/>
  <c r="AY111" i="2" s="1"/>
  <c r="AS118" i="2" a="1"/>
  <c r="AS118" i="2" s="1"/>
  <c r="AS111" i="2" s="1"/>
  <c r="BA118" i="2" a="1"/>
  <c r="BA118" i="2" s="1"/>
  <c r="BA111" i="2" s="1"/>
  <c r="BM118" i="2" a="1"/>
  <c r="BM118" i="2" s="1"/>
  <c r="BM111" i="2" s="1"/>
  <c r="BU108" i="2"/>
  <c r="AO110" i="2"/>
  <c r="AS110" i="2"/>
  <c r="AW110" i="2"/>
  <c r="BA110" i="2"/>
  <c r="BE110" i="2"/>
  <c r="BI110" i="2"/>
  <c r="BM110" i="2"/>
  <c r="BQ110" i="2"/>
  <c r="BU110" i="2"/>
  <c r="BD108" i="3"/>
  <c r="AV114" i="3" a="1"/>
  <c r="AV114" i="3" s="1"/>
  <c r="AV108" i="3" s="1"/>
  <c r="AO118" i="3" a="1"/>
  <c r="AO118" i="3" s="1"/>
  <c r="AO111" i="3" s="1"/>
  <c r="AS118" i="3" a="1"/>
  <c r="AS118" i="3" s="1"/>
  <c r="AS111" i="3" s="1"/>
  <c r="AW118" i="3" a="1"/>
  <c r="AW118" i="3" s="1"/>
  <c r="AW111" i="3" s="1"/>
  <c r="BA118" i="3" a="1"/>
  <c r="BA118" i="3" s="1"/>
  <c r="BA111" i="3" s="1"/>
  <c r="BE118" i="3" a="1"/>
  <c r="BE118" i="3" s="1"/>
  <c r="BE111" i="3" s="1"/>
  <c r="BI118" i="3" a="1"/>
  <c r="BI118" i="3" s="1"/>
  <c r="BI111" i="3" s="1"/>
  <c r="BM118" i="3" a="1"/>
  <c r="BM118" i="3" s="1"/>
  <c r="BM111" i="3" s="1"/>
  <c r="BQ118" i="3" a="1"/>
  <c r="BQ118" i="3" s="1"/>
  <c r="BQ111" i="3" s="1"/>
  <c r="BU118" i="3" a="1"/>
  <c r="BU118" i="3" s="1"/>
  <c r="BU111" i="3" s="1"/>
  <c r="AK135" i="3"/>
  <c r="AZ108" i="3"/>
  <c r="AN109" i="3"/>
  <c r="AR109" i="3"/>
  <c r="AV109" i="3"/>
  <c r="AZ109" i="3"/>
  <c r="BD109" i="3"/>
  <c r="BH109" i="3"/>
  <c r="BL109" i="3"/>
  <c r="BP109" i="3"/>
  <c r="BT109" i="3"/>
  <c r="BT118" i="3" a="1"/>
  <c r="BT118" i="3" s="1"/>
  <c r="BT111" i="3" s="1"/>
  <c r="C115" i="3"/>
  <c r="G115" i="3"/>
  <c r="K115" i="3"/>
  <c r="O115" i="3"/>
  <c r="S115" i="3"/>
  <c r="W115" i="3"/>
  <c r="BK118" i="3" a="1"/>
  <c r="BK118" i="3" s="1"/>
  <c r="BK111" i="3" s="1"/>
  <c r="BO118" i="3" a="1"/>
  <c r="BO118" i="3" s="1"/>
  <c r="BO111" i="3" s="1"/>
  <c r="BS118" i="3" a="1"/>
  <c r="BS118" i="3" s="1"/>
  <c r="BS111" i="3" s="1"/>
  <c r="AK134" i="4"/>
  <c r="AY112" i="4" l="1"/>
  <c r="AS107" i="4"/>
  <c r="AS112" i="4"/>
  <c r="BN112" i="4"/>
  <c r="AY107" i="4"/>
  <c r="AP112" i="4"/>
  <c r="BK112" i="4"/>
  <c r="BP107" i="4"/>
  <c r="BD107" i="4"/>
  <c r="AQ112" i="4"/>
  <c r="BR112" i="4"/>
  <c r="BH112" i="4"/>
  <c r="AP107" i="4"/>
  <c r="AO112" i="4"/>
  <c r="BJ112" i="4"/>
  <c r="BU107" i="4"/>
  <c r="BC112" i="4"/>
  <c r="AM107" i="4"/>
  <c r="BH107" i="4"/>
  <c r="BA112" i="4"/>
  <c r="AW107" i="4"/>
  <c r="AV107" i="4"/>
  <c r="BN107" i="4"/>
  <c r="BB112" i="4"/>
  <c r="AR112" i="4"/>
  <c r="BF107" i="4"/>
  <c r="AT112" i="4"/>
  <c r="BO112" i="4"/>
  <c r="AM112" i="4"/>
  <c r="BI112" i="4"/>
  <c r="AU107" i="4"/>
  <c r="BM107" i="4"/>
  <c r="BF112" i="4"/>
  <c r="BE107" i="4"/>
  <c r="AZ107" i="4"/>
  <c r="BT107" i="4"/>
  <c r="BG112" i="4"/>
  <c r="AZ112" i="4"/>
  <c r="BG107" i="4"/>
  <c r="AV112" i="4"/>
  <c r="BL112" i="4"/>
  <c r="BS107" i="4"/>
  <c r="BJ107" i="4"/>
  <c r="BM112" i="4"/>
  <c r="AN112" i="4"/>
  <c r="BD112" i="4"/>
  <c r="BT112" i="4"/>
  <c r="AK136" i="4"/>
  <c r="AK138" i="4" s="1"/>
  <c r="AX107" i="4"/>
  <c r="AT107" i="4"/>
  <c r="BK107" i="4"/>
  <c r="AQ107" i="4"/>
  <c r="AR107" i="4"/>
  <c r="BU112" i="4"/>
  <c r="BB107" i="4"/>
  <c r="BQ108" i="1"/>
  <c r="BM108" i="1"/>
  <c r="BB108" i="1"/>
  <c r="BI108" i="1"/>
  <c r="AM121" i="1"/>
  <c r="BQ107" i="1" s="1"/>
  <c r="BE108" i="1"/>
  <c r="BU108" i="1"/>
  <c r="AP118" i="1" a="1"/>
  <c r="AP118" i="1" s="1"/>
  <c r="AP111" i="1" s="1"/>
  <c r="AT118" i="1" a="1"/>
  <c r="AT118" i="1" s="1"/>
  <c r="AT111" i="1" s="1"/>
  <c r="AX118" i="1" a="1"/>
  <c r="AX118" i="1" s="1"/>
  <c r="AX111" i="1" s="1"/>
  <c r="BB118" i="1" a="1"/>
  <c r="BB118" i="1" s="1"/>
  <c r="BB111" i="1" s="1"/>
  <c r="BF118" i="1" a="1"/>
  <c r="BF118" i="1" s="1"/>
  <c r="BF111" i="1" s="1"/>
  <c r="BJ118" i="1" a="1"/>
  <c r="BJ118" i="1" s="1"/>
  <c r="BJ111" i="1" s="1"/>
  <c r="BN118" i="1" a="1"/>
  <c r="BN118" i="1" s="1"/>
  <c r="BN111" i="1" s="1"/>
  <c r="BR118" i="1" a="1"/>
  <c r="BR118" i="1" s="1"/>
  <c r="BR111" i="1" s="1"/>
  <c r="AM118" i="1" a="1"/>
  <c r="AM118" i="1" s="1"/>
  <c r="AM111" i="1" s="1"/>
  <c r="AQ118" i="1" a="1"/>
  <c r="AQ118" i="1" s="1"/>
  <c r="AQ111" i="1" s="1"/>
  <c r="AU118" i="1" a="1"/>
  <c r="AU118" i="1" s="1"/>
  <c r="AU111" i="1" s="1"/>
  <c r="AY118" i="1" a="1"/>
  <c r="AY118" i="1" s="1"/>
  <c r="AY111" i="1" s="1"/>
  <c r="BC118" i="1" a="1"/>
  <c r="BC118" i="1" s="1"/>
  <c r="BC111" i="1" s="1"/>
  <c r="BG118" i="1" a="1"/>
  <c r="BG118" i="1" s="1"/>
  <c r="BG111" i="1" s="1"/>
  <c r="BK118" i="1" a="1"/>
  <c r="BK118" i="1" s="1"/>
  <c r="BK111" i="1" s="1"/>
  <c r="BO118" i="1" a="1"/>
  <c r="BO118" i="1" s="1"/>
  <c r="BO111" i="1" s="1"/>
  <c r="BS118" i="1" a="1"/>
  <c r="BS118" i="1" s="1"/>
  <c r="BS111" i="1" s="1"/>
  <c r="AN118" i="1" a="1"/>
  <c r="AN118" i="1" s="1"/>
  <c r="AN111" i="1" s="1"/>
  <c r="AR118" i="1" a="1"/>
  <c r="AR118" i="1" s="1"/>
  <c r="AR111" i="1" s="1"/>
  <c r="AV118" i="1" a="1"/>
  <c r="AV118" i="1" s="1"/>
  <c r="AV111" i="1" s="1"/>
  <c r="AZ118" i="1" a="1"/>
  <c r="AZ118" i="1" s="1"/>
  <c r="AZ111" i="1" s="1"/>
  <c r="BD118" i="1" a="1"/>
  <c r="BD118" i="1" s="1"/>
  <c r="BD111" i="1" s="1"/>
  <c r="AK131" i="1"/>
  <c r="BB108" i="2"/>
  <c r="BR108" i="2"/>
  <c r="AO108" i="2"/>
  <c r="AS108" i="2"/>
  <c r="AW108" i="2"/>
  <c r="BA108" i="2"/>
  <c r="BI108" i="2"/>
  <c r="BQ108" i="2"/>
  <c r="AP108" i="2"/>
  <c r="AT108" i="2"/>
  <c r="AX108" i="2"/>
  <c r="AM114" i="2" a="1"/>
  <c r="AM114" i="2" s="1"/>
  <c r="AQ114" i="2" a="1"/>
  <c r="AQ114" i="2" s="1"/>
  <c r="AU114" i="2" a="1"/>
  <c r="AU114" i="2" s="1"/>
  <c r="AY114" i="2" a="1"/>
  <c r="AY114" i="2" s="1"/>
  <c r="BD114" i="2" a="1"/>
  <c r="BD114" i="2" s="1"/>
  <c r="AP118" i="2" a="1"/>
  <c r="AP118" i="2" s="1"/>
  <c r="AP111" i="2" s="1"/>
  <c r="AT118" i="2" a="1"/>
  <c r="AT118" i="2" s="1"/>
  <c r="AT111" i="2" s="1"/>
  <c r="AX118" i="2" a="1"/>
  <c r="AX118" i="2" s="1"/>
  <c r="AX111" i="2" s="1"/>
  <c r="BB118" i="2" a="1"/>
  <c r="BB118" i="2" s="1"/>
  <c r="BB111" i="2" s="1"/>
  <c r="BF118" i="2" a="1"/>
  <c r="BF118" i="2" s="1"/>
  <c r="BF111" i="2" s="1"/>
  <c r="BJ118" i="2" a="1"/>
  <c r="BJ118" i="2" s="1"/>
  <c r="BJ111" i="2" s="1"/>
  <c r="BN118" i="2" a="1"/>
  <c r="BN118" i="2" s="1"/>
  <c r="BN111" i="2" s="1"/>
  <c r="BR118" i="2" a="1"/>
  <c r="BR118" i="2" s="1"/>
  <c r="BR111" i="2" s="1"/>
  <c r="BC118" i="2" a="1"/>
  <c r="BC118" i="2" s="1"/>
  <c r="BC111" i="2" s="1"/>
  <c r="BC114" i="2" a="1"/>
  <c r="BC114" i="2" s="1"/>
  <c r="BG118" i="2" a="1"/>
  <c r="BG118" i="2" s="1"/>
  <c r="BG111" i="2" s="1"/>
  <c r="BG114" i="2" a="1"/>
  <c r="BG114" i="2" s="1"/>
  <c r="BK118" i="2" a="1"/>
  <c r="BK118" i="2" s="1"/>
  <c r="BK111" i="2" s="1"/>
  <c r="BK114" i="2" a="1"/>
  <c r="BK114" i="2" s="1"/>
  <c r="BO118" i="2" a="1"/>
  <c r="BO118" i="2" s="1"/>
  <c r="BO111" i="2" s="1"/>
  <c r="BO114" i="2" a="1"/>
  <c r="BO114" i="2" s="1"/>
  <c r="BS118" i="2" a="1"/>
  <c r="BS118" i="2" s="1"/>
  <c r="BS111" i="2" s="1"/>
  <c r="BS114" i="2" a="1"/>
  <c r="BS114" i="2" s="1"/>
  <c r="AN114" i="2" a="1"/>
  <c r="AN114" i="2" s="1"/>
  <c r="AR114" i="2" a="1"/>
  <c r="AR114" i="2" s="1"/>
  <c r="AV114" i="2" a="1"/>
  <c r="AV114" i="2" s="1"/>
  <c r="AZ114" i="2" a="1"/>
  <c r="AZ114" i="2" s="1"/>
  <c r="AK131" i="2"/>
  <c r="AM121" i="3"/>
  <c r="AY107" i="3" s="1"/>
  <c r="AM108" i="3"/>
  <c r="AU108" i="3"/>
  <c r="BC108" i="3"/>
  <c r="BG108" i="3"/>
  <c r="AY108" i="3"/>
  <c r="AP118" i="3" a="1"/>
  <c r="AP118" i="3" s="1"/>
  <c r="AP111" i="3" s="1"/>
  <c r="AT118" i="3" a="1"/>
  <c r="AT118" i="3" s="1"/>
  <c r="AT111" i="3" s="1"/>
  <c r="AX118" i="3" a="1"/>
  <c r="AX118" i="3" s="1"/>
  <c r="AX111" i="3" s="1"/>
  <c r="BB118" i="3" a="1"/>
  <c r="BB118" i="3" s="1"/>
  <c r="BB111" i="3" s="1"/>
  <c r="BF118" i="3" a="1"/>
  <c r="BF118" i="3" s="1"/>
  <c r="BF111" i="3" s="1"/>
  <c r="BJ118" i="3" a="1"/>
  <c r="BJ118" i="3" s="1"/>
  <c r="BJ111" i="3" s="1"/>
  <c r="BN118" i="3" a="1"/>
  <c r="BN118" i="3" s="1"/>
  <c r="BN111" i="3" s="1"/>
  <c r="BR118" i="3" a="1"/>
  <c r="BR118" i="3" s="1"/>
  <c r="BR111" i="3" s="1"/>
  <c r="AM118" i="3" a="1"/>
  <c r="AM118" i="3" s="1"/>
  <c r="AM111" i="3" s="1"/>
  <c r="AQ118" i="3" a="1"/>
  <c r="AQ118" i="3" s="1"/>
  <c r="AQ111" i="3" s="1"/>
  <c r="AU118" i="3" a="1"/>
  <c r="AU118" i="3" s="1"/>
  <c r="AU111" i="3" s="1"/>
  <c r="AY118" i="3" a="1"/>
  <c r="AY118" i="3" s="1"/>
  <c r="AY111" i="3" s="1"/>
  <c r="BC118" i="3" a="1"/>
  <c r="BC118" i="3" s="1"/>
  <c r="BC111" i="3" s="1"/>
  <c r="BG118" i="3" a="1"/>
  <c r="BG118" i="3" s="1"/>
  <c r="BG111" i="3" s="1"/>
  <c r="AN118" i="3" a="1"/>
  <c r="AN118" i="3" s="1"/>
  <c r="AN111" i="3" s="1"/>
  <c r="AR118" i="3" a="1"/>
  <c r="AR118" i="3" s="1"/>
  <c r="AR111" i="3" s="1"/>
  <c r="AV118" i="3" a="1"/>
  <c r="AV118" i="3" s="1"/>
  <c r="AV111" i="3" s="1"/>
  <c r="AZ118" i="3" a="1"/>
  <c r="AZ118" i="3" s="1"/>
  <c r="AZ111" i="3" s="1"/>
  <c r="BD118" i="3" a="1"/>
  <c r="BD118" i="3" s="1"/>
  <c r="BD111" i="3" s="1"/>
  <c r="BH118" i="3" a="1"/>
  <c r="BH118" i="3" s="1"/>
  <c r="BH111" i="3" s="1"/>
  <c r="BL118" i="3" a="1"/>
  <c r="BL118" i="3" s="1"/>
  <c r="BL111" i="3" s="1"/>
  <c r="BP118" i="3" a="1"/>
  <c r="BP118" i="3" s="1"/>
  <c r="BP111" i="3" s="1"/>
  <c r="AK131" i="3"/>
  <c r="BO107" i="1" l="1"/>
  <c r="BM107" i="1"/>
  <c r="BK107" i="1"/>
  <c r="BI107" i="1"/>
  <c r="BE107" i="1"/>
  <c r="AY107" i="1"/>
  <c r="AU107" i="1"/>
  <c r="BG107" i="3"/>
  <c r="BC107" i="3"/>
  <c r="AM107" i="3"/>
  <c r="BG107" i="1"/>
  <c r="AQ107" i="1"/>
  <c r="AU107" i="3"/>
  <c r="BU107" i="1"/>
  <c r="BS107" i="1"/>
  <c r="BC107" i="1"/>
  <c r="AM107" i="1"/>
  <c r="BB107" i="1"/>
  <c r="BT112" i="1"/>
  <c r="BP112" i="1"/>
  <c r="BL112" i="1"/>
  <c r="BH112" i="1"/>
  <c r="BD112" i="1"/>
  <c r="AZ112" i="1"/>
  <c r="AV112" i="1"/>
  <c r="AR112" i="1"/>
  <c r="AN112" i="1"/>
  <c r="BR107" i="1"/>
  <c r="BN107" i="1"/>
  <c r="BJ107" i="1"/>
  <c r="BF107" i="1"/>
  <c r="AX107" i="1"/>
  <c r="AT107" i="1"/>
  <c r="AP107" i="1"/>
  <c r="BS112" i="1"/>
  <c r="BO112" i="1"/>
  <c r="BK112" i="1"/>
  <c r="BG112" i="1"/>
  <c r="BC112" i="1"/>
  <c r="AY112" i="1"/>
  <c r="AU112" i="1"/>
  <c r="AQ112" i="1"/>
  <c r="AM112" i="1"/>
  <c r="BR112" i="1"/>
  <c r="BN112" i="1"/>
  <c r="BJ112" i="1"/>
  <c r="BF112" i="1"/>
  <c r="BB112" i="1"/>
  <c r="AX112" i="1"/>
  <c r="AT112" i="1"/>
  <c r="AP112" i="1"/>
  <c r="BA107" i="1"/>
  <c r="AW107" i="1"/>
  <c r="AS107" i="1"/>
  <c r="AO107" i="1"/>
  <c r="BU112" i="1"/>
  <c r="BQ112" i="1"/>
  <c r="BM112" i="1"/>
  <c r="BI112" i="1"/>
  <c r="BE112" i="1"/>
  <c r="BA112" i="1"/>
  <c r="AW112" i="1"/>
  <c r="AS112" i="1"/>
  <c r="AO112" i="1"/>
  <c r="AZ107" i="1"/>
  <c r="BD107" i="1"/>
  <c r="BL107" i="1"/>
  <c r="AV107" i="1"/>
  <c r="BH107" i="1"/>
  <c r="AR107" i="1"/>
  <c r="BT107" i="1"/>
  <c r="AN107" i="1"/>
  <c r="BP107" i="1"/>
  <c r="AZ108" i="2"/>
  <c r="AV108" i="2"/>
  <c r="AR108" i="2"/>
  <c r="AN108" i="2"/>
  <c r="BS108" i="2"/>
  <c r="BO108" i="2"/>
  <c r="BK108" i="2"/>
  <c r="BG108" i="2"/>
  <c r="BC108" i="2"/>
  <c r="BD108" i="2"/>
  <c r="AY108" i="2"/>
  <c r="AU108" i="2"/>
  <c r="AQ108" i="2"/>
  <c r="AM121" i="2"/>
  <c r="AN107" i="2" s="1"/>
  <c r="AM108" i="2"/>
  <c r="BT112" i="3"/>
  <c r="BP112" i="3"/>
  <c r="BL112" i="3"/>
  <c r="BH112" i="3"/>
  <c r="BD112" i="3"/>
  <c r="AZ112" i="3"/>
  <c r="AV112" i="3"/>
  <c r="AR112" i="3"/>
  <c r="AN112" i="3"/>
  <c r="BK107" i="3"/>
  <c r="BS112" i="3"/>
  <c r="BO112" i="3"/>
  <c r="BK112" i="3"/>
  <c r="BG112" i="3"/>
  <c r="BC112" i="3"/>
  <c r="AY112" i="3"/>
  <c r="AU112" i="3"/>
  <c r="AQ112" i="3"/>
  <c r="AM112" i="3"/>
  <c r="BR112" i="3"/>
  <c r="BN112" i="3"/>
  <c r="BJ112" i="3"/>
  <c r="BF112" i="3"/>
  <c r="BB112" i="3"/>
  <c r="AX112" i="3"/>
  <c r="AT112" i="3"/>
  <c r="AP112" i="3"/>
  <c r="BU112" i="3"/>
  <c r="BQ112" i="3"/>
  <c r="BM112" i="3"/>
  <c r="BI112" i="3"/>
  <c r="BE112" i="3"/>
  <c r="BA112" i="3"/>
  <c r="AW112" i="3"/>
  <c r="AS112" i="3"/>
  <c r="AO112" i="3"/>
  <c r="BT107" i="3"/>
  <c r="BP107" i="3"/>
  <c r="BL107" i="3"/>
  <c r="BH107" i="3"/>
  <c r="BD107" i="3"/>
  <c r="AZ107" i="3"/>
  <c r="AV107" i="3"/>
  <c r="AR107" i="3"/>
  <c r="AN107" i="3"/>
  <c r="BS107" i="3"/>
  <c r="BO107" i="3"/>
  <c r="AQ107" i="3"/>
  <c r="BN107" i="3"/>
  <c r="BF107" i="3"/>
  <c r="AX107" i="3"/>
  <c r="AP107" i="3"/>
  <c r="BU107" i="3"/>
  <c r="BM107" i="3"/>
  <c r="BE107" i="3"/>
  <c r="AW107" i="3"/>
  <c r="AO107" i="3"/>
  <c r="BQ107" i="3"/>
  <c r="BI107" i="3"/>
  <c r="BA107" i="3"/>
  <c r="AS107" i="3"/>
  <c r="BR107" i="3"/>
  <c r="BJ107" i="3"/>
  <c r="BB107" i="3"/>
  <c r="AT107" i="3"/>
  <c r="AZ107" i="2" l="1"/>
  <c r="BD107" i="2"/>
  <c r="AR107" i="2"/>
  <c r="AQ107" i="2"/>
  <c r="AM107" i="2"/>
  <c r="AY107" i="2"/>
  <c r="BC107" i="2"/>
  <c r="BK107" i="2"/>
  <c r="BS107" i="2"/>
  <c r="AX107" i="2"/>
  <c r="BN107" i="2"/>
  <c r="AW107" i="2"/>
  <c r="AP107" i="2"/>
  <c r="AT107" i="2"/>
  <c r="BA107" i="2"/>
  <c r="BB107" i="2"/>
  <c r="BF107" i="2"/>
  <c r="AS107" i="2"/>
  <c r="BQ107" i="2"/>
  <c r="BR107" i="2"/>
  <c r="BJ107" i="2"/>
  <c r="AO107" i="2"/>
  <c r="BI107" i="2"/>
  <c r="AU107" i="2"/>
  <c r="BG107" i="2"/>
  <c r="BO107" i="2"/>
  <c r="AV107" i="2"/>
  <c r="BR112" i="2"/>
  <c r="BN112" i="2"/>
  <c r="BJ112" i="2"/>
  <c r="BF112" i="2"/>
  <c r="BB112" i="2"/>
  <c r="AX112" i="2"/>
  <c r="AT112" i="2"/>
  <c r="AP112" i="2"/>
  <c r="BU107" i="2"/>
  <c r="BP107" i="2"/>
  <c r="BU112" i="2"/>
  <c r="BQ112" i="2"/>
  <c r="BM112" i="2"/>
  <c r="BI112" i="2"/>
  <c r="BE112" i="2"/>
  <c r="BA112" i="2"/>
  <c r="AW112" i="2"/>
  <c r="AS112" i="2"/>
  <c r="AO112" i="2"/>
  <c r="BT112" i="2"/>
  <c r="BP112" i="2"/>
  <c r="BL112" i="2"/>
  <c r="BH112" i="2"/>
  <c r="BD112" i="2"/>
  <c r="AZ112" i="2"/>
  <c r="AV112" i="2"/>
  <c r="AR112" i="2"/>
  <c r="AN112" i="2"/>
  <c r="BM107" i="2"/>
  <c r="BE107" i="2"/>
  <c r="BH107" i="2"/>
  <c r="BS112" i="2"/>
  <c r="BO112" i="2"/>
  <c r="BK112" i="2"/>
  <c r="BG112" i="2"/>
  <c r="BC112" i="2"/>
  <c r="AY112" i="2"/>
  <c r="AU112" i="2"/>
  <c r="AQ112" i="2"/>
  <c r="AM112" i="2"/>
  <c r="BT107" i="2"/>
  <c r="BL107" i="2"/>
  <c r="E124" i="2" l="1"/>
  <c r="DD107" i="1"/>
  <c r="CN114" i="1"/>
  <c r="CL108" i="2"/>
  <c r="K130" i="2"/>
  <c r="CD107" i="3"/>
  <c r="CJ115" i="1"/>
  <c r="K123" i="3"/>
  <c r="CW114" i="1"/>
  <c r="CX108" i="2"/>
  <c r="C124" i="1"/>
  <c r="CR107" i="1"/>
  <c r="CQ107" i="1"/>
  <c r="BY115" i="3"/>
  <c r="CM114" i="1"/>
  <c r="DA107" i="3"/>
  <c r="CS108" i="2"/>
  <c r="CV108" i="3"/>
  <c r="CE107" i="3"/>
  <c r="CA114" i="3"/>
  <c r="E130" i="1"/>
  <c r="U124" i="3"/>
  <c r="CV108" i="1"/>
  <c r="DC114" i="1"/>
  <c r="O123" i="2"/>
  <c r="H130" i="2"/>
  <c r="CF114" i="1"/>
  <c r="N123" i="3"/>
  <c r="CD108" i="2"/>
  <c r="CO115" i="1"/>
  <c r="C130" i="2"/>
  <c r="CA108" i="3"/>
  <c r="CQ108" i="3"/>
  <c r="CE108" i="2"/>
  <c r="CZ107" i="1"/>
  <c r="K124" i="2"/>
  <c r="CM114" i="3"/>
  <c r="T123" i="1"/>
  <c r="DE107" i="1"/>
  <c r="CQ115" i="2"/>
  <c r="U123" i="2"/>
  <c r="B130" i="2"/>
  <c r="W130" i="2"/>
  <c r="DD114" i="2"/>
  <c r="P123" i="2"/>
  <c r="CY114" i="3"/>
  <c r="CL115" i="2"/>
  <c r="CA107" i="1"/>
  <c r="B130" i="3"/>
  <c r="J130" i="2"/>
  <c r="G124" i="1"/>
  <c r="BX108" i="1"/>
  <c r="V123" i="2"/>
  <c r="CS114" i="2"/>
  <c r="CQ114" i="1"/>
  <c r="CW115" i="3"/>
  <c r="W123" i="2"/>
  <c r="CT108" i="2"/>
  <c r="T124" i="3"/>
  <c r="DF107" i="3"/>
  <c r="W124" i="1"/>
  <c r="CE114" i="2"/>
  <c r="CT114" i="3"/>
  <c r="CS114" i="1"/>
  <c r="CN115" i="2"/>
  <c r="CX107" i="1"/>
  <c r="DF108" i="2"/>
  <c r="CG107" i="1"/>
  <c r="CK115" i="2"/>
  <c r="CB114" i="1"/>
  <c r="DB107" i="3"/>
  <c r="CZ114" i="1"/>
  <c r="CY108" i="1"/>
  <c r="BY108" i="1"/>
  <c r="CI115" i="3"/>
  <c r="CW107" i="2"/>
  <c r="CW114" i="2"/>
  <c r="BZ114" i="3"/>
  <c r="CR108" i="2"/>
  <c r="DD114" i="3"/>
  <c r="CT115" i="3"/>
  <c r="CP107" i="2"/>
  <c r="C123" i="1"/>
  <c r="U123" i="3"/>
  <c r="CO115" i="2"/>
  <c r="DB108" i="2"/>
  <c r="DC108" i="1"/>
  <c r="CM114" i="2"/>
  <c r="B124" i="3"/>
  <c r="O124" i="1"/>
  <c r="CN108" i="3"/>
  <c r="DD107" i="2"/>
  <c r="CC115" i="3"/>
  <c r="L123" i="3"/>
  <c r="CO107" i="2"/>
  <c r="D130" i="2"/>
  <c r="CK114" i="2"/>
  <c r="DB115" i="2"/>
  <c r="CB115" i="3"/>
  <c r="CG114" i="1"/>
  <c r="CH107" i="2"/>
  <c r="W123" i="1"/>
  <c r="X123" i="2"/>
  <c r="CN108" i="2"/>
  <c r="DA114" i="2"/>
  <c r="CU115" i="3"/>
  <c r="CI114" i="1"/>
  <c r="CV114" i="2"/>
  <c r="O124" i="2"/>
  <c r="CM107" i="3"/>
  <c r="CF108" i="2"/>
  <c r="CC108" i="2"/>
  <c r="CI114" i="2"/>
  <c r="V124" i="1"/>
  <c r="CJ108" i="3"/>
  <c r="CD108" i="1"/>
  <c r="O123" i="1"/>
  <c r="BY107" i="2"/>
  <c r="CM107" i="2"/>
  <c r="DF115" i="1"/>
  <c r="H130" i="3"/>
  <c r="Q130" i="1"/>
  <c r="CW115" i="2"/>
  <c r="DC108" i="2"/>
  <c r="L130" i="2"/>
  <c r="BY107" i="1"/>
  <c r="CP107" i="3"/>
  <c r="CH107" i="3"/>
  <c r="E130" i="2"/>
  <c r="DA108" i="2"/>
  <c r="J123" i="3"/>
  <c r="O124" i="3"/>
  <c r="S124" i="1"/>
  <c r="CH115" i="3"/>
  <c r="V123" i="1"/>
  <c r="R124" i="1"/>
  <c r="CR114" i="3"/>
  <c r="CF107" i="3"/>
  <c r="CE108" i="1"/>
  <c r="X124" i="2"/>
  <c r="N123" i="2"/>
  <c r="K124" i="3"/>
  <c r="CM115" i="2"/>
  <c r="E123" i="2"/>
  <c r="CL115" i="1"/>
  <c r="CJ114" i="3"/>
  <c r="Q130" i="2"/>
  <c r="DA108" i="3"/>
  <c r="CZ107" i="2"/>
  <c r="N130" i="3"/>
  <c r="CJ108" i="2"/>
  <c r="CH114" i="1"/>
  <c r="I124" i="2"/>
  <c r="CC108" i="3"/>
  <c r="CD108" i="3"/>
  <c r="N124" i="3"/>
  <c r="CN114" i="2"/>
  <c r="CE115" i="3"/>
  <c r="CM107" i="1"/>
  <c r="CV115" i="2"/>
  <c r="E124" i="3"/>
  <c r="CC114" i="1"/>
  <c r="CO107" i="3"/>
  <c r="CO114" i="1"/>
  <c r="CT114" i="1"/>
  <c r="CE108" i="3"/>
  <c r="BY107" i="3"/>
  <c r="Q124" i="3"/>
  <c r="CE107" i="2"/>
  <c r="G124" i="3"/>
  <c r="F130" i="3"/>
  <c r="P123" i="1"/>
  <c r="CV114" i="3"/>
  <c r="G123" i="1"/>
  <c r="CF108" i="3"/>
  <c r="CR114" i="1"/>
  <c r="CW108" i="2"/>
  <c r="CU114" i="1"/>
  <c r="CX115" i="2"/>
  <c r="P124" i="3"/>
  <c r="CT108" i="3"/>
  <c r="CS107" i="2"/>
  <c r="BZ114" i="1"/>
  <c r="BX114" i="3"/>
  <c r="CK107" i="3"/>
  <c r="CQ115" i="3"/>
  <c r="I123" i="1"/>
  <c r="CU114" i="3"/>
  <c r="CS107" i="1"/>
  <c r="CZ115" i="1"/>
  <c r="K123" i="1"/>
  <c r="BX114" i="2"/>
  <c r="J123" i="2"/>
  <c r="DE107" i="3"/>
  <c r="DA114" i="1"/>
  <c r="CI107" i="2"/>
  <c r="CT115" i="1"/>
  <c r="CC107" i="2"/>
  <c r="DC108" i="3"/>
  <c r="V130" i="2"/>
  <c r="CM115" i="3"/>
  <c r="CI108" i="1"/>
  <c r="L123" i="2"/>
  <c r="N130" i="2"/>
  <c r="CK114" i="1"/>
  <c r="W123" i="3"/>
  <c r="DC115" i="3"/>
  <c r="DE114" i="1"/>
  <c r="N124" i="2"/>
  <c r="CE115" i="2"/>
  <c r="CU108" i="1"/>
  <c r="C130" i="1"/>
  <c r="DC107" i="1"/>
  <c r="CP114" i="3"/>
  <c r="CK107" i="1"/>
  <c r="CU108" i="2"/>
  <c r="CG108" i="2"/>
  <c r="CZ108" i="2"/>
  <c r="F123" i="3"/>
  <c r="CU108" i="3"/>
  <c r="BX115" i="1"/>
  <c r="V130" i="1"/>
  <c r="CU107" i="3"/>
  <c r="BX114" i="1"/>
  <c r="CZ108" i="1"/>
  <c r="G130" i="1"/>
  <c r="CZ108" i="3"/>
  <c r="W130" i="1"/>
  <c r="CT107" i="1"/>
  <c r="DB107" i="2"/>
  <c r="CP115" i="2"/>
  <c r="O130" i="2"/>
  <c r="CJ115" i="3"/>
  <c r="DE108" i="1"/>
  <c r="R123" i="2"/>
  <c r="P123" i="3"/>
  <c r="F130" i="1"/>
  <c r="Q123" i="1"/>
  <c r="DE108" i="2"/>
  <c r="CI115" i="1"/>
  <c r="CJ114" i="2"/>
  <c r="S130" i="2"/>
  <c r="BZ115" i="1"/>
  <c r="CI108" i="3"/>
  <c r="U130" i="1"/>
  <c r="L124" i="2"/>
  <c r="DF114" i="3"/>
  <c r="CT107" i="2"/>
  <c r="CT108" i="1"/>
  <c r="X130" i="3"/>
  <c r="CX108" i="1"/>
  <c r="F123" i="1"/>
  <c r="CG114" i="3"/>
  <c r="Q124" i="2"/>
  <c r="CV115" i="3"/>
  <c r="M130" i="1"/>
  <c r="DC114" i="3"/>
  <c r="T130" i="2"/>
  <c r="S123" i="3"/>
  <c r="BY114" i="3"/>
  <c r="BZ107" i="3"/>
  <c r="U123" i="1"/>
  <c r="CL108" i="3"/>
  <c r="CB115" i="2"/>
  <c r="CK108" i="2"/>
  <c r="BZ108" i="3"/>
  <c r="K130" i="1"/>
  <c r="E124" i="1"/>
  <c r="Q130" i="3"/>
  <c r="S124" i="2"/>
  <c r="BZ107" i="1"/>
  <c r="R124" i="2"/>
  <c r="T130" i="3"/>
  <c r="U130" i="2"/>
  <c r="C124" i="3"/>
  <c r="CI115" i="2"/>
  <c r="X124" i="3"/>
  <c r="CS115" i="2"/>
  <c r="CM115" i="1"/>
  <c r="CH107" i="1"/>
  <c r="F124" i="3"/>
  <c r="S130" i="3"/>
  <c r="CS115" i="3"/>
  <c r="CP114" i="2"/>
  <c r="Q123" i="3"/>
  <c r="CO108" i="3"/>
  <c r="CY114" i="2"/>
  <c r="CX114" i="2"/>
  <c r="DD108" i="1"/>
  <c r="CV107" i="3"/>
  <c r="CU115" i="2"/>
  <c r="CY107" i="2"/>
  <c r="CH108" i="3"/>
  <c r="CR115" i="3"/>
  <c r="V130" i="3"/>
  <c r="I123" i="3"/>
  <c r="N130" i="1"/>
  <c r="CB107" i="1"/>
  <c r="I124" i="1"/>
  <c r="CL107" i="2"/>
  <c r="X124" i="1"/>
  <c r="F124" i="2"/>
  <c r="DC115" i="1"/>
  <c r="X130" i="2"/>
  <c r="BZ115" i="3"/>
  <c r="BY114" i="1"/>
  <c r="CW107" i="3"/>
  <c r="BZ115" i="2"/>
  <c r="G124" i="2"/>
  <c r="B124" i="1"/>
  <c r="X123" i="1"/>
  <c r="DB115" i="1"/>
  <c r="X123" i="3"/>
  <c r="D130" i="3"/>
  <c r="CR114" i="2"/>
  <c r="CE114" i="3"/>
  <c r="CB108" i="2"/>
  <c r="CY114" i="1"/>
  <c r="CF114" i="2"/>
  <c r="CG108" i="3"/>
  <c r="CA107" i="3"/>
  <c r="DE114" i="3"/>
  <c r="CN115" i="3"/>
  <c r="CL108" i="1"/>
  <c r="V124" i="2"/>
  <c r="V124" i="3"/>
  <c r="CQ107" i="3"/>
  <c r="O130" i="1"/>
  <c r="DF115" i="2"/>
  <c r="CG107" i="3"/>
  <c r="CD114" i="1"/>
  <c r="CL107" i="3"/>
  <c r="BY115" i="2"/>
  <c r="DE107" i="2"/>
  <c r="DD114" i="1"/>
  <c r="B123" i="2"/>
  <c r="DB114" i="1"/>
  <c r="CH108" i="1"/>
  <c r="CT115" i="2"/>
  <c r="CC114" i="3"/>
  <c r="CN107" i="1"/>
  <c r="CW108" i="1"/>
  <c r="I130" i="2"/>
  <c r="DA107" i="2"/>
  <c r="DE108" i="3"/>
  <c r="C124" i="2"/>
  <c r="U130" i="3"/>
  <c r="CH108" i="2"/>
  <c r="CS108" i="3"/>
  <c r="CB108" i="1"/>
  <c r="Q123" i="2"/>
  <c r="W124" i="3"/>
  <c r="CZ114" i="2"/>
  <c r="CY115" i="2"/>
  <c r="CI107" i="3"/>
  <c r="CB114" i="2"/>
  <c r="DE115" i="1"/>
  <c r="DC114" i="2"/>
  <c r="CP108" i="1"/>
  <c r="CZ107" i="3"/>
  <c r="CO108" i="1"/>
  <c r="CM108" i="2"/>
  <c r="N123" i="1"/>
  <c r="O123" i="3"/>
  <c r="R124" i="3"/>
  <c r="CK114" i="3"/>
  <c r="CG107" i="2"/>
  <c r="CA115" i="2"/>
  <c r="G123" i="2"/>
  <c r="CA108" i="1"/>
  <c r="CW115" i="1"/>
  <c r="CD114" i="2"/>
  <c r="CP108" i="2"/>
  <c r="DA115" i="1"/>
  <c r="G130" i="2"/>
  <c r="CJ115" i="2"/>
  <c r="CX114" i="1"/>
  <c r="DB108" i="3"/>
  <c r="CC107" i="3"/>
  <c r="DB114" i="3"/>
  <c r="P130" i="1"/>
  <c r="P130" i="2"/>
  <c r="CA115" i="1"/>
  <c r="CO107" i="1"/>
  <c r="CO114" i="3"/>
  <c r="CS115" i="1"/>
  <c r="CR115" i="2"/>
  <c r="CO114" i="2"/>
  <c r="CR108" i="3"/>
  <c r="CM108" i="1"/>
  <c r="BX115" i="2"/>
  <c r="R130" i="1"/>
  <c r="I130" i="1"/>
  <c r="L124" i="1"/>
  <c r="CA114" i="2"/>
  <c r="J124" i="3"/>
  <c r="K123" i="2"/>
  <c r="S124" i="3"/>
  <c r="F124" i="1"/>
  <c r="CN107" i="2"/>
  <c r="CQ107" i="2"/>
  <c r="L123" i="1"/>
  <c r="CG115" i="1"/>
  <c r="CY115" i="3"/>
  <c r="BY108" i="2"/>
  <c r="CY107" i="3"/>
  <c r="CE115" i="1"/>
  <c r="DC115" i="2"/>
  <c r="CA114" i="1"/>
  <c r="CJ107" i="3"/>
  <c r="P124" i="2"/>
  <c r="K124" i="1"/>
  <c r="DB108" i="1"/>
  <c r="CD114" i="3"/>
  <c r="BX107" i="3"/>
  <c r="CS107" i="3"/>
  <c r="BY108" i="3"/>
  <c r="BX108" i="3"/>
  <c r="J124" i="1"/>
  <c r="BZ108" i="2"/>
  <c r="T124" i="2"/>
  <c r="DC107" i="3"/>
  <c r="T130" i="1"/>
  <c r="CL107" i="1"/>
  <c r="CH115" i="2"/>
  <c r="CO108" i="2"/>
  <c r="R123" i="1"/>
  <c r="C123" i="2"/>
  <c r="L124" i="3"/>
  <c r="E123" i="1"/>
  <c r="CP107" i="1"/>
  <c r="J123" i="1"/>
  <c r="T124" i="1"/>
  <c r="DE115" i="2"/>
  <c r="DF108" i="3"/>
  <c r="CF107" i="2"/>
  <c r="DF107" i="2"/>
  <c r="CX108" i="3"/>
  <c r="DD115" i="2"/>
  <c r="CH114" i="2"/>
  <c r="CB107" i="3"/>
  <c r="CP108" i="3"/>
  <c r="DA114" i="3"/>
  <c r="DB115" i="3"/>
  <c r="DA108" i="1"/>
  <c r="CY115" i="1"/>
  <c r="DC107" i="2"/>
  <c r="BX108" i="2"/>
  <c r="H130" i="1"/>
  <c r="C123" i="3"/>
  <c r="F130" i="2"/>
  <c r="CD115" i="1"/>
  <c r="CZ114" i="3"/>
  <c r="CD115" i="2"/>
  <c r="DB114" i="2"/>
  <c r="CF108" i="1"/>
  <c r="P124" i="1"/>
  <c r="C130" i="3"/>
  <c r="CN108" i="1"/>
  <c r="J130" i="3"/>
  <c r="CY107" i="1"/>
  <c r="CV107" i="1"/>
  <c r="CL115" i="3"/>
  <c r="CF115" i="3"/>
  <c r="BZ108" i="1"/>
  <c r="N124" i="1"/>
  <c r="T123" i="2"/>
  <c r="CS114" i="3"/>
  <c r="CP115" i="3"/>
  <c r="CU115" i="1"/>
  <c r="S123" i="2"/>
  <c r="CH114" i="3"/>
  <c r="Q124" i="1"/>
  <c r="CR108" i="1"/>
  <c r="CE107" i="1"/>
  <c r="CX115" i="3"/>
  <c r="CI108" i="2"/>
  <c r="BX107" i="2"/>
  <c r="O130" i="3"/>
  <c r="CT114" i="2"/>
  <c r="CR115" i="1"/>
  <c r="BY115" i="1"/>
  <c r="CX115" i="1"/>
  <c r="DE115" i="3"/>
  <c r="CQ108" i="1"/>
  <c r="CC115" i="1"/>
  <c r="L130" i="1"/>
  <c r="S123" i="1"/>
  <c r="L130" i="3"/>
  <c r="CV107" i="2"/>
  <c r="CC107" i="1"/>
  <c r="CR107" i="2"/>
  <c r="J130" i="1"/>
  <c r="CQ114" i="3"/>
  <c r="R123" i="3"/>
  <c r="R130" i="2"/>
  <c r="BY114" i="2"/>
  <c r="CQ108" i="2"/>
  <c r="CJ108" i="1"/>
  <c r="CQ114" i="2"/>
  <c r="E130" i="3"/>
  <c r="DA115" i="2"/>
  <c r="CA107" i="2"/>
  <c r="B130" i="1"/>
  <c r="CD115" i="3"/>
  <c r="W130" i="3"/>
  <c r="I124" i="3"/>
  <c r="U124" i="1"/>
  <c r="S130" i="1"/>
  <c r="CG108" i="1"/>
  <c r="G130" i="3"/>
  <c r="CJ114" i="1"/>
  <c r="G123" i="3"/>
  <c r="B124" i="2"/>
  <c r="CP114" i="1"/>
  <c r="CG115" i="3"/>
  <c r="CC108" i="1"/>
  <c r="CA115" i="3"/>
  <c r="CV115" i="1"/>
  <c r="BZ107" i="2"/>
  <c r="CA108" i="2"/>
  <c r="CP115" i="1"/>
  <c r="T123" i="3"/>
  <c r="DD108" i="2"/>
  <c r="CF107" i="1"/>
  <c r="DD108" i="3"/>
  <c r="DA107" i="1"/>
  <c r="CV108" i="2"/>
  <c r="CG115" i="2"/>
  <c r="DD107" i="3"/>
  <c r="CW107" i="1"/>
  <c r="DD115" i="3"/>
  <c r="CE114" i="1"/>
  <c r="CB115" i="1"/>
  <c r="CS108" i="1"/>
  <c r="CW108" i="3"/>
  <c r="CC114" i="2"/>
  <c r="CZ115" i="3"/>
  <c r="DE114" i="2"/>
  <c r="M130" i="2"/>
  <c r="DF114" i="2"/>
  <c r="K130" i="3"/>
  <c r="M130" i="3"/>
  <c r="CH115" i="1"/>
  <c r="CX107" i="2"/>
  <c r="CB107" i="2"/>
  <c r="CZ115" i="2"/>
  <c r="B123" i="1"/>
  <c r="CV114" i="1"/>
  <c r="CY108" i="2"/>
  <c r="CO115" i="3"/>
  <c r="DF114" i="1"/>
  <c r="CN107" i="3"/>
  <c r="CB108" i="3"/>
  <c r="CQ115" i="1"/>
  <c r="CG114" i="2"/>
  <c r="W124" i="2"/>
  <c r="DF107" i="1"/>
  <c r="CI107" i="1"/>
  <c r="F123" i="2"/>
  <c r="J124" i="2"/>
  <c r="U124" i="2"/>
  <c r="R130" i="3"/>
  <c r="CW114" i="3"/>
  <c r="CX107" i="3"/>
  <c r="DD115" i="1"/>
  <c r="CK115" i="1"/>
  <c r="B123" i="3"/>
  <c r="CK107" i="2"/>
  <c r="CL114" i="1"/>
  <c r="CU114" i="2"/>
  <c r="X130" i="1"/>
  <c r="V123" i="3"/>
  <c r="CB114" i="3"/>
  <c r="CK108" i="1"/>
  <c r="DA115" i="3"/>
  <c r="CJ107" i="1"/>
  <c r="CU107" i="1"/>
  <c r="P130" i="3"/>
  <c r="CI114" i="3"/>
  <c r="CM108" i="3"/>
  <c r="CY108" i="3"/>
  <c r="DB107" i="1"/>
  <c r="DF108" i="1"/>
  <c r="CC115" i="2"/>
  <c r="CX114" i="3"/>
  <c r="I123" i="2"/>
  <c r="CU107" i="2"/>
  <c r="CD107" i="1"/>
  <c r="CN114" i="3"/>
  <c r="CL114" i="2"/>
  <c r="CF115" i="1"/>
  <c r="CJ107" i="2"/>
  <c r="BZ114" i="2"/>
  <c r="DF115" i="3"/>
  <c r="CL114" i="3"/>
  <c r="CK115" i="3"/>
  <c r="CK108" i="3"/>
  <c r="CF115" i="2"/>
  <c r="CT107" i="3"/>
  <c r="CF114" i="3"/>
  <c r="I130" i="3"/>
  <c r="BX107" i="1"/>
  <c r="CR107" i="3"/>
  <c r="CD107" i="2"/>
  <c r="BX115" i="3"/>
  <c r="CN115" i="1"/>
  <c r="E123" i="3"/>
  <c r="CN117" i="1" l="1"/>
  <c r="BX117" i="3"/>
  <c r="I132" i="3"/>
  <c r="CF117" i="2"/>
  <c r="CK110" i="3"/>
  <c r="CK117" i="3"/>
  <c r="DF117" i="3"/>
  <c r="CF117" i="1"/>
  <c r="CC117" i="2"/>
  <c r="DF110" i="1"/>
  <c r="CY110" i="3"/>
  <c r="CM110" i="3"/>
  <c r="P132" i="3"/>
  <c r="DA117" i="3"/>
  <c r="CK110" i="1"/>
  <c r="X132" i="1"/>
  <c r="CK117" i="1"/>
  <c r="DD117" i="1"/>
  <c r="R132" i="3"/>
  <c r="CQ117" i="1"/>
  <c r="CB110" i="3"/>
  <c r="CO117" i="3"/>
  <c r="CY110" i="2"/>
  <c r="CZ117" i="2"/>
  <c r="CH117" i="1"/>
  <c r="M132" i="3"/>
  <c r="K132" i="3"/>
  <c r="M132" i="2"/>
  <c r="CZ117" i="3"/>
  <c r="CW110" i="3"/>
  <c r="CS110" i="1"/>
  <c r="CB117" i="1"/>
  <c r="DD117" i="3"/>
  <c r="CG117" i="2"/>
  <c r="CV110" i="2"/>
  <c r="DD110" i="3"/>
  <c r="DD110" i="2"/>
  <c r="CP117" i="1"/>
  <c r="CA110" i="2"/>
  <c r="CV117" i="1"/>
  <c r="CA117" i="3"/>
  <c r="CC110" i="1"/>
  <c r="CG117" i="3"/>
  <c r="G132" i="3"/>
  <c r="CG110" i="1"/>
  <c r="S132" i="1"/>
  <c r="W132" i="3"/>
  <c r="CD117" i="3"/>
  <c r="B132" i="1"/>
  <c r="DA117" i="2"/>
  <c r="E132" i="3"/>
  <c r="CJ110" i="1"/>
  <c r="CQ110" i="2"/>
  <c r="R132" i="2"/>
  <c r="J132" i="1"/>
  <c r="L132" i="3"/>
  <c r="L132" i="1"/>
  <c r="CC117" i="1"/>
  <c r="CQ110" i="1"/>
  <c r="DE117" i="3"/>
  <c r="CX117" i="1"/>
  <c r="BY117" i="1"/>
  <c r="CR117" i="1"/>
  <c r="O132" i="3"/>
  <c r="CI110" i="2"/>
  <c r="CX117" i="3"/>
  <c r="CR110" i="1"/>
  <c r="CU117" i="1"/>
  <c r="CP117" i="3"/>
  <c r="BZ110" i="1"/>
  <c r="CF117" i="3"/>
  <c r="CL117" i="3"/>
  <c r="J132" i="3"/>
  <c r="CN110" i="1"/>
  <c r="C132" i="3"/>
  <c r="CF110" i="1"/>
  <c r="CD117" i="2"/>
  <c r="CD117" i="1"/>
  <c r="F132" i="2"/>
  <c r="H132" i="1"/>
  <c r="BX110" i="2"/>
  <c r="CY117" i="1"/>
  <c r="DA110" i="1"/>
  <c r="DB117" i="3"/>
  <c r="CP110" i="3"/>
  <c r="DD117" i="2"/>
  <c r="CX110" i="3"/>
  <c r="DF110" i="3"/>
  <c r="DE117" i="2"/>
  <c r="CO110" i="2"/>
  <c r="CH117" i="2"/>
  <c r="T132" i="1"/>
  <c r="BZ110" i="2"/>
  <c r="BX110" i="3"/>
  <c r="BY110" i="3"/>
  <c r="DB110" i="1"/>
  <c r="DC117" i="2"/>
  <c r="CE117" i="1"/>
  <c r="BY110" i="2"/>
  <c r="CY117" i="3"/>
  <c r="CG117" i="1"/>
  <c r="I132" i="1"/>
  <c r="R132" i="1"/>
  <c r="BX117" i="2"/>
  <c r="CM110" i="1"/>
  <c r="CR110" i="3"/>
  <c r="CR117" i="2"/>
  <c r="CS117" i="1"/>
  <c r="CA117" i="1"/>
  <c r="P132" i="2"/>
  <c r="P132" i="1"/>
  <c r="DB110" i="3"/>
  <c r="CJ117" i="2"/>
  <c r="G132" i="2"/>
  <c r="DA117" i="1"/>
  <c r="CP110" i="2"/>
  <c r="CW117" i="1"/>
  <c r="CA110" i="1"/>
  <c r="CA117" i="2"/>
  <c r="CM110" i="2"/>
  <c r="CO110" i="1"/>
  <c r="CP110" i="1"/>
  <c r="DE117" i="1"/>
  <c r="CY117" i="2"/>
  <c r="CB110" i="1"/>
  <c r="CS110" i="3"/>
  <c r="CH110" i="2"/>
  <c r="U132" i="3"/>
  <c r="DE110" i="3"/>
  <c r="I132" i="2"/>
  <c r="CW110" i="1"/>
  <c r="CT117" i="2"/>
  <c r="CH110" i="1"/>
  <c r="BY117" i="2"/>
  <c r="DF117" i="2"/>
  <c r="O132" i="1"/>
  <c r="CL110" i="1"/>
  <c r="CN117" i="3"/>
  <c r="CG110" i="3"/>
  <c r="CB110" i="2"/>
  <c r="D132" i="3"/>
  <c r="DB117" i="1"/>
  <c r="BZ117" i="2"/>
  <c r="BZ117" i="3"/>
  <c r="X132" i="2"/>
  <c r="DC117" i="1"/>
  <c r="N132" i="1"/>
  <c r="V132" i="3"/>
  <c r="CR117" i="3"/>
  <c r="CH110" i="3"/>
  <c r="CU117" i="2"/>
  <c r="DD110" i="1"/>
  <c r="CO110" i="3"/>
  <c r="CS117" i="3"/>
  <c r="S132" i="3"/>
  <c r="CM117" i="1"/>
  <c r="CS117" i="2"/>
  <c r="CI117" i="2"/>
  <c r="U132" i="2"/>
  <c r="T132" i="3"/>
  <c r="Q132" i="3"/>
  <c r="K132" i="1"/>
  <c r="BZ110" i="3"/>
  <c r="CK110" i="2"/>
  <c r="CB117" i="2"/>
  <c r="CL110" i="3"/>
  <c r="T132" i="2"/>
  <c r="M132" i="1"/>
  <c r="CV117" i="3"/>
  <c r="CX110" i="1"/>
  <c r="X132" i="3"/>
  <c r="CT110" i="1"/>
  <c r="U132" i="1"/>
  <c r="CI110" i="3"/>
  <c r="BZ117" i="1"/>
  <c r="S132" i="2"/>
  <c r="CI117" i="1"/>
  <c r="DE110" i="2"/>
  <c r="F132" i="1"/>
  <c r="DE110" i="1"/>
  <c r="CJ117" i="3"/>
  <c r="O132" i="2"/>
  <c r="CP117" i="2"/>
  <c r="W132" i="1"/>
  <c r="CZ110" i="3"/>
  <c r="G132" i="1"/>
  <c r="CZ110" i="1"/>
  <c r="V132" i="1"/>
  <c r="BX117" i="1"/>
  <c r="CU110" i="3"/>
  <c r="CZ110" i="2"/>
  <c r="CG110" i="2"/>
  <c r="CU110" i="2"/>
  <c r="C132" i="1"/>
  <c r="CU110" i="1"/>
  <c r="CE117" i="2"/>
  <c r="DC117" i="3"/>
  <c r="N132" i="2"/>
  <c r="CI110" i="1"/>
  <c r="CM117" i="3"/>
  <c r="V132" i="2"/>
  <c r="DC110" i="3"/>
  <c r="CT117" i="1"/>
  <c r="CZ117" i="1"/>
  <c r="CQ117" i="3"/>
  <c r="CT110" i="3"/>
  <c r="CX117" i="2"/>
  <c r="CW110" i="2"/>
  <c r="CF110" i="3"/>
  <c r="F132" i="3"/>
  <c r="CE110" i="3"/>
  <c r="CV117" i="2"/>
  <c r="CE117" i="3"/>
  <c r="CD110" i="3"/>
  <c r="CC110" i="3"/>
  <c r="CJ110" i="2"/>
  <c r="N132" i="3"/>
  <c r="DA110" i="3"/>
  <c r="Q132" i="2"/>
  <c r="CL117" i="1"/>
  <c r="CM117" i="2"/>
  <c r="CE110" i="1"/>
  <c r="CH117" i="3"/>
  <c r="DA110" i="2"/>
  <c r="E132" i="2"/>
  <c r="L132" i="2"/>
  <c r="DC110" i="2"/>
  <c r="CW117" i="2"/>
  <c r="Q132" i="1"/>
  <c r="H132" i="3"/>
  <c r="DF117" i="1"/>
  <c r="CD110" i="1"/>
  <c r="CJ110" i="3"/>
  <c r="CC110" i="2"/>
  <c r="CF110" i="2"/>
  <c r="CU117" i="3"/>
  <c r="CN110" i="2"/>
  <c r="CB117" i="3"/>
  <c r="DB117" i="2"/>
  <c r="D132" i="2"/>
  <c r="CC117" i="3"/>
  <c r="CN110" i="3"/>
  <c r="DC110" i="1"/>
  <c r="DB110" i="2"/>
  <c r="CO117" i="2"/>
  <c r="CT117" i="3"/>
  <c r="CR110" i="2"/>
  <c r="CI117" i="3"/>
  <c r="BY110" i="1"/>
  <c r="CY110" i="1"/>
  <c r="CK117" i="2"/>
  <c r="DF110" i="2"/>
  <c r="CN117" i="2"/>
  <c r="CT110" i="2"/>
  <c r="CW117" i="3"/>
  <c r="BX110" i="1"/>
  <c r="J132" i="2"/>
  <c r="B132" i="3"/>
  <c r="CL117" i="2"/>
  <c r="W132" i="2"/>
  <c r="B132" i="2"/>
  <c r="CQ117" i="2"/>
  <c r="CE110" i="2"/>
  <c r="CQ110" i="3"/>
  <c r="CA110" i="3"/>
  <c r="C132" i="2"/>
  <c r="CO117" i="1"/>
  <c r="CD110" i="2"/>
  <c r="H132" i="2"/>
  <c r="CV110" i="1"/>
  <c r="E132" i="1"/>
  <c r="CV110" i="3"/>
  <c r="CS110" i="2"/>
  <c r="BY117" i="3"/>
  <c r="CX110" i="2"/>
  <c r="CJ117" i="1"/>
  <c r="K132" i="2"/>
  <c r="CL110" i="2"/>
  <c r="AK132" i="3" l="1"/>
  <c r="AK133" i="3" s="1"/>
  <c r="AK132" i="2"/>
  <c r="AK133" i="2" s="1"/>
  <c r="AK132" i="1"/>
  <c r="AK133" i="1" s="1"/>
  <c r="AK134" i="3"/>
  <c r="AK134" i="2"/>
  <c r="AK134" i="1"/>
  <c r="AK136" i="1" l="1"/>
  <c r="AK138" i="1" s="1"/>
  <c r="AK136" i="2"/>
  <c r="AK138" i="2" s="1"/>
  <c r="AK136" i="3"/>
  <c r="AK138" i="3" s="1"/>
</calcChain>
</file>

<file path=xl/sharedStrings.xml><?xml version="1.0" encoding="utf-8"?>
<sst xmlns="http://schemas.openxmlformats.org/spreadsheetml/2006/main" count="530" uniqueCount="75">
  <si>
    <t>Descriptive Statistics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</si>
  <si>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</si>
  <si>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</si>
  <si>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</si>
  <si>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</si>
  <si>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</si>
  <si>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</si>
  <si>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</si>
  <si>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</si>
  <si>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</si>
  <si>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Maximum</t>
  </si>
  <si>
    <t>Minimum</t>
  </si>
  <si>
    <t>Sum</t>
  </si>
  <si>
    <t>Count</t>
  </si>
  <si>
    <t>Geometric Mean</t>
  </si>
  <si>
    <t>Harmonic Mean</t>
  </si>
  <si>
    <t>AAD</t>
  </si>
  <si>
    <t>MAD</t>
  </si>
  <si>
    <t>IQR</t>
  </si>
  <si>
    <t>Multiplier</t>
  </si>
  <si>
    <t>Grand Min</t>
  </si>
  <si>
    <t>Outliers</t>
  </si>
  <si>
    <t>Min</t>
  </si>
  <si>
    <t>Q1</t>
  </si>
  <si>
    <t>Q3</t>
  </si>
  <si>
    <t>Max</t>
  </si>
  <si>
    <t>Q1-Min</t>
  </si>
  <si>
    <t>Med-Q1</t>
  </si>
  <si>
    <t>Q3-Med</t>
  </si>
  <si>
    <t>Max-Q3</t>
  </si>
  <si>
    <t>None</t>
  </si>
  <si>
    <t>Shapiro-Wilk Test</t>
  </si>
  <si>
    <t>W-stat</t>
  </si>
  <si>
    <t>p-value</t>
  </si>
  <si>
    <t>alpha</t>
  </si>
  <si>
    <t>normal</t>
  </si>
  <si>
    <t>d'Agostino-Pearson</t>
  </si>
  <si>
    <t>DA-stat</t>
  </si>
  <si>
    <t>Kruskal-Wallis Test</t>
  </si>
  <si>
    <t>median</t>
  </si>
  <si>
    <t>rank sum</t>
  </si>
  <si>
    <t>count</t>
  </si>
  <si>
    <t>r^2/n</t>
  </si>
  <si>
    <t>H-stat</t>
  </si>
  <si>
    <t>H-ties</t>
  </si>
  <si>
    <t>df</t>
  </si>
  <si>
    <t>sig</t>
  </si>
  <si>
    <t>Exact Hits RANDOM CSV</t>
  </si>
  <si>
    <t>UF Mul Cbrt</t>
  </si>
  <si>
    <t>UF MulVA Cbrt</t>
  </si>
  <si>
    <t>UF NoLog Cbrt</t>
  </si>
  <si>
    <t>UF NoLogVA Cbrt</t>
  </si>
  <si>
    <t>UFDistr Mul Cbrt</t>
  </si>
  <si>
    <t>UFDistr MulVA Cbrt</t>
  </si>
  <si>
    <t>UFDistr NoLog Cbrt</t>
  </si>
  <si>
    <t>UFDistr NoLogVA Cbrt</t>
  </si>
  <si>
    <t>UFCenter Bitdiff Cbrt</t>
  </si>
  <si>
    <t>UFCenter BitdiffVA Cbrt</t>
  </si>
  <si>
    <t>UFCenter BitdiffFN Cbrt</t>
  </si>
  <si>
    <t>UFCenter HardLog Cbrt</t>
  </si>
  <si>
    <t>UFCenter HardLogVA Cbrt</t>
  </si>
  <si>
    <t>UFCenter HardLogFN Cbrt</t>
  </si>
  <si>
    <t>UFCenter Log Cbrt</t>
  </si>
  <si>
    <t>UFCenter LogVA Cbrt</t>
  </si>
  <si>
    <t>UFCenter LogFN Cbrt</t>
  </si>
  <si>
    <t>UFCenter Mul Cbrt</t>
  </si>
  <si>
    <t>UFCenter MulVA Cbrt</t>
  </si>
  <si>
    <t>UFCenter MulFN Cbrt</t>
  </si>
  <si>
    <t>UFCenter NoLog Cbrt</t>
  </si>
  <si>
    <t>UFCenter NoLogVA Cbrt</t>
  </si>
  <si>
    <t>UFCenter NoLogFN Cbrt</t>
  </si>
  <si>
    <t>Exact Hits EVEN CSV</t>
  </si>
  <si>
    <t>TIMINGS</t>
  </si>
  <si>
    <t>RND CSV</t>
  </si>
  <si>
    <t>EVEN 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</si>
</sst>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1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 applyAlignment="1">
      <alignment horizontal="righ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right"/>
    </xf>
    <xf numFmtId="11" fontId="0" fillId="0" borderId="0" xfId="0" applyNumberFormat="1"/>
    <xf numFmtId="0" fontId="2" fillId="0" borderId="0" xfId="0" applyFont="1"/>
    <xf numFmtId="0" fontId="2" fillId="0" borderId="1" xfId="0" applyFont="1" applyBorder="1"/>
    <xf numFmtId="11" fontId="2" fillId="0" borderId="0" xfId="0" applyNumberFormat="1" applyFont="1"/>
  </cellXfs>
  <cellStyles count="1">
    <cellStyle name="Normal" xfId="0" builtinId="0"/>
  </cellStyles>
  <dxfs count="50"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40984.FHOOE/Downloads/XRealStat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  <sheetName val="Wilcoxon Table"/>
      <sheetName val="Mann Table"/>
      <sheetName val="Runs Table"/>
      <sheetName val="KS Table"/>
      <sheetName val="KS2 Table"/>
      <sheetName val="Lil Table"/>
      <sheetName val="AD Table"/>
      <sheetName val="SW Table"/>
      <sheetName val="Stud. Q Table"/>
      <sheetName val="Stud. Q Table 2"/>
      <sheetName val="Sp Rho Table"/>
      <sheetName val="Ken Tau Table"/>
      <sheetName val="Durbin Table"/>
      <sheetName val="Dunnett Table"/>
      <sheetName val="Prime"/>
    </sheetNames>
    <definedNames>
      <definedName name="DAGOSTINO"/>
      <definedName name="DPTEST"/>
      <definedName name="IQR"/>
      <definedName name="MAD"/>
      <definedName name="RANK_SUM"/>
      <definedName name="SHAPIRO"/>
      <definedName name="SWTEST"/>
      <definedName name="TiesCorrection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138"/>
  <sheetViews>
    <sheetView topLeftCell="A93" zoomScaleNormal="100" workbookViewId="0">
      <selection activeCell="M108" sqref="M108"/>
    </sheetView>
  </sheetViews>
  <sheetFormatPr defaultRowHeight="14.25" x14ac:dyDescent="0.45"/>
  <cols>
    <col min="1" max="1" width="24.46484375" customWidth="1"/>
    <col min="16" max="16" width="12.1328125" bestFit="1" customWidth="1"/>
  </cols>
  <sheetData>
    <row r="1" spans="1:35" x14ac:dyDescent="0.45">
      <c r="A1" t="s">
        <v>74</v>
      </c>
    </row>
    <row r="2" spans="1:35" x14ac:dyDescent="0.45">
      <c r="A2" t="s">
        <v>48</v>
      </c>
      <c r="B2" t="s">
        <v>49</v>
      </c>
      <c r="C2" t="s">
        <v>50</v>
      </c>
      <c r="D2" t="s">
        <v>51</v>
      </c>
      <c r="E2" t="s">
        <v>52</v>
      </c>
      <c r="F2" t="s">
        <v>53</v>
      </c>
      <c r="G2" t="s">
        <v>54</v>
      </c>
      <c r="H2" t="s">
        <v>55</v>
      </c>
      <c r="I2" t="s">
        <v>56</v>
      </c>
      <c r="J2" t="s">
        <v>57</v>
      </c>
      <c r="K2" t="s">
        <v>58</v>
      </c>
      <c r="L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  <c r="S2" t="s">
        <v>66</v>
      </c>
      <c r="T2" t="s">
        <v>67</v>
      </c>
      <c r="U2" t="s">
        <v>68</v>
      </c>
      <c r="V2" t="s">
        <v>69</v>
      </c>
      <c r="W2" t="s">
        <v>70</v>
      </c>
    </row>
    <row r="3" spans="1:35" x14ac:dyDescent="0.45">
      <c r="A3" s="19">
        <v>0.34526972591366001</v>
      </c>
      <c r="B3" s="19">
        <v>0.546233380102356</v>
      </c>
      <c r="C3" s="19">
        <v>0.45422718093841802</v>
      </c>
      <c r="D3" s="19">
        <v>0.54623338008765399</v>
      </c>
      <c r="E3" s="19">
        <v>0.453523108880512</v>
      </c>
      <c r="F3" s="19">
        <v>0.11651518747322701</v>
      </c>
      <c r="G3" s="19">
        <v>0.11797975983652099</v>
      </c>
      <c r="H3" s="19">
        <v>0.22729121215464901</v>
      </c>
      <c r="I3" s="19">
        <v>0.45351995459159</v>
      </c>
      <c r="J3" s="19">
        <v>0.54625782466212303</v>
      </c>
      <c r="K3" s="19">
        <v>2.7029624550040402E+27</v>
      </c>
      <c r="L3" s="19">
        <v>0.45351993775159499</v>
      </c>
      <c r="M3" s="19">
        <v>0.54625781901226</v>
      </c>
      <c r="N3" s="19">
        <v>5.0220762565223997E+25</v>
      </c>
      <c r="O3" s="19">
        <v>0.45351993775156901</v>
      </c>
      <c r="P3" s="19">
        <v>0.54625782292207803</v>
      </c>
      <c r="Q3" s="19">
        <v>2.5158296504722701E+28</v>
      </c>
      <c r="R3" s="19">
        <v>0.117979010501926</v>
      </c>
      <c r="S3" s="19">
        <v>0.54625781160235998</v>
      </c>
      <c r="T3" s="19">
        <v>3.2574916014400298E+25</v>
      </c>
      <c r="U3" s="19">
        <v>0.117979010501926</v>
      </c>
      <c r="V3" s="19">
        <v>0.54625781160235998</v>
      </c>
      <c r="W3" s="19">
        <v>3.2574916014400298E+25</v>
      </c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</row>
    <row r="4" spans="1:35" x14ac:dyDescent="0.45">
      <c r="A4" s="19">
        <v>0.118158623363711</v>
      </c>
      <c r="B4" s="19">
        <v>2.0792082157166099E-3</v>
      </c>
      <c r="C4" s="19">
        <v>0.11815862336371399</v>
      </c>
      <c r="D4" s="19">
        <v>2.0792082157166099E-3</v>
      </c>
      <c r="E4" s="19">
        <v>0.45359254264632598</v>
      </c>
      <c r="F4" s="19">
        <v>4.9998143274896198E-2</v>
      </c>
      <c r="G4" s="19">
        <v>0.23293191878817601</v>
      </c>
      <c r="H4" s="19">
        <v>2.0797828706287098E-3</v>
      </c>
      <c r="I4" s="19">
        <v>0.23289104860451801</v>
      </c>
      <c r="J4" s="19">
        <v>2.08117882116742E-3</v>
      </c>
      <c r="K4" s="19">
        <v>7.4456805712254598E+24</v>
      </c>
      <c r="L4" s="19">
        <v>0.23289029017736301</v>
      </c>
      <c r="M4" s="19">
        <v>2.08117882116742E-3</v>
      </c>
      <c r="N4" s="19">
        <v>3.2938050519206998E+26</v>
      </c>
      <c r="O4" s="19">
        <v>0.23289029022766999</v>
      </c>
      <c r="P4" s="19">
        <v>2.0806358360372298E-3</v>
      </c>
      <c r="Q4" s="19">
        <v>3.9483875879787703E+24</v>
      </c>
      <c r="R4" s="19">
        <v>0.233437060485845</v>
      </c>
      <c r="S4" s="19">
        <v>2.08117882116742E-3</v>
      </c>
      <c r="T4" s="19">
        <v>3.2508085292046001E+28</v>
      </c>
      <c r="U4" s="19">
        <v>0.233437060485845</v>
      </c>
      <c r="V4" s="19">
        <v>2.08117882116742E-3</v>
      </c>
      <c r="W4" s="19">
        <v>3.2508085292046001E+28</v>
      </c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</row>
    <row r="5" spans="1:35" x14ac:dyDescent="0.45">
      <c r="A5" s="19">
        <v>3.8350433939626702E-12</v>
      </c>
      <c r="B5" s="19">
        <v>3.6051162055627998E-12</v>
      </c>
      <c r="C5" s="19">
        <v>3.8379299738266996E-12</v>
      </c>
      <c r="D5" s="19">
        <v>3.6051162055627998E-12</v>
      </c>
      <c r="E5" s="19">
        <v>4.46693563151186</v>
      </c>
      <c r="F5" s="19">
        <v>2.0768534103280799E-2</v>
      </c>
      <c r="G5" s="19">
        <v>4.4624886185097097</v>
      </c>
      <c r="H5" s="19">
        <v>2.0768534103280799E-2</v>
      </c>
      <c r="I5" s="19">
        <v>2.3158823793154502E-3</v>
      </c>
      <c r="J5" s="19">
        <v>4.3104418785325704E-3</v>
      </c>
      <c r="K5" s="19">
        <v>1.5767870083483899E+24</v>
      </c>
      <c r="L5" s="19">
        <v>2.31588237931279E-3</v>
      </c>
      <c r="M5" s="19">
        <v>4.3104418785325704E-3</v>
      </c>
      <c r="N5" s="19">
        <v>6.2198003447097606E+26</v>
      </c>
      <c r="O5" s="19">
        <v>2.9894220416108999E-3</v>
      </c>
      <c r="P5" s="19">
        <v>3.4892972581081999E-3</v>
      </c>
      <c r="Q5" s="19">
        <v>5.9839464714721899E+25</v>
      </c>
      <c r="R5" s="19">
        <v>2.3213708731325499E-3</v>
      </c>
      <c r="S5" s="19">
        <v>4.3104418785325704E-3</v>
      </c>
      <c r="T5" s="19">
        <v>1.4345578739387399E+30</v>
      </c>
      <c r="U5" s="19">
        <v>2.3213708731325499E-3</v>
      </c>
      <c r="V5" s="19">
        <v>4.3104418785325704E-3</v>
      </c>
      <c r="W5" s="19">
        <v>1.4345578739387399E+30</v>
      </c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</row>
    <row r="6" spans="1:35" x14ac:dyDescent="0.45">
      <c r="A6" s="19">
        <v>1.70271574617686E-11</v>
      </c>
      <c r="B6" s="19">
        <v>61.639806893560497</v>
      </c>
      <c r="C6" s="19">
        <v>3.99680288865056E-13</v>
      </c>
      <c r="D6" s="19">
        <v>61.639809174794003</v>
      </c>
      <c r="E6" s="19">
        <v>1.1834977442504101E-13</v>
      </c>
      <c r="F6" s="19">
        <v>5.1490421087319002E-5</v>
      </c>
      <c r="G6" s="19">
        <v>1.2001510896197899E-13</v>
      </c>
      <c r="H6" s="19">
        <v>5.1490421090871702E-5</v>
      </c>
      <c r="I6" s="19">
        <v>68.359526201482197</v>
      </c>
      <c r="J6" s="19">
        <v>59.982610198754998</v>
      </c>
      <c r="K6" s="19">
        <v>2.90898679087302E+25</v>
      </c>
      <c r="L6" s="19">
        <v>1.8094929068013199E-5</v>
      </c>
      <c r="M6" s="19">
        <v>59.982644785780799</v>
      </c>
      <c r="N6" s="19">
        <v>3.9392605647928703E+25</v>
      </c>
      <c r="O6" s="19">
        <v>1.8094743807761599E-5</v>
      </c>
      <c r="P6" s="19">
        <v>60.833983186325703</v>
      </c>
      <c r="Q6" s="19">
        <v>1.1526929144960501E+25</v>
      </c>
      <c r="R6" s="19">
        <v>1.8094850319450001E-5</v>
      </c>
      <c r="S6" s="19">
        <v>59.449943303378099</v>
      </c>
      <c r="T6" s="19">
        <v>4.9952178673394602E+27</v>
      </c>
      <c r="U6" s="19">
        <v>1.8094850319450001E-5</v>
      </c>
      <c r="V6" s="19">
        <v>59.449943303378099</v>
      </c>
      <c r="W6" s="19">
        <v>4.9952178673394602E+27</v>
      </c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</row>
    <row r="7" spans="1:35" x14ac:dyDescent="0.45">
      <c r="A7" s="19">
        <v>1.4714784946079301E-11</v>
      </c>
      <c r="B7" s="19">
        <v>9.5342289618827103E-11</v>
      </c>
      <c r="C7" s="19">
        <v>1.4364065492600201E-12</v>
      </c>
      <c r="D7" s="19">
        <v>9.5342289618827103E-11</v>
      </c>
      <c r="E7" s="19">
        <v>8.8040685852774901E-14</v>
      </c>
      <c r="F7" s="19">
        <v>4.18023393677913E-11</v>
      </c>
      <c r="G7" s="19">
        <v>8.1712414612411496E-14</v>
      </c>
      <c r="H7" s="19">
        <v>4.18023393677913E-11</v>
      </c>
      <c r="I7" s="19">
        <v>8.5986773257218303E-13</v>
      </c>
      <c r="J7" s="19">
        <v>1.06317177284154E-10</v>
      </c>
      <c r="K7" s="19">
        <v>9.2912062140704897E+23</v>
      </c>
      <c r="L7" s="19">
        <v>8.6308737934359599E-13</v>
      </c>
      <c r="M7" s="19">
        <v>1.06317177284154E-10</v>
      </c>
      <c r="N7" s="19">
        <v>1.8120276944379101E+25</v>
      </c>
      <c r="O7" s="19">
        <v>8.6053386638695803E-13</v>
      </c>
      <c r="P7" s="19">
        <v>8.6506801721952797E-11</v>
      </c>
      <c r="Q7" s="19">
        <v>2.1346732621417599E+27</v>
      </c>
      <c r="R7" s="19">
        <v>8.5842444264017104E-13</v>
      </c>
      <c r="S7" s="19">
        <v>1.06317177284154E-10</v>
      </c>
      <c r="T7" s="19">
        <v>5.5711507366048898E+26</v>
      </c>
      <c r="U7" s="19">
        <v>8.5975671026972102E-13</v>
      </c>
      <c r="V7" s="19">
        <v>1.06317177284154E-10</v>
      </c>
      <c r="W7" s="19">
        <v>5.5711507366048898E+26</v>
      </c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</row>
    <row r="8" spans="1:35" x14ac:dyDescent="0.45">
      <c r="A8" s="19">
        <v>2.91555668496812E-12</v>
      </c>
      <c r="B8" s="19">
        <v>3.2906943002414201E-3</v>
      </c>
      <c r="C8" s="19">
        <v>7.6161299489285701E-14</v>
      </c>
      <c r="D8" s="19">
        <v>3.2906943002414201E-3</v>
      </c>
      <c r="E8" s="19">
        <v>8.5154105988749494E-14</v>
      </c>
      <c r="F8" s="19">
        <v>4.3011016476190904E-6</v>
      </c>
      <c r="G8" s="19">
        <v>8.7374552037999794E-14</v>
      </c>
      <c r="H8" s="19">
        <v>4.3011016476190904E-6</v>
      </c>
      <c r="I8" s="19">
        <v>2.86951498597742E-3</v>
      </c>
      <c r="J8" s="19">
        <v>4.8292413712891502E-4</v>
      </c>
      <c r="K8" s="19">
        <v>1.6145114278442199E+23</v>
      </c>
      <c r="L8" s="19">
        <v>2.11842627204639E-5</v>
      </c>
      <c r="M8" s="19">
        <v>4.8292413712891502E-4</v>
      </c>
      <c r="N8" s="19">
        <v>2.8576025815850402E+26</v>
      </c>
      <c r="O8" s="19">
        <v>2.1129406839182E-5</v>
      </c>
      <c r="P8" s="19">
        <v>4.8292800103200102E-4</v>
      </c>
      <c r="Q8" s="19">
        <v>1.3063015574360699E+25</v>
      </c>
      <c r="R8" s="19">
        <v>2.1126393493386899E-5</v>
      </c>
      <c r="S8" s="19">
        <v>4.8292413712891502E-4</v>
      </c>
      <c r="T8" s="19">
        <v>4.5769026066593298E+26</v>
      </c>
      <c r="U8" s="19">
        <v>2.1126393493386899E-5</v>
      </c>
      <c r="V8" s="19">
        <v>4.8292413712891502E-4</v>
      </c>
      <c r="W8" s="19">
        <v>4.5769026066593298E+26</v>
      </c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</row>
    <row r="9" spans="1:35" x14ac:dyDescent="0.45">
      <c r="A9" s="19">
        <v>1.32671651442706E-13</v>
      </c>
      <c r="B9" s="19">
        <v>3.5597319570923598E-6</v>
      </c>
      <c r="C9" s="19">
        <v>1.32671651442706E-13</v>
      </c>
      <c r="D9" s="19">
        <v>3.5597319570923598E-6</v>
      </c>
      <c r="E9" s="19">
        <v>4.43480696610265E-10</v>
      </c>
      <c r="F9" s="19">
        <v>4.5750484096718199E-6</v>
      </c>
      <c r="G9" s="19">
        <v>4.4347503447283998E-10</v>
      </c>
      <c r="H9" s="19">
        <v>4.5750484096718199E-6</v>
      </c>
      <c r="I9" s="19">
        <v>6.6334415738111798E-10</v>
      </c>
      <c r="J9" s="19">
        <v>7.4100385827335896E-9</v>
      </c>
      <c r="K9" s="19">
        <v>5.2554749334298299E+27</v>
      </c>
      <c r="L9" s="19">
        <v>6.7777761181275702E-10</v>
      </c>
      <c r="M9" s="19">
        <v>7.4100385827335896E-9</v>
      </c>
      <c r="N9" s="19">
        <v>1.62704993973462E+24</v>
      </c>
      <c r="O9" s="19">
        <v>6.6835237344520196E-10</v>
      </c>
      <c r="P9" s="19">
        <v>2.5594988350974199E-9</v>
      </c>
      <c r="Q9" s="19">
        <v>1.0318245993989699E+25</v>
      </c>
      <c r="R9" s="19">
        <v>6.7325844899102001E-10</v>
      </c>
      <c r="S9" s="19">
        <v>7.4100385827335896E-9</v>
      </c>
      <c r="T9" s="19">
        <v>8.2333891286908196E+28</v>
      </c>
      <c r="U9" s="19">
        <v>6.7326288988311903E-10</v>
      </c>
      <c r="V9" s="19">
        <v>7.4100385827335896E-9</v>
      </c>
      <c r="W9" s="19">
        <v>8.2333891286908196E+28</v>
      </c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</row>
    <row r="10" spans="1:35" x14ac:dyDescent="0.45">
      <c r="A10" s="19">
        <v>2.9427571490714399E-12</v>
      </c>
      <c r="B10" s="19">
        <v>7.7426953737358397E-13</v>
      </c>
      <c r="C10" s="19">
        <v>2.9443114613059099E-12</v>
      </c>
      <c r="D10" s="19">
        <v>7.7426953737358397E-13</v>
      </c>
      <c r="E10" s="19">
        <v>3.40394379350073E-13</v>
      </c>
      <c r="F10" s="19">
        <v>2.8766877768759901E-11</v>
      </c>
      <c r="G10" s="19">
        <v>1.56208379564759E-13</v>
      </c>
      <c r="H10" s="19">
        <v>2.80010459263735E-11</v>
      </c>
      <c r="I10" s="19">
        <v>2.3362887585228701E-3</v>
      </c>
      <c r="J10" s="19">
        <v>3.1506045881466399E-3</v>
      </c>
      <c r="K10" s="19">
        <v>3.8179195925339398E+22</v>
      </c>
      <c r="L10" s="19">
        <v>2.3427345388066199E-3</v>
      </c>
      <c r="M10" s="19">
        <v>3.1506045881466399E-3</v>
      </c>
      <c r="N10" s="19">
        <v>1.4158014413332801E+24</v>
      </c>
      <c r="O10" s="19">
        <v>2.3072925430075398E-3</v>
      </c>
      <c r="P10" s="19">
        <v>2.0021149187532299E-3</v>
      </c>
      <c r="Q10" s="19">
        <v>3.3824566623106499E+28</v>
      </c>
      <c r="R10" s="19">
        <v>1.8503643062217598E-11</v>
      </c>
      <c r="S10" s="19">
        <v>3.1506045881466399E-3</v>
      </c>
      <c r="T10" s="19">
        <v>2.2032706580171302E+28</v>
      </c>
      <c r="U10" s="19">
        <v>1.8503643062217598E-11</v>
      </c>
      <c r="V10" s="19">
        <v>3.1506045881466399E-3</v>
      </c>
      <c r="W10" s="19">
        <v>2.2032706580171302E+28</v>
      </c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</row>
    <row r="11" spans="1:35" x14ac:dyDescent="0.45">
      <c r="A11" s="19">
        <v>3.3850700020820998E-13</v>
      </c>
      <c r="B11" s="19">
        <v>8.4376949871511897E-14</v>
      </c>
      <c r="C11" s="19">
        <v>4.0079051188968103E-12</v>
      </c>
      <c r="D11" s="19">
        <v>8.4376949871511897E-14</v>
      </c>
      <c r="E11" s="19">
        <v>9.4064311895181098E-11</v>
      </c>
      <c r="F11" s="19">
        <v>3.5019229960298002E-8</v>
      </c>
      <c r="G11" s="19">
        <v>7.6494366396673197E-14</v>
      </c>
      <c r="H11" s="19">
        <v>3.5019229960298002E-8</v>
      </c>
      <c r="I11" s="19">
        <v>1.7860171230843401E-7</v>
      </c>
      <c r="J11" s="19">
        <v>1.72363721406831E-7</v>
      </c>
      <c r="K11" s="19">
        <v>2.5422738948844402E+25</v>
      </c>
      <c r="L11" s="19">
        <v>1.7859979806189501E-7</v>
      </c>
      <c r="M11" s="19">
        <v>1.72363721406831E-7</v>
      </c>
      <c r="N11" s="19">
        <v>3.9262973284302301E+27</v>
      </c>
      <c r="O11" s="19">
        <v>1.7860014578374701E-7</v>
      </c>
      <c r="P11" s="19">
        <v>4.4075606497884198E-9</v>
      </c>
      <c r="Q11" s="19">
        <v>6.8953422665243505E+26</v>
      </c>
      <c r="R11" s="19">
        <v>1.78601904043951E-7</v>
      </c>
      <c r="S11" s="19">
        <v>1.72363721406831E-7</v>
      </c>
      <c r="T11" s="19">
        <v>4.65656293455991E+30</v>
      </c>
      <c r="U11" s="19">
        <v>1.78601904043951E-7</v>
      </c>
      <c r="V11" s="19">
        <v>1.72363721406831E-7</v>
      </c>
      <c r="W11" s="19">
        <v>4.65656293455991E+30</v>
      </c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</row>
    <row r="12" spans="1:35" x14ac:dyDescent="0.45">
      <c r="A12" s="19">
        <v>9.50350909079134E-14</v>
      </c>
      <c r="B12" s="19">
        <v>60.684706833138897</v>
      </c>
      <c r="C12" s="19">
        <v>9.81437153768638E-14</v>
      </c>
      <c r="D12" s="19">
        <v>60.684708022975201</v>
      </c>
      <c r="E12" s="19">
        <v>9.6256336235000996E-14</v>
      </c>
      <c r="F12" s="19">
        <v>2.6932571284277101E-8</v>
      </c>
      <c r="G12" s="19">
        <v>8.4265927569049306E-14</v>
      </c>
      <c r="H12" s="19">
        <v>2.6932571284277101E-8</v>
      </c>
      <c r="I12" s="19">
        <v>68.335541415858501</v>
      </c>
      <c r="J12" s="19">
        <v>61.941785003227601</v>
      </c>
      <c r="K12" s="19">
        <v>5.4577491593500499E+25</v>
      </c>
      <c r="L12" s="19">
        <v>4.9593151687732297E-4</v>
      </c>
      <c r="M12" s="19">
        <v>61.941782302349601</v>
      </c>
      <c r="N12" s="19">
        <v>1.4213875985034699E+27</v>
      </c>
      <c r="O12" s="19">
        <v>4.9593155692506598E-4</v>
      </c>
      <c r="P12" s="19">
        <v>61.827649305609498</v>
      </c>
      <c r="Q12" s="19">
        <v>1.6076341417979599E+27</v>
      </c>
      <c r="R12" s="19">
        <v>4.9593154862059797E-4</v>
      </c>
      <c r="S12" s="19">
        <v>61.827646184954901</v>
      </c>
      <c r="T12" s="19">
        <v>2.2030205189733199E+28</v>
      </c>
      <c r="U12" s="19">
        <v>4.9593154862059797E-4</v>
      </c>
      <c r="V12" s="19">
        <v>61.827646184954901</v>
      </c>
      <c r="W12" s="19">
        <v>2.2030205189733199E+28</v>
      </c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</row>
    <row r="13" spans="1:35" x14ac:dyDescent="0.45">
      <c r="A13" s="19">
        <v>8.2822637637036602E-14</v>
      </c>
      <c r="B13" s="19">
        <v>8.0209283659371496E-11</v>
      </c>
      <c r="C13" s="19">
        <v>2.2840507263310799E-11</v>
      </c>
      <c r="D13" s="19">
        <v>8.0209283659371496E-11</v>
      </c>
      <c r="E13" s="19">
        <v>1.2704165497368E-8</v>
      </c>
      <c r="F13" s="19">
        <v>2.6932661989498199E-8</v>
      </c>
      <c r="G13" s="19">
        <v>3.7847502909471501E-13</v>
      </c>
      <c r="H13" s="19">
        <v>2.6932661989498199E-8</v>
      </c>
      <c r="I13" s="19">
        <v>1.09177111795588E-11</v>
      </c>
      <c r="J13" s="19">
        <v>1.5134427044927099E-10</v>
      </c>
      <c r="K13" s="19">
        <v>4.1355413857721099E+27</v>
      </c>
      <c r="L13" s="19">
        <v>1.09285913652001E-11</v>
      </c>
      <c r="M13" s="19">
        <v>1.5134427044927099E-10</v>
      </c>
      <c r="N13" s="19">
        <v>1.4829335875194501E+29</v>
      </c>
      <c r="O13" s="19">
        <v>1.09167119788367E-11</v>
      </c>
      <c r="P13" s="19">
        <v>1.05844489839412E-8</v>
      </c>
      <c r="Q13" s="19">
        <v>1.16996826509979E+27</v>
      </c>
      <c r="R13" s="19">
        <v>1.88626891883814E-13</v>
      </c>
      <c r="S13" s="19">
        <v>1.5134427044927099E-10</v>
      </c>
      <c r="T13" s="19">
        <v>5.3952264631269597E+30</v>
      </c>
      <c r="U13" s="19">
        <v>1.88626891883814E-13</v>
      </c>
      <c r="V13" s="19">
        <v>1.5134427044927099E-10</v>
      </c>
      <c r="W13" s="19">
        <v>5.3952264631269597E+30</v>
      </c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</row>
    <row r="14" spans="1:35" x14ac:dyDescent="0.45">
      <c r="A14" s="19">
        <v>1.4488410471358199E-13</v>
      </c>
      <c r="B14" s="19">
        <v>1.16375797887258E-10</v>
      </c>
      <c r="C14" s="19">
        <v>1.35447209004269E-13</v>
      </c>
      <c r="D14" s="19">
        <v>1.16375797887258E-10</v>
      </c>
      <c r="E14" s="19">
        <v>1.0780265569110201E-13</v>
      </c>
      <c r="F14" s="19">
        <v>6.4089226041841296E-4</v>
      </c>
      <c r="G14" s="19">
        <v>1.03916875104914E-13</v>
      </c>
      <c r="H14" s="19">
        <v>6.4089226041841296E-4</v>
      </c>
      <c r="I14" s="19">
        <v>3.8524738954492902E-13</v>
      </c>
      <c r="J14" s="19">
        <v>1.2295745984713899E-6</v>
      </c>
      <c r="K14" s="19">
        <v>2.4208433315517898E+22</v>
      </c>
      <c r="L14" s="19">
        <v>3.9390712913700499E-13</v>
      </c>
      <c r="M14" s="19">
        <v>1.2295745984713899E-6</v>
      </c>
      <c r="N14" s="19">
        <v>7.3363909823254901E+24</v>
      </c>
      <c r="O14" s="19">
        <v>3.8802294710649201E-13</v>
      </c>
      <c r="P14" s="19">
        <v>9.1678550306895007E-9</v>
      </c>
      <c r="Q14" s="19">
        <v>6.4102443403929696E+27</v>
      </c>
      <c r="R14" s="19">
        <v>3.8680170177940398E-13</v>
      </c>
      <c r="S14" s="19">
        <v>1.2295745984713899E-6</v>
      </c>
      <c r="T14" s="19">
        <v>1.33283608851051E+26</v>
      </c>
      <c r="U14" s="19">
        <v>3.9057646006313002E-13</v>
      </c>
      <c r="V14" s="19">
        <v>1.2295745984713899E-6</v>
      </c>
      <c r="W14" s="19">
        <v>1.33283608851051E+26</v>
      </c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</row>
    <row r="15" spans="1:35" x14ac:dyDescent="0.45">
      <c r="A15" s="19">
        <v>1.3142942290045299E-10</v>
      </c>
      <c r="B15" s="19">
        <v>1.0376501213826799E-8</v>
      </c>
      <c r="C15" s="19">
        <v>1.2204537380711101E-10</v>
      </c>
      <c r="D15" s="19">
        <v>1.0376501213826799E-8</v>
      </c>
      <c r="E15" s="19">
        <v>7.6716411001598304E-14</v>
      </c>
      <c r="F15" s="19">
        <v>2.2198899685133E-7</v>
      </c>
      <c r="G15" s="19">
        <v>4.6362913508346497E-13</v>
      </c>
      <c r="H15" s="19">
        <v>2.2198899685133E-7</v>
      </c>
      <c r="I15" s="19">
        <v>7.4068957126760505E-4</v>
      </c>
      <c r="J15" s="19">
        <v>1.7969873202636701E-3</v>
      </c>
      <c r="K15" s="19">
        <v>5.66780022903032E+22</v>
      </c>
      <c r="L15" s="19">
        <v>7.40677966771796E-4</v>
      </c>
      <c r="M15" s="19">
        <v>1.7969873202636701E-3</v>
      </c>
      <c r="N15" s="19">
        <v>1.9463757539055799E+26</v>
      </c>
      <c r="O15" s="19">
        <v>7.4295852383476902E-4</v>
      </c>
      <c r="P15" s="19">
        <v>2.2816531917966201E-3</v>
      </c>
      <c r="Q15" s="19">
        <v>5.5502392457985903E+27</v>
      </c>
      <c r="R15" s="19">
        <v>7.45534103938738E-4</v>
      </c>
      <c r="S15" s="19">
        <v>1.7969873202636701E-3</v>
      </c>
      <c r="T15" s="19">
        <v>2.1003163198058899E+29</v>
      </c>
      <c r="U15" s="19">
        <v>7.42478547807512E-4</v>
      </c>
      <c r="V15" s="19">
        <v>1.7969873202636701E-3</v>
      </c>
      <c r="W15" s="19">
        <v>2.1003163198058899E+29</v>
      </c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</row>
    <row r="16" spans="1:35" x14ac:dyDescent="0.45">
      <c r="A16" s="19">
        <v>2.64463120629677E-2</v>
      </c>
      <c r="B16" s="19">
        <v>2.46835123540903E-2</v>
      </c>
      <c r="C16" s="19">
        <v>5.02256912427045E-3</v>
      </c>
      <c r="D16" s="19">
        <v>2.46835123540903E-2</v>
      </c>
      <c r="E16" s="19">
        <v>5.0254660252079201E-3</v>
      </c>
      <c r="F16" s="19">
        <v>3.3008495427710999E-4</v>
      </c>
      <c r="G16" s="19">
        <v>4.7358697152042302E-3</v>
      </c>
      <c r="H16" s="19">
        <v>0.19312043802071799</v>
      </c>
      <c r="I16" s="19">
        <v>4.7483632498235298E-2</v>
      </c>
      <c r="J16" s="19">
        <v>1.0732299111550501</v>
      </c>
      <c r="K16" s="19">
        <v>1.9700232362432398E+25</v>
      </c>
      <c r="L16" s="19">
        <v>3.3605712122412999E-2</v>
      </c>
      <c r="M16" s="19">
        <v>3.1406103441647001E-2</v>
      </c>
      <c r="N16" s="19">
        <v>3.3100937643737801E+25</v>
      </c>
      <c r="O16" s="19">
        <v>3.8269389324600299E-2</v>
      </c>
      <c r="P16" s="19">
        <v>1.1122273862785801</v>
      </c>
      <c r="Q16" s="19">
        <v>2.69783661691768E+27</v>
      </c>
      <c r="R16" s="19">
        <v>4.7358824565764098E-3</v>
      </c>
      <c r="S16" s="19">
        <v>4.3995206731009297E-2</v>
      </c>
      <c r="T16" s="19">
        <v>1.5016242943469E+26</v>
      </c>
      <c r="U16" s="19">
        <v>4.7358824565764098E-3</v>
      </c>
      <c r="V16" s="19">
        <v>4.3995206731009297E-2</v>
      </c>
      <c r="W16" s="19">
        <v>1.5016242943469E+26</v>
      </c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</row>
    <row r="17" spans="1:35" x14ac:dyDescent="0.45">
      <c r="A17" s="19">
        <v>3.03231884046795E-11</v>
      </c>
      <c r="B17" s="19">
        <v>1.78048721322099E-8</v>
      </c>
      <c r="C17" s="19">
        <v>1.5981327372571699E-11</v>
      </c>
      <c r="D17" s="19">
        <v>1.78048721322099E-8</v>
      </c>
      <c r="E17" s="19">
        <v>2.22942520000657E-8</v>
      </c>
      <c r="F17" s="19">
        <v>4.2816951317803301E-8</v>
      </c>
      <c r="G17" s="19">
        <v>2.2404259227837202E-6</v>
      </c>
      <c r="H17" s="19">
        <v>4.2816951317803301E-8</v>
      </c>
      <c r="I17" s="19">
        <v>2.3249131712740302E-3</v>
      </c>
      <c r="J17" s="19">
        <v>2.33700731481512E-3</v>
      </c>
      <c r="K17" s="19">
        <v>6.0523624784487597E+23</v>
      </c>
      <c r="L17" s="19">
        <v>2.3249131712740302E-3</v>
      </c>
      <c r="M17" s="19">
        <v>2.33700731481512E-3</v>
      </c>
      <c r="N17" s="19">
        <v>3.7146555665603601E+25</v>
      </c>
      <c r="O17" s="19">
        <v>2.3394084571098902E-3</v>
      </c>
      <c r="P17" s="19">
        <v>3.2162371822985702E-3</v>
      </c>
      <c r="Q17" s="19">
        <v>1.8714548055148801E+27</v>
      </c>
      <c r="R17" s="19">
        <v>2.3224692968417601E-3</v>
      </c>
      <c r="S17" s="19">
        <v>2.33700731481512E-3</v>
      </c>
      <c r="T17" s="19">
        <v>1.4591633993299401E+30</v>
      </c>
      <c r="U17" s="19">
        <v>2.3224692968433201E-3</v>
      </c>
      <c r="V17" s="19">
        <v>2.33700731481512E-3</v>
      </c>
      <c r="W17" s="19">
        <v>1.4591633993299401E+30</v>
      </c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</row>
    <row r="18" spans="1:35" x14ac:dyDescent="0.45">
      <c r="A18" s="19">
        <v>0.77230474745188804</v>
      </c>
      <c r="B18" s="19">
        <v>4.5519144009631399E-14</v>
      </c>
      <c r="C18" s="19">
        <v>0.77230288414994597</v>
      </c>
      <c r="D18" s="19">
        <v>4.5519144009631399E-14</v>
      </c>
      <c r="E18" s="19">
        <v>0.232891831206438</v>
      </c>
      <c r="F18" s="19">
        <v>2.3477316578924801E-3</v>
      </c>
      <c r="G18" s="19">
        <v>0.117979761488208</v>
      </c>
      <c r="H18" s="19">
        <v>2.3477316578924801E-3</v>
      </c>
      <c r="I18" s="19">
        <v>0.45356160634076997</v>
      </c>
      <c r="J18" s="19">
        <v>4.7970588874768301E-4</v>
      </c>
      <c r="K18" s="19">
        <v>8.00536508039811E+24</v>
      </c>
      <c r="L18" s="19">
        <v>0.45356163336400701</v>
      </c>
      <c r="M18" s="19">
        <v>4.7970588874768301E-4</v>
      </c>
      <c r="N18" s="19">
        <v>2.0785921665195899E+28</v>
      </c>
      <c r="O18" s="19">
        <v>0.45356163171932101</v>
      </c>
      <c r="P18" s="19">
        <v>4.7970901223370801E-4</v>
      </c>
      <c r="Q18" s="19">
        <v>7.7031934871753904E+28</v>
      </c>
      <c r="R18" s="19">
        <v>0.117978988807662</v>
      </c>
      <c r="S18" s="19">
        <v>4.7970588874768301E-4</v>
      </c>
      <c r="T18" s="19">
        <v>2.5246023785512701E+31</v>
      </c>
      <c r="U18" s="19">
        <v>0.117978988807662</v>
      </c>
      <c r="V18" s="19">
        <v>4.7970588874768301E-4</v>
      </c>
      <c r="W18" s="19">
        <v>2.5246023785512701E+31</v>
      </c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</row>
    <row r="19" spans="1:35" x14ac:dyDescent="0.45">
      <c r="A19" s="19">
        <v>8.6708418223224701E-14</v>
      </c>
      <c r="B19" s="19">
        <v>4.3560898300274396E-3</v>
      </c>
      <c r="C19" s="19">
        <v>8.9150908877399994E-14</v>
      </c>
      <c r="D19" s="19">
        <v>4.3560898300274396E-3</v>
      </c>
      <c r="E19" s="19">
        <v>3.2720970556534203E-2</v>
      </c>
      <c r="F19" s="19">
        <v>3.6231907148963398E-2</v>
      </c>
      <c r="G19" s="19">
        <v>6.8267665875973898E-3</v>
      </c>
      <c r="H19" s="19">
        <v>3.68727897908145E-2</v>
      </c>
      <c r="I19" s="19">
        <v>4.6097766714936401E-9</v>
      </c>
      <c r="J19" s="19">
        <v>5.4417811454929098E-2</v>
      </c>
      <c r="K19" s="19">
        <v>1.3666282402385201E+23</v>
      </c>
      <c r="L19" s="19">
        <v>4.5678459903442103E-9</v>
      </c>
      <c r="M19" s="19">
        <v>5.4417811454929098E-2</v>
      </c>
      <c r="N19" s="19">
        <v>8.3225658222001294E+28</v>
      </c>
      <c r="O19" s="19">
        <v>4.60647664457525E-9</v>
      </c>
      <c r="P19" s="19">
        <v>3.6231909775013602E-2</v>
      </c>
      <c r="Q19" s="19">
        <v>3.6400397392210802E+30</v>
      </c>
      <c r="R19" s="19">
        <v>4.6020607324948002E-9</v>
      </c>
      <c r="S19" s="19">
        <v>5.4417811454929098E-2</v>
      </c>
      <c r="T19" s="19">
        <v>1.8996581615771901E+28</v>
      </c>
      <c r="U19" s="19">
        <v>4.6020613986286199E-9</v>
      </c>
      <c r="V19" s="19">
        <v>5.4417811454929098E-2</v>
      </c>
      <c r="W19" s="19">
        <v>1.8996581615771901E+28</v>
      </c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</row>
    <row r="20" spans="1:35" x14ac:dyDescent="0.45">
      <c r="A20" s="19">
        <v>0.76273832680286702</v>
      </c>
      <c r="B20" s="19">
        <v>0.647853248109869</v>
      </c>
      <c r="C20" s="19">
        <v>0.76273832884261905</v>
      </c>
      <c r="D20" s="19">
        <v>0.64785323736372102</v>
      </c>
      <c r="E20" s="19">
        <v>0.453523109968134</v>
      </c>
      <c r="F20" s="19">
        <v>0.22729106867920501</v>
      </c>
      <c r="G20" s="19">
        <v>0.23289183118284301</v>
      </c>
      <c r="H20" s="19">
        <v>1.2098654289553299</v>
      </c>
      <c r="I20" s="19">
        <v>0.91871698972263005</v>
      </c>
      <c r="J20" s="19">
        <v>0.85723098167582501</v>
      </c>
      <c r="K20" s="19">
        <v>4.0820367476775097E+26</v>
      </c>
      <c r="L20" s="19">
        <v>0.91871502622610302</v>
      </c>
      <c r="M20" s="19">
        <v>0.85723098167582501</v>
      </c>
      <c r="N20" s="19">
        <v>5.7993604880997405E+27</v>
      </c>
      <c r="O20" s="19">
        <v>0.91871653697131705</v>
      </c>
      <c r="P20" s="19">
        <v>0.85723098167432499</v>
      </c>
      <c r="Q20" s="19">
        <v>2.21147300017624E+25</v>
      </c>
      <c r="R20" s="19">
        <v>0.23520674019848201</v>
      </c>
      <c r="S20" s="19">
        <v>0.85723098167582501</v>
      </c>
      <c r="T20" s="19">
        <v>6.6451174656727704E+27</v>
      </c>
      <c r="U20" s="19">
        <v>0.23520674019848201</v>
      </c>
      <c r="V20" s="19">
        <v>0.85723098167582501</v>
      </c>
      <c r="W20" s="19">
        <v>6.6451174656727704E+27</v>
      </c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</row>
    <row r="21" spans="1:35" x14ac:dyDescent="0.45">
      <c r="A21" s="19">
        <v>1.1113332476497801E-13</v>
      </c>
      <c r="B21" s="19">
        <v>1.1870288096904599E-7</v>
      </c>
      <c r="C21" s="19">
        <v>1.10578213252665E-13</v>
      </c>
      <c r="D21" s="19">
        <v>1.1870288096904599E-7</v>
      </c>
      <c r="E21" s="19">
        <v>8.0491169285323799E-14</v>
      </c>
      <c r="F21" s="19">
        <v>1.5587531265737099E-13</v>
      </c>
      <c r="G21" s="19">
        <v>7.8270723236073498E-14</v>
      </c>
      <c r="H21" s="19">
        <v>1.5587531265737099E-13</v>
      </c>
      <c r="I21" s="19">
        <v>1.2912004798693001E-11</v>
      </c>
      <c r="J21" s="19">
        <v>7.8064321673565407E-9</v>
      </c>
      <c r="K21" s="19">
        <v>4.6949195242722701E+22</v>
      </c>
      <c r="L21" s="19">
        <v>1.27422516982278E-11</v>
      </c>
      <c r="M21" s="19">
        <v>7.8064321673565407E-9</v>
      </c>
      <c r="N21" s="19">
        <v>7.0791790098943697E+25</v>
      </c>
      <c r="O21" s="19">
        <v>1.2281398120705901E-11</v>
      </c>
      <c r="P21" s="19">
        <v>1.5210055437364599E-13</v>
      </c>
      <c r="Q21" s="19">
        <v>7.72605460031069E+26</v>
      </c>
      <c r="R21" s="19">
        <v>1.28017596523477E-11</v>
      </c>
      <c r="S21" s="19">
        <v>7.8064321673565407E-9</v>
      </c>
      <c r="T21" s="19">
        <v>1.43494636671687E+29</v>
      </c>
      <c r="U21" s="19">
        <v>1.28017596523477E-11</v>
      </c>
      <c r="V21" s="19">
        <v>7.8064321673565407E-9</v>
      </c>
      <c r="W21" s="19">
        <v>1.43494636671687E+29</v>
      </c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</row>
    <row r="22" spans="1:35" x14ac:dyDescent="0.45">
      <c r="A22" s="19">
        <v>5.0205284374271703E-11</v>
      </c>
      <c r="B22" s="19">
        <v>2.3935312620793E-9</v>
      </c>
      <c r="C22" s="19">
        <v>1.8818880898052701E-9</v>
      </c>
      <c r="D22" s="19">
        <v>2.3935312620793E-9</v>
      </c>
      <c r="E22" s="19">
        <v>8.8329332736947198E-10</v>
      </c>
      <c r="F22" s="19">
        <v>2.1887269774367701E-11</v>
      </c>
      <c r="G22" s="19">
        <v>8.7596596642924801E-14</v>
      </c>
      <c r="H22" s="19">
        <v>2.1887269774367701E-11</v>
      </c>
      <c r="I22" s="19">
        <v>7.8384632118400005E-10</v>
      </c>
      <c r="J22" s="19">
        <v>7.3265475908357303E-9</v>
      </c>
      <c r="K22" s="19">
        <v>9.5508627157169194E+25</v>
      </c>
      <c r="L22" s="19">
        <v>7.8384632118400005E-10</v>
      </c>
      <c r="M22" s="19">
        <v>7.3265475908357303E-9</v>
      </c>
      <c r="N22" s="19">
        <v>8.2165461180020108E+25</v>
      </c>
      <c r="O22" s="19">
        <v>5.4666549065274198E-9</v>
      </c>
      <c r="P22" s="19">
        <v>4.8292217034784298E-4</v>
      </c>
      <c r="Q22" s="19">
        <v>3.8873827324317802E+28</v>
      </c>
      <c r="R22" s="19">
        <v>7.8384065904657498E-10</v>
      </c>
      <c r="S22" s="19">
        <v>7.3265475908357303E-9</v>
      </c>
      <c r="T22" s="19">
        <v>8.6731876879251706E+28</v>
      </c>
      <c r="U22" s="19">
        <v>7.8384065904657498E-10</v>
      </c>
      <c r="V22" s="19">
        <v>7.3265475908357303E-9</v>
      </c>
      <c r="W22" s="19">
        <v>8.6731876879251706E+28</v>
      </c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</row>
    <row r="23" spans="1:35" x14ac:dyDescent="0.45">
      <c r="A23" s="19">
        <v>8.5265128291211997E-14</v>
      </c>
      <c r="B23" s="19">
        <v>3.9030527820837998E-7</v>
      </c>
      <c r="C23" s="19">
        <v>2.9348520966084798E-3</v>
      </c>
      <c r="D23" s="19">
        <v>3.9030527820837998E-7</v>
      </c>
      <c r="E23" s="19">
        <v>2.0655710083537299E-2</v>
      </c>
      <c r="F23" s="19">
        <v>8.4175441061873308E-9</v>
      </c>
      <c r="G23" s="19">
        <v>2.0655710012025701E-2</v>
      </c>
      <c r="H23" s="19">
        <v>3.0589384358847801E-7</v>
      </c>
      <c r="I23" s="19">
        <v>2.3111394405741499E-3</v>
      </c>
      <c r="J23" s="19">
        <v>4.5721858810132603E-7</v>
      </c>
      <c r="K23" s="19">
        <v>2.5208072241397002E+22</v>
      </c>
      <c r="L23" s="19">
        <v>2.3161884248878899E-3</v>
      </c>
      <c r="M23" s="19">
        <v>4.5721858810132603E-7</v>
      </c>
      <c r="N23" s="19">
        <v>2.2498743712542402E+28</v>
      </c>
      <c r="O23" s="19">
        <v>2.3340780463807398E-3</v>
      </c>
      <c r="P23" s="19">
        <v>2.9290696734740601E-7</v>
      </c>
      <c r="Q23" s="19">
        <v>8.1183019044823497E+27</v>
      </c>
      <c r="R23" s="19">
        <v>2.3333457794034698E-3</v>
      </c>
      <c r="S23" s="19">
        <v>4.5721858810132603E-7</v>
      </c>
      <c r="T23" s="19">
        <v>8.0562960605210797E+27</v>
      </c>
      <c r="U23" s="19">
        <v>2.3333457794034698E-3</v>
      </c>
      <c r="V23" s="19">
        <v>4.5721858810132603E-7</v>
      </c>
      <c r="W23" s="19">
        <v>8.0562960605210797E+27</v>
      </c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</row>
    <row r="24" spans="1:35" x14ac:dyDescent="0.45">
      <c r="A24" s="19">
        <v>8.71525074330747E-14</v>
      </c>
      <c r="B24" s="19">
        <v>2.4729287817493099E-7</v>
      </c>
      <c r="C24" s="19">
        <v>9.3924867883288205E-14</v>
      </c>
      <c r="D24" s="19">
        <v>2.4729287817493099E-7</v>
      </c>
      <c r="E24" s="19">
        <v>2.8521629502620201E-13</v>
      </c>
      <c r="F24" s="19">
        <v>9.80377334869331E-10</v>
      </c>
      <c r="G24" s="19">
        <v>2.87214696470528E-13</v>
      </c>
      <c r="H24" s="19">
        <v>9.80377334869331E-10</v>
      </c>
      <c r="I24" s="19">
        <v>4.6325405733682601E-9</v>
      </c>
      <c r="J24" s="19">
        <v>1.0193510036060601E-8</v>
      </c>
      <c r="K24" s="19">
        <v>8.4775113009784096E+26</v>
      </c>
      <c r="L24" s="19">
        <v>4.6112171858680904E-9</v>
      </c>
      <c r="M24" s="19">
        <v>1.0193510036060601E-8</v>
      </c>
      <c r="N24" s="19">
        <v>9.7951054507648601E+29</v>
      </c>
      <c r="O24" s="19">
        <v>4.6291880329007904E-9</v>
      </c>
      <c r="P24" s="19">
        <v>4.3477073052855497E-9</v>
      </c>
      <c r="Q24" s="19">
        <v>4.1081520627670999E+27</v>
      </c>
      <c r="R24" s="19">
        <v>4.6670343145649399E-9</v>
      </c>
      <c r="S24" s="19">
        <v>1.0193510036060601E-8</v>
      </c>
      <c r="T24" s="19">
        <v>9.8520914377901207E+28</v>
      </c>
      <c r="U24" s="19">
        <v>4.6670343145649399E-9</v>
      </c>
      <c r="V24" s="19">
        <v>1.0193510036060601E-8</v>
      </c>
      <c r="W24" s="19">
        <v>9.8520914377901207E+28</v>
      </c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</row>
    <row r="25" spans="1:35" x14ac:dyDescent="0.45">
      <c r="A25" s="19">
        <v>1.52767657413122E-8</v>
      </c>
      <c r="B25" s="19">
        <v>3.0979127605412699E-6</v>
      </c>
      <c r="C25" s="19">
        <v>3.19244630730963E-12</v>
      </c>
      <c r="D25" s="19">
        <v>3.0979127605412699E-6</v>
      </c>
      <c r="E25" s="19">
        <v>8.0824236192711396E-14</v>
      </c>
      <c r="F25" s="19">
        <v>3.74121605954991E-3</v>
      </c>
      <c r="G25" s="19">
        <v>7.7493567118835901E-14</v>
      </c>
      <c r="H25" s="19">
        <v>3.7439309482168999E-3</v>
      </c>
      <c r="I25" s="19">
        <v>2.3118530388427298E-3</v>
      </c>
      <c r="J25" s="19">
        <v>4.3801773562224201E-5</v>
      </c>
      <c r="K25" s="19">
        <v>1.442208980645E+24</v>
      </c>
      <c r="L25" s="19">
        <v>2.3004262104827601E-3</v>
      </c>
      <c r="M25" s="19">
        <v>4.3801773562224201E-5</v>
      </c>
      <c r="N25" s="19">
        <v>4.5046800510389001E+25</v>
      </c>
      <c r="O25" s="19">
        <v>5.9091177330849998E-4</v>
      </c>
      <c r="P25" s="19">
        <v>4.3801799703979601E-5</v>
      </c>
      <c r="Q25" s="19">
        <v>1.9621582244156401E+29</v>
      </c>
      <c r="R25" s="19">
        <v>5.8876186105027897E-4</v>
      </c>
      <c r="S25" s="19">
        <v>4.3801773562224201E-5</v>
      </c>
      <c r="T25" s="19">
        <v>1.23608213870592E+31</v>
      </c>
      <c r="U25" s="19">
        <v>5.8876186105027897E-4</v>
      </c>
      <c r="V25" s="19">
        <v>4.3801773562224201E-5</v>
      </c>
      <c r="W25" s="19">
        <v>1.23608213870592E+31</v>
      </c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</row>
    <row r="26" spans="1:35" x14ac:dyDescent="0.45">
      <c r="A26" s="19">
        <v>6.1014526764324704E-12</v>
      </c>
      <c r="B26" s="19">
        <v>3.0638506244850999E-5</v>
      </c>
      <c r="C26" s="19">
        <v>8.8338225623374407E-12</v>
      </c>
      <c r="D26" s="19">
        <v>3.0638506244850999E-5</v>
      </c>
      <c r="E26" s="19">
        <v>8.8706819667549995E-14</v>
      </c>
      <c r="F26" s="19">
        <v>3.5408717291574001E-8</v>
      </c>
      <c r="G26" s="19">
        <v>9.4065533140508199E-11</v>
      </c>
      <c r="H26" s="19">
        <v>3.5408717291574001E-8</v>
      </c>
      <c r="I26" s="19">
        <v>4.7931940638790097E-9</v>
      </c>
      <c r="J26" s="19">
        <v>4.7970572775490802E-4</v>
      </c>
      <c r="K26" s="19">
        <v>2.69648828622836E+25</v>
      </c>
      <c r="L26" s="19">
        <v>4.7931885127638899E-9</v>
      </c>
      <c r="M26" s="19">
        <v>4.7970572775490802E-4</v>
      </c>
      <c r="N26" s="19">
        <v>4.7378038746243301E+27</v>
      </c>
      <c r="O26" s="19">
        <v>4.8038117927973099E-9</v>
      </c>
      <c r="P26" s="19">
        <v>2.8321857696544901E-4</v>
      </c>
      <c r="Q26" s="19">
        <v>1.3600709210476101E+27</v>
      </c>
      <c r="R26" s="19">
        <v>4.7643076150905001E-9</v>
      </c>
      <c r="S26" s="19">
        <v>4.7970572775490802E-4</v>
      </c>
      <c r="T26" s="19">
        <v>7.1277665772153399E+27</v>
      </c>
      <c r="U26" s="19">
        <v>4.7643076150905001E-9</v>
      </c>
      <c r="V26" s="19">
        <v>4.7970572775490802E-4</v>
      </c>
      <c r="W26" s="19">
        <v>7.1277665772153399E+27</v>
      </c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</row>
    <row r="27" spans="1:35" x14ac:dyDescent="0.45">
      <c r="A27" s="19">
        <v>0.56012270081555104</v>
      </c>
      <c r="B27" s="19">
        <v>5.47561995745127E-13</v>
      </c>
      <c r="C27" s="19">
        <v>0.95313794213462799</v>
      </c>
      <c r="D27" s="19">
        <v>5.47561995745127E-13</v>
      </c>
      <c r="E27" s="19">
        <v>0.55924751671751405</v>
      </c>
      <c r="F27" s="19">
        <v>1.6612933251280899E-11</v>
      </c>
      <c r="G27" s="19">
        <v>0.55924751720492305</v>
      </c>
      <c r="H27" s="19">
        <v>1.04349862084518E-12</v>
      </c>
      <c r="I27" s="19">
        <v>0.55924352558874202</v>
      </c>
      <c r="J27" s="19">
        <v>1.15878084905318E-10</v>
      </c>
      <c r="K27" s="19">
        <v>4.37499488216835E+21</v>
      </c>
      <c r="L27" s="19">
        <v>0.55924350803141998</v>
      </c>
      <c r="M27" s="19">
        <v>1.15878084905318E-10</v>
      </c>
      <c r="N27" s="19">
        <v>9.7857389033692706E+25</v>
      </c>
      <c r="O27" s="19">
        <v>0.55924349806872098</v>
      </c>
      <c r="P27" s="19">
        <v>6.5047967012787897E-12</v>
      </c>
      <c r="Q27" s="19">
        <v>1.9260618990611099E+24</v>
      </c>
      <c r="R27" s="19">
        <v>0.55924352017234502</v>
      </c>
      <c r="S27" s="19">
        <v>1.15878084905318E-10</v>
      </c>
      <c r="T27" s="19">
        <v>1.0661140909427301E+28</v>
      </c>
      <c r="U27" s="19">
        <v>0.55924352017234502</v>
      </c>
      <c r="V27" s="19">
        <v>1.15878084905318E-10</v>
      </c>
      <c r="W27" s="19">
        <v>1.0661140909427301E+28</v>
      </c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</row>
    <row r="28" spans="1:35" x14ac:dyDescent="0.45">
      <c r="A28" s="19">
        <v>9.2925667161125602E-14</v>
      </c>
      <c r="B28" s="19">
        <v>4.5977388040487399E-2</v>
      </c>
      <c r="C28" s="19">
        <v>8.2933659939499105E-14</v>
      </c>
      <c r="D28" s="19">
        <v>4.5977388040487399E-2</v>
      </c>
      <c r="E28" s="19">
        <v>7.43849426498854E-14</v>
      </c>
      <c r="F28" s="19">
        <v>3.5020000344054803E-8</v>
      </c>
      <c r="G28" s="19">
        <v>1.7214818459620999E-8</v>
      </c>
      <c r="H28" s="19">
        <v>3.5020000344054803E-8</v>
      </c>
      <c r="I28" s="19">
        <v>4.6441999426161101E-6</v>
      </c>
      <c r="J28" s="19">
        <v>7.9003613656947105E-4</v>
      </c>
      <c r="K28" s="19">
        <v>4.0525205939147301E+26</v>
      </c>
      <c r="L28" s="19">
        <v>1.0806496157922301E-6</v>
      </c>
      <c r="M28" s="19">
        <v>7.9003613656947105E-4</v>
      </c>
      <c r="N28" s="19">
        <v>2.28875276067128E+27</v>
      </c>
      <c r="O28" s="19">
        <v>1.0811394596244001E-6</v>
      </c>
      <c r="P28" s="19">
        <v>7.1394391874414201E-3</v>
      </c>
      <c r="Q28" s="19">
        <v>3.2726148101045899E+25</v>
      </c>
      <c r="R28" s="19">
        <v>1.0805231932531299E-6</v>
      </c>
      <c r="S28" s="19">
        <v>7.9003613656947105E-4</v>
      </c>
      <c r="T28" s="19">
        <v>1.01685530660202E+29</v>
      </c>
      <c r="U28" s="19">
        <v>1.0805231932531299E-6</v>
      </c>
      <c r="V28" s="19">
        <v>7.9003613656947105E-4</v>
      </c>
      <c r="W28" s="19">
        <v>1.01685530660202E+29</v>
      </c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</row>
    <row r="29" spans="1:35" x14ac:dyDescent="0.45">
      <c r="A29" s="19">
        <v>4.36550795512857E-12</v>
      </c>
      <c r="B29" s="19">
        <v>1.8524182188173199E-11</v>
      </c>
      <c r="C29" s="19">
        <v>9.4622087942752793E-12</v>
      </c>
      <c r="D29" s="19">
        <v>1.8524182188173199E-11</v>
      </c>
      <c r="E29" s="19">
        <v>6.1961547004329896E-11</v>
      </c>
      <c r="F29" s="19">
        <v>1.905807796021E-7</v>
      </c>
      <c r="G29" s="19">
        <v>7.17204073907851E-14</v>
      </c>
      <c r="H29" s="19">
        <v>1.905807796021E-7</v>
      </c>
      <c r="I29" s="19">
        <v>4.6635244079651302E-4</v>
      </c>
      <c r="J29" s="19">
        <v>1.35086809242834E-3</v>
      </c>
      <c r="K29" s="19">
        <v>1.59824901601947E+21</v>
      </c>
      <c r="L29" s="19">
        <v>4.6635243159587298E-4</v>
      </c>
      <c r="M29" s="19">
        <v>1.35086809242834E-3</v>
      </c>
      <c r="N29" s="19">
        <v>5.2083896735333504E+28</v>
      </c>
      <c r="O29" s="19">
        <v>4.6635254201343702E-4</v>
      </c>
      <c r="P29" s="19">
        <v>7.9000664898742895E-9</v>
      </c>
      <c r="Q29" s="19">
        <v>5.3234001862256004E+24</v>
      </c>
      <c r="R29" s="19">
        <v>4.6635249576043499E-4</v>
      </c>
      <c r="S29" s="19">
        <v>1.35086809242834E-3</v>
      </c>
      <c r="T29" s="19">
        <v>5.8937665960381398E+28</v>
      </c>
      <c r="U29" s="19">
        <v>4.6635249576043499E-4</v>
      </c>
      <c r="V29" s="19">
        <v>1.35086809242834E-3</v>
      </c>
      <c r="W29" s="19">
        <v>5.8937665960381398E+28</v>
      </c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</row>
    <row r="30" spans="1:35" x14ac:dyDescent="0.45">
      <c r="A30" s="19">
        <v>1.3758385400248401</v>
      </c>
      <c r="B30" s="19">
        <v>0.115102385352298</v>
      </c>
      <c r="C30" s="19">
        <v>1.375838539426</v>
      </c>
      <c r="D30" s="19">
        <v>0.115102385349114</v>
      </c>
      <c r="E30" s="19">
        <v>0.76152718691131205</v>
      </c>
      <c r="F30" s="19">
        <v>0.14108774997972201</v>
      </c>
      <c r="G30" s="19">
        <v>0.34473875446623198</v>
      </c>
      <c r="H30" s="19">
        <v>0.22729106870073401</v>
      </c>
      <c r="I30" s="19">
        <v>1.44879032605686</v>
      </c>
      <c r="J30" s="19">
        <v>0.227291256451118</v>
      </c>
      <c r="K30" s="19">
        <v>6.8783546245328896E+23</v>
      </c>
      <c r="L30" s="19">
        <v>1.4487903237514499</v>
      </c>
      <c r="M30" s="19">
        <v>0.227291256973048</v>
      </c>
      <c r="N30" s="19">
        <v>7.2606307718727601E+25</v>
      </c>
      <c r="O30" s="19">
        <v>1.44879031747984</v>
      </c>
      <c r="P30" s="19">
        <v>0.227291256972496</v>
      </c>
      <c r="Q30" s="19">
        <v>3.0185340884196199E+26</v>
      </c>
      <c r="R30" s="19">
        <v>0.34473639377819298</v>
      </c>
      <c r="S30" s="19">
        <v>0.227291257119971</v>
      </c>
      <c r="T30" s="19">
        <v>3.6369993377079598E+28</v>
      </c>
      <c r="U30" s="19">
        <v>0.34473639377818999</v>
      </c>
      <c r="V30" s="19">
        <v>0.227291257119971</v>
      </c>
      <c r="W30" s="19">
        <v>3.6369993377079598E+28</v>
      </c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</row>
    <row r="31" spans="1:35" x14ac:dyDescent="0.45">
      <c r="A31" s="19">
        <v>0.34526970261773798</v>
      </c>
      <c r="B31" s="19">
        <v>0.115122566784697</v>
      </c>
      <c r="C31" s="19">
        <v>0.34526970186539402</v>
      </c>
      <c r="D31" s="19">
        <v>0.115128715207691</v>
      </c>
      <c r="E31" s="19">
        <v>0.23289183093708901</v>
      </c>
      <c r="F31" s="19">
        <v>0.11511023698401</v>
      </c>
      <c r="G31" s="19">
        <v>0.11797975995105001</v>
      </c>
      <c r="H31" s="19">
        <v>0.115149524025129</v>
      </c>
      <c r="I31" s="19">
        <v>0.25126041530832799</v>
      </c>
      <c r="J31" s="19">
        <v>0.11511512295943301</v>
      </c>
      <c r="K31" s="19">
        <v>6.0733397588401102E+25</v>
      </c>
      <c r="L31" s="19">
        <v>0.232890280408938</v>
      </c>
      <c r="M31" s="19">
        <v>0.118410073613021</v>
      </c>
      <c r="N31" s="19">
        <v>1.84778293480852E+27</v>
      </c>
      <c r="O31" s="19">
        <v>0.232890280293299</v>
      </c>
      <c r="P31" s="19">
        <v>0.120904030106272</v>
      </c>
      <c r="Q31" s="19">
        <v>6.7333187294612105E+30</v>
      </c>
      <c r="R31" s="19">
        <v>0.117978986447927</v>
      </c>
      <c r="S31" s="19">
        <v>0.118560542509874</v>
      </c>
      <c r="T31" s="19">
        <v>1.5718028449533601E+28</v>
      </c>
      <c r="U31" s="19">
        <v>0.117978986447927</v>
      </c>
      <c r="V31" s="19">
        <v>0.118560542509874</v>
      </c>
      <c r="W31" s="19">
        <v>1.5718028449533601E+28</v>
      </c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</row>
    <row r="32" spans="1:35" x14ac:dyDescent="0.45">
      <c r="A32" s="19">
        <v>9.19542812224729E-2</v>
      </c>
      <c r="B32" s="19">
        <v>0.14244628921203101</v>
      </c>
      <c r="C32" s="19">
        <v>8.098606084321E-2</v>
      </c>
      <c r="D32" s="19">
        <v>0.14244628921203101</v>
      </c>
      <c r="E32" s="19">
        <v>2.7000749264549598E-3</v>
      </c>
      <c r="F32" s="19">
        <v>8.28879092505245E-2</v>
      </c>
      <c r="G32" s="19">
        <v>2.7000586228386101E-3</v>
      </c>
      <c r="H32" s="19">
        <v>0.25973868039424303</v>
      </c>
      <c r="I32" s="19">
        <v>9.8928359704371902E-2</v>
      </c>
      <c r="J32" s="19">
        <v>0.185045360206989</v>
      </c>
      <c r="K32" s="19">
        <v>9.0914516308464599E+24</v>
      </c>
      <c r="L32" s="19">
        <v>9.8932785953471297E-2</v>
      </c>
      <c r="M32" s="19">
        <v>0.19260067607949499</v>
      </c>
      <c r="N32" s="19">
        <v>4.3629095626136798E+27</v>
      </c>
      <c r="O32" s="19">
        <v>9.5709089858931506E-2</v>
      </c>
      <c r="P32" s="19">
        <v>0.11974745316091</v>
      </c>
      <c r="Q32" s="19">
        <v>3.4063524533911002E+29</v>
      </c>
      <c r="R32" s="19">
        <v>2.707077909608E-3</v>
      </c>
      <c r="S32" s="19">
        <v>0.120288093222559</v>
      </c>
      <c r="T32" s="19">
        <v>3.4558771377792599E+29</v>
      </c>
      <c r="U32" s="19">
        <v>2.707077909608E-3</v>
      </c>
      <c r="V32" s="19">
        <v>0.120288093222559</v>
      </c>
      <c r="W32" s="19">
        <v>3.4558771377792599E+29</v>
      </c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</row>
    <row r="33" spans="1:35" x14ac:dyDescent="0.45">
      <c r="A33" s="19">
        <v>0.11815862350041401</v>
      </c>
      <c r="B33" s="19">
        <v>0.94453623288764499</v>
      </c>
      <c r="C33" s="19">
        <v>0.118167013824582</v>
      </c>
      <c r="D33" s="19">
        <v>0.94453623407056797</v>
      </c>
      <c r="E33" s="19">
        <v>0.124695270432737</v>
      </c>
      <c r="F33" s="19">
        <v>0.265363600085328</v>
      </c>
      <c r="G33" s="19">
        <v>0.42591055806757899</v>
      </c>
      <c r="H33" s="19">
        <v>0.86470006360240903</v>
      </c>
      <c r="I33" s="19">
        <v>0.117978999216031</v>
      </c>
      <c r="J33" s="19">
        <v>0.84719231914508297</v>
      </c>
      <c r="K33" s="19">
        <v>6.2334006681616698E+22</v>
      </c>
      <c r="L33" s="19">
        <v>0.117979007512705</v>
      </c>
      <c r="M33" s="19">
        <v>0.84719266755063005</v>
      </c>
      <c r="N33" s="19">
        <v>7.2130316452681303E+25</v>
      </c>
      <c r="O33" s="19">
        <v>0.117979007513506</v>
      </c>
      <c r="P33" s="19">
        <v>0.84719254071041705</v>
      </c>
      <c r="Q33" s="19">
        <v>5.08142221266181E+27</v>
      </c>
      <c r="R33" s="19">
        <v>0.42815357824994899</v>
      </c>
      <c r="S33" s="19">
        <v>0.84719260154379905</v>
      </c>
      <c r="T33" s="19">
        <v>3.7441832310779298E+30</v>
      </c>
      <c r="U33" s="19">
        <v>0.42815357824994899</v>
      </c>
      <c r="V33" s="19">
        <v>0.84719260154379905</v>
      </c>
      <c r="W33" s="19">
        <v>3.7441832310779298E+30</v>
      </c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</row>
    <row r="34" spans="1:35" x14ac:dyDescent="0.45">
      <c r="A34" s="19">
        <v>0.66295886786386904</v>
      </c>
      <c r="B34" s="19">
        <v>0.74419484035379502</v>
      </c>
      <c r="C34" s="19">
        <v>0.66295886717428498</v>
      </c>
      <c r="D34" s="19">
        <v>0.74419484011341197</v>
      </c>
      <c r="E34" s="19">
        <v>0.45352310992106698</v>
      </c>
      <c r="F34" s="19">
        <v>0.11511025859469901</v>
      </c>
      <c r="G34" s="19">
        <v>0.117979759819947</v>
      </c>
      <c r="H34" s="19">
        <v>0.74425474817696902</v>
      </c>
      <c r="I34" s="19">
        <v>0.66190981393543302</v>
      </c>
      <c r="J34" s="19">
        <v>0.74425565744073197</v>
      </c>
      <c r="K34" s="19">
        <v>1.19438223186597E+24</v>
      </c>
      <c r="L34" s="19">
        <v>0.66190983220072597</v>
      </c>
      <c r="M34" s="19">
        <v>0.74425569055915897</v>
      </c>
      <c r="N34" s="19">
        <v>5.5041910168911798E+25</v>
      </c>
      <c r="O34" s="19">
        <v>0.66190983216431698</v>
      </c>
      <c r="P34" s="19">
        <v>0.74425554798516802</v>
      </c>
      <c r="Q34" s="19">
        <v>3.3990738384042402E+26</v>
      </c>
      <c r="R34" s="19">
        <v>0.11847491872278899</v>
      </c>
      <c r="S34" s="19">
        <v>0.74425554718469999</v>
      </c>
      <c r="T34" s="19">
        <v>3.3729988055676102E+28</v>
      </c>
      <c r="U34" s="19">
        <v>0.11847491872278899</v>
      </c>
      <c r="V34" s="19">
        <v>0.74425554718469999</v>
      </c>
      <c r="W34" s="19">
        <v>3.3729988055676102E+28</v>
      </c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</row>
    <row r="35" spans="1:35" x14ac:dyDescent="0.45">
      <c r="A35" s="19">
        <v>8.4309328633358396E-4</v>
      </c>
      <c r="B35" s="19">
        <v>8.4510910967705501E-4</v>
      </c>
      <c r="C35" s="19">
        <v>8.4309328345133396E-4</v>
      </c>
      <c r="D35" s="19">
        <v>8.4510910967705501E-4</v>
      </c>
      <c r="E35" s="19">
        <v>5.6758706364912204E-4</v>
      </c>
      <c r="F35" s="19">
        <v>2.7934027415383801E-3</v>
      </c>
      <c r="G35" s="19">
        <v>4.6194102884600401E-2</v>
      </c>
      <c r="H35" s="19">
        <v>2.7934027415383801E-3</v>
      </c>
      <c r="I35" s="19">
        <v>3.01270132330344E-3</v>
      </c>
      <c r="J35" s="19">
        <v>4.6719565830463097E-3</v>
      </c>
      <c r="K35" s="19">
        <v>2.1941957106249101E+24</v>
      </c>
      <c r="L35" s="19">
        <v>3.03221724682856E-3</v>
      </c>
      <c r="M35" s="19">
        <v>4.6719565830463097E-3</v>
      </c>
      <c r="N35" s="19">
        <v>3.8310972663490598E+26</v>
      </c>
      <c r="O35" s="19">
        <v>3.0274999615550399E-3</v>
      </c>
      <c r="P35" s="19">
        <v>1.9050730581583401E-3</v>
      </c>
      <c r="Q35" s="19">
        <v>3.30631038638445E+24</v>
      </c>
      <c r="R35" s="19">
        <v>3.01252298167931E-3</v>
      </c>
      <c r="S35" s="19">
        <v>4.6719565830463097E-3</v>
      </c>
      <c r="T35" s="19">
        <v>7.9436285493339204E+26</v>
      </c>
      <c r="U35" s="19">
        <v>3.01252298167931E-3</v>
      </c>
      <c r="V35" s="19">
        <v>4.6719565830463097E-3</v>
      </c>
      <c r="W35" s="19">
        <v>7.9436285493339204E+26</v>
      </c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</row>
    <row r="36" spans="1:35" x14ac:dyDescent="0.45">
      <c r="A36" s="19">
        <v>0.118158633169169</v>
      </c>
      <c r="B36" s="19">
        <v>7.2955105618111E-5</v>
      </c>
      <c r="C36" s="19">
        <v>0.118158633738896</v>
      </c>
      <c r="D36" s="19">
        <v>7.2955105618111E-5</v>
      </c>
      <c r="E36" s="19">
        <v>0.117979759621684</v>
      </c>
      <c r="F36" s="19">
        <v>9.3911019035552895E-5</v>
      </c>
      <c r="G36" s="19">
        <v>0.11800892464712</v>
      </c>
      <c r="H36" s="19">
        <v>9.3911019035552895E-5</v>
      </c>
      <c r="I36" s="19">
        <v>0.117979006177381</v>
      </c>
      <c r="J36" s="19">
        <v>3.35827212516814E-3</v>
      </c>
      <c r="K36" s="19">
        <v>1.3044668868573001E+27</v>
      </c>
      <c r="L36" s="19">
        <v>0.117978994446507</v>
      </c>
      <c r="M36" s="19">
        <v>3.35827212516814E-3</v>
      </c>
      <c r="N36" s="19">
        <v>6.0117085193147397E+28</v>
      </c>
      <c r="O36" s="19">
        <v>0.11797899440741801</v>
      </c>
      <c r="P36" s="19">
        <v>2.2247200829761302E-3</v>
      </c>
      <c r="Q36" s="19">
        <v>1.30883280687258E+26</v>
      </c>
      <c r="R36" s="19">
        <v>0.118504019885962</v>
      </c>
      <c r="S36" s="19">
        <v>3.35827212516814E-3</v>
      </c>
      <c r="T36" s="19">
        <v>1.01463015232609E+30</v>
      </c>
      <c r="U36" s="19">
        <v>0.118504019885962</v>
      </c>
      <c r="V36" s="19">
        <v>3.35827212516814E-3</v>
      </c>
      <c r="W36" s="19">
        <v>1.01463015232609E+30</v>
      </c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</row>
    <row r="37" spans="1:35" x14ac:dyDescent="0.45">
      <c r="A37" s="19">
        <v>8.1046280797636402E-14</v>
      </c>
      <c r="B37" s="19">
        <v>2.5803277436953199E-7</v>
      </c>
      <c r="C37" s="19">
        <v>7.5495165674510594E-14</v>
      </c>
      <c r="D37" s="19">
        <v>2.5803277436953199E-7</v>
      </c>
      <c r="E37" s="19">
        <v>8.4376949871511897E-14</v>
      </c>
      <c r="F37" s="19">
        <v>3.5006116561042602E-8</v>
      </c>
      <c r="G37" s="19">
        <v>8.3710816056736803E-14</v>
      </c>
      <c r="H37" s="19">
        <v>3.5006116561042602E-8</v>
      </c>
      <c r="I37" s="19">
        <v>2.0834547997949899E-7</v>
      </c>
      <c r="J37" s="19">
        <v>2.7453625328632798E-7</v>
      </c>
      <c r="K37" s="19">
        <v>1.8755704444673E+22</v>
      </c>
      <c r="L37" s="19">
        <v>2.0834547975745399E-7</v>
      </c>
      <c r="M37" s="19">
        <v>2.7453625328632798E-7</v>
      </c>
      <c r="N37" s="19">
        <v>1.01971419214755E+26</v>
      </c>
      <c r="O37" s="19">
        <v>2.08102993171088E-7</v>
      </c>
      <c r="P37" s="19">
        <v>5.3585112747000999E-7</v>
      </c>
      <c r="Q37" s="19">
        <v>2.5546436954248997E+30</v>
      </c>
      <c r="R37" s="19">
        <v>2.0831570002322E-7</v>
      </c>
      <c r="S37" s="19">
        <v>2.7453625328632798E-7</v>
      </c>
      <c r="T37" s="19">
        <v>2.6100650646432202E+30</v>
      </c>
      <c r="U37" s="19">
        <v>2.0831570002322E-7</v>
      </c>
      <c r="V37" s="19">
        <v>2.7453625328632798E-7</v>
      </c>
      <c r="W37" s="19">
        <v>2.6100650646432202E+30</v>
      </c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</row>
    <row r="38" spans="1:35" x14ac:dyDescent="0.45">
      <c r="A38" s="19">
        <v>5.21105381068309E-12</v>
      </c>
      <c r="B38" s="19">
        <v>6.7360413835704204E-7</v>
      </c>
      <c r="C38" s="19">
        <v>5.2149395912692796E-12</v>
      </c>
      <c r="D38" s="19">
        <v>6.7360413835704204E-7</v>
      </c>
      <c r="E38" s="19">
        <v>3.91547898790938E-2</v>
      </c>
      <c r="F38" s="19">
        <v>2.38041156235488E-2</v>
      </c>
      <c r="G38" s="19">
        <v>3.9154769225847902E-2</v>
      </c>
      <c r="H38" s="19">
        <v>1.50228517270534E-6</v>
      </c>
      <c r="I38" s="19">
        <v>3.02028217032201E-3</v>
      </c>
      <c r="J38" s="19">
        <v>2.1508025700356301E-3</v>
      </c>
      <c r="K38" s="19">
        <v>1.7304933178688702E+23</v>
      </c>
      <c r="L38" s="19">
        <v>3.0202821708447099E-3</v>
      </c>
      <c r="M38" s="19">
        <v>2.1508025700356301E-3</v>
      </c>
      <c r="N38" s="19">
        <v>3.7587924222083003E+26</v>
      </c>
      <c r="O38" s="19">
        <v>3.0086987023333301E-3</v>
      </c>
      <c r="P38" s="19">
        <v>3.5072973336713802E-7</v>
      </c>
      <c r="Q38" s="19">
        <v>3.5981157895298102E+27</v>
      </c>
      <c r="R38" s="19">
        <v>2.3504399952736202E-3</v>
      </c>
      <c r="S38" s="19">
        <v>2.1508025700356301E-3</v>
      </c>
      <c r="T38" s="19">
        <v>2.2433398364136901E+29</v>
      </c>
      <c r="U38" s="19">
        <v>2.3504399952736202E-3</v>
      </c>
      <c r="V38" s="19">
        <v>2.1508025700356301E-3</v>
      </c>
      <c r="W38" s="19">
        <v>2.2433398364136901E+29</v>
      </c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</row>
    <row r="39" spans="1:35" x14ac:dyDescent="0.45">
      <c r="A39" s="19">
        <v>8.4779512410371103E-8</v>
      </c>
      <c r="B39" s="19">
        <v>3.7897192557278999E-4</v>
      </c>
      <c r="C39" s="19">
        <v>8.4798197241831006E-8</v>
      </c>
      <c r="D39" s="19">
        <v>3.7897192557278999E-4</v>
      </c>
      <c r="E39" s="19">
        <v>8.3446743959214494E-8</v>
      </c>
      <c r="F39" s="19">
        <v>2.3008175968086599E-4</v>
      </c>
      <c r="G39" s="19">
        <v>8.3448384868844903E-8</v>
      </c>
      <c r="H39" s="19">
        <v>8.6562463136074998E-4</v>
      </c>
      <c r="I39" s="19">
        <v>2.3215038289829898E-3</v>
      </c>
      <c r="J39" s="19">
        <v>5.5550042403351901E-2</v>
      </c>
      <c r="K39" s="19">
        <v>4.54016670964666E+23</v>
      </c>
      <c r="L39" s="19">
        <v>2.32615972931526E-3</v>
      </c>
      <c r="M39" s="19">
        <v>5.5550042403351901E-2</v>
      </c>
      <c r="N39" s="19">
        <v>2.3690977614882201E+26</v>
      </c>
      <c r="O39" s="19">
        <v>2.3157025972033699E-3</v>
      </c>
      <c r="P39" s="19">
        <v>4.3595929067275302E-2</v>
      </c>
      <c r="Q39" s="19">
        <v>7.6330025113501296E+25</v>
      </c>
      <c r="R39" s="19">
        <v>2.3327082923775199E-3</v>
      </c>
      <c r="S39" s="19">
        <v>5.5550042403351901E-2</v>
      </c>
      <c r="T39" s="19">
        <v>1.0892392199220699E+28</v>
      </c>
      <c r="U39" s="19">
        <v>2.3327082923775199E-3</v>
      </c>
      <c r="V39" s="19">
        <v>5.5550042403351901E-2</v>
      </c>
      <c r="W39" s="19">
        <v>1.0892392199220699E+28</v>
      </c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</row>
    <row r="40" spans="1:35" x14ac:dyDescent="0.45">
      <c r="A40" s="19">
        <v>8.7118090519311392E-12</v>
      </c>
      <c r="B40" s="19">
        <v>2.8032634705932302E-4</v>
      </c>
      <c r="C40" s="19">
        <v>8.5043083686286903E-14</v>
      </c>
      <c r="D40" s="19">
        <v>2.8032634705932302E-4</v>
      </c>
      <c r="E40" s="19">
        <v>9.8032693074401297E-14</v>
      </c>
      <c r="F40" s="19">
        <v>2.7064981445068498E-4</v>
      </c>
      <c r="G40" s="19">
        <v>1.88626891883814E-13</v>
      </c>
      <c r="H40" s="19">
        <v>2.7064981953561703E-4</v>
      </c>
      <c r="I40" s="19">
        <v>3.5783405127887103E-8</v>
      </c>
      <c r="J40" s="19">
        <v>2.9852036858446501E-4</v>
      </c>
      <c r="K40" s="19">
        <v>2.4894017554298302E+25</v>
      </c>
      <c r="L40" s="19">
        <v>3.5783405127887103E-8</v>
      </c>
      <c r="M40" s="19">
        <v>2.9852036858446501E-4</v>
      </c>
      <c r="N40" s="19">
        <v>4.7082135317244502E+27</v>
      </c>
      <c r="O40" s="19">
        <v>3.5870044823305103E-8</v>
      </c>
      <c r="P40" s="19">
        <v>2.9854010675933702E-4</v>
      </c>
      <c r="Q40" s="19">
        <v>1.9349949401007402E+26</v>
      </c>
      <c r="R40" s="19">
        <v>3.5783230822872197E-8</v>
      </c>
      <c r="S40" s="19">
        <v>2.9852036858446501E-4</v>
      </c>
      <c r="T40" s="19">
        <v>1.08327452265185E+29</v>
      </c>
      <c r="U40" s="19">
        <v>3.5783230822872197E-8</v>
      </c>
      <c r="V40" s="19">
        <v>2.9852036858446501E-4</v>
      </c>
      <c r="W40" s="19">
        <v>1.08327452265185E+29</v>
      </c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</row>
    <row r="41" spans="1:35" x14ac:dyDescent="0.45">
      <c r="A41" s="19">
        <v>1.0437636085717801</v>
      </c>
      <c r="B41" s="19">
        <v>2.2930723770153199</v>
      </c>
      <c r="C41" s="19">
        <v>1.5931611010206801</v>
      </c>
      <c r="D41" s="19">
        <v>2.2930737306478099</v>
      </c>
      <c r="E41" s="19">
        <v>16.028249501751901</v>
      </c>
      <c r="F41" s="19">
        <v>0.115110236660144</v>
      </c>
      <c r="G41" s="19">
        <v>0.23289183194774901</v>
      </c>
      <c r="H41" s="19">
        <v>0.44286458174760002</v>
      </c>
      <c r="I41" s="19">
        <v>2.35867719719446</v>
      </c>
      <c r="J41" s="19">
        <v>2.3227097293432699</v>
      </c>
      <c r="K41" s="19">
        <v>1.1320980957139E+21</v>
      </c>
      <c r="L41" s="19">
        <v>2.35869382710773</v>
      </c>
      <c r="M41" s="19">
        <v>2.32270973737505</v>
      </c>
      <c r="N41" s="19">
        <v>2.3812916497095299E+28</v>
      </c>
      <c r="O41" s="19">
        <v>2.3563783495212598</v>
      </c>
      <c r="P41" s="19">
        <v>2.32270974859685</v>
      </c>
      <c r="Q41" s="19">
        <v>8.7324585199188997E+27</v>
      </c>
      <c r="R41" s="19">
        <v>0.23289027093016301</v>
      </c>
      <c r="S41" s="19">
        <v>2.3227097323608699</v>
      </c>
      <c r="T41" s="19">
        <v>4.5607910373207502E+25</v>
      </c>
      <c r="U41" s="19">
        <v>0.23289027093016301</v>
      </c>
      <c r="V41" s="19">
        <v>2.3227097323608699</v>
      </c>
      <c r="W41" s="19">
        <v>4.5607910373207502E+25</v>
      </c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</row>
    <row r="42" spans="1:35" x14ac:dyDescent="0.45">
      <c r="A42" s="19">
        <v>3.0121688499917799E-5</v>
      </c>
      <c r="B42" s="19">
        <v>1.21225392391011E-7</v>
      </c>
      <c r="C42" s="19">
        <v>1.3348903972731899E-4</v>
      </c>
      <c r="D42" s="19">
        <v>1.21225392391011E-7</v>
      </c>
      <c r="E42" s="19">
        <v>2.03392858111328E-13</v>
      </c>
      <c r="F42" s="19">
        <v>5.2170490150160699E-12</v>
      </c>
      <c r="G42" s="19">
        <v>2.0017321133991499E-13</v>
      </c>
      <c r="H42" s="19">
        <v>5.2170490150160699E-12</v>
      </c>
      <c r="I42" s="19">
        <v>2.12740648097842E-7</v>
      </c>
      <c r="J42" s="19">
        <v>2.1305628994383501E-7</v>
      </c>
      <c r="K42" s="19">
        <v>1.31480146296503E+22</v>
      </c>
      <c r="L42" s="19">
        <v>2.12380100617082E-7</v>
      </c>
      <c r="M42" s="19">
        <v>2.1305628994383501E-7</v>
      </c>
      <c r="N42" s="19">
        <v>3.7910909453384497E+26</v>
      </c>
      <c r="O42" s="19">
        <v>2.1263894955936201E-7</v>
      </c>
      <c r="P42" s="19">
        <v>2.15544180393045E-7</v>
      </c>
      <c r="Q42" s="19">
        <v>4.9653738896192095E+24</v>
      </c>
      <c r="R42" s="19">
        <v>2.1266396232899601E-7</v>
      </c>
      <c r="S42" s="19">
        <v>2.1305628994383501E-7</v>
      </c>
      <c r="T42" s="19">
        <v>2.6857499382474E+29</v>
      </c>
      <c r="U42" s="19">
        <v>2.1266396477148601E-7</v>
      </c>
      <c r="V42" s="19">
        <v>2.1305628994383501E-7</v>
      </c>
      <c r="W42" s="19">
        <v>2.6857499382474E+29</v>
      </c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</row>
    <row r="43" spans="1:35" x14ac:dyDescent="0.45">
      <c r="A43" s="19">
        <v>0.34526970164917697</v>
      </c>
      <c r="B43" s="19">
        <v>1.1050271206375499</v>
      </c>
      <c r="C43" s="19">
        <v>1.0443946060431</v>
      </c>
      <c r="D43" s="19">
        <v>1.10502712060473</v>
      </c>
      <c r="E43" s="19">
        <v>0.132882696035211</v>
      </c>
      <c r="F43" s="19">
        <v>0.115110263597324</v>
      </c>
      <c r="G43" s="19">
        <v>0.11797975975250501</v>
      </c>
      <c r="H43" s="19">
        <v>0.33654253848062399</v>
      </c>
      <c r="I43" s="19">
        <v>1.52533421358705</v>
      </c>
      <c r="J43" s="19">
        <v>1.01928254300592</v>
      </c>
      <c r="K43" s="19">
        <v>3.9723824004420298E+24</v>
      </c>
      <c r="L43" s="19">
        <v>1.52536793483439</v>
      </c>
      <c r="M43" s="19">
        <v>1.0192825374419601</v>
      </c>
      <c r="N43" s="19">
        <v>9.2102563882262298E+27</v>
      </c>
      <c r="O43" s="19">
        <v>1.52535392468127</v>
      </c>
      <c r="P43" s="19">
        <v>1.01928253443981</v>
      </c>
      <c r="Q43" s="19">
        <v>3.81988796030379E+24</v>
      </c>
      <c r="R43" s="19">
        <v>0.117978986675561</v>
      </c>
      <c r="S43" s="19">
        <v>1.01928254648909</v>
      </c>
      <c r="T43" s="19">
        <v>2.2631453325875199E+30</v>
      </c>
      <c r="U43" s="19">
        <v>0.117978986675561</v>
      </c>
      <c r="V43" s="19">
        <v>1.01928254648909</v>
      </c>
      <c r="W43" s="19">
        <v>2.2631453325875199E+30</v>
      </c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</row>
    <row r="44" spans="1:35" x14ac:dyDescent="0.45">
      <c r="A44" s="19">
        <v>9.0372154204487705E-14</v>
      </c>
      <c r="B44" s="19">
        <v>4.23663736426327E-7</v>
      </c>
      <c r="C44" s="19">
        <v>1.04326897454321E-7</v>
      </c>
      <c r="D44" s="19">
        <v>4.23663736426327E-7</v>
      </c>
      <c r="E44" s="19">
        <v>8.6153306710912097E-14</v>
      </c>
      <c r="F44" s="19">
        <v>4.96378543601849E-7</v>
      </c>
      <c r="G44" s="19">
        <v>9.2148511043887905E-14</v>
      </c>
      <c r="H44" s="19">
        <v>4.96378543601849E-7</v>
      </c>
      <c r="I44" s="19">
        <v>4.9599058729121704E-4</v>
      </c>
      <c r="J44" s="19">
        <v>4.81384755549929E-4</v>
      </c>
      <c r="K44" s="19">
        <v>1.15211265606674E+25</v>
      </c>
      <c r="L44" s="19">
        <v>4.9657902292432599E-4</v>
      </c>
      <c r="M44" s="19">
        <v>4.81384755549929E-4</v>
      </c>
      <c r="N44" s="19">
        <v>1.4373987526923901E+25</v>
      </c>
      <c r="O44" s="19">
        <v>4.9658195680957196E-4</v>
      </c>
      <c r="P44" s="19">
        <v>4.81389796122777E-4</v>
      </c>
      <c r="Q44" s="19">
        <v>3.6002887273614798E+25</v>
      </c>
      <c r="R44" s="19">
        <v>4.9657962468852002E-4</v>
      </c>
      <c r="S44" s="19">
        <v>4.81384755549929E-4</v>
      </c>
      <c r="T44" s="19">
        <v>1.6971521049529E+29</v>
      </c>
      <c r="U44" s="19">
        <v>4.9657962469118401E-4</v>
      </c>
      <c r="V44" s="19">
        <v>4.81384755549929E-4</v>
      </c>
      <c r="W44" s="19">
        <v>1.6971521049529E+29</v>
      </c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</row>
    <row r="45" spans="1:35" x14ac:dyDescent="0.45">
      <c r="A45" s="19">
        <v>8.3821838359199306E-14</v>
      </c>
      <c r="B45" s="19">
        <v>5.06261699229071E-14</v>
      </c>
      <c r="C45" s="19">
        <v>8.40438829641243E-14</v>
      </c>
      <c r="D45" s="19">
        <v>5.06261699229071E-14</v>
      </c>
      <c r="E45" s="19">
        <v>8.2933659939499105E-14</v>
      </c>
      <c r="F45" s="19">
        <v>3.5015537913629598E-8</v>
      </c>
      <c r="G45" s="19">
        <v>2.9698465908722902E-13</v>
      </c>
      <c r="H45" s="19">
        <v>3.5015537913629598E-8</v>
      </c>
      <c r="I45" s="19">
        <v>4.6756850059392801E-5</v>
      </c>
      <c r="J45" s="19">
        <v>6.5630029550733896E-5</v>
      </c>
      <c r="K45" s="19">
        <v>4.0761857990321903E+22</v>
      </c>
      <c r="L45" s="19">
        <v>1.5323235295072701E-6</v>
      </c>
      <c r="M45" s="19">
        <v>6.5630029550733896E-5</v>
      </c>
      <c r="N45" s="19">
        <v>2.39252919486436E+30</v>
      </c>
      <c r="O45" s="19">
        <v>1.5332333587192399E-6</v>
      </c>
      <c r="P45" s="19">
        <v>1.01943294124051E-4</v>
      </c>
      <c r="Q45" s="19">
        <v>1.8035476857486501E+26</v>
      </c>
      <c r="R45" s="19">
        <v>1.53302371386221E-6</v>
      </c>
      <c r="S45" s="19">
        <v>6.5630029550733896E-5</v>
      </c>
      <c r="T45" s="19">
        <v>2.7793486291308802E+28</v>
      </c>
      <c r="U45" s="19">
        <v>1.53302371386221E-6</v>
      </c>
      <c r="V45" s="19">
        <v>6.5630029550733896E-5</v>
      </c>
      <c r="W45" s="19">
        <v>2.7793486291308802E+28</v>
      </c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</row>
    <row r="46" spans="1:35" x14ac:dyDescent="0.45">
      <c r="A46" s="19">
        <v>8.4309532104298503E-4</v>
      </c>
      <c r="B46" s="19">
        <v>2.6207231730418099E-2</v>
      </c>
      <c r="C46" s="19">
        <v>8.4309529424564302E-4</v>
      </c>
      <c r="D46" s="19">
        <v>2.6207231730418099E-2</v>
      </c>
      <c r="E46" s="19">
        <v>2.4323116818055199E-2</v>
      </c>
      <c r="F46" s="19">
        <v>7.5739481763460098E-2</v>
      </c>
      <c r="G46" s="19">
        <v>2.4323116817353801E-2</v>
      </c>
      <c r="H46" s="19">
        <v>3.3773640504207302E-2</v>
      </c>
      <c r="I46" s="19">
        <v>8.5222893304783796E-3</v>
      </c>
      <c r="J46" s="19">
        <v>2.2011525744127701E-2</v>
      </c>
      <c r="K46" s="19">
        <v>6.78178538751178E+22</v>
      </c>
      <c r="L46" s="19">
        <v>8.0082676206958397E-3</v>
      </c>
      <c r="M46" s="19">
        <v>0.14029635302617199</v>
      </c>
      <c r="N46" s="19">
        <v>7.7889328587641592E+25</v>
      </c>
      <c r="O46" s="19">
        <v>8.0218418914486094E-3</v>
      </c>
      <c r="P46" s="19">
        <v>0.97374969193906302</v>
      </c>
      <c r="Q46" s="19">
        <v>7.8151075261668597E+26</v>
      </c>
      <c r="R46" s="19">
        <v>2.43219013729578E-2</v>
      </c>
      <c r="S46" s="19">
        <v>0.14029665207061001</v>
      </c>
      <c r="T46" s="19">
        <v>3.5034173902148802E+27</v>
      </c>
      <c r="U46" s="19">
        <v>2.43219013729578E-2</v>
      </c>
      <c r="V46" s="19">
        <v>0.14029665207061001</v>
      </c>
      <c r="W46" s="19">
        <v>3.5034173902148802E+27</v>
      </c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</row>
    <row r="47" spans="1:35" x14ac:dyDescent="0.45">
      <c r="A47" s="19">
        <v>1.22707832783675E-8</v>
      </c>
      <c r="B47" s="19">
        <v>1.00623446241954E-8</v>
      </c>
      <c r="C47" s="19">
        <v>1.2271822891207699E-8</v>
      </c>
      <c r="D47" s="19">
        <v>1.00623446241954E-8</v>
      </c>
      <c r="E47" s="19">
        <v>1.3089730410697999E-9</v>
      </c>
      <c r="F47" s="19">
        <v>3.2033352204141602E-7</v>
      </c>
      <c r="G47" s="19">
        <v>8.9261931179862497E-14</v>
      </c>
      <c r="H47" s="19">
        <v>3.2033352692639701E-7</v>
      </c>
      <c r="I47" s="19">
        <v>6.6320012772790093E-2</v>
      </c>
      <c r="J47" s="19">
        <v>4.7543729739911696E-3</v>
      </c>
      <c r="K47" s="19">
        <v>1.88735584011362E+25</v>
      </c>
      <c r="L47" s="19">
        <v>6.6284457575128006E-2</v>
      </c>
      <c r="M47" s="19">
        <v>4.7543729739911696E-3</v>
      </c>
      <c r="N47" s="19">
        <v>7.9454996067008805E+25</v>
      </c>
      <c r="O47" s="19">
        <v>6.6135707804052701E-2</v>
      </c>
      <c r="P47" s="19">
        <v>4.8851208007550896E-3</v>
      </c>
      <c r="Q47" s="19">
        <v>7.3343261308283403E+27</v>
      </c>
      <c r="R47" s="19">
        <v>3.398092449578E-3</v>
      </c>
      <c r="S47" s="19">
        <v>4.7543729739911696E-3</v>
      </c>
      <c r="T47" s="19">
        <v>6.9873605145382103E+27</v>
      </c>
      <c r="U47" s="19">
        <v>3.398092449578E-3</v>
      </c>
      <c r="V47" s="19">
        <v>4.7543729739911696E-3</v>
      </c>
      <c r="W47" s="19">
        <v>6.9873605145382103E+27</v>
      </c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</row>
    <row r="48" spans="1:35" x14ac:dyDescent="0.45">
      <c r="A48" s="19">
        <v>1.13134360190785</v>
      </c>
      <c r="B48" s="19">
        <v>1.01919151697625</v>
      </c>
      <c r="C48" s="19">
        <v>0.233247692180785</v>
      </c>
      <c r="D48" s="19">
        <v>1.0191915170024499</v>
      </c>
      <c r="E48" s="19">
        <v>0.23289183125711099</v>
      </c>
      <c r="F48" s="19">
        <v>0.115247318792596</v>
      </c>
      <c r="G48" s="19">
        <v>0.117979759617606</v>
      </c>
      <c r="H48" s="19">
        <v>0.11511023668572901</v>
      </c>
      <c r="I48" s="19">
        <v>1.3812170237368999</v>
      </c>
      <c r="J48" s="19">
        <v>0.115110327842886</v>
      </c>
      <c r="K48" s="19">
        <v>1.3202609074741801E+28</v>
      </c>
      <c r="L48" s="19">
        <v>1.3812429380982401</v>
      </c>
      <c r="M48" s="19">
        <v>0.11511032823104</v>
      </c>
      <c r="N48" s="19">
        <v>6.6622130645206296E+29</v>
      </c>
      <c r="O48" s="19">
        <v>1.3812492989220999</v>
      </c>
      <c r="P48" s="19">
        <v>0.11511032833715799</v>
      </c>
      <c r="Q48" s="19">
        <v>1.47620146703711E+26</v>
      </c>
      <c r="R48" s="19">
        <v>0.11799588419007701</v>
      </c>
      <c r="S48" s="19">
        <v>0.115110328352017</v>
      </c>
      <c r="T48" s="19">
        <v>4.2878002030779299E+27</v>
      </c>
      <c r="U48" s="19">
        <v>0.11799588419007701</v>
      </c>
      <c r="V48" s="19">
        <v>0.115110328352017</v>
      </c>
      <c r="W48" s="19">
        <v>4.2878002030779299E+27</v>
      </c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</row>
    <row r="49" spans="1:35" x14ac:dyDescent="0.45">
      <c r="A49" s="19">
        <v>7.5162098767123098E-14</v>
      </c>
      <c r="B49" s="19">
        <v>5.9285909514983296E-14</v>
      </c>
      <c r="C49" s="19">
        <v>2.7356849029304901E-2</v>
      </c>
      <c r="D49" s="19">
        <v>5.9285909514983296E-14</v>
      </c>
      <c r="E49" s="19">
        <v>8.8040685852774901E-14</v>
      </c>
      <c r="F49" s="19">
        <v>5.92992195803798E-3</v>
      </c>
      <c r="G49" s="19">
        <v>8.8817841970012498E-14</v>
      </c>
      <c r="H49" s="19">
        <v>5.9299220021102796E-3</v>
      </c>
      <c r="I49" s="19">
        <v>2.4450697708200398E-4</v>
      </c>
      <c r="J49" s="19">
        <v>6.1294124386794798E-3</v>
      </c>
      <c r="K49" s="19">
        <v>1.74664492258301E+24</v>
      </c>
      <c r="L49" s="19">
        <v>2.44501872387559E-4</v>
      </c>
      <c r="M49" s="19">
        <v>6.1294124386794798E-3</v>
      </c>
      <c r="N49" s="19">
        <v>4.3582083253772096E+25</v>
      </c>
      <c r="O49" s="19">
        <v>3.2707398034066402E-3</v>
      </c>
      <c r="P49" s="19">
        <v>6.1358579137613597E-3</v>
      </c>
      <c r="Q49" s="19">
        <v>1.16307598340876E+27</v>
      </c>
      <c r="R49" s="19">
        <v>1.19061691182809E-5</v>
      </c>
      <c r="S49" s="19">
        <v>6.1294124386794798E-3</v>
      </c>
      <c r="T49" s="19">
        <v>1.09047771115044E+28</v>
      </c>
      <c r="U49" s="19">
        <v>1.19061691182809E-5</v>
      </c>
      <c r="V49" s="19">
        <v>6.1294124386794798E-3</v>
      </c>
      <c r="W49" s="19">
        <v>1.09047771115044E+28</v>
      </c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</row>
    <row r="50" spans="1:35" x14ac:dyDescent="0.45">
      <c r="A50" s="19">
        <v>1.1313436024798</v>
      </c>
      <c r="B50" s="19">
        <v>4.5519144009631399E-14</v>
      </c>
      <c r="C50" s="19">
        <v>1.13134360256432</v>
      </c>
      <c r="D50" s="19">
        <v>4.5519144009631399E-14</v>
      </c>
      <c r="E50" s="19">
        <v>0.34473875404526799</v>
      </c>
      <c r="F50" s="19">
        <v>7.7715611723760895E-14</v>
      </c>
      <c r="G50" s="19">
        <v>0.232891830934191</v>
      </c>
      <c r="H50" s="19">
        <v>7.7715611723760895E-14</v>
      </c>
      <c r="I50" s="19">
        <v>1.0420567152718401</v>
      </c>
      <c r="J50" s="19">
        <v>9.2814644858662998E-14</v>
      </c>
      <c r="K50" s="19">
        <v>6.2135347817373106E+23</v>
      </c>
      <c r="L50" s="19">
        <v>1.0420567240199901</v>
      </c>
      <c r="M50" s="19">
        <v>9.2814644858662998E-14</v>
      </c>
      <c r="N50" s="19">
        <v>6.1908831732957902E+24</v>
      </c>
      <c r="O50" s="19">
        <v>1.0420567334770401</v>
      </c>
      <c r="P50" s="19">
        <v>1.01141317543351E-13</v>
      </c>
      <c r="Q50" s="19">
        <v>1.9488840804467301E+27</v>
      </c>
      <c r="R50" s="19">
        <v>0.23289027105338</v>
      </c>
      <c r="S50" s="19">
        <v>9.2814644858662998E-14</v>
      </c>
      <c r="T50" s="19">
        <v>5.0484097010741696E+31</v>
      </c>
      <c r="U50" s="19">
        <v>0.23289027105338</v>
      </c>
      <c r="V50" s="19">
        <v>9.2814644858662998E-14</v>
      </c>
      <c r="W50" s="19">
        <v>5.0484097010741696E+31</v>
      </c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</row>
    <row r="51" spans="1:35" x14ac:dyDescent="0.45">
      <c r="A51" s="19">
        <v>0.23324769341669299</v>
      </c>
      <c r="B51" s="19">
        <v>0.11510238536706301</v>
      </c>
      <c r="C51" s="19">
        <v>0.23324769261098499</v>
      </c>
      <c r="D51" s="19">
        <v>0.11510238533688</v>
      </c>
      <c r="E51" s="19">
        <v>0.117979760006199</v>
      </c>
      <c r="F51" s="19">
        <v>1.0915712778114501E-12</v>
      </c>
      <c r="G51" s="19">
        <v>0.12594061880471499</v>
      </c>
      <c r="H51" s="19">
        <v>1.0915712778114501E-12</v>
      </c>
      <c r="I51" s="19">
        <v>0.11797899282805301</v>
      </c>
      <c r="J51" s="19">
        <v>1.05504494030128E-12</v>
      </c>
      <c r="K51" s="19">
        <v>8.8397809076231001E+24</v>
      </c>
      <c r="L51" s="19">
        <v>0.11797898757927899</v>
      </c>
      <c r="M51" s="19">
        <v>1.05504494030128E-12</v>
      </c>
      <c r="N51" s="19">
        <v>1.5161736804023999E+26</v>
      </c>
      <c r="O51" s="19">
        <v>0.117978987579286</v>
      </c>
      <c r="P51" s="19">
        <v>1.8152146452621299E-13</v>
      </c>
      <c r="Q51" s="19">
        <v>2.2434638843098599E+26</v>
      </c>
      <c r="R51" s="19">
        <v>0.12594337652594201</v>
      </c>
      <c r="S51" s="19">
        <v>1.05504494030128E-12</v>
      </c>
      <c r="T51" s="19">
        <v>1.6485527195950801E+33</v>
      </c>
      <c r="U51" s="19">
        <v>0.12594337652594201</v>
      </c>
      <c r="V51" s="19">
        <v>1.05504494030128E-12</v>
      </c>
      <c r="W51" s="19">
        <v>1.6485527195950801E+33</v>
      </c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</row>
    <row r="52" spans="1:35" x14ac:dyDescent="0.45">
      <c r="A52" s="19">
        <v>0.118161266725844</v>
      </c>
      <c r="B52" s="19">
        <v>0.53016119157380703</v>
      </c>
      <c r="C52" s="19">
        <v>0.118161266611937</v>
      </c>
      <c r="D52" s="19">
        <v>0.53016083826988003</v>
      </c>
      <c r="E52" s="19">
        <v>0.34473875433657503</v>
      </c>
      <c r="F52" s="19">
        <v>0.118838761469456</v>
      </c>
      <c r="G52" s="19">
        <v>0.117979759584475</v>
      </c>
      <c r="H52" s="19">
        <v>0.443508322838992</v>
      </c>
      <c r="I52" s="19">
        <v>1.0443801092345699</v>
      </c>
      <c r="J52" s="19">
        <v>1.5510216073026899</v>
      </c>
      <c r="K52" s="19">
        <v>1.6143290897065199E+26</v>
      </c>
      <c r="L52" s="19">
        <v>1.0443745586254001</v>
      </c>
      <c r="M52" s="19">
        <v>1.5482012060437</v>
      </c>
      <c r="N52" s="19">
        <v>2.3116889932812601E+24</v>
      </c>
      <c r="O52" s="19">
        <v>1.04437115611161</v>
      </c>
      <c r="P52" s="19">
        <v>1.5482040113989399</v>
      </c>
      <c r="Q52" s="19">
        <v>8.9376451942299397E+24</v>
      </c>
      <c r="R52" s="19">
        <v>0.117978986412502</v>
      </c>
      <c r="S52" s="19">
        <v>1.54820229635855</v>
      </c>
      <c r="T52" s="19">
        <v>2.18888732979998E+27</v>
      </c>
      <c r="U52" s="19">
        <v>0.117978986412502</v>
      </c>
      <c r="V52" s="19">
        <v>1.54820229635855</v>
      </c>
      <c r="W52" s="19">
        <v>2.18888732979998E+27</v>
      </c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</row>
    <row r="53" spans="1:35" x14ac:dyDescent="0.45">
      <c r="A53" s="19">
        <v>1.52366089307113</v>
      </c>
      <c r="B53" s="19">
        <v>0.115102385337636</v>
      </c>
      <c r="C53" s="19">
        <v>0.56012270178883505</v>
      </c>
      <c r="D53" s="19">
        <v>0.115102385352515</v>
      </c>
      <c r="E53" s="19">
        <v>0.344738754152838</v>
      </c>
      <c r="F53" s="19">
        <v>0.115110236670321</v>
      </c>
      <c r="G53" s="19">
        <v>0.117979843726407</v>
      </c>
      <c r="H53" s="19">
        <v>0.11511026362740499</v>
      </c>
      <c r="I53" s="19">
        <v>1.5210407062204701</v>
      </c>
      <c r="J53" s="19">
        <v>0.115110328250198</v>
      </c>
      <c r="K53" s="19">
        <v>1.8847910672878E+22</v>
      </c>
      <c r="L53" s="19">
        <v>1.5210406670557299</v>
      </c>
      <c r="M53" s="19">
        <v>0.115110328250198</v>
      </c>
      <c r="N53" s="19">
        <v>3.2523483018595401E+25</v>
      </c>
      <c r="O53" s="19">
        <v>1.5210406754833801</v>
      </c>
      <c r="P53" s="19">
        <v>0.115110328289887</v>
      </c>
      <c r="Q53" s="19">
        <v>3.96614897139793E+24</v>
      </c>
      <c r="R53" s="19">
        <v>0.11798109905939599</v>
      </c>
      <c r="S53" s="19">
        <v>0.115110333524975</v>
      </c>
      <c r="T53" s="19">
        <v>1.84602799301348E+27</v>
      </c>
      <c r="U53" s="19">
        <v>0.11798109905939599</v>
      </c>
      <c r="V53" s="19">
        <v>0.115110333524975</v>
      </c>
      <c r="W53" s="19">
        <v>1.84602799301348E+27</v>
      </c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</row>
    <row r="54" spans="1:35" x14ac:dyDescent="0.45">
      <c r="A54" s="19">
        <v>0.11815862360168899</v>
      </c>
      <c r="B54" s="19">
        <v>0.22727516101446399</v>
      </c>
      <c r="C54" s="19">
        <v>0.11815862274989</v>
      </c>
      <c r="D54" s="19">
        <v>0.22727516102765799</v>
      </c>
      <c r="E54" s="19">
        <v>0.117979759659963</v>
      </c>
      <c r="F54" s="19">
        <v>0.33654949433831899</v>
      </c>
      <c r="G54" s="19">
        <v>0.232902707650292</v>
      </c>
      <c r="H54" s="19">
        <v>0.44287389019088702</v>
      </c>
      <c r="I54" s="19">
        <v>0.117978997552125</v>
      </c>
      <c r="J54" s="19">
        <v>0.442876916385958</v>
      </c>
      <c r="K54" s="19">
        <v>1.3339949284282801E+25</v>
      </c>
      <c r="L54" s="19">
        <v>0.11797898622783499</v>
      </c>
      <c r="M54" s="19">
        <v>0.44287692226009601</v>
      </c>
      <c r="N54" s="19">
        <v>4.4345119794889902E+28</v>
      </c>
      <c r="O54" s="19">
        <v>0.11797898622736901</v>
      </c>
      <c r="P54" s="19">
        <v>0.44287965914685301</v>
      </c>
      <c r="Q54" s="19">
        <v>6.6779598781015197E+25</v>
      </c>
      <c r="R54" s="19">
        <v>0.232901173703317</v>
      </c>
      <c r="S54" s="19">
        <v>0.44287689870882702</v>
      </c>
      <c r="T54" s="19">
        <v>3.0683403621698599E+26</v>
      </c>
      <c r="U54" s="19">
        <v>0.232901173703317</v>
      </c>
      <c r="V54" s="19">
        <v>0.44287689870882702</v>
      </c>
      <c r="W54" s="19">
        <v>3.0683403621698599E+26</v>
      </c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</row>
    <row r="55" spans="1:35" x14ac:dyDescent="0.45">
      <c r="A55" s="19">
        <v>0.66295889667337704</v>
      </c>
      <c r="B55" s="19">
        <v>0.33651830366900398</v>
      </c>
      <c r="C55" s="19">
        <v>0.66295886877157895</v>
      </c>
      <c r="D55" s="19">
        <v>0.336518302945713</v>
      </c>
      <c r="E55" s="19">
        <v>0.34473878508440697</v>
      </c>
      <c r="F55" s="19">
        <v>0.115110310966797</v>
      </c>
      <c r="G55" s="19">
        <v>0.117979781814017</v>
      </c>
      <c r="H55" s="19">
        <v>0.22729106920234499</v>
      </c>
      <c r="I55" s="19">
        <v>0.66190977338797896</v>
      </c>
      <c r="J55" s="19">
        <v>0.22729125757549801</v>
      </c>
      <c r="K55" s="19">
        <v>1.2350823268910799E+25</v>
      </c>
      <c r="L55" s="19">
        <v>0.66190978240260501</v>
      </c>
      <c r="M55" s="19">
        <v>0.22729125705120801</v>
      </c>
      <c r="N55" s="19">
        <v>1.29042699948627E+27</v>
      </c>
      <c r="O55" s="19">
        <v>0.66190978768512698</v>
      </c>
      <c r="P55" s="19">
        <v>0.22730104803364901</v>
      </c>
      <c r="Q55" s="19">
        <v>1.3151776053144299E+24</v>
      </c>
      <c r="R55" s="19">
        <v>0.117979008572097</v>
      </c>
      <c r="S55" s="19">
        <v>0.227291258342316</v>
      </c>
      <c r="T55" s="19">
        <v>3.5974736480799197E+29</v>
      </c>
      <c r="U55" s="19">
        <v>0.117979008572097</v>
      </c>
      <c r="V55" s="19">
        <v>0.227291258342316</v>
      </c>
      <c r="W55" s="19">
        <v>3.5974736480799197E+29</v>
      </c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</row>
    <row r="56" spans="1:35" x14ac:dyDescent="0.45">
      <c r="A56" s="19">
        <v>9.3924867883288205E-14</v>
      </c>
      <c r="B56" s="19">
        <v>2.8597886281289599E-8</v>
      </c>
      <c r="C56" s="19">
        <v>1.00364161426114E-13</v>
      </c>
      <c r="D56" s="19">
        <v>2.8597886281289599E-8</v>
      </c>
      <c r="E56" s="19">
        <v>8.9928064994637604E-14</v>
      </c>
      <c r="F56" s="19">
        <v>2.32956575398874E-2</v>
      </c>
      <c r="G56" s="19">
        <v>8.5820239803524601E-14</v>
      </c>
      <c r="H56" s="19">
        <v>51.384989183040801</v>
      </c>
      <c r="I56" s="19">
        <v>4.6996830871393E-9</v>
      </c>
      <c r="J56" s="19">
        <v>7.8773042574420399E-6</v>
      </c>
      <c r="K56" s="19">
        <v>2.94698213011082E+23</v>
      </c>
      <c r="L56" s="19">
        <v>4.6996830871393E-9</v>
      </c>
      <c r="M56" s="19">
        <v>7.8773042574420399E-6</v>
      </c>
      <c r="N56" s="19">
        <v>6.9330711265872798E+25</v>
      </c>
      <c r="O56" s="19">
        <v>20.868632932315599</v>
      </c>
      <c r="P56" s="19">
        <v>1.18280434335815E-8</v>
      </c>
      <c r="Q56" s="19">
        <v>5.74423445384141E+24</v>
      </c>
      <c r="R56" s="19">
        <v>3.5167907853066401E-3</v>
      </c>
      <c r="S56" s="19">
        <v>7.8773042574420399E-6</v>
      </c>
      <c r="T56" s="19">
        <v>6.78482465640157E+26</v>
      </c>
      <c r="U56" s="19">
        <v>3.5167907853108599E-3</v>
      </c>
      <c r="V56" s="19">
        <v>7.8773042574420399E-6</v>
      </c>
      <c r="W56" s="19">
        <v>6.78482465640157E+26</v>
      </c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</row>
    <row r="57" spans="1:35" x14ac:dyDescent="0.45">
      <c r="A57" s="19">
        <v>2.07773798166499E-11</v>
      </c>
      <c r="B57" s="19">
        <v>8.4327674756978701E-4</v>
      </c>
      <c r="C57" s="19">
        <v>1.3577694524258199E-11</v>
      </c>
      <c r="D57" s="19">
        <v>8.4327674756978701E-4</v>
      </c>
      <c r="E57" s="19">
        <v>3.91544284471948E-2</v>
      </c>
      <c r="F57" s="19">
        <v>0.112535375417807</v>
      </c>
      <c r="G57" s="19">
        <v>3.9154328977000698E-2</v>
      </c>
      <c r="H57" s="19">
        <v>0.112565733033447</v>
      </c>
      <c r="I57" s="19">
        <v>2.4322237966938301E-3</v>
      </c>
      <c r="J57" s="19">
        <v>3.3165024589701898E-3</v>
      </c>
      <c r="K57" s="19">
        <v>2.2364656521913699E+22</v>
      </c>
      <c r="L57" s="19">
        <v>2.44636732956071E-3</v>
      </c>
      <c r="M57" s="19">
        <v>3.3165024589701898E-3</v>
      </c>
      <c r="N57" s="19">
        <v>1.15493023212143E+28</v>
      </c>
      <c r="O57" s="19">
        <v>2.4543889600042701E-3</v>
      </c>
      <c r="P57" s="19">
        <v>8.0653309116707195E-4</v>
      </c>
      <c r="Q57" s="19">
        <v>1.1566493682754699E+26</v>
      </c>
      <c r="R57" s="19">
        <v>2.3546570510063398E-3</v>
      </c>
      <c r="S57" s="19">
        <v>3.3165024589701898E-3</v>
      </c>
      <c r="T57" s="19">
        <v>1.7127675188055999E+30</v>
      </c>
      <c r="U57" s="19">
        <v>2.3546570510063398E-3</v>
      </c>
      <c r="V57" s="19">
        <v>3.3165024589701898E-3</v>
      </c>
      <c r="W57" s="19">
        <v>1.7127675188055999E+30</v>
      </c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</row>
    <row r="58" spans="1:35" x14ac:dyDescent="0.45">
      <c r="A58" s="19">
        <v>7.5575002757717405E-2</v>
      </c>
      <c r="B58" s="19">
        <v>9.5701412014503107E-2</v>
      </c>
      <c r="C58" s="19">
        <v>7.55750028771522E-2</v>
      </c>
      <c r="D58" s="19">
        <v>9.5701412014503107E-2</v>
      </c>
      <c r="E58" s="19">
        <v>7.5378565044751406E-2</v>
      </c>
      <c r="F58" s="19">
        <v>0.30434143837752298</v>
      </c>
      <c r="G58" s="19">
        <v>7.5378565074591897E-2</v>
      </c>
      <c r="H58" s="19">
        <v>0.400750935232915</v>
      </c>
      <c r="I58" s="19">
        <v>2.2059787373812898</v>
      </c>
      <c r="J58" s="19">
        <v>0.20562001087965801</v>
      </c>
      <c r="K58" s="19">
        <v>3.49553056225504E+22</v>
      </c>
      <c r="L58" s="19">
        <v>2.2059787644791302</v>
      </c>
      <c r="M58" s="19">
        <v>0.198723602868042</v>
      </c>
      <c r="N58" s="19">
        <v>7.98441179203931E+26</v>
      </c>
      <c r="O58" s="19">
        <v>2.8191644880229901E-2</v>
      </c>
      <c r="P58" s="19">
        <v>0.22379813357477299</v>
      </c>
      <c r="Q58" s="19">
        <v>3.0504638742103001E+29</v>
      </c>
      <c r="R58" s="19">
        <v>5.9183705509213702E-3</v>
      </c>
      <c r="S58" s="19">
        <v>0.227100056412503</v>
      </c>
      <c r="T58" s="19">
        <v>1.06187478586689E+27</v>
      </c>
      <c r="U58" s="19">
        <v>5.9183705509213702E-3</v>
      </c>
      <c r="V58" s="19">
        <v>0.227100056412503</v>
      </c>
      <c r="W58" s="19">
        <v>1.06187478586689E+27</v>
      </c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</row>
    <row r="59" spans="1:35" x14ac:dyDescent="0.45">
      <c r="A59" s="19">
        <v>5.3894555485101098E-11</v>
      </c>
      <c r="B59" s="19">
        <v>1.4269696535507101E-12</v>
      </c>
      <c r="C59" s="19">
        <v>1.6923018542058799E-11</v>
      </c>
      <c r="D59" s="19">
        <v>1.4269696535507101E-12</v>
      </c>
      <c r="E59" s="19">
        <v>5.5996318693018996E-12</v>
      </c>
      <c r="F59" s="19">
        <v>7.7626793881790905E-13</v>
      </c>
      <c r="G59" s="19">
        <v>7.4606987254810494E-14</v>
      </c>
      <c r="H59" s="19">
        <v>7.7626793881790905E-13</v>
      </c>
      <c r="I59" s="19">
        <v>3.6888486709685199E-9</v>
      </c>
      <c r="J59" s="19">
        <v>5.5955240441107799E-13</v>
      </c>
      <c r="K59" s="19">
        <v>1.08634333716666E+24</v>
      </c>
      <c r="L59" s="19">
        <v>3.6888599952433699E-9</v>
      </c>
      <c r="M59" s="19">
        <v>5.5955240441107799E-13</v>
      </c>
      <c r="N59" s="19">
        <v>4.6769082366286999E+25</v>
      </c>
      <c r="O59" s="19">
        <v>3.6889973298315201E-9</v>
      </c>
      <c r="P59" s="19">
        <v>1.7091620341247399E-9</v>
      </c>
      <c r="Q59" s="19">
        <v>2.73302806875026E+25</v>
      </c>
      <c r="R59" s="19">
        <v>3.6888542220836402E-9</v>
      </c>
      <c r="S59" s="19">
        <v>5.5955240441107799E-13</v>
      </c>
      <c r="T59" s="19">
        <v>1.1161580464476999E+28</v>
      </c>
      <c r="U59" s="19">
        <v>3.6888542220836402E-9</v>
      </c>
      <c r="V59" s="19">
        <v>5.5955240441107799E-13</v>
      </c>
      <c r="W59" s="19">
        <v>1.1161580464476999E+28</v>
      </c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</row>
    <row r="60" spans="1:35" x14ac:dyDescent="0.45">
      <c r="A60" s="19">
        <v>1.9630035617096398E-3</v>
      </c>
      <c r="B60" s="19">
        <v>6.8722805224297099E-13</v>
      </c>
      <c r="C60" s="19">
        <v>1.9630033307055299E-3</v>
      </c>
      <c r="D60" s="19">
        <v>6.8722805224297099E-13</v>
      </c>
      <c r="E60" s="19">
        <v>1.9630033308906101E-3</v>
      </c>
      <c r="F60" s="19">
        <v>5.41877653859046E-12</v>
      </c>
      <c r="G60" s="19">
        <v>1.9630033477120402E-3</v>
      </c>
      <c r="H60" s="19">
        <v>5.41877653859046E-12</v>
      </c>
      <c r="I60" s="19">
        <v>1.9630033422367498E-3</v>
      </c>
      <c r="J60" s="19">
        <v>5.28875832017661E-11</v>
      </c>
      <c r="K60" s="19">
        <v>1.07795827276226E+21</v>
      </c>
      <c r="L60" s="19">
        <v>1.96300334212529E-3</v>
      </c>
      <c r="M60" s="19">
        <v>5.28875832017661E-11</v>
      </c>
      <c r="N60" s="19">
        <v>2.7979127024805302E+27</v>
      </c>
      <c r="O60" s="19">
        <v>1.9630033421902302E-3</v>
      </c>
      <c r="P60" s="19">
        <v>7.9813933240302504E-12</v>
      </c>
      <c r="Q60" s="19">
        <v>1.4489936843819901E+29</v>
      </c>
      <c r="R60" s="19">
        <v>1.9630037345996702E-3</v>
      </c>
      <c r="S60" s="19">
        <v>5.28875832017661E-11</v>
      </c>
      <c r="T60" s="19">
        <v>7.6693917015663802E+28</v>
      </c>
      <c r="U60" s="19">
        <v>1.9630037345996702E-3</v>
      </c>
      <c r="V60" s="19">
        <v>5.28875832017661E-11</v>
      </c>
      <c r="W60" s="19">
        <v>7.6693917015663802E+28</v>
      </c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</row>
    <row r="61" spans="1:35" x14ac:dyDescent="0.45">
      <c r="A61" s="19">
        <v>1.1268647332761801</v>
      </c>
      <c r="B61" s="19">
        <v>0.33651830292784402</v>
      </c>
      <c r="C61" s="19">
        <v>0.56012270096924399</v>
      </c>
      <c r="D61" s="19">
        <v>0.33651830294950702</v>
      </c>
      <c r="E61" s="19">
        <v>0.66191464045648396</v>
      </c>
      <c r="F61" s="19">
        <v>0.33654251158353699</v>
      </c>
      <c r="G61" s="19">
        <v>0.34473875406633903</v>
      </c>
      <c r="H61" s="19">
        <v>0.44350546654349299</v>
      </c>
      <c r="I61" s="19">
        <v>0.453519928897122</v>
      </c>
      <c r="J61" s="19">
        <v>0.33654281021922799</v>
      </c>
      <c r="K61" s="19">
        <v>3.8687492592401801E+22</v>
      </c>
      <c r="L61" s="19">
        <v>0.45351993091518999</v>
      </c>
      <c r="M61" s="19">
        <v>0.33654280232991501</v>
      </c>
      <c r="N61" s="19">
        <v>1.31561807467012E+25</v>
      </c>
      <c r="O61" s="19">
        <v>0.45351993091519099</v>
      </c>
      <c r="P61" s="19">
        <v>0.33654280210429099</v>
      </c>
      <c r="Q61" s="19">
        <v>2.5530144108606501E+26</v>
      </c>
      <c r="R61" s="19">
        <v>0.34473639544687101</v>
      </c>
      <c r="S61" s="19">
        <v>0.336542810646701</v>
      </c>
      <c r="T61" s="19">
        <v>1.52164789048921E+29</v>
      </c>
      <c r="U61" s="19">
        <v>0.34473639544687101</v>
      </c>
      <c r="V61" s="19">
        <v>0.336542810646701</v>
      </c>
      <c r="W61" s="19">
        <v>1.52164789048921E+29</v>
      </c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</row>
    <row r="62" spans="1:35" x14ac:dyDescent="0.45">
      <c r="A62" s="19">
        <v>0.118158623361966</v>
      </c>
      <c r="B62" s="19">
        <v>0.35269641715942301</v>
      </c>
      <c r="C62" s="19">
        <v>0.11815862272324</v>
      </c>
      <c r="D62" s="19">
        <v>0.352696527268406</v>
      </c>
      <c r="E62" s="19">
        <v>0.117979759882879</v>
      </c>
      <c r="F62" s="19">
        <v>0.227291068729119</v>
      </c>
      <c r="G62" s="19">
        <v>0.117979759510424</v>
      </c>
      <c r="H62" s="19">
        <v>0.44286460868272598</v>
      </c>
      <c r="I62" s="19">
        <v>0.12695197466295599</v>
      </c>
      <c r="J62" s="19">
        <v>0.44286501166655801</v>
      </c>
      <c r="K62" s="19">
        <v>5.5288115942086799E+24</v>
      </c>
      <c r="L62" s="19">
        <v>0.117997242201131</v>
      </c>
      <c r="M62" s="19">
        <v>0.44639906985719802</v>
      </c>
      <c r="N62" s="19">
        <v>1.8340687373000101E+26</v>
      </c>
      <c r="O62" s="19">
        <v>0.117997296762319</v>
      </c>
      <c r="P62" s="19">
        <v>0.44639906197045498</v>
      </c>
      <c r="Q62" s="19">
        <v>2.20057029895439E+27</v>
      </c>
      <c r="R62" s="19">
        <v>0.11797902199584299</v>
      </c>
      <c r="S62" s="19">
        <v>0.446399061223964</v>
      </c>
      <c r="T62" s="19">
        <v>1.0480146359399701E+29</v>
      </c>
      <c r="U62" s="19">
        <v>0.11797902199584701</v>
      </c>
      <c r="V62" s="19">
        <v>0.446399061223964</v>
      </c>
      <c r="W62" s="19">
        <v>1.0480146359399701E+29</v>
      </c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</row>
    <row r="63" spans="1:35" x14ac:dyDescent="0.45">
      <c r="A63" s="19">
        <v>5.4489746048602602E-13</v>
      </c>
      <c r="B63" s="19">
        <v>1.8426815628913499E-11</v>
      </c>
      <c r="C63" s="19">
        <v>5.4012350148013795E-13</v>
      </c>
      <c r="D63" s="19">
        <v>1.8426815628913499E-11</v>
      </c>
      <c r="E63" s="19">
        <v>8.9039886574937504E-14</v>
      </c>
      <c r="F63" s="19">
        <v>2.93688628971722E-10</v>
      </c>
      <c r="G63" s="19">
        <v>1.05915276549239E-12</v>
      </c>
      <c r="H63" s="19">
        <v>2.93688628971722E-10</v>
      </c>
      <c r="I63" s="19">
        <v>8.1026296783193094E-12</v>
      </c>
      <c r="J63" s="19">
        <v>1.85210513592437E-10</v>
      </c>
      <c r="K63" s="19">
        <v>9.3592293909319695E+22</v>
      </c>
      <c r="L63" s="19">
        <v>8.1055162581833396E-12</v>
      </c>
      <c r="M63" s="19">
        <v>1.85210513592437E-10</v>
      </c>
      <c r="N63" s="19">
        <v>8.8567371244609195E+27</v>
      </c>
      <c r="O63" s="19">
        <v>8.1058493250907304E-12</v>
      </c>
      <c r="P63" s="19">
        <v>2.9299640491586801E-10</v>
      </c>
      <c r="Q63" s="19">
        <v>2.2944036837719301E+29</v>
      </c>
      <c r="R63" s="19">
        <v>8.1064044366030398E-12</v>
      </c>
      <c r="S63" s="19">
        <v>1.85210513592437E-10</v>
      </c>
      <c r="T63" s="19">
        <v>1.7870293503986202E+29</v>
      </c>
      <c r="U63" s="19">
        <v>8.1079587488375101E-12</v>
      </c>
      <c r="V63" s="19">
        <v>1.85210513592437E-10</v>
      </c>
      <c r="W63" s="19">
        <v>1.7870293503986202E+29</v>
      </c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</row>
    <row r="64" spans="1:35" x14ac:dyDescent="0.45">
      <c r="A64" s="19">
        <v>7.9380946260698604E-14</v>
      </c>
      <c r="B64" s="19">
        <v>1.00441877037837E-12</v>
      </c>
      <c r="C64" s="19">
        <v>8.49320613838244E-14</v>
      </c>
      <c r="D64" s="19">
        <v>1.00441877037837E-12</v>
      </c>
      <c r="E64" s="19">
        <v>9.68114477473136E-14</v>
      </c>
      <c r="F64" s="19">
        <v>3.5708918044718899E-8</v>
      </c>
      <c r="G64" s="19">
        <v>2.6135538178095801E-11</v>
      </c>
      <c r="H64" s="19">
        <v>3.5708918044718899E-8</v>
      </c>
      <c r="I64" s="19">
        <v>6.5922041159183201E-9</v>
      </c>
      <c r="J64" s="19">
        <v>4.8641707328656E-9</v>
      </c>
      <c r="K64" s="19">
        <v>2.6006748711343899E+22</v>
      </c>
      <c r="L64" s="19">
        <v>6.59640764233415E-9</v>
      </c>
      <c r="M64" s="19">
        <v>4.8641707328656E-9</v>
      </c>
      <c r="N64" s="19">
        <v>9.0019837360278696E+28</v>
      </c>
      <c r="O64" s="19">
        <v>6.6367490392238396E-9</v>
      </c>
      <c r="P64" s="19">
        <v>2.3202438859115601E-9</v>
      </c>
      <c r="Q64" s="19">
        <v>2.8742245290101199E+24</v>
      </c>
      <c r="R64" s="19">
        <v>6.5314624819734399E-9</v>
      </c>
      <c r="S64" s="19">
        <v>4.8641707328656E-9</v>
      </c>
      <c r="T64" s="19">
        <v>5.02458775240458E+26</v>
      </c>
      <c r="U64" s="19">
        <v>6.5314624819734399E-9</v>
      </c>
      <c r="V64" s="19">
        <v>4.8641707328656E-9</v>
      </c>
      <c r="W64" s="19">
        <v>5.02458775240458E+26</v>
      </c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</row>
    <row r="65" spans="1:35" x14ac:dyDescent="0.45">
      <c r="A65" s="19">
        <v>8.8373752760162398E-14</v>
      </c>
      <c r="B65" s="19">
        <v>2.8337554525137401E-11</v>
      </c>
      <c r="C65" s="19">
        <v>6.9871886054784201E-11</v>
      </c>
      <c r="D65" s="19">
        <v>2.8337554525137401E-11</v>
      </c>
      <c r="E65" s="19">
        <v>8.1046280797636402E-14</v>
      </c>
      <c r="F65" s="19">
        <v>8.2330017058263005E-6</v>
      </c>
      <c r="G65" s="19">
        <v>4.0523140398818199E-13</v>
      </c>
      <c r="H65" s="19">
        <v>8.2330017058263005E-6</v>
      </c>
      <c r="I65" s="19">
        <v>2.0377810550087299E-10</v>
      </c>
      <c r="J65" s="19">
        <v>3.8930866308461904E-9</v>
      </c>
      <c r="K65" s="19">
        <v>5.2269178826792898E+23</v>
      </c>
      <c r="L65" s="19">
        <v>2.0378276843757701E-10</v>
      </c>
      <c r="M65" s="19">
        <v>3.8930866308461904E-9</v>
      </c>
      <c r="N65" s="19">
        <v>6.3707233438097794E+26</v>
      </c>
      <c r="O65" s="19">
        <v>1.53832613314364E-10</v>
      </c>
      <c r="P65" s="19">
        <v>8.8090323924205904E-9</v>
      </c>
      <c r="Q65" s="19">
        <v>2.3908924744465402E+25</v>
      </c>
      <c r="R65" s="19">
        <v>2.03732364312259E-10</v>
      </c>
      <c r="S65" s="19">
        <v>3.8930866308461904E-9</v>
      </c>
      <c r="T65" s="19">
        <v>3.0301129291564197E+27</v>
      </c>
      <c r="U65" s="19">
        <v>2.03732364312259E-10</v>
      </c>
      <c r="V65" s="19">
        <v>3.8930866308461904E-9</v>
      </c>
      <c r="W65" s="19">
        <v>3.0301129291564197E+27</v>
      </c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</row>
    <row r="66" spans="1:35" x14ac:dyDescent="0.45">
      <c r="A66" s="19">
        <v>2.91833224252968E-12</v>
      </c>
      <c r="B66" s="19">
        <v>1.21225096627597E-7</v>
      </c>
      <c r="C66" s="19">
        <v>7.9936057773011195E-14</v>
      </c>
      <c r="D66" s="19">
        <v>1.21225096627597E-7</v>
      </c>
      <c r="E66" s="19">
        <v>8.2045481519799005E-14</v>
      </c>
      <c r="F66" s="19">
        <v>6.4616146433493702E-8</v>
      </c>
      <c r="G66" s="19">
        <v>8.62643290133746E-14</v>
      </c>
      <c r="H66" s="19">
        <v>6.4616146433493702E-8</v>
      </c>
      <c r="I66" s="19">
        <v>6.4417362555246799E-9</v>
      </c>
      <c r="J66" s="19">
        <v>7.8682829141030197E-9</v>
      </c>
      <c r="K66" s="19">
        <v>2.1585049053237401E+23</v>
      </c>
      <c r="L66" s="19">
        <v>6.5083987088598802E-9</v>
      </c>
      <c r="M66" s="19">
        <v>7.8682829141030197E-9</v>
      </c>
      <c r="N66" s="19">
        <v>6.2854061526098706E+26</v>
      </c>
      <c r="O66" s="19">
        <v>6.4814568156989999E-9</v>
      </c>
      <c r="P66" s="19">
        <v>2.8668069029791301E-9</v>
      </c>
      <c r="Q66" s="19">
        <v>1.9290009505998E+25</v>
      </c>
      <c r="R66" s="19">
        <v>6.5232470536358204E-9</v>
      </c>
      <c r="S66" s="19">
        <v>7.8682829141030197E-9</v>
      </c>
      <c r="T66" s="19">
        <v>2.0748512126862901E+26</v>
      </c>
      <c r="U66" s="19">
        <v>6.5232470536358204E-9</v>
      </c>
      <c r="V66" s="19">
        <v>7.8682829141030197E-9</v>
      </c>
      <c r="W66" s="19">
        <v>2.0748512126862901E+26</v>
      </c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</row>
    <row r="67" spans="1:35" x14ac:dyDescent="0.45">
      <c r="A67" s="19">
        <v>0.34526970228074799</v>
      </c>
      <c r="B67" s="19">
        <v>0.44283199501243597</v>
      </c>
      <c r="C67" s="19">
        <v>0.23324769267290299</v>
      </c>
      <c r="D67" s="19">
        <v>0.44283199502489901</v>
      </c>
      <c r="E67" s="19">
        <v>0.11797975981414099</v>
      </c>
      <c r="F67" s="19">
        <v>0.115110236682718</v>
      </c>
      <c r="G67" s="19">
        <v>0.117979760158164</v>
      </c>
      <c r="H67" s="19">
        <v>0.281380653053526</v>
      </c>
      <c r="I67" s="19">
        <v>0.85808133261504904</v>
      </c>
      <c r="J67" s="19">
        <v>0.27621305603289897</v>
      </c>
      <c r="K67" s="19">
        <v>1.0514785813092E+27</v>
      </c>
      <c r="L67" s="19">
        <v>0.85808133715110202</v>
      </c>
      <c r="M67" s="19">
        <v>0.27620737143222301</v>
      </c>
      <c r="N67" s="19">
        <v>1.15625972195566E+25</v>
      </c>
      <c r="O67" s="19">
        <v>0.85808132160585604</v>
      </c>
      <c r="P67" s="19">
        <v>0.27620662830015402</v>
      </c>
      <c r="Q67" s="19">
        <v>1.28874025288984E+26</v>
      </c>
      <c r="R67" s="19">
        <v>0.11797899002736301</v>
      </c>
      <c r="S67" s="19">
        <v>0.276205887740822</v>
      </c>
      <c r="T67" s="19">
        <v>1.5943270528312901E+27</v>
      </c>
      <c r="U67" s="19">
        <v>0.117978990027359</v>
      </c>
      <c r="V67" s="19">
        <v>0.276205887740822</v>
      </c>
      <c r="W67" s="19">
        <v>1.5943270528312901E+27</v>
      </c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</row>
    <row r="68" spans="1:35" x14ac:dyDescent="0.45">
      <c r="A68" s="19">
        <v>0.118158622909701</v>
      </c>
      <c r="B68" s="19">
        <v>1.9856515875993299E-8</v>
      </c>
      <c r="C68" s="19">
        <v>0.118158623584591</v>
      </c>
      <c r="D68" s="19">
        <v>1.9856515875993299E-8</v>
      </c>
      <c r="E68" s="19">
        <v>0.11797976006194801</v>
      </c>
      <c r="F68" s="19">
        <v>3.1458802673966997E-8</v>
      </c>
      <c r="G68" s="19">
        <v>0.11797977298197</v>
      </c>
      <c r="H68" s="19">
        <v>3.1458802673966997E-8</v>
      </c>
      <c r="I68" s="19">
        <v>0.117978981963483</v>
      </c>
      <c r="J68" s="19">
        <v>8.7692242052833606E-3</v>
      </c>
      <c r="K68" s="19">
        <v>9.8104868317236503E+23</v>
      </c>
      <c r="L68" s="19">
        <v>0.117978981963481</v>
      </c>
      <c r="M68" s="19">
        <v>8.7692246503324692E-3</v>
      </c>
      <c r="N68" s="19">
        <v>1.0882754591207501E+23</v>
      </c>
      <c r="O68" s="19">
        <v>0.11797898855138</v>
      </c>
      <c r="P68" s="19">
        <v>8.7692330274646794E-3</v>
      </c>
      <c r="Q68" s="19">
        <v>3.6656077813775098E+24</v>
      </c>
      <c r="R68" s="19">
        <v>0.11797902377680899</v>
      </c>
      <c r="S68" s="19">
        <v>8.7692246503324692E-3</v>
      </c>
      <c r="T68" s="19">
        <v>5.9800067043093696E+28</v>
      </c>
      <c r="U68" s="19">
        <v>0.11797902377680899</v>
      </c>
      <c r="V68" s="19">
        <v>8.7692246503324692E-3</v>
      </c>
      <c r="W68" s="19">
        <v>5.9800067043093696E+28</v>
      </c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</row>
    <row r="69" spans="1:35" x14ac:dyDescent="0.45">
      <c r="A69" s="19">
        <v>0.34843415317585702</v>
      </c>
      <c r="B69" s="19">
        <v>0.74419484012302595</v>
      </c>
      <c r="C69" s="19">
        <v>1.46091757144368</v>
      </c>
      <c r="D69" s="19">
        <v>0.74510987579166799</v>
      </c>
      <c r="E69" s="19">
        <v>0.232938438931724</v>
      </c>
      <c r="F69" s="19">
        <v>0.11542022563474399</v>
      </c>
      <c r="G69" s="19">
        <v>0.118014908627377</v>
      </c>
      <c r="H69" s="19">
        <v>0.22784732230594601</v>
      </c>
      <c r="I69" s="19">
        <v>1.52104064168249</v>
      </c>
      <c r="J69" s="19">
        <v>0.74425551468092099</v>
      </c>
      <c r="K69" s="19">
        <v>2.8466577392994098E+24</v>
      </c>
      <c r="L69" s="19">
        <v>1.52104067750892</v>
      </c>
      <c r="M69" s="19">
        <v>0.74425552014741103</v>
      </c>
      <c r="N69" s="19">
        <v>4.7189238078547602E+27</v>
      </c>
      <c r="O69" s="19">
        <v>1.5210406742731599</v>
      </c>
      <c r="P69" s="19">
        <v>0.744255520667087</v>
      </c>
      <c r="Q69" s="19">
        <v>1.2833727394394101E+27</v>
      </c>
      <c r="R69" s="19">
        <v>0.118109523771066</v>
      </c>
      <c r="S69" s="19">
        <v>0.74425551365681397</v>
      </c>
      <c r="T69" s="19">
        <v>1.4669683406600201E+31</v>
      </c>
      <c r="U69" s="19">
        <v>0.118109523771066</v>
      </c>
      <c r="V69" s="19">
        <v>0.74425551365681397</v>
      </c>
      <c r="W69" s="19">
        <v>1.4669683406600201E+31</v>
      </c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</row>
    <row r="70" spans="1:35" x14ac:dyDescent="0.45">
      <c r="A70" s="19">
        <v>2.8654856265575199E-13</v>
      </c>
      <c r="B70" s="19">
        <v>1.62191293062718E-7</v>
      </c>
      <c r="C70" s="19">
        <v>2.8699265186560201E-13</v>
      </c>
      <c r="D70" s="19">
        <v>1.62191293062718E-7</v>
      </c>
      <c r="E70" s="19">
        <v>1.72364345019104E-11</v>
      </c>
      <c r="F70" s="19">
        <v>2.6933021257669001E-8</v>
      </c>
      <c r="G70" s="19">
        <v>9.9142916099026403E-14</v>
      </c>
      <c r="H70" s="19">
        <v>2.6933021257669001E-8</v>
      </c>
      <c r="I70" s="19">
        <v>4.8915798683835099E-4</v>
      </c>
      <c r="J70" s="19">
        <v>4.8392909679506602E-9</v>
      </c>
      <c r="K70" s="19">
        <v>8.7995713463285805E+21</v>
      </c>
      <c r="L70" s="19">
        <v>1.8502283426471301E-2</v>
      </c>
      <c r="M70" s="19">
        <v>4.8392909679506602E-9</v>
      </c>
      <c r="N70" s="19">
        <v>1.22785679603554E+27</v>
      </c>
      <c r="O70" s="19">
        <v>3.6719799685942501E-3</v>
      </c>
      <c r="P70" s="19">
        <v>3.1916123077735301E-9</v>
      </c>
      <c r="Q70" s="19">
        <v>3.0538256264408599E+26</v>
      </c>
      <c r="R70" s="19">
        <v>3.6719631621452398E-3</v>
      </c>
      <c r="S70" s="19">
        <v>4.8392909679506602E-9</v>
      </c>
      <c r="T70" s="19">
        <v>1.3358445033022799E+27</v>
      </c>
      <c r="U70" s="19">
        <v>3.6719631621452398E-3</v>
      </c>
      <c r="V70" s="19">
        <v>4.8392909679506602E-9</v>
      </c>
      <c r="W70" s="19">
        <v>1.3358445033022799E+27</v>
      </c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</row>
    <row r="71" spans="1:35" x14ac:dyDescent="0.45">
      <c r="A71" s="19">
        <v>4.5359388121651804E-3</v>
      </c>
      <c r="B71" s="19">
        <v>7.3163697322797803E-14</v>
      </c>
      <c r="C71" s="19">
        <v>4.5359388121684E-3</v>
      </c>
      <c r="D71" s="19">
        <v>7.3163697322797803E-14</v>
      </c>
      <c r="E71" s="19">
        <v>6.3739593622501502E-3</v>
      </c>
      <c r="F71" s="19">
        <v>1.8292034553724002E-11</v>
      </c>
      <c r="G71" s="19">
        <v>4.53593881762348E-3</v>
      </c>
      <c r="H71" s="19">
        <v>1.8292034553724002E-11</v>
      </c>
      <c r="I71" s="19">
        <v>4.5359388130069497E-3</v>
      </c>
      <c r="J71" s="19">
        <v>9.4172674555825699E-3</v>
      </c>
      <c r="K71" s="19">
        <v>4.7543039751713301E+22</v>
      </c>
      <c r="L71" s="19">
        <v>4.5359388130069497E-3</v>
      </c>
      <c r="M71" s="19">
        <v>9.4172674555825699E-3</v>
      </c>
      <c r="N71" s="19">
        <v>3.04165401112558E+26</v>
      </c>
      <c r="O71" s="19">
        <v>4.5359388130111703E-3</v>
      </c>
      <c r="P71" s="19">
        <v>9.4172664202367695E-3</v>
      </c>
      <c r="Q71" s="19">
        <v>4.5444484048144098E+24</v>
      </c>
      <c r="R71" s="19">
        <v>4.5359428700915104E-3</v>
      </c>
      <c r="S71" s="19">
        <v>9.4172674555825699E-3</v>
      </c>
      <c r="T71" s="19">
        <v>4.1856590051147098E+27</v>
      </c>
      <c r="U71" s="19">
        <v>4.5359428700875101E-3</v>
      </c>
      <c r="V71" s="19">
        <v>9.4172674555825699E-3</v>
      </c>
      <c r="W71" s="19">
        <v>4.1856590051147098E+27</v>
      </c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</row>
    <row r="72" spans="1:35" x14ac:dyDescent="0.45">
      <c r="A72" s="19">
        <v>1.0014211682118899E-13</v>
      </c>
      <c r="B72" s="19">
        <v>0.169300283759794</v>
      </c>
      <c r="C72" s="19">
        <v>1.7135515228971999E-11</v>
      </c>
      <c r="D72" s="19">
        <v>0.169300283759794</v>
      </c>
      <c r="E72" s="19">
        <v>2.1101858038719001E-9</v>
      </c>
      <c r="F72" s="19">
        <v>2.69354973880808E-8</v>
      </c>
      <c r="G72" s="19">
        <v>1.13142828439549E-12</v>
      </c>
      <c r="H72" s="19">
        <v>2.69354973880808E-8</v>
      </c>
      <c r="I72" s="19">
        <v>0.18124928219098399</v>
      </c>
      <c r="J72" s="19">
        <v>1.18704160082528</v>
      </c>
      <c r="K72" s="19">
        <v>1.2969535547277599E+22</v>
      </c>
      <c r="L72" s="19">
        <v>2.1096446379820201E-5</v>
      </c>
      <c r="M72" s="19">
        <v>1.1915537406379</v>
      </c>
      <c r="N72" s="19">
        <v>2.2009398287182701E+26</v>
      </c>
      <c r="O72" s="19">
        <v>2.1217409188367601E-5</v>
      </c>
      <c r="P72" s="19">
        <v>0.28689603986960599</v>
      </c>
      <c r="Q72" s="19">
        <v>2.7770660999315601E+28</v>
      </c>
      <c r="R72" s="19">
        <v>2.1110104598265301E-5</v>
      </c>
      <c r="S72" s="19">
        <v>6.4669056899117701</v>
      </c>
      <c r="T72" s="19">
        <v>4.27142038564046E+26</v>
      </c>
      <c r="U72" s="19">
        <v>2.1110104598265301E-5</v>
      </c>
      <c r="V72" s="19">
        <v>6.4669056899117701</v>
      </c>
      <c r="W72" s="19">
        <v>4.27142038564046E+26</v>
      </c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</row>
    <row r="73" spans="1:35" x14ac:dyDescent="0.45">
      <c r="A73" s="19">
        <v>9.7144514654701197E-13</v>
      </c>
      <c r="B73" s="19">
        <v>4.9373372057459598E-10</v>
      </c>
      <c r="C73" s="19">
        <v>8.3599793754274199E-14</v>
      </c>
      <c r="D73" s="19">
        <v>4.9373372057459598E-10</v>
      </c>
      <c r="E73" s="19">
        <v>1.07580611086177E-13</v>
      </c>
      <c r="F73" s="19">
        <v>1.2707496870234501E-4</v>
      </c>
      <c r="G73" s="19">
        <v>2.6277313658340501E-11</v>
      </c>
      <c r="H73" s="19">
        <v>4.1575498213508501E-4</v>
      </c>
      <c r="I73" s="19">
        <v>1.4886383237211399E-9</v>
      </c>
      <c r="J73" s="19">
        <v>8.2086448749407695E-10</v>
      </c>
      <c r="K73" s="19">
        <v>1.5508283102894399E+22</v>
      </c>
      <c r="L73" s="19">
        <v>1.48862566717866E-9</v>
      </c>
      <c r="M73" s="19">
        <v>8.2086448749407695E-10</v>
      </c>
      <c r="N73" s="19">
        <v>1.5495277354541701E+26</v>
      </c>
      <c r="O73" s="19">
        <v>1.48863243953911E-9</v>
      </c>
      <c r="P73" s="19">
        <v>4.5245137636484798E-9</v>
      </c>
      <c r="Q73" s="19">
        <v>2.2201682312739E+27</v>
      </c>
      <c r="R73" s="19">
        <v>1.4886439858585701E-9</v>
      </c>
      <c r="S73" s="19">
        <v>8.2086448749407695E-10</v>
      </c>
      <c r="T73" s="19">
        <v>2.1998031478041401E+28</v>
      </c>
      <c r="U73" s="19">
        <v>1.4886439858585701E-9</v>
      </c>
      <c r="V73" s="19">
        <v>8.2086448749407695E-10</v>
      </c>
      <c r="W73" s="19">
        <v>2.1998031478041401E+28</v>
      </c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</row>
    <row r="74" spans="1:35" x14ac:dyDescent="0.45">
      <c r="A74" s="19">
        <v>6.76629101636905E-8</v>
      </c>
      <c r="B74" s="19">
        <v>2.4263152486876698</v>
      </c>
      <c r="C74" s="19">
        <v>6.7648357582328305E-8</v>
      </c>
      <c r="D74" s="19">
        <v>3.0747993572596899</v>
      </c>
      <c r="E74" s="19">
        <v>9.0150109599562698E-14</v>
      </c>
      <c r="F74" s="19">
        <v>0.17515584606811699</v>
      </c>
      <c r="G74" s="19">
        <v>3.1927494074938299E-2</v>
      </c>
      <c r="H74" s="19">
        <v>16.237280775735499</v>
      </c>
      <c r="I74" s="19">
        <v>2.6852356828130501</v>
      </c>
      <c r="J74" s="19">
        <v>2.6205345237946802</v>
      </c>
      <c r="K74" s="19">
        <v>2.5299150289496502E+28</v>
      </c>
      <c r="L74" s="19">
        <v>1.89820970878764E-2</v>
      </c>
      <c r="M74" s="19">
        <v>3.1332176639146798</v>
      </c>
      <c r="N74" s="19">
        <v>1.44147754923896E+26</v>
      </c>
      <c r="O74" s="19">
        <v>1.8982097106053902E-2</v>
      </c>
      <c r="P74" s="19">
        <v>2.4873236291513399</v>
      </c>
      <c r="Q74" s="19">
        <v>1.3753732116878901E+30</v>
      </c>
      <c r="R74" s="19">
        <v>1.89820971209184E-2</v>
      </c>
      <c r="S74" s="19">
        <v>3.1762072846206002</v>
      </c>
      <c r="T74" s="19">
        <v>4.0206929924897698E+28</v>
      </c>
      <c r="U74" s="19">
        <v>1.89820971209184E-2</v>
      </c>
      <c r="V74" s="19">
        <v>3.1762072846206002</v>
      </c>
      <c r="W74" s="19">
        <v>4.0206929924897698E+28</v>
      </c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</row>
    <row r="75" spans="1:35" x14ac:dyDescent="0.45">
      <c r="A75" s="19">
        <v>2.5077717680233E-12</v>
      </c>
      <c r="B75" s="19">
        <v>4.9066321607982299E-4</v>
      </c>
      <c r="C75" s="19">
        <v>1.4483969579259699E-12</v>
      </c>
      <c r="D75" s="19">
        <v>4.9066321607982299E-4</v>
      </c>
      <c r="E75" s="19">
        <v>2.0144839685265402E-8</v>
      </c>
      <c r="F75" s="19">
        <v>1.9148859535567101E-4</v>
      </c>
      <c r="G75" s="19">
        <v>2.0163617109325498E-8</v>
      </c>
      <c r="H75" s="19">
        <v>1.9148859535567101E-4</v>
      </c>
      <c r="I75" s="19">
        <v>1.4379377399897901E-7</v>
      </c>
      <c r="J75" s="19">
        <v>1.5217914084431001E-7</v>
      </c>
      <c r="K75" s="19">
        <v>4.5277677557106303E+25</v>
      </c>
      <c r="L75" s="19">
        <v>1.43737720947889E-7</v>
      </c>
      <c r="M75" s="19">
        <v>1.5217914084431001E-7</v>
      </c>
      <c r="N75" s="19">
        <v>1.2315650507491E+26</v>
      </c>
      <c r="O75" s="19">
        <v>1.4180935004048899E-7</v>
      </c>
      <c r="P75" s="19">
        <v>1.06919009232109E-3</v>
      </c>
      <c r="Q75" s="19">
        <v>1.6134989838283202E+29</v>
      </c>
      <c r="R75" s="19">
        <v>1.4359767086524699E-7</v>
      </c>
      <c r="S75" s="19">
        <v>1.5217914084431001E-7</v>
      </c>
      <c r="T75" s="19">
        <v>2.5907641139432199E+27</v>
      </c>
      <c r="U75" s="19">
        <v>1.4359767086524699E-7</v>
      </c>
      <c r="V75" s="19">
        <v>1.5217914084431001E-7</v>
      </c>
      <c r="W75" s="19">
        <v>2.5907641139432199E+27</v>
      </c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</row>
    <row r="76" spans="1:35" x14ac:dyDescent="0.45">
      <c r="A76" s="19">
        <v>5.2961746099811003E-11</v>
      </c>
      <c r="B76" s="19">
        <v>1.3441865581276199E-5</v>
      </c>
      <c r="C76" s="19">
        <v>8.22675261247241E-14</v>
      </c>
      <c r="D76" s="19">
        <v>1.3441865581276199E-5</v>
      </c>
      <c r="E76" s="19">
        <v>8.7707618945387304E-14</v>
      </c>
      <c r="F76" s="19">
        <v>1.1801670751765399E-13</v>
      </c>
      <c r="G76" s="19">
        <v>8.5598195198599506E-14</v>
      </c>
      <c r="H76" s="19">
        <v>1.1801670751765399E-13</v>
      </c>
      <c r="I76" s="19">
        <v>3.0484503810157503E-11</v>
      </c>
      <c r="J76" s="19">
        <v>1.3045358117746899E-5</v>
      </c>
      <c r="K76" s="19">
        <v>9.9731540938300892E+21</v>
      </c>
      <c r="L76" s="19">
        <v>3.0478175538917101E-11</v>
      </c>
      <c r="M76" s="19">
        <v>1.3045358117746899E-5</v>
      </c>
      <c r="N76" s="19">
        <v>6.5048966827903603E+24</v>
      </c>
      <c r="O76" s="19">
        <v>3.0475511003658001E-11</v>
      </c>
      <c r="P76" s="19">
        <v>1.91097042323562E-5</v>
      </c>
      <c r="Q76" s="19">
        <v>2.8324408604125201E+28</v>
      </c>
      <c r="R76" s="19">
        <v>3.0478175538917101E-11</v>
      </c>
      <c r="S76" s="19">
        <v>1.3045358117746899E-5</v>
      </c>
      <c r="T76" s="19">
        <v>1.6196853901691599E+27</v>
      </c>
      <c r="U76" s="19">
        <v>3.0479507806546703E-11</v>
      </c>
      <c r="V76" s="19">
        <v>1.3045358117746899E-5</v>
      </c>
      <c r="W76" s="19">
        <v>1.6196853901691599E+27</v>
      </c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</row>
    <row r="77" spans="1:35" x14ac:dyDescent="0.45">
      <c r="A77" s="19">
        <v>1.7830003701395101</v>
      </c>
      <c r="B77" s="19">
        <v>1.69624936904942</v>
      </c>
      <c r="C77" s="19">
        <v>1.59302906757038</v>
      </c>
      <c r="D77" s="19">
        <v>1.69624915579125</v>
      </c>
      <c r="E77" s="19">
        <v>0.61516476714447599</v>
      </c>
      <c r="F77" s="19">
        <v>0.115121381335911</v>
      </c>
      <c r="G77" s="19">
        <v>0.117979759470247</v>
      </c>
      <c r="H77" s="19">
        <v>0.33654253840793102</v>
      </c>
      <c r="I77" s="19">
        <v>2.061223378362</v>
      </c>
      <c r="J77" s="19">
        <v>1.9764520962524901</v>
      </c>
      <c r="K77" s="19">
        <v>1.1388968499715399E+22</v>
      </c>
      <c r="L77" s="19">
        <v>2.0612358270775499</v>
      </c>
      <c r="M77" s="19">
        <v>1.9771410287064199</v>
      </c>
      <c r="N77" s="19">
        <v>1.7578231306314499E+26</v>
      </c>
      <c r="O77" s="19">
        <v>2.0612577350342498</v>
      </c>
      <c r="P77" s="19">
        <v>1.9760364022383099</v>
      </c>
      <c r="Q77" s="19">
        <v>1.8928274104356399E+24</v>
      </c>
      <c r="R77" s="19">
        <v>0.117978986423577</v>
      </c>
      <c r="S77" s="19">
        <v>1.97623943680782</v>
      </c>
      <c r="T77" s="19">
        <v>5.17186565020139E+29</v>
      </c>
      <c r="U77" s="19">
        <v>0.117978986423577</v>
      </c>
      <c r="V77" s="19">
        <v>1.97623943680782</v>
      </c>
      <c r="W77" s="19">
        <v>5.17186565020139E+29</v>
      </c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</row>
    <row r="78" spans="1:35" x14ac:dyDescent="0.45">
      <c r="A78" s="19">
        <v>2.57127652503186E-13</v>
      </c>
      <c r="B78" s="19">
        <v>8.8151708155237404E-14</v>
      </c>
      <c r="C78" s="19">
        <v>1.60538249360797E-13</v>
      </c>
      <c r="D78" s="19">
        <v>8.8151708155237404E-14</v>
      </c>
      <c r="E78" s="19">
        <v>4.1373571235681003E-12</v>
      </c>
      <c r="F78" s="19">
        <v>6.3568421926341003E-7</v>
      </c>
      <c r="G78" s="19">
        <v>4.2040815273480803E-12</v>
      </c>
      <c r="H78" s="19">
        <v>2.9966709690543102E-3</v>
      </c>
      <c r="I78" s="19">
        <v>6.8284555787556604E-10</v>
      </c>
      <c r="J78" s="19">
        <v>2.9585223160211099E-12</v>
      </c>
      <c r="K78" s="19">
        <v>9.7505943281357998E+23</v>
      </c>
      <c r="L78" s="19">
        <v>6.6438232693144497E-10</v>
      </c>
      <c r="M78" s="19">
        <v>2.9585223160211099E-12</v>
      </c>
      <c r="N78" s="19">
        <v>7.3625204558081504E+24</v>
      </c>
      <c r="O78" s="19">
        <v>6.8002103947861697E-10</v>
      </c>
      <c r="P78" s="19">
        <v>5.01612285042085E-9</v>
      </c>
      <c r="Q78" s="19">
        <v>2.5043706378465102E+25</v>
      </c>
      <c r="R78" s="19">
        <v>6.63738952688675E-10</v>
      </c>
      <c r="S78" s="19">
        <v>2.9585223160211099E-12</v>
      </c>
      <c r="T78" s="19">
        <v>1.5725242842202E+27</v>
      </c>
      <c r="U78" s="19">
        <v>6.63738952688675E-10</v>
      </c>
      <c r="V78" s="19">
        <v>2.9585223160211099E-12</v>
      </c>
      <c r="W78" s="19">
        <v>1.5725242842202E+27</v>
      </c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</row>
    <row r="79" spans="1:35" x14ac:dyDescent="0.45">
      <c r="A79" s="19">
        <v>7.2706229856223104E-5</v>
      </c>
      <c r="B79" s="19">
        <v>7.9358741800206099E-13</v>
      </c>
      <c r="C79" s="19">
        <v>1.6975310046518601E-13</v>
      </c>
      <c r="D79" s="19">
        <v>7.9358741800206099E-13</v>
      </c>
      <c r="E79" s="19">
        <v>1.45772283133283E-13</v>
      </c>
      <c r="F79" s="19">
        <v>2.85628187768338E-11</v>
      </c>
      <c r="G79" s="19">
        <v>1.6930901125533599E-13</v>
      </c>
      <c r="H79" s="19">
        <v>2.85628187768338E-11</v>
      </c>
      <c r="I79" s="19">
        <v>2.8356539338858501E-11</v>
      </c>
      <c r="J79" s="19">
        <v>1.38373476010755E-8</v>
      </c>
      <c r="K79" s="19">
        <v>2.2253987259908201E+25</v>
      </c>
      <c r="L79" s="19">
        <v>2.8356539338858501E-11</v>
      </c>
      <c r="M79" s="19">
        <v>1.38373476010755E-8</v>
      </c>
      <c r="N79" s="19">
        <v>1.05886910751669E+24</v>
      </c>
      <c r="O79" s="19">
        <v>2.83553180935314E-11</v>
      </c>
      <c r="P79" s="19">
        <v>1.7442289834690401E-9</v>
      </c>
      <c r="Q79" s="19">
        <v>1.25689257883639E+24</v>
      </c>
      <c r="R79" s="19">
        <v>2.8355207071228899E-11</v>
      </c>
      <c r="S79" s="19">
        <v>1.38373476010755E-8</v>
      </c>
      <c r="T79" s="19">
        <v>2.8955598854140101E+26</v>
      </c>
      <c r="U79" s="19">
        <v>2.8358981829512599E-11</v>
      </c>
      <c r="V79" s="19">
        <v>1.38373476010755E-8</v>
      </c>
      <c r="W79" s="19">
        <v>2.8955598854140101E+26</v>
      </c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</row>
    <row r="80" spans="1:35" x14ac:dyDescent="0.45">
      <c r="A80" s="19">
        <v>0.93786811333508102</v>
      </c>
      <c r="B80" s="19">
        <v>0.33652230527123</v>
      </c>
      <c r="C80" s="19">
        <v>0.937868112702405</v>
      </c>
      <c r="D80" s="19">
        <v>0.33652230522806198</v>
      </c>
      <c r="E80" s="19">
        <v>0.45352310913419402</v>
      </c>
      <c r="F80" s="19">
        <v>0.115110241133607</v>
      </c>
      <c r="G80" s="19">
        <v>0.232891830949704</v>
      </c>
      <c r="H80" s="19">
        <v>0.22729106940275701</v>
      </c>
      <c r="I80" s="19">
        <v>0.84818604405003895</v>
      </c>
      <c r="J80" s="19">
        <v>0.22963569959725899</v>
      </c>
      <c r="K80" s="19">
        <v>1.1825045625735601E+22</v>
      </c>
      <c r="L80" s="19">
        <v>0.84890226942881697</v>
      </c>
      <c r="M80" s="19">
        <v>0.229072101021813</v>
      </c>
      <c r="N80" s="19">
        <v>8.3180263772697305E+24</v>
      </c>
      <c r="O80" s="19">
        <v>0.84820024298001295</v>
      </c>
      <c r="P80" s="19">
        <v>0.22918781454154</v>
      </c>
      <c r="Q80" s="19">
        <v>1.08558861142197E+25</v>
      </c>
      <c r="R80" s="19">
        <v>0.11797898674816799</v>
      </c>
      <c r="S80" s="19">
        <v>0.22912262480069401</v>
      </c>
      <c r="T80" s="19">
        <v>1.5807368523569401E+27</v>
      </c>
      <c r="U80" s="19">
        <v>0.11797898674816799</v>
      </c>
      <c r="V80" s="19">
        <v>0.22912262480069401</v>
      </c>
      <c r="W80" s="19">
        <v>1.5807368523569401E+27</v>
      </c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</row>
    <row r="81" spans="1:35" x14ac:dyDescent="0.45">
      <c r="A81" s="19">
        <v>1.8464605863872201E-2</v>
      </c>
      <c r="B81" s="19">
        <v>0.13697629657284499</v>
      </c>
      <c r="C81" s="19">
        <v>1.84646058832066E-2</v>
      </c>
      <c r="D81" s="19">
        <v>0.10986879517842101</v>
      </c>
      <c r="E81" s="19">
        <v>1.84251257846033E-2</v>
      </c>
      <c r="F81" s="19">
        <v>0.13441642076306001</v>
      </c>
      <c r="G81" s="19">
        <v>1.8425125796887501E-2</v>
      </c>
      <c r="H81" s="19">
        <v>0.16365868037789899</v>
      </c>
      <c r="I81" s="19">
        <v>4.9233753899365101E-2</v>
      </c>
      <c r="J81" s="19">
        <v>3.9158102801982397E-2</v>
      </c>
      <c r="K81" s="19">
        <v>3.3356315485173298E+24</v>
      </c>
      <c r="L81" s="19">
        <v>4.9795518717412598E-2</v>
      </c>
      <c r="M81" s="19">
        <v>3.9158107749762999E-2</v>
      </c>
      <c r="N81" s="19">
        <v>4.2951842309982099E+27</v>
      </c>
      <c r="O81" s="19">
        <v>5.3764595873563997E-2</v>
      </c>
      <c r="P81" s="19">
        <v>3.7182349523981903E-2</v>
      </c>
      <c r="Q81" s="19">
        <v>1.25657362292417E+26</v>
      </c>
      <c r="R81" s="19">
        <v>1.88908331151738E-2</v>
      </c>
      <c r="S81" s="19">
        <v>3.9158105063080297E-2</v>
      </c>
      <c r="T81" s="19">
        <v>6.8295119807698897E+28</v>
      </c>
      <c r="U81" s="19">
        <v>1.88908329743998E-2</v>
      </c>
      <c r="V81" s="19">
        <v>3.9158105063080297E-2</v>
      </c>
      <c r="W81" s="19">
        <v>6.8295119807698897E+28</v>
      </c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</row>
    <row r="82" spans="1:35" x14ac:dyDescent="0.45">
      <c r="A82" s="19">
        <v>4.4064751847372403E-13</v>
      </c>
      <c r="B82" s="19">
        <v>9.8272501247720308E-12</v>
      </c>
      <c r="C82" s="19">
        <v>5.3106963271431999E-11</v>
      </c>
      <c r="D82" s="19">
        <v>9.8272501247720308E-12</v>
      </c>
      <c r="E82" s="19">
        <v>5.4285465012071598E-12</v>
      </c>
      <c r="F82" s="19">
        <v>3.49905802110583E-8</v>
      </c>
      <c r="G82" s="19">
        <v>5.4271032112751503E-12</v>
      </c>
      <c r="H82" s="19">
        <v>3.49905802110583E-8</v>
      </c>
      <c r="I82" s="19">
        <v>4.84827589186664E-9</v>
      </c>
      <c r="J82" s="19">
        <v>1.7863915691140801E-7</v>
      </c>
      <c r="K82" s="19">
        <v>5.6833422519358802E+21</v>
      </c>
      <c r="L82" s="19">
        <v>4.8796272578144298E-9</v>
      </c>
      <c r="M82" s="19">
        <v>1.7863915691140801E-7</v>
      </c>
      <c r="N82" s="19">
        <v>4.1496885672517603E+23</v>
      </c>
      <c r="O82" s="19">
        <v>4.7616531828609196E-9</v>
      </c>
      <c r="P82" s="19">
        <v>1.76484414415867E-7</v>
      </c>
      <c r="Q82" s="19">
        <v>2.53321405626861E+24</v>
      </c>
      <c r="R82" s="19">
        <v>4.7264244740219397E-9</v>
      </c>
      <c r="S82" s="19">
        <v>1.7863915691140801E-7</v>
      </c>
      <c r="T82" s="19">
        <v>7.8576115933326406E+25</v>
      </c>
      <c r="U82" s="19">
        <v>4.7264244740219397E-9</v>
      </c>
      <c r="V82" s="19">
        <v>1.7863915691140801E-7</v>
      </c>
      <c r="W82" s="19">
        <v>7.8576115933326406E+25</v>
      </c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</row>
    <row r="83" spans="1:35" x14ac:dyDescent="0.45">
      <c r="A83" s="19">
        <v>0.16183783577601901</v>
      </c>
      <c r="B83" s="19">
        <v>4.7099629655467101E-4</v>
      </c>
      <c r="C83" s="19">
        <v>0.16183809062159199</v>
      </c>
      <c r="D83" s="19">
        <v>4.7099629655467101E-4</v>
      </c>
      <c r="E83" s="19">
        <v>0.117980199716367</v>
      </c>
      <c r="F83" s="19">
        <v>6.7134371298215895E-2</v>
      </c>
      <c r="G83" s="19">
        <v>0.126779429302152</v>
      </c>
      <c r="H83" s="19">
        <v>4.7090059763654698E-4</v>
      </c>
      <c r="I83" s="19">
        <v>0.117985378367041</v>
      </c>
      <c r="J83" s="19">
        <v>4.7719148290004099E-4</v>
      </c>
      <c r="K83" s="19">
        <v>1.0475875514772001E+23</v>
      </c>
      <c r="L83" s="19">
        <v>0.117985379609966</v>
      </c>
      <c r="M83" s="19">
        <v>4.7719148290004099E-4</v>
      </c>
      <c r="N83" s="19">
        <v>1.5880013041173902E+26</v>
      </c>
      <c r="O83" s="19">
        <v>0.117985385476383</v>
      </c>
      <c r="P83" s="19">
        <v>4.7095426572796301E-4</v>
      </c>
      <c r="Q83" s="19">
        <v>5.0932310051033497E+24</v>
      </c>
      <c r="R83" s="19">
        <v>0.13934738593802601</v>
      </c>
      <c r="S83" s="19">
        <v>4.7719148290004099E-4</v>
      </c>
      <c r="T83" s="19">
        <v>2.79822867590391E+27</v>
      </c>
      <c r="U83" s="19">
        <v>0.13934738593802601</v>
      </c>
      <c r="V83" s="19">
        <v>4.7719148290004099E-4</v>
      </c>
      <c r="W83" s="19">
        <v>2.79822867590391E+27</v>
      </c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</row>
    <row r="84" spans="1:35" x14ac:dyDescent="0.45">
      <c r="A84" s="19">
        <v>7.7993167479917196E-13</v>
      </c>
      <c r="B84" s="19">
        <v>6.9483140881929596E-3</v>
      </c>
      <c r="C84" s="19">
        <v>7.8170803163857201E-13</v>
      </c>
      <c r="D84" s="19">
        <v>6.9483140881929596E-3</v>
      </c>
      <c r="E84" s="19">
        <v>9.0372154204487705E-14</v>
      </c>
      <c r="F84" s="19">
        <v>4.6550082742269298E-3</v>
      </c>
      <c r="G84" s="19">
        <v>8.3377749149349206E-14</v>
      </c>
      <c r="H84" s="19">
        <v>4.6550082742269298E-3</v>
      </c>
      <c r="I84" s="19">
        <v>8.5931262105987104E-14</v>
      </c>
      <c r="J84" s="19">
        <v>2.7796575151408601E-3</v>
      </c>
      <c r="K84" s="19">
        <v>2.78961818599193E+21</v>
      </c>
      <c r="L84" s="19">
        <v>8.6153306710912097E-14</v>
      </c>
      <c r="M84" s="19">
        <v>2.7796575151408601E-3</v>
      </c>
      <c r="N84" s="19">
        <v>4.2829068804842199E+25</v>
      </c>
      <c r="O84" s="19">
        <v>9.2925667161125602E-14</v>
      </c>
      <c r="P84" s="19">
        <v>2.7796577139329501E-3</v>
      </c>
      <c r="Q84" s="19">
        <v>5.30884376571339E+22</v>
      </c>
      <c r="R84" s="19">
        <v>9.0261131902025201E-14</v>
      </c>
      <c r="S84" s="19">
        <v>2.7796575151408601E-3</v>
      </c>
      <c r="T84" s="19">
        <v>6.3041442049845198E+29</v>
      </c>
      <c r="U84" s="19">
        <v>9.0261131902025201E-14</v>
      </c>
      <c r="V84" s="19">
        <v>2.7796575151408601E-3</v>
      </c>
      <c r="W84" s="19">
        <v>6.3041442049845198E+29</v>
      </c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</row>
    <row r="85" spans="1:35" x14ac:dyDescent="0.45">
      <c r="A85" s="19">
        <v>8.2600593032111596E-14</v>
      </c>
      <c r="B85" s="19">
        <v>4.95159468982819E-14</v>
      </c>
      <c r="C85" s="19">
        <v>1.24011911850629E-13</v>
      </c>
      <c r="D85" s="19">
        <v>4.95159468982819E-14</v>
      </c>
      <c r="E85" s="19">
        <v>3.5044189772293002E-12</v>
      </c>
      <c r="F85" s="19">
        <v>8.2600593032111596E-14</v>
      </c>
      <c r="G85" s="19">
        <v>4.3677284011778203E-12</v>
      </c>
      <c r="H85" s="19">
        <v>8.2600593032111596E-14</v>
      </c>
      <c r="I85" s="19">
        <v>2.7466917629226302E-13</v>
      </c>
      <c r="J85" s="19">
        <v>1.2712053631957999E-13</v>
      </c>
      <c r="K85" s="19">
        <v>2.5955543339618501E+23</v>
      </c>
      <c r="L85" s="19">
        <v>2.7666757773658901E-13</v>
      </c>
      <c r="M85" s="19">
        <v>1.2712053631957999E-13</v>
      </c>
      <c r="N85" s="19">
        <v>9.2502366719410296E+25</v>
      </c>
      <c r="O85" s="19">
        <v>2.7333690866271298E-13</v>
      </c>
      <c r="P85" s="19">
        <v>4.7971291613790803E-4</v>
      </c>
      <c r="Q85" s="19">
        <v>1.12950331727615E+26</v>
      </c>
      <c r="R85" s="19">
        <v>2.82995848976952E-13</v>
      </c>
      <c r="S85" s="19">
        <v>1.2712053631957999E-13</v>
      </c>
      <c r="T85" s="19">
        <v>8.1725356510610799E+28</v>
      </c>
      <c r="U85" s="19">
        <v>2.82995848976952E-13</v>
      </c>
      <c r="V85" s="19">
        <v>1.2712053631957999E-13</v>
      </c>
      <c r="W85" s="19">
        <v>8.1725356510610799E+28</v>
      </c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</row>
    <row r="86" spans="1:35" x14ac:dyDescent="0.45">
      <c r="A86" s="19">
        <v>0.37988846828245199</v>
      </c>
      <c r="B86" s="19">
        <v>0.227275934425029</v>
      </c>
      <c r="C86" s="19">
        <v>0.379887818059926</v>
      </c>
      <c r="D86" s="19">
        <v>0.22727515176531299</v>
      </c>
      <c r="E86" s="19">
        <v>0.73114139328934302</v>
      </c>
      <c r="F86" s="19">
        <v>0.22729106867908999</v>
      </c>
      <c r="G86" s="19">
        <v>0.41396550654018699</v>
      </c>
      <c r="H86" s="19">
        <v>0.34445658129642098</v>
      </c>
      <c r="I86" s="19">
        <v>0.34473747500250801</v>
      </c>
      <c r="J86" s="19">
        <v>0.33654280189854102</v>
      </c>
      <c r="K86" s="19">
        <v>1.8285668535782001E+23</v>
      </c>
      <c r="L86" s="19">
        <v>0.34473747266976301</v>
      </c>
      <c r="M86" s="19">
        <v>0.33654281016652199</v>
      </c>
      <c r="N86" s="19">
        <v>5.7625412266432701E+27</v>
      </c>
      <c r="O86" s="19">
        <v>0.34473747266941002</v>
      </c>
      <c r="P86" s="19">
        <v>0.336542802134846</v>
      </c>
      <c r="Q86" s="19">
        <v>3.3843490655640501E+25</v>
      </c>
      <c r="R86" s="19">
        <v>0.41396208449072802</v>
      </c>
      <c r="S86" s="19">
        <v>0.33654280217624299</v>
      </c>
      <c r="T86" s="19">
        <v>1.51583973125685E+27</v>
      </c>
      <c r="U86" s="19">
        <v>0.41396208438645898</v>
      </c>
      <c r="V86" s="19">
        <v>0.33654280217624299</v>
      </c>
      <c r="W86" s="19">
        <v>1.51583973125685E+27</v>
      </c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</row>
    <row r="87" spans="1:35" x14ac:dyDescent="0.45">
      <c r="A87" s="19">
        <v>7.5495165674510594E-14</v>
      </c>
      <c r="B87" s="19">
        <v>4.1189274213593301E-14</v>
      </c>
      <c r="C87" s="19">
        <v>5.8419935555775697E-13</v>
      </c>
      <c r="D87" s="19">
        <v>4.1189274213593301E-14</v>
      </c>
      <c r="E87" s="19">
        <v>1.04360964314764E-13</v>
      </c>
      <c r="F87" s="19">
        <v>3.6228479549649198E-8</v>
      </c>
      <c r="G87" s="19">
        <v>4.2261194543868799E-11</v>
      </c>
      <c r="H87" s="19">
        <v>3.6228479549649198E-8</v>
      </c>
      <c r="I87" s="19">
        <v>6.8889338677990903E-13</v>
      </c>
      <c r="J87" s="19">
        <v>4.8296482594556401E-4</v>
      </c>
      <c r="K87" s="19">
        <v>5.8023525375936796E+22</v>
      </c>
      <c r="L87" s="19">
        <v>6.8778316375528397E-13</v>
      </c>
      <c r="M87" s="19">
        <v>4.8296482594556401E-4</v>
      </c>
      <c r="N87" s="19">
        <v>3.1674555921504498E+24</v>
      </c>
      <c r="O87" s="19">
        <v>7.00772773143398E-13</v>
      </c>
      <c r="P87" s="19">
        <v>4.8530794374146403E-4</v>
      </c>
      <c r="Q87" s="19">
        <v>5.1248929637768505E+27</v>
      </c>
      <c r="R87" s="19">
        <v>6.9488859111288497E-13</v>
      </c>
      <c r="S87" s="19">
        <v>4.8296482594556401E-4</v>
      </c>
      <c r="T87" s="19">
        <v>4.3826879972891197E+28</v>
      </c>
      <c r="U87" s="19">
        <v>6.9488859111288497E-13</v>
      </c>
      <c r="V87" s="19">
        <v>4.8296482594556401E-4</v>
      </c>
      <c r="W87" s="19">
        <v>4.3826879972891197E+28</v>
      </c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</row>
    <row r="88" spans="1:35" x14ac:dyDescent="0.45">
      <c r="A88" s="19">
        <v>2.32403091771082E-7</v>
      </c>
      <c r="B88" s="19">
        <v>2.9340753726465598E-3</v>
      </c>
      <c r="C88" s="19">
        <v>3.6154282723188599E-7</v>
      </c>
      <c r="D88" s="19">
        <v>2.9340753726465598E-3</v>
      </c>
      <c r="E88" s="19">
        <v>4.2426943121931499E-4</v>
      </c>
      <c r="F88" s="19">
        <v>6.4390134193492699E-4</v>
      </c>
      <c r="G88" s="19">
        <v>2.9213270691386099E-9</v>
      </c>
      <c r="H88" s="19">
        <v>3.3833492305568301E-6</v>
      </c>
      <c r="I88" s="19">
        <v>2.3096845445498199E-3</v>
      </c>
      <c r="J88" s="19">
        <v>2.1218870804333699E-3</v>
      </c>
      <c r="K88" s="19">
        <v>6.3188514968465E+26</v>
      </c>
      <c r="L88" s="19">
        <v>2.32483559305329E-3</v>
      </c>
      <c r="M88" s="19">
        <v>2.1218870804333699E-3</v>
      </c>
      <c r="N88" s="19">
        <v>1.03925151406739E+26</v>
      </c>
      <c r="O88" s="19">
        <v>2.29386920174246E-3</v>
      </c>
      <c r="P88" s="19">
        <v>1.8987542190694799E-3</v>
      </c>
      <c r="Q88" s="19">
        <v>1.00952011024328E+28</v>
      </c>
      <c r="R88" s="19">
        <v>2.9212563479319401E-9</v>
      </c>
      <c r="S88" s="19">
        <v>2.1218870804333699E-3</v>
      </c>
      <c r="T88" s="19">
        <v>4.1253620491950801E+27</v>
      </c>
      <c r="U88" s="19">
        <v>2.9212563479319401E-9</v>
      </c>
      <c r="V88" s="19">
        <v>2.1218870804333699E-3</v>
      </c>
      <c r="W88" s="19">
        <v>4.1253620491950801E+27</v>
      </c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</row>
    <row r="89" spans="1:35" x14ac:dyDescent="0.45">
      <c r="A89" s="19">
        <v>0.95440118914549499</v>
      </c>
      <c r="B89" s="19">
        <v>6.6175165378897505E-2</v>
      </c>
      <c r="C89" s="19">
        <v>0.95440086930076695</v>
      </c>
      <c r="D89" s="19">
        <v>6.6175165378897505E-2</v>
      </c>
      <c r="E89" s="19">
        <v>0.34473875453889202</v>
      </c>
      <c r="F89" s="19">
        <v>0.215573618103992</v>
      </c>
      <c r="G89" s="19">
        <v>11.169103657707799</v>
      </c>
      <c r="H89" s="19">
        <v>0.149136137902388</v>
      </c>
      <c r="I89" s="19">
        <v>0.95457253095543804</v>
      </c>
      <c r="J89" s="19">
        <v>0.16352987346221901</v>
      </c>
      <c r="K89" s="19">
        <v>2.2865577887793999E+23</v>
      </c>
      <c r="L89" s="19">
        <v>0.95460088113618402</v>
      </c>
      <c r="M89" s="19">
        <v>0.15481774222334599</v>
      </c>
      <c r="N89" s="19">
        <v>1.4109022094166899E+26</v>
      </c>
      <c r="O89" s="19">
        <v>0.95457401646665396</v>
      </c>
      <c r="P89" s="19">
        <v>0.131031892863502</v>
      </c>
      <c r="Q89" s="19">
        <v>3.4883248194277698E+25</v>
      </c>
      <c r="R89" s="19">
        <v>0.23329369289354901</v>
      </c>
      <c r="S89" s="19">
        <v>0.13103189286344699</v>
      </c>
      <c r="T89" s="19">
        <v>7.5305947573795602E+27</v>
      </c>
      <c r="U89" s="19">
        <v>0.23329369289354901</v>
      </c>
      <c r="V89" s="19">
        <v>0.13103189286344699</v>
      </c>
      <c r="W89" s="19">
        <v>7.5305947573795602E+27</v>
      </c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</row>
    <row r="90" spans="1:35" x14ac:dyDescent="0.45">
      <c r="A90" s="19">
        <v>0.34526970255193101</v>
      </c>
      <c r="B90" s="19">
        <v>1.1797614005094701</v>
      </c>
      <c r="C90" s="19">
        <v>1.59302906696809</v>
      </c>
      <c r="D90" s="19">
        <v>0.45815481984189299</v>
      </c>
      <c r="E90" s="19">
        <v>0.23289183148358999</v>
      </c>
      <c r="F90" s="19">
        <v>0.115699109929919</v>
      </c>
      <c r="G90" s="19">
        <v>0.1179797598473</v>
      </c>
      <c r="H90" s="19">
        <v>0.11511027171553</v>
      </c>
      <c r="I90" s="19">
        <v>2.3599990740712</v>
      </c>
      <c r="J90" s="19">
        <v>2.0831732832345402</v>
      </c>
      <c r="K90" s="19">
        <v>4.0220245007226997E+22</v>
      </c>
      <c r="L90" s="19">
        <v>2.35999911531799</v>
      </c>
      <c r="M90" s="19">
        <v>2.08329503983623</v>
      </c>
      <c r="N90" s="19">
        <v>1.9377245965775899E+26</v>
      </c>
      <c r="O90" s="19">
        <v>2.3582067287327599</v>
      </c>
      <c r="P90" s="19">
        <v>2.0805646128716901</v>
      </c>
      <c r="Q90" s="19">
        <v>2.4357795976229501E+26</v>
      </c>
      <c r="R90" s="19">
        <v>0.119202060646327</v>
      </c>
      <c r="S90" s="19">
        <v>2.0825408113080601</v>
      </c>
      <c r="T90" s="19">
        <v>7.5006063620418999E+29</v>
      </c>
      <c r="U90" s="19">
        <v>0.119202060646327</v>
      </c>
      <c r="V90" s="19">
        <v>2.0825408113080601</v>
      </c>
      <c r="W90" s="19">
        <v>7.5006063620418999E+29</v>
      </c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</row>
    <row r="91" spans="1:35" x14ac:dyDescent="0.45">
      <c r="A91" s="19">
        <v>0.25683361820765399</v>
      </c>
      <c r="B91" s="19">
        <v>4.2188474935755898E-14</v>
      </c>
      <c r="C91" s="19">
        <v>0.25683648893468503</v>
      </c>
      <c r="D91" s="19">
        <v>4.2188474935755898E-14</v>
      </c>
      <c r="E91" s="19">
        <v>0.117979759646716</v>
      </c>
      <c r="F91" s="19">
        <v>8.8706819667549995E-14</v>
      </c>
      <c r="G91" s="19">
        <v>0.11845841292477</v>
      </c>
      <c r="H91" s="19">
        <v>8.8706819667549995E-14</v>
      </c>
      <c r="I91" s="19">
        <v>0.11797899420163099</v>
      </c>
      <c r="J91" s="19">
        <v>3.9557246367394302E-13</v>
      </c>
      <c r="K91" s="19">
        <v>5.1298536457792001E+22</v>
      </c>
      <c r="L91" s="19">
        <v>0.11797899438945</v>
      </c>
      <c r="M91" s="19">
        <v>3.9557246367394302E-13</v>
      </c>
      <c r="N91" s="19">
        <v>1.5756964379386601E+27</v>
      </c>
      <c r="O91" s="19">
        <v>0.11797899438861401</v>
      </c>
      <c r="P91" s="19">
        <v>2.56531462738962E-11</v>
      </c>
      <c r="Q91" s="19">
        <v>5.6124789970001596E+25</v>
      </c>
      <c r="R91" s="19">
        <v>0.118953854175262</v>
      </c>
      <c r="S91" s="19">
        <v>3.9557246367394302E-13</v>
      </c>
      <c r="T91" s="19">
        <v>1.6334363329438099E+26</v>
      </c>
      <c r="U91" s="19">
        <v>0.118953854175262</v>
      </c>
      <c r="V91" s="19">
        <v>3.9557246367394302E-13</v>
      </c>
      <c r="W91" s="19">
        <v>1.6334363329438099E+26</v>
      </c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</row>
    <row r="92" spans="1:35" x14ac:dyDescent="0.45">
      <c r="A92" s="19">
        <v>1.0689204443803301E-7</v>
      </c>
      <c r="B92" s="19">
        <v>5.9985849620858196E-10</v>
      </c>
      <c r="C92" s="19">
        <v>1.06972955937756E-7</v>
      </c>
      <c r="D92" s="19">
        <v>5.9985849620858196E-10</v>
      </c>
      <c r="E92" s="19">
        <v>2.4058532943627102E-13</v>
      </c>
      <c r="F92" s="19">
        <v>3.3263057530596903E-8</v>
      </c>
      <c r="G92" s="19">
        <v>5.9796612106310901E-13</v>
      </c>
      <c r="H92" s="19">
        <v>3.3263057530596903E-8</v>
      </c>
      <c r="I92" s="19">
        <v>1.4406875359362901E-8</v>
      </c>
      <c r="J92" s="19">
        <v>3.29034727440891E-3</v>
      </c>
      <c r="K92" s="19">
        <v>1.0635005009635599E+25</v>
      </c>
      <c r="L92" s="19">
        <v>1.4406875359362901E-8</v>
      </c>
      <c r="M92" s="19">
        <v>3.29034727440891E-3</v>
      </c>
      <c r="N92" s="19">
        <v>1.6968126861993701E+30</v>
      </c>
      <c r="O92" s="19">
        <v>1.42481814124906E-8</v>
      </c>
      <c r="P92" s="19">
        <v>5.9284429906445403E-3</v>
      </c>
      <c r="Q92" s="19">
        <v>6.9314974074535497E+25</v>
      </c>
      <c r="R92" s="19">
        <v>1.43741711866596E-8</v>
      </c>
      <c r="S92" s="19">
        <v>3.29034727440891E-3</v>
      </c>
      <c r="T92" s="19">
        <v>3.6065124075601902E+26</v>
      </c>
      <c r="U92" s="19">
        <v>1.43741711866596E-8</v>
      </c>
      <c r="V92" s="19">
        <v>3.29034727440891E-3</v>
      </c>
      <c r="W92" s="19">
        <v>3.6065124075601902E+26</v>
      </c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</row>
    <row r="93" spans="1:35" x14ac:dyDescent="0.45">
      <c r="A93" s="19">
        <v>1.8338667251427399E-9</v>
      </c>
      <c r="B93" s="19">
        <v>6.9334424868117098E-9</v>
      </c>
      <c r="C93" s="19">
        <v>1.5594414648489799E-11</v>
      </c>
      <c r="D93" s="19">
        <v>6.9334424868117098E-9</v>
      </c>
      <c r="E93" s="19">
        <v>9.6589403142388594E-14</v>
      </c>
      <c r="F93" s="19">
        <v>2.6931339602853602E-8</v>
      </c>
      <c r="G93" s="19">
        <v>1.0480505352461399E-13</v>
      </c>
      <c r="H93" s="19">
        <v>2.6931339602853602E-8</v>
      </c>
      <c r="I93" s="19">
        <v>9.2290203157485696E-7</v>
      </c>
      <c r="J93" s="19">
        <v>2.9313051985724299E-10</v>
      </c>
      <c r="K93" s="19">
        <v>4.0753970143827102E+23</v>
      </c>
      <c r="L93" s="19">
        <v>9.2290202757805396E-7</v>
      </c>
      <c r="M93" s="19">
        <v>2.9313051985724299E-10</v>
      </c>
      <c r="N93" s="19">
        <v>1.28651065988142E+26</v>
      </c>
      <c r="O93" s="19">
        <v>9.1453265049778999E-7</v>
      </c>
      <c r="P93" s="19">
        <v>1.7950881781025799E-8</v>
      </c>
      <c r="Q93" s="19">
        <v>8.95305713531122E+24</v>
      </c>
      <c r="R93" s="19">
        <v>9.2149691488518904E-7</v>
      </c>
      <c r="S93" s="19">
        <v>2.9313051985724299E-10</v>
      </c>
      <c r="T93" s="19">
        <v>4.6184717141806204E+28</v>
      </c>
      <c r="U93" s="19">
        <v>9.2149691488518904E-7</v>
      </c>
      <c r="V93" s="19">
        <v>2.9313051985724299E-10</v>
      </c>
      <c r="W93" s="19">
        <v>4.6184717141806204E+28</v>
      </c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</row>
    <row r="94" spans="1:35" x14ac:dyDescent="0.45">
      <c r="A94" s="19">
        <v>3.5945872267628602E-7</v>
      </c>
      <c r="B94" s="19">
        <v>6.7064552689011197E-8</v>
      </c>
      <c r="C94" s="19">
        <v>1.2665757331831101E-11</v>
      </c>
      <c r="D94" s="19">
        <v>6.7064552689011197E-8</v>
      </c>
      <c r="E94" s="19">
        <v>3.50386386571699E-12</v>
      </c>
      <c r="F94" s="19">
        <v>4.44841385949246E-10</v>
      </c>
      <c r="G94" s="19">
        <v>3.5106362261671998E-12</v>
      </c>
      <c r="H94" s="19">
        <v>4.44841385949246E-10</v>
      </c>
      <c r="I94" s="19">
        <v>5.5592419556660298E-11</v>
      </c>
      <c r="J94" s="19">
        <v>3.4263068143596202E-3</v>
      </c>
      <c r="K94" s="19">
        <v>6.2397655851914896E+24</v>
      </c>
      <c r="L94" s="19">
        <v>5.5434878909466001E-11</v>
      </c>
      <c r="M94" s="19">
        <v>3.4263068143596202E-3</v>
      </c>
      <c r="N94" s="19">
        <v>1.20629603169466E+25</v>
      </c>
      <c r="O94" s="19">
        <v>5.3520077258895E-11</v>
      </c>
      <c r="P94" s="19">
        <v>3.6688907467663502E-10</v>
      </c>
      <c r="Q94" s="19">
        <v>2.8437830923193601E+24</v>
      </c>
      <c r="R94" s="19">
        <v>5.5436100154793102E-11</v>
      </c>
      <c r="S94" s="19">
        <v>3.4263068143596202E-3</v>
      </c>
      <c r="T94" s="19">
        <v>4.0381828623205896E+28</v>
      </c>
      <c r="U94" s="19">
        <v>5.5436100154793102E-11</v>
      </c>
      <c r="V94" s="19">
        <v>3.4263068143596202E-3</v>
      </c>
      <c r="W94" s="19">
        <v>4.0381828623205896E+28</v>
      </c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</row>
    <row r="95" spans="1:35" x14ac:dyDescent="0.45">
      <c r="A95" s="19">
        <v>1.07025499573865E-13</v>
      </c>
      <c r="B95" s="19">
        <v>3.5893510386131299E-12</v>
      </c>
      <c r="C95" s="19">
        <v>1.3522516439934399E-13</v>
      </c>
      <c r="D95" s="19">
        <v>3.5893510386131299E-12</v>
      </c>
      <c r="E95" s="19">
        <v>1.06480602113379E-10</v>
      </c>
      <c r="F95" s="19">
        <v>3.0566880363291902E-3</v>
      </c>
      <c r="G95" s="19">
        <v>5.7237548034549897E-12</v>
      </c>
      <c r="H95" s="19">
        <v>3.05668803633474E-3</v>
      </c>
      <c r="I95" s="19">
        <v>1.8090187811070601E-5</v>
      </c>
      <c r="J95" s="19">
        <v>3.16433544938621E-3</v>
      </c>
      <c r="K95" s="19">
        <v>3.0607425318597802E+23</v>
      </c>
      <c r="L95" s="19">
        <v>1.8090190170738601E-5</v>
      </c>
      <c r="M95" s="19">
        <v>3.16433544938621E-3</v>
      </c>
      <c r="N95" s="19">
        <v>1.63754000734548E+25</v>
      </c>
      <c r="O95" s="19">
        <v>1.8090192162145599E-5</v>
      </c>
      <c r="P95" s="19">
        <v>5.9789026157175396E-4</v>
      </c>
      <c r="Q95" s="19">
        <v>3.0642117642880602E+25</v>
      </c>
      <c r="R95" s="19">
        <v>1.8090189927932801E-5</v>
      </c>
      <c r="S95" s="19">
        <v>3.16433544938621E-3</v>
      </c>
      <c r="T95" s="19">
        <v>2.05109048357563E+30</v>
      </c>
      <c r="U95" s="19">
        <v>1.8090189927932801E-5</v>
      </c>
      <c r="V95" s="19">
        <v>3.16433544938621E-3</v>
      </c>
      <c r="W95" s="19">
        <v>2.05109048357563E+30</v>
      </c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</row>
    <row r="96" spans="1:35" x14ac:dyDescent="0.45">
      <c r="A96" s="19">
        <v>8.7818641247849794E-14</v>
      </c>
      <c r="B96" s="19">
        <v>4.1274716977568398E-10</v>
      </c>
      <c r="C96" s="19">
        <v>9.2925667161125602E-14</v>
      </c>
      <c r="D96" s="19">
        <v>4.1274716977568398E-10</v>
      </c>
      <c r="E96" s="19">
        <v>6.0471094798231196E-10</v>
      </c>
      <c r="F96" s="19">
        <v>2.68860489427424E-11</v>
      </c>
      <c r="G96" s="19">
        <v>6.0470117801969495E-10</v>
      </c>
      <c r="H96" s="19">
        <v>2.68860489427424E-11</v>
      </c>
      <c r="I96" s="19">
        <v>2.19213536212237E-12</v>
      </c>
      <c r="J96" s="19">
        <v>1.0348277790228601E-11</v>
      </c>
      <c r="K96" s="19">
        <v>1.41988707443018E+25</v>
      </c>
      <c r="L96" s="19">
        <v>2.2756241335741801E-12</v>
      </c>
      <c r="M96" s="19">
        <v>1.0348277790228601E-11</v>
      </c>
      <c r="N96" s="19">
        <v>6.5318347975124701E+25</v>
      </c>
      <c r="O96" s="19">
        <v>2.22677432049067E-12</v>
      </c>
      <c r="P96" s="19">
        <v>9.7322150338641202E-13</v>
      </c>
      <c r="Q96" s="19">
        <v>5.3875999603515497E+25</v>
      </c>
      <c r="R96" s="19">
        <v>2.2534196730816798E-12</v>
      </c>
      <c r="S96" s="19">
        <v>1.0348277790228601E-11</v>
      </c>
      <c r="T96" s="19">
        <v>4.4467081531157901E+27</v>
      </c>
      <c r="U96" s="19">
        <v>2.2534196730816798E-12</v>
      </c>
      <c r="V96" s="19">
        <v>1.0348277790228601E-11</v>
      </c>
      <c r="W96" s="19">
        <v>4.4467081531157901E+27</v>
      </c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</row>
    <row r="97" spans="1:110" x14ac:dyDescent="0.45">
      <c r="A97" s="19">
        <v>7.1387340483397502E-14</v>
      </c>
      <c r="B97" s="19">
        <v>7.2242212212358896E-13</v>
      </c>
      <c r="C97" s="19">
        <v>1.2564504991985299E-11</v>
      </c>
      <c r="D97" s="19">
        <v>7.2242212212358896E-13</v>
      </c>
      <c r="E97" s="19">
        <v>8.6819440525687204E-14</v>
      </c>
      <c r="F97" s="19">
        <v>9.4035890185750696E-14</v>
      </c>
      <c r="G97" s="19">
        <v>8.8040685852774901E-14</v>
      </c>
      <c r="H97" s="19">
        <v>9.4035890185750696E-14</v>
      </c>
      <c r="I97" s="19">
        <v>1.10119691143495E-11</v>
      </c>
      <c r="J97" s="19">
        <v>7.6011126282082792E-9</v>
      </c>
      <c r="K97" s="19">
        <v>2.5865717352397098E+25</v>
      </c>
      <c r="L97" s="19">
        <v>1.10119691143495E-11</v>
      </c>
      <c r="M97" s="19">
        <v>7.6011126282082792E-9</v>
      </c>
      <c r="N97" s="19">
        <v>1.0138566827198099E+27</v>
      </c>
      <c r="O97" s="19">
        <v>1.1007972311460801E-11</v>
      </c>
      <c r="P97" s="19">
        <v>2.5490720645393498E-13</v>
      </c>
      <c r="Q97" s="19">
        <v>3.8312012149969998E+29</v>
      </c>
      <c r="R97" s="19">
        <v>1.10138564934914E-11</v>
      </c>
      <c r="S97" s="19">
        <v>7.6011126282082792E-9</v>
      </c>
      <c r="T97" s="19">
        <v>5.0123360372583501E+29</v>
      </c>
      <c r="U97" s="19">
        <v>1.1009859690602701E-11</v>
      </c>
      <c r="V97" s="19">
        <v>7.6011126282082792E-9</v>
      </c>
      <c r="W97" s="19">
        <v>5.0123360372583501E+29</v>
      </c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</row>
    <row r="98" spans="1:110" x14ac:dyDescent="0.45">
      <c r="A98" s="19">
        <v>9.0847613876121597E-9</v>
      </c>
      <c r="B98" s="19">
        <v>1.73835958157386E-2</v>
      </c>
      <c r="C98" s="19">
        <v>1.3999912340523201E-13</v>
      </c>
      <c r="D98" s="19">
        <v>1.73835958157386E-2</v>
      </c>
      <c r="E98" s="19">
        <v>2.54263277099653E-11</v>
      </c>
      <c r="F98" s="19">
        <v>3.7394142408776398E-3</v>
      </c>
      <c r="G98" s="19">
        <v>9.2148511043887905E-14</v>
      </c>
      <c r="H98" s="19">
        <v>3.7394142408776398E-3</v>
      </c>
      <c r="I98" s="19">
        <v>8.08931346617636E-4</v>
      </c>
      <c r="J98" s="19">
        <v>9.4094696899673595E-3</v>
      </c>
      <c r="K98" s="19">
        <v>2.4223191311874399E+22</v>
      </c>
      <c r="L98" s="19">
        <v>68.368978792747797</v>
      </c>
      <c r="M98" s="19">
        <v>9.4094697670596902E-3</v>
      </c>
      <c r="N98" s="19">
        <v>3.7083377529204302E+26</v>
      </c>
      <c r="O98" s="19">
        <v>3.60845190311287E-3</v>
      </c>
      <c r="P98" s="19">
        <v>9.4094718079315003E-3</v>
      </c>
      <c r="Q98" s="19">
        <v>7.6081758834647395E+24</v>
      </c>
      <c r="R98" s="19">
        <v>3.6084519675051402E-3</v>
      </c>
      <c r="S98" s="19">
        <v>9.4094697670596902E-3</v>
      </c>
      <c r="T98" s="19">
        <v>5.7304001424347099E+27</v>
      </c>
      <c r="U98" s="19">
        <v>3.6084519675051402E-3</v>
      </c>
      <c r="V98" s="19">
        <v>9.4094697670596902E-3</v>
      </c>
      <c r="W98" s="19">
        <v>5.7304001424347099E+27</v>
      </c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</row>
    <row r="99" spans="1:110" x14ac:dyDescent="0.45">
      <c r="A99" s="19">
        <v>1.8664875874874101E-6</v>
      </c>
      <c r="B99" s="19">
        <v>0.42469802634815401</v>
      </c>
      <c r="C99" s="19">
        <v>1.8666141540224499E-6</v>
      </c>
      <c r="D99" s="19">
        <v>0.424698026350396</v>
      </c>
      <c r="E99" s="19">
        <v>1.8522292188904899E-6</v>
      </c>
      <c r="F99" s="19">
        <v>6.4807475796357895E-4</v>
      </c>
      <c r="G99" s="19">
        <v>4.20616533824969E-8</v>
      </c>
      <c r="H99" s="19">
        <v>6.4822718563117799E-4</v>
      </c>
      <c r="I99" s="19">
        <v>2.31165193695082E-3</v>
      </c>
      <c r="J99" s="19">
        <v>1.8731849007327299E-3</v>
      </c>
      <c r="K99" s="19">
        <v>1.4194744933229101E+24</v>
      </c>
      <c r="L99" s="19">
        <v>2.3149559545315702E-3</v>
      </c>
      <c r="M99" s="19">
        <v>1.8731849007327299E-3</v>
      </c>
      <c r="N99" s="19">
        <v>8.9068575328178501E+26</v>
      </c>
      <c r="O99" s="19">
        <v>2.31366966532686E-3</v>
      </c>
      <c r="P99" s="19">
        <v>1.8731849221876799E-3</v>
      </c>
      <c r="Q99" s="19">
        <v>4.2762612915644903E+27</v>
      </c>
      <c r="R99" s="19">
        <v>4.0585664666916701E-3</v>
      </c>
      <c r="S99" s="19">
        <v>1.8731849007327299E-3</v>
      </c>
      <c r="T99" s="19">
        <v>1.23627811975755E+27</v>
      </c>
      <c r="U99" s="19">
        <v>4.0585664666916701E-3</v>
      </c>
      <c r="V99" s="19">
        <v>1.8731849007327299E-3</v>
      </c>
      <c r="W99" s="19">
        <v>1.23627811975755E+27</v>
      </c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</row>
    <row r="100" spans="1:110" x14ac:dyDescent="0.45">
      <c r="A100" s="19">
        <v>3.4420186922901E-7</v>
      </c>
      <c r="B100" s="19">
        <v>2.9062382630451399E-6</v>
      </c>
      <c r="C100" s="19">
        <v>3.4405119775371402E-7</v>
      </c>
      <c r="D100" s="19">
        <v>2.9062382630451399E-6</v>
      </c>
      <c r="E100" s="19">
        <v>8.8151708155237404E-14</v>
      </c>
      <c r="F100" s="19">
        <v>4.6611914328309395E-10</v>
      </c>
      <c r="G100" s="19">
        <v>9.4924068605450796E-14</v>
      </c>
      <c r="H100" s="19">
        <v>4.6611914328309395E-10</v>
      </c>
      <c r="I100" s="19">
        <v>1.27333049659839E-8</v>
      </c>
      <c r="J100" s="19">
        <v>6.6923436243859703E-4</v>
      </c>
      <c r="K100" s="19">
        <v>1.1971857390183699E+24</v>
      </c>
      <c r="L100" s="19">
        <v>1.27333049659839E-8</v>
      </c>
      <c r="M100" s="19">
        <v>6.6923436243859703E-4</v>
      </c>
      <c r="N100" s="19">
        <v>3.8534176496451401E+28</v>
      </c>
      <c r="O100" s="19">
        <v>1.26953829671094E-8</v>
      </c>
      <c r="P100" s="19">
        <v>6.7798331032520298E-4</v>
      </c>
      <c r="Q100" s="19">
        <v>3.5194867713364099E+25</v>
      </c>
      <c r="R100" s="19">
        <v>1.2707818575208301E-8</v>
      </c>
      <c r="S100" s="19">
        <v>6.6923436243859703E-4</v>
      </c>
      <c r="T100" s="19">
        <v>3.2449096857715802E+28</v>
      </c>
      <c r="U100" s="19">
        <v>1.2707818575208301E-8</v>
      </c>
      <c r="V100" s="19">
        <v>6.6923436243859703E-4</v>
      </c>
      <c r="W100" s="19">
        <v>3.2449096857715802E+28</v>
      </c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</row>
    <row r="101" spans="1:110" x14ac:dyDescent="0.45">
      <c r="A101" s="19">
        <v>0.11910403632115101</v>
      </c>
      <c r="B101" s="19">
        <v>5.1204135000355797E-2</v>
      </c>
      <c r="C101" s="19">
        <v>0.119103702643581</v>
      </c>
      <c r="D101" s="19">
        <v>5.1204135000355797E-2</v>
      </c>
      <c r="E101" s="19">
        <v>0.117980074186772</v>
      </c>
      <c r="F101" s="19">
        <v>2.43323188072074E-2</v>
      </c>
      <c r="G101" s="19">
        <v>0.20713914634359001</v>
      </c>
      <c r="H101" s="19">
        <v>6.5194680443629194E-2</v>
      </c>
      <c r="I101" s="19">
        <v>0.12997781204775599</v>
      </c>
      <c r="J101" s="19">
        <v>6.4871583015155596E-2</v>
      </c>
      <c r="K101" s="19">
        <v>1.3456010671365499E+26</v>
      </c>
      <c r="L101" s="19">
        <v>0.129977070559849</v>
      </c>
      <c r="M101" s="19">
        <v>6.5590161976420203E-2</v>
      </c>
      <c r="N101" s="19">
        <v>1.52224202785984E+26</v>
      </c>
      <c r="O101" s="19">
        <v>0.12997707268068301</v>
      </c>
      <c r="P101" s="19">
        <v>6.6538309410149904E-2</v>
      </c>
      <c r="Q101" s="19">
        <v>1.28645336743724E+26</v>
      </c>
      <c r="R101" s="19">
        <v>0.20806324351354299</v>
      </c>
      <c r="S101" s="19">
        <v>6.6106625466889002E-2</v>
      </c>
      <c r="T101" s="19">
        <v>8.2455605180006095E+27</v>
      </c>
      <c r="U101" s="19">
        <v>0.20806324351354299</v>
      </c>
      <c r="V101" s="19">
        <v>6.6106625466889002E-2</v>
      </c>
      <c r="W101" s="19">
        <v>8.2455605180006095E+27</v>
      </c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</row>
    <row r="102" spans="1:110" x14ac:dyDescent="0.45">
      <c r="A102" s="19">
        <v>4.1198155997790301E-12</v>
      </c>
      <c r="B102" s="19">
        <v>9.8447318782612908E-6</v>
      </c>
      <c r="C102" s="19">
        <v>8.3619777768717508E-12</v>
      </c>
      <c r="D102" s="19">
        <v>9.8447318782612908E-6</v>
      </c>
      <c r="E102" s="19">
        <v>3.4104906111442901E-6</v>
      </c>
      <c r="F102" s="19">
        <v>3.28248889291948E-6</v>
      </c>
      <c r="G102" s="19">
        <v>3.41042268636737E-6</v>
      </c>
      <c r="H102" s="19">
        <v>3.28249052794493E-6</v>
      </c>
      <c r="I102" s="19">
        <v>6.8757118000250998E-6</v>
      </c>
      <c r="J102" s="19">
        <v>1.2075669058475499E-5</v>
      </c>
      <c r="K102" s="19">
        <v>9.7063381543359191E+24</v>
      </c>
      <c r="L102" s="19">
        <v>6.8757118000250998E-6</v>
      </c>
      <c r="M102" s="19">
        <v>1.2075669058475499E-5</v>
      </c>
      <c r="N102" s="19">
        <v>8.6008386420186504E+30</v>
      </c>
      <c r="O102" s="19">
        <v>6.8707679559132297E-6</v>
      </c>
      <c r="P102" s="19">
        <v>5.7848729110299104E-6</v>
      </c>
      <c r="Q102" s="19">
        <v>1.43962580429982E+26</v>
      </c>
      <c r="R102" s="19">
        <v>3.41824285099434E-6</v>
      </c>
      <c r="S102" s="19">
        <v>1.2075669058475499E-5</v>
      </c>
      <c r="T102" s="19">
        <v>6.2390618935562005E+26</v>
      </c>
      <c r="U102" s="19">
        <v>3.4180764834079699E-6</v>
      </c>
      <c r="V102" s="19">
        <v>1.2075669058475499E-5</v>
      </c>
      <c r="W102" s="19">
        <v>6.2390618935562005E+26</v>
      </c>
      <c r="X102" s="19"/>
      <c r="Y102" s="22"/>
      <c r="Z102" s="22"/>
      <c r="AA102" s="22"/>
      <c r="AB102" s="22"/>
      <c r="AC102" s="22"/>
      <c r="AD102" s="22"/>
      <c r="AE102" s="22"/>
      <c r="AF102" s="22"/>
      <c r="AG102" s="19"/>
      <c r="AH102" s="19"/>
      <c r="AI102" s="19"/>
    </row>
    <row r="103" spans="1:110" x14ac:dyDescent="0.45">
      <c r="Y103" s="20"/>
      <c r="Z103" s="20"/>
      <c r="AA103" s="20"/>
      <c r="AB103" s="20"/>
      <c r="AC103" s="20"/>
      <c r="AD103" s="20"/>
      <c r="AE103" s="20"/>
      <c r="AF103" s="20"/>
    </row>
    <row r="104" spans="1:110" x14ac:dyDescent="0.45">
      <c r="A104" t="s">
        <v>0</v>
      </c>
      <c r="Y104" s="20"/>
      <c r="Z104" s="20"/>
      <c r="AA104" s="20"/>
      <c r="AB104" s="20"/>
      <c r="AC104" s="20"/>
      <c r="AD104" s="20"/>
      <c r="AE104" s="20"/>
      <c r="AF104" s="20"/>
      <c r="AL104" t="s">
        <v>19</v>
      </c>
      <c r="AM104" s="3">
        <v>2.2000000000000002</v>
      </c>
      <c r="BW104" t="s">
        <v>31</v>
      </c>
    </row>
    <row r="105" spans="1:110" x14ac:dyDescent="0.45">
      <c r="P105">
        <f>MAX(B107:AJ107)</f>
        <v>1.7836173334537606E+31</v>
      </c>
      <c r="Y105" s="20"/>
      <c r="Z105" s="20"/>
      <c r="AA105" s="20"/>
      <c r="AB105" s="20"/>
      <c r="AC105" s="20"/>
      <c r="AD105" s="20"/>
      <c r="AE105" s="20"/>
      <c r="AF105" s="20"/>
    </row>
    <row r="106" spans="1:110" x14ac:dyDescent="0.45">
      <c r="A106" s="2"/>
      <c r="B106" s="2" t="str">
        <f>A2</f>
        <v>UF Mul Cbrt</v>
      </c>
      <c r="C106" s="2" t="str">
        <f t="shared" ref="C106:X106" si="0">B2</f>
        <v>UF MulVA Cbrt</v>
      </c>
      <c r="D106" s="2"/>
      <c r="E106" s="2" t="str">
        <f t="shared" si="0"/>
        <v>UF NoLogVA Cbrt</v>
      </c>
      <c r="F106" s="2" t="str">
        <f t="shared" si="0"/>
        <v>UFDistr Mul Cbrt</v>
      </c>
      <c r="G106" s="2" t="str">
        <f t="shared" si="0"/>
        <v>UFDistr MulVA Cbrt</v>
      </c>
      <c r="H106" s="2"/>
      <c r="I106" s="2" t="str">
        <f t="shared" si="0"/>
        <v>UFDistr NoLogVA Cbrt</v>
      </c>
      <c r="J106" s="2" t="str">
        <f t="shared" si="0"/>
        <v>UFCenter Bitdiff Cbrt</v>
      </c>
      <c r="K106" s="2" t="str">
        <f t="shared" si="0"/>
        <v>UFCenter BitdiffVA Cbrt</v>
      </c>
      <c r="L106" s="2" t="str">
        <f t="shared" si="0"/>
        <v>UFCenter BitdiffFN Cbrt</v>
      </c>
      <c r="M106" s="2"/>
      <c r="N106" s="2" t="str">
        <f t="shared" si="0"/>
        <v>UFCenter HardLogVA Cbrt</v>
      </c>
      <c r="O106" s="2" t="str">
        <f t="shared" si="0"/>
        <v>UFCenter HardLogFN Cbrt</v>
      </c>
      <c r="P106" s="2" t="str">
        <f t="shared" si="0"/>
        <v>UFCenter Log Cbrt</v>
      </c>
      <c r="Q106" s="2" t="str">
        <f t="shared" si="0"/>
        <v>UFCenter LogVA Cbrt</v>
      </c>
      <c r="R106" s="2" t="str">
        <f t="shared" si="0"/>
        <v>UFCenter LogFN Cbrt</v>
      </c>
      <c r="S106" s="2" t="str">
        <f t="shared" si="0"/>
        <v>UFCenter Mul Cbrt</v>
      </c>
      <c r="T106" s="2" t="str">
        <f t="shared" si="0"/>
        <v>UFCenter MulVA Cbrt</v>
      </c>
      <c r="U106" s="2" t="str">
        <f t="shared" si="0"/>
        <v>UFCenter MulFN Cbrt</v>
      </c>
      <c r="V106" s="2" t="str">
        <f t="shared" si="0"/>
        <v>UFCenter NoLog Cbrt</v>
      </c>
      <c r="W106" s="2" t="str">
        <f t="shared" si="0"/>
        <v>UFCenter NoLogVA Cbrt</v>
      </c>
      <c r="X106" s="2" t="str">
        <f t="shared" si="0"/>
        <v>UFCenter NoLogFN Cbrt</v>
      </c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M106" s="4" t="str">
        <f>A2</f>
        <v>UF Mul Cbrt</v>
      </c>
      <c r="AN106" s="4" t="str">
        <f t="shared" ref="AN106:BU106" si="1">B2</f>
        <v>UF MulVA Cbrt</v>
      </c>
      <c r="AO106" s="4" t="str">
        <f t="shared" si="1"/>
        <v>UF NoLog Cbrt</v>
      </c>
      <c r="AP106" s="4" t="str">
        <f t="shared" si="1"/>
        <v>UF NoLogVA Cbrt</v>
      </c>
      <c r="AQ106" s="4" t="str">
        <f t="shared" si="1"/>
        <v>UFDistr Mul Cbrt</v>
      </c>
      <c r="AR106" s="4" t="str">
        <f t="shared" si="1"/>
        <v>UFDistr MulVA Cbrt</v>
      </c>
      <c r="AS106" s="4" t="str">
        <f t="shared" si="1"/>
        <v>UFDistr NoLog Cbrt</v>
      </c>
      <c r="AT106" s="4" t="str">
        <f t="shared" si="1"/>
        <v>UFDistr NoLogVA Cbrt</v>
      </c>
      <c r="AU106" s="4" t="str">
        <f t="shared" si="1"/>
        <v>UFCenter Bitdiff Cbrt</v>
      </c>
      <c r="AV106" s="4" t="str">
        <f t="shared" si="1"/>
        <v>UFCenter BitdiffVA Cbrt</v>
      </c>
      <c r="AW106" s="4" t="str">
        <f t="shared" si="1"/>
        <v>UFCenter BitdiffFN Cbrt</v>
      </c>
      <c r="AX106" s="4" t="str">
        <f t="shared" si="1"/>
        <v>UFCenter HardLog Cbrt</v>
      </c>
      <c r="AY106" s="4" t="str">
        <f t="shared" si="1"/>
        <v>UFCenter HardLogVA Cbrt</v>
      </c>
      <c r="AZ106" s="4" t="str">
        <f t="shared" si="1"/>
        <v>UFCenter HardLogFN Cbrt</v>
      </c>
      <c r="BA106" s="4" t="str">
        <f t="shared" si="1"/>
        <v>UFCenter Log Cbrt</v>
      </c>
      <c r="BB106" s="4" t="str">
        <f t="shared" si="1"/>
        <v>UFCenter LogVA Cbrt</v>
      </c>
      <c r="BC106" s="4" t="str">
        <f t="shared" si="1"/>
        <v>UFCenter LogFN Cbrt</v>
      </c>
      <c r="BD106" s="4" t="str">
        <f t="shared" si="1"/>
        <v>UFCenter Mul Cbrt</v>
      </c>
      <c r="BE106" s="4" t="str">
        <f t="shared" si="1"/>
        <v>UFCenter MulVA Cbrt</v>
      </c>
      <c r="BF106" s="4" t="str">
        <f t="shared" si="1"/>
        <v>UFCenter MulFN Cbrt</v>
      </c>
      <c r="BG106" s="4" t="str">
        <f t="shared" si="1"/>
        <v>UFCenter NoLog Cbrt</v>
      </c>
      <c r="BH106" s="4" t="str">
        <f t="shared" si="1"/>
        <v>UFCenter NoLogVA Cbrt</v>
      </c>
      <c r="BI106" s="4" t="str">
        <f t="shared" si="1"/>
        <v>UFCenter NoLogFN Cbrt</v>
      </c>
      <c r="BJ106" s="4">
        <f t="shared" si="1"/>
        <v>0</v>
      </c>
      <c r="BK106" s="4">
        <f t="shared" si="1"/>
        <v>0</v>
      </c>
      <c r="BL106" s="4">
        <f t="shared" si="1"/>
        <v>0</v>
      </c>
      <c r="BM106" s="4">
        <f t="shared" si="1"/>
        <v>0</v>
      </c>
      <c r="BN106" s="4">
        <f t="shared" si="1"/>
        <v>0</v>
      </c>
      <c r="BO106" s="4">
        <f t="shared" si="1"/>
        <v>0</v>
      </c>
      <c r="BP106" s="4">
        <f t="shared" si="1"/>
        <v>0</v>
      </c>
      <c r="BQ106" s="4">
        <f t="shared" si="1"/>
        <v>0</v>
      </c>
      <c r="BR106" s="4">
        <f t="shared" si="1"/>
        <v>0</v>
      </c>
      <c r="BS106" s="4">
        <f t="shared" si="1"/>
        <v>0</v>
      </c>
      <c r="BT106" s="4">
        <f t="shared" si="1"/>
        <v>0</v>
      </c>
      <c r="BU106" s="4">
        <f t="shared" si="1"/>
        <v>0</v>
      </c>
      <c r="BW106" s="2"/>
      <c r="BX106" s="2" t="str">
        <f>A2</f>
        <v>UF Mul Cbrt</v>
      </c>
      <c r="BY106" s="2" t="str">
        <f t="shared" ref="BY106:DF106" si="2">B2</f>
        <v>UF MulVA Cbrt</v>
      </c>
      <c r="BZ106" s="2" t="str">
        <f t="shared" si="2"/>
        <v>UF NoLog Cbrt</v>
      </c>
      <c r="CA106" s="2" t="str">
        <f t="shared" si="2"/>
        <v>UF NoLogVA Cbrt</v>
      </c>
      <c r="CB106" s="2" t="str">
        <f t="shared" si="2"/>
        <v>UFDistr Mul Cbrt</v>
      </c>
      <c r="CC106" s="2" t="str">
        <f t="shared" si="2"/>
        <v>UFDistr MulVA Cbrt</v>
      </c>
      <c r="CD106" s="2" t="str">
        <f t="shared" si="2"/>
        <v>UFDistr NoLog Cbrt</v>
      </c>
      <c r="CE106" s="2" t="str">
        <f t="shared" si="2"/>
        <v>UFDistr NoLogVA Cbrt</v>
      </c>
      <c r="CF106" s="2" t="str">
        <f t="shared" si="2"/>
        <v>UFCenter Bitdiff Cbrt</v>
      </c>
      <c r="CG106" s="2" t="str">
        <f t="shared" si="2"/>
        <v>UFCenter BitdiffVA Cbrt</v>
      </c>
      <c r="CH106" s="2" t="str">
        <f t="shared" si="2"/>
        <v>UFCenter BitdiffFN Cbrt</v>
      </c>
      <c r="CI106" s="2" t="str">
        <f t="shared" si="2"/>
        <v>UFCenter HardLog Cbrt</v>
      </c>
      <c r="CJ106" s="2" t="str">
        <f t="shared" si="2"/>
        <v>UFCenter HardLogVA Cbrt</v>
      </c>
      <c r="CK106" s="2" t="str">
        <f t="shared" si="2"/>
        <v>UFCenter HardLogFN Cbrt</v>
      </c>
      <c r="CL106" s="2" t="str">
        <f t="shared" si="2"/>
        <v>UFCenter Log Cbrt</v>
      </c>
      <c r="CM106" s="2" t="str">
        <f t="shared" si="2"/>
        <v>UFCenter LogVA Cbrt</v>
      </c>
      <c r="CN106" s="2" t="str">
        <f t="shared" si="2"/>
        <v>UFCenter LogFN Cbrt</v>
      </c>
      <c r="CO106" s="2" t="str">
        <f t="shared" si="2"/>
        <v>UFCenter Mul Cbrt</v>
      </c>
      <c r="CP106" s="2" t="str">
        <f t="shared" si="2"/>
        <v>UFCenter MulVA Cbrt</v>
      </c>
      <c r="CQ106" s="2" t="str">
        <f t="shared" si="2"/>
        <v>UFCenter MulFN Cbrt</v>
      </c>
      <c r="CR106" s="2" t="str">
        <f t="shared" si="2"/>
        <v>UFCenter NoLog Cbrt</v>
      </c>
      <c r="CS106" s="2" t="str">
        <f t="shared" si="2"/>
        <v>UFCenter NoLogVA Cbrt</v>
      </c>
      <c r="CT106" s="2" t="str">
        <f t="shared" si="2"/>
        <v>UFCenter NoLogFN Cbrt</v>
      </c>
      <c r="CU106" s="2">
        <f t="shared" si="2"/>
        <v>0</v>
      </c>
      <c r="CV106" s="2">
        <f t="shared" si="2"/>
        <v>0</v>
      </c>
      <c r="CW106" s="2">
        <f t="shared" si="2"/>
        <v>0</v>
      </c>
      <c r="CX106" s="2">
        <f t="shared" si="2"/>
        <v>0</v>
      </c>
      <c r="CY106" s="2">
        <f t="shared" si="2"/>
        <v>0</v>
      </c>
      <c r="CZ106" s="2">
        <f t="shared" si="2"/>
        <v>0</v>
      </c>
      <c r="DA106" s="2">
        <f t="shared" si="2"/>
        <v>0</v>
      </c>
      <c r="DB106" s="2">
        <f t="shared" si="2"/>
        <v>0</v>
      </c>
      <c r="DC106" s="2">
        <f t="shared" si="2"/>
        <v>0</v>
      </c>
      <c r="DD106" s="2">
        <f t="shared" si="2"/>
        <v>0</v>
      </c>
      <c r="DE106" s="2">
        <f t="shared" si="2"/>
        <v>0</v>
      </c>
      <c r="DF106" s="2">
        <f t="shared" si="2"/>
        <v>0</v>
      </c>
    </row>
    <row r="107" spans="1:110" x14ac:dyDescent="0.45">
      <c r="A107" t="s">
        <v>1</v>
      </c>
      <c r="B107">
        <f>AVERAGE(A3:A102)</f>
        <v>0.1870270680996397</v>
      </c>
      <c r="C107">
        <f t="shared" ref="C107:X107" si="3">AVERAGE(B3:B102)</f>
        <v>1.4014518282203579</v>
      </c>
      <c r="E107">
        <f t="shared" si="3"/>
        <v>1.400458776076666</v>
      </c>
      <c r="F107">
        <f t="shared" si="3"/>
        <v>0.30566334217116664</v>
      </c>
      <c r="G107">
        <f t="shared" si="3"/>
        <v>4.7548695950244829E-2</v>
      </c>
      <c r="I107">
        <f t="shared" si="3"/>
        <v>0.77023720563664699</v>
      </c>
      <c r="J107">
        <f t="shared" si="3"/>
        <v>1.6707637868035363</v>
      </c>
      <c r="K107">
        <f t="shared" si="3"/>
        <v>1.4324027863366862</v>
      </c>
      <c r="L107">
        <f t="shared" si="3"/>
        <v>5.6138030134382588E+26</v>
      </c>
      <c r="N107">
        <f t="shared" si="3"/>
        <v>1.4283088258428265</v>
      </c>
      <c r="O107">
        <f t="shared" si="3"/>
        <v>1.5010927558417002E+29</v>
      </c>
      <c r="P107">
        <f t="shared" si="3"/>
        <v>0.46190358045851537</v>
      </c>
      <c r="Q107">
        <f t="shared" si="3"/>
        <v>1.4382212545097111</v>
      </c>
      <c r="R107">
        <f t="shared" si="3"/>
        <v>1.6389309319897874E+29</v>
      </c>
      <c r="S107">
        <f t="shared" si="3"/>
        <v>6.2120233015323961E-2</v>
      </c>
      <c r="T107">
        <f t="shared" si="3"/>
        <v>1.4744631497352956</v>
      </c>
      <c r="U107">
        <f t="shared" si="3"/>
        <v>1.7836173334537606E+31</v>
      </c>
      <c r="V107">
        <f t="shared" si="3"/>
        <v>6.2120202455648699E-2</v>
      </c>
      <c r="W107">
        <f t="shared" si="3"/>
        <v>1.4744631497352956</v>
      </c>
      <c r="X107">
        <f t="shared" si="3"/>
        <v>1.7836173334537606E+31</v>
      </c>
      <c r="Y107" s="20"/>
      <c r="Z107" s="20"/>
      <c r="AA107" s="20"/>
      <c r="AB107" s="20"/>
      <c r="AC107" s="20"/>
      <c r="AD107" s="20"/>
      <c r="AE107" s="20"/>
      <c r="AF107" s="20"/>
      <c r="AL107" t="s">
        <v>22</v>
      </c>
      <c r="AM107" s="5">
        <f>AM114-$AM121</f>
        <v>7.1387340483397502E-14</v>
      </c>
      <c r="AN107" s="6">
        <f t="shared" ref="AN107:BU107" si="4">AN114-$AM121</f>
        <v>4.1189274213593301E-14</v>
      </c>
      <c r="AO107" s="6">
        <f t="shared" si="4"/>
        <v>7.5495165674510594E-14</v>
      </c>
      <c r="AP107" s="6">
        <f t="shared" si="4"/>
        <v>4.1189274213593301E-14</v>
      </c>
      <c r="AQ107" s="6">
        <f t="shared" si="4"/>
        <v>7.43849426498854E-14</v>
      </c>
      <c r="AR107" s="6">
        <f t="shared" si="4"/>
        <v>7.7715611723760895E-14</v>
      </c>
      <c r="AS107" s="6">
        <f t="shared" si="4"/>
        <v>7.17204073907851E-14</v>
      </c>
      <c r="AT107" s="6">
        <f t="shared" si="4"/>
        <v>7.7715611723760895E-14</v>
      </c>
      <c r="AU107" s="6">
        <f t="shared" si="4"/>
        <v>8.5931262105987104E-14</v>
      </c>
      <c r="AV107" s="6">
        <f t="shared" si="4"/>
        <v>9.2814644858662998E-14</v>
      </c>
      <c r="AW107" s="6">
        <f t="shared" si="4"/>
        <v>1.07795827276226E+21</v>
      </c>
      <c r="AX107" s="6">
        <f t="shared" si="4"/>
        <v>8.6153306710912097E-14</v>
      </c>
      <c r="AY107" s="6">
        <f t="shared" si="4"/>
        <v>9.2814644858662998E-14</v>
      </c>
      <c r="AZ107" s="6">
        <f t="shared" si="4"/>
        <v>1.0882754591207501E+23</v>
      </c>
      <c r="BA107" s="6">
        <f t="shared" si="4"/>
        <v>9.2925667161125602E-14</v>
      </c>
      <c r="BB107" s="6">
        <f t="shared" si="4"/>
        <v>1.01141317543351E-13</v>
      </c>
      <c r="BC107" s="6">
        <f t="shared" si="4"/>
        <v>5.30884376571339E+22</v>
      </c>
      <c r="BD107" s="6">
        <f t="shared" si="4"/>
        <v>9.0261131902025201E-14</v>
      </c>
      <c r="BE107" s="6">
        <f t="shared" si="4"/>
        <v>9.2814644858662998E-14</v>
      </c>
      <c r="BF107" s="6">
        <f t="shared" si="4"/>
        <v>3.2574916014400298E+25</v>
      </c>
      <c r="BG107" s="6">
        <f t="shared" si="4"/>
        <v>9.0261131902025201E-14</v>
      </c>
      <c r="BH107" s="6">
        <f t="shared" si="4"/>
        <v>9.2814644858662998E-14</v>
      </c>
      <c r="BI107" s="6">
        <f t="shared" si="4"/>
        <v>3.2574916014400298E+25</v>
      </c>
      <c r="BJ107" s="6">
        <f t="shared" si="4"/>
        <v>0</v>
      </c>
      <c r="BK107" s="6">
        <f t="shared" si="4"/>
        <v>0</v>
      </c>
      <c r="BL107" s="6">
        <f t="shared" si="4"/>
        <v>0</v>
      </c>
      <c r="BM107" s="6">
        <f t="shared" si="4"/>
        <v>0</v>
      </c>
      <c r="BN107" s="6">
        <f t="shared" si="4"/>
        <v>0</v>
      </c>
      <c r="BO107" s="6">
        <f t="shared" si="4"/>
        <v>0</v>
      </c>
      <c r="BP107" s="6">
        <f t="shared" si="4"/>
        <v>0</v>
      </c>
      <c r="BQ107" s="6">
        <f t="shared" si="4"/>
        <v>0</v>
      </c>
      <c r="BR107" s="6">
        <f t="shared" si="4"/>
        <v>0</v>
      </c>
      <c r="BS107" s="6">
        <f t="shared" si="4"/>
        <v>0</v>
      </c>
      <c r="BT107" s="6">
        <f t="shared" si="4"/>
        <v>0</v>
      </c>
      <c r="BU107" s="7">
        <f t="shared" si="4"/>
        <v>0</v>
      </c>
      <c r="BW107" t="s">
        <v>32</v>
      </c>
      <c r="BX107">
        <f>[1]!SHAPIRO(A3:A102)</f>
        <v>0.57212620456901253</v>
      </c>
      <c r="BY107">
        <f>[1]!SHAPIRO(B3:B102)</f>
        <v>0.14486149977635501</v>
      </c>
      <c r="BZ107">
        <f>[1]!SHAPIRO(C3:C102)</f>
        <v>0.5670548531713826</v>
      </c>
      <c r="CA107">
        <f>[1]!SHAPIRO(D3:D102)</f>
        <v>0.14505318414984655</v>
      </c>
      <c r="CB107">
        <f>[1]!SHAPIRO(E3:E102)</f>
        <v>0.15968084538271357</v>
      </c>
      <c r="CC107">
        <f>[1]!SHAPIRO(F3:F102)</f>
        <v>0.64672314363746608</v>
      </c>
      <c r="CD107">
        <f>[1]!SHAPIRO(G3:G102)</f>
        <v>0.16021906208778805</v>
      </c>
      <c r="CE107">
        <f>[1]!SHAPIRO(H3:H102)</f>
        <v>0.12398767856040369</v>
      </c>
      <c r="CF107">
        <f>[1]!SHAPIRO(I3:I102)</f>
        <v>0.15415837640564767</v>
      </c>
      <c r="CG107">
        <f>[1]!SHAPIRO(J3:J102)</f>
        <v>0.14963012219463076</v>
      </c>
      <c r="CH107">
        <f>[1]!SHAPIRO(K3:K102)</f>
        <v>0.1940408566610799</v>
      </c>
      <c r="CI107">
        <f>[1]!SHAPIRO(L3:L102)</f>
        <v>0.10955985584298708</v>
      </c>
      <c r="CJ107">
        <f>[1]!SHAPIRO(M3:M102)</f>
        <v>0.14956354877071093</v>
      </c>
      <c r="CK107">
        <f>[1]!SHAPIRO(N3:N102)</f>
        <v>0.15624837530489041</v>
      </c>
      <c r="CL107">
        <f>[1]!SHAPIRO(O3:O102)</f>
        <v>0.19179320334321023</v>
      </c>
      <c r="CM107">
        <f>[1]!SHAPIRO(P3:P102)</f>
        <v>0.14890629673862762</v>
      </c>
      <c r="CN107">
        <f>[1]!SHAPIRO(Q3:Q102)</f>
        <v>0.20773735287022815</v>
      </c>
      <c r="CO107">
        <f>[1]!SHAPIRO(R3:R102)</f>
        <v>0.63161529017845397</v>
      </c>
      <c r="CP107">
        <f>[1]!SHAPIRO(S3:S102)</f>
        <v>0.15823943275386204</v>
      </c>
      <c r="CQ107">
        <f>[1]!SHAPIRO(T3:T102)</f>
        <v>8.3707220651538863E-2</v>
      </c>
      <c r="CR107">
        <f>[1]!SHAPIRO(U3:U102)</f>
        <v>0.6316151170673453</v>
      </c>
      <c r="CS107">
        <f>[1]!SHAPIRO(V3:V102)</f>
        <v>0.15823943275386204</v>
      </c>
      <c r="CT107">
        <f>[1]!SHAPIRO(W3:W102)</f>
        <v>8.3707220651538863E-2</v>
      </c>
      <c r="CU107" t="e">
        <f>[1]!SHAPIRO(X3:X102)</f>
        <v>#VALUE!</v>
      </c>
      <c r="CV107" t="e">
        <f>[1]!SHAPIRO(Y3:Y102)</f>
        <v>#VALUE!</v>
      </c>
      <c r="CW107" t="e">
        <f>[1]!SHAPIRO(Z3:Z102)</f>
        <v>#VALUE!</v>
      </c>
      <c r="CX107" t="e">
        <f>[1]!SHAPIRO(AA3:AA102)</f>
        <v>#VALUE!</v>
      </c>
      <c r="CY107" t="e">
        <f>[1]!SHAPIRO(AB3:AB102)</f>
        <v>#VALUE!</v>
      </c>
      <c r="CZ107" t="e">
        <f>[1]!SHAPIRO(AC3:AC102)</f>
        <v>#VALUE!</v>
      </c>
      <c r="DA107" t="e">
        <f>[1]!SHAPIRO(AD3:AD102)</f>
        <v>#VALUE!</v>
      </c>
      <c r="DB107" t="e">
        <f>[1]!SHAPIRO(AE3:AE102)</f>
        <v>#VALUE!</v>
      </c>
      <c r="DC107" t="e">
        <f>[1]!SHAPIRO(AF3:AF102)</f>
        <v>#VALUE!</v>
      </c>
      <c r="DD107" t="e">
        <f>[1]!SHAPIRO(AG3:AG102)</f>
        <v>#VALUE!</v>
      </c>
      <c r="DE107" t="e">
        <f>[1]!SHAPIRO(AH3:AH102)</f>
        <v>#VALUE!</v>
      </c>
      <c r="DF107" t="e">
        <f>[1]!SHAPIRO(AI3:AI102)</f>
        <v>#VALUE!</v>
      </c>
    </row>
    <row r="108" spans="1:110" x14ac:dyDescent="0.45">
      <c r="A108" t="s">
        <v>2</v>
      </c>
      <c r="B108">
        <f>_xlfn.STDEV.S(A3:A102)/SQRT(COUNT(A3:A102))</f>
        <v>3.7754859658877274E-2</v>
      </c>
      <c r="C108">
        <f t="shared" ref="C108:X108" si="5">_xlfn.STDEV.S(B3:B102)/SQRT(COUNT(B3:B102))</f>
        <v>0.85914277107369819</v>
      </c>
      <c r="E108">
        <f t="shared" si="5"/>
        <v>0.85929905558924324</v>
      </c>
      <c r="F108">
        <f t="shared" si="5"/>
        <v>0.16570106581692245</v>
      </c>
      <c r="G108">
        <f t="shared" si="5"/>
        <v>8.1424545170963383E-3</v>
      </c>
      <c r="I108">
        <f t="shared" si="5"/>
        <v>0.53650169989903795</v>
      </c>
      <c r="J108">
        <f t="shared" si="5"/>
        <v>0.9592535529995182</v>
      </c>
      <c r="K108">
        <f t="shared" si="5"/>
        <v>0.85634293073690881</v>
      </c>
      <c r="L108">
        <f t="shared" si="5"/>
        <v>2.9114783793529184E+26</v>
      </c>
      <c r="N108">
        <f t="shared" si="5"/>
        <v>0.85651981292353041</v>
      </c>
      <c r="O108">
        <f t="shared" si="5"/>
        <v>9.0886000179895298E+28</v>
      </c>
      <c r="P108">
        <f t="shared" si="5"/>
        <v>0.21273969249050101</v>
      </c>
      <c r="Q108">
        <f t="shared" si="5"/>
        <v>0.86140286289702495</v>
      </c>
      <c r="R108">
        <f t="shared" si="5"/>
        <v>8.0919324599244873E+28</v>
      </c>
      <c r="S108">
        <f t="shared" si="5"/>
        <v>1.09064236050025E-2</v>
      </c>
      <c r="T108">
        <f t="shared" si="5"/>
        <v>0.85353706095746129</v>
      </c>
      <c r="U108">
        <f t="shared" si="5"/>
        <v>1.6482492562698319E+31</v>
      </c>
      <c r="V108">
        <f t="shared" si="5"/>
        <v>1.0906425341706534E-2</v>
      </c>
      <c r="W108">
        <f t="shared" si="5"/>
        <v>0.85353706095746129</v>
      </c>
      <c r="X108">
        <f t="shared" si="5"/>
        <v>1.6482492562698319E+31</v>
      </c>
      <c r="Y108" s="20"/>
      <c r="Z108" s="20"/>
      <c r="AA108" s="20"/>
      <c r="AB108" s="20"/>
      <c r="AC108" s="20"/>
      <c r="AD108" s="20"/>
      <c r="AE108" s="20"/>
      <c r="AF108" s="20"/>
      <c r="AL108" t="s">
        <v>26</v>
      </c>
      <c r="AM108" s="8">
        <f>MAX(AM115-AM114,0)</f>
        <v>3.4372504842394801E-13</v>
      </c>
      <c r="AN108" s="9">
        <f t="shared" ref="AN108:BU111" si="6">MAX(AN115-AN114,0)</f>
        <v>1.1107623154593669E-10</v>
      </c>
      <c r="AO108" s="9">
        <f t="shared" si="6"/>
        <v>4.9768522636384164E-13</v>
      </c>
      <c r="AP108" s="9">
        <f t="shared" si="6"/>
        <v>1.1107623154593669E-10</v>
      </c>
      <c r="AQ108" s="9">
        <f t="shared" si="6"/>
        <v>3.2390756743438349E-14</v>
      </c>
      <c r="AR108" s="9">
        <f t="shared" si="6"/>
        <v>2.6932853725014579E-8</v>
      </c>
      <c r="AS108" s="9">
        <f t="shared" si="6"/>
        <v>9.4313445941906657E-14</v>
      </c>
      <c r="AT108" s="9">
        <f t="shared" si="6"/>
        <v>2.6934800639866127E-8</v>
      </c>
      <c r="AU108" s="9">
        <f t="shared" si="6"/>
        <v>6.5545012195578043E-9</v>
      </c>
      <c r="AV108" s="9">
        <f t="shared" si="6"/>
        <v>1.6731748345155588E-7</v>
      </c>
      <c r="AW108" s="9">
        <f t="shared" si="6"/>
        <v>4.4324402656860239E+22</v>
      </c>
      <c r="AX108" s="9">
        <f t="shared" si="6"/>
        <v>6.5743192556588715E-9</v>
      </c>
      <c r="AY108" s="9">
        <f t="shared" si="6"/>
        <v>1.6731748345155588E-7</v>
      </c>
      <c r="AZ108" s="9">
        <f t="shared" si="6"/>
        <v>4.6229684356400422E+25</v>
      </c>
      <c r="BA108" s="9">
        <f t="shared" si="6"/>
        <v>1.1180631559470848E-8</v>
      </c>
      <c r="BB108" s="9">
        <f t="shared" si="6"/>
        <v>1.1517043679853883E-8</v>
      </c>
      <c r="BC108" s="9">
        <f t="shared" si="6"/>
        <v>1.7680172585431541E+25</v>
      </c>
      <c r="BD108" s="9">
        <f t="shared" si="6"/>
        <v>6.0834219328675885E-9</v>
      </c>
      <c r="BE108" s="9">
        <f t="shared" si="6"/>
        <v>1.6731748345155588E-7</v>
      </c>
      <c r="BF108" s="9">
        <f t="shared" si="6"/>
        <v>1.7568674262879997E+27</v>
      </c>
      <c r="BG108" s="9">
        <f t="shared" si="6"/>
        <v>6.0834219328675885E-9</v>
      </c>
      <c r="BH108" s="9">
        <f t="shared" si="6"/>
        <v>1.6731748345155588E-7</v>
      </c>
      <c r="BI108" s="9">
        <f t="shared" si="6"/>
        <v>1.7568674262879997E+27</v>
      </c>
      <c r="BJ108" s="9" t="e">
        <f t="shared" si="6"/>
        <v>#NUM!</v>
      </c>
      <c r="BK108" s="9" t="e">
        <f t="shared" si="6"/>
        <v>#NUM!</v>
      </c>
      <c r="BL108" s="9" t="e">
        <f t="shared" si="6"/>
        <v>#NUM!</v>
      </c>
      <c r="BM108" s="9" t="e">
        <f t="shared" si="6"/>
        <v>#NUM!</v>
      </c>
      <c r="BN108" s="9" t="e">
        <f t="shared" si="6"/>
        <v>#NUM!</v>
      </c>
      <c r="BO108" s="9" t="e">
        <f t="shared" si="6"/>
        <v>#NUM!</v>
      </c>
      <c r="BP108" s="9" t="e">
        <f t="shared" si="6"/>
        <v>#NUM!</v>
      </c>
      <c r="BQ108" s="9" t="e">
        <f t="shared" si="6"/>
        <v>#NUM!</v>
      </c>
      <c r="BR108" s="9" t="e">
        <f t="shared" si="6"/>
        <v>#NUM!</v>
      </c>
      <c r="BS108" s="9" t="e">
        <f t="shared" si="6"/>
        <v>#NUM!</v>
      </c>
      <c r="BT108" s="9" t="e">
        <f t="shared" si="6"/>
        <v>#NUM!</v>
      </c>
      <c r="BU108" s="10" t="e">
        <f t="shared" si="6"/>
        <v>#NUM!</v>
      </c>
      <c r="BW108" t="s">
        <v>33</v>
      </c>
      <c r="BX108">
        <f>[1]!SWTEST(A3:A102)</f>
        <v>1.3322676295501878E-15</v>
      </c>
      <c r="BY108">
        <f>[1]!SWTEST(B3:B102)</f>
        <v>0</v>
      </c>
      <c r="BZ108">
        <f>[1]!SWTEST(C3:C102)</f>
        <v>1.1102230246251565E-15</v>
      </c>
      <c r="CA108">
        <f>[1]!SWTEST(D3:D102)</f>
        <v>0</v>
      </c>
      <c r="CB108">
        <f>[1]!SWTEST(E3:E102)</f>
        <v>0</v>
      </c>
      <c r="CC108">
        <f>[1]!SWTEST(F3:F102)</f>
        <v>3.6415315207705135E-14</v>
      </c>
      <c r="CD108">
        <f>[1]!SWTEST(G3:G102)</f>
        <v>0</v>
      </c>
      <c r="CE108">
        <f>[1]!SWTEST(H3:H102)</f>
        <v>0</v>
      </c>
      <c r="CF108">
        <f>[1]!SWTEST(I3:I102)</f>
        <v>0</v>
      </c>
      <c r="CG108">
        <f>[1]!SWTEST(J3:J102)</f>
        <v>0</v>
      </c>
      <c r="CH108">
        <f>[1]!SWTEST(K3:K102)</f>
        <v>0</v>
      </c>
      <c r="CI108">
        <f>[1]!SWTEST(L3:L102)</f>
        <v>0</v>
      </c>
      <c r="CJ108">
        <f>[1]!SWTEST(M3:M102)</f>
        <v>0</v>
      </c>
      <c r="CK108">
        <f>[1]!SWTEST(N3:N102)</f>
        <v>0</v>
      </c>
      <c r="CL108">
        <f>[1]!SWTEST(O3:O102)</f>
        <v>0</v>
      </c>
      <c r="CM108">
        <f>[1]!SWTEST(P3:P102)</f>
        <v>0</v>
      </c>
      <c r="CN108">
        <f>[1]!SWTEST(Q3:Q102)</f>
        <v>0</v>
      </c>
      <c r="CO108">
        <f>[1]!SWTEST(R3:R102)</f>
        <v>1.787459069646502E-14</v>
      </c>
      <c r="CP108">
        <f>[1]!SWTEST(S3:S102)</f>
        <v>0</v>
      </c>
      <c r="CQ108">
        <f>[1]!SWTEST(T3:T102)</f>
        <v>0</v>
      </c>
      <c r="CR108">
        <f>[1]!SWTEST(U3:U102)</f>
        <v>1.787459069646502E-14</v>
      </c>
      <c r="CS108">
        <f>[1]!SWTEST(V3:V102)</f>
        <v>0</v>
      </c>
      <c r="CT108">
        <f>[1]!SWTEST(W3:W102)</f>
        <v>0</v>
      </c>
      <c r="CU108" t="e">
        <f>[1]!SWTEST(X3:X102)</f>
        <v>#VALUE!</v>
      </c>
      <c r="CV108" t="e">
        <f>[1]!SWTEST(Y3:Y102)</f>
        <v>#VALUE!</v>
      </c>
      <c r="CW108" t="e">
        <f>[1]!SWTEST(Z3:Z102)</f>
        <v>#VALUE!</v>
      </c>
      <c r="CX108" t="e">
        <f>[1]!SWTEST(AA3:AA102)</f>
        <v>#VALUE!</v>
      </c>
      <c r="CY108" t="e">
        <f>[1]!SWTEST(AB3:AB102)</f>
        <v>#VALUE!</v>
      </c>
      <c r="CZ108" t="e">
        <f>[1]!SWTEST(AC3:AC102)</f>
        <v>#VALUE!</v>
      </c>
      <c r="DA108" t="e">
        <f>[1]!SWTEST(AD3:AD102)</f>
        <v>#VALUE!</v>
      </c>
      <c r="DB108" t="e">
        <f>[1]!SWTEST(AE3:AE102)</f>
        <v>#VALUE!</v>
      </c>
      <c r="DC108" t="e">
        <f>[1]!SWTEST(AF3:AF102)</f>
        <v>#VALUE!</v>
      </c>
      <c r="DD108" t="e">
        <f>[1]!SWTEST(AG3:AG102)</f>
        <v>#VALUE!</v>
      </c>
      <c r="DE108" t="e">
        <f>[1]!SWTEST(AH3:AH102)</f>
        <v>#VALUE!</v>
      </c>
      <c r="DF108" t="e">
        <f>[1]!SWTEST(AI3:AI102)</f>
        <v>#VALUE!</v>
      </c>
    </row>
    <row r="109" spans="1:110" x14ac:dyDescent="0.45">
      <c r="A109" t="s">
        <v>3</v>
      </c>
      <c r="B109">
        <f>MEDIAN(A3:A102)</f>
        <v>1.377377450983985E-8</v>
      </c>
      <c r="C109">
        <f t="shared" ref="C109:X109" si="7">MEDIAN(B3:B102)</f>
        <v>1.1643298729768746E-5</v>
      </c>
      <c r="E109">
        <f t="shared" si="7"/>
        <v>1.1643298729768746E-5</v>
      </c>
      <c r="F109">
        <f t="shared" si="7"/>
        <v>2.1219545842665551E-8</v>
      </c>
      <c r="G109">
        <f t="shared" si="7"/>
        <v>1.1049299386894896E-4</v>
      </c>
      <c r="I109">
        <f t="shared" si="7"/>
        <v>7.2700720063212295E-5</v>
      </c>
      <c r="J109">
        <f t="shared" si="7"/>
        <v>2.3186931041492198E-3</v>
      </c>
      <c r="K109">
        <f t="shared" si="7"/>
        <v>2.1363448252344997E-3</v>
      </c>
      <c r="L109">
        <f t="shared" si="7"/>
        <v>9.520900271103144E+23</v>
      </c>
      <c r="N109">
        <f t="shared" si="7"/>
        <v>2.1363448252344997E-3</v>
      </c>
      <c r="O109">
        <f t="shared" si="7"/>
        <v>1.8858966669387998E+26</v>
      </c>
      <c r="P109">
        <f t="shared" si="7"/>
        <v>2.3248903217920548E-3</v>
      </c>
      <c r="Q109">
        <f t="shared" si="7"/>
        <v>1.8859695706285799E-3</v>
      </c>
      <c r="R109">
        <f t="shared" si="7"/>
        <v>1.6398745763928799E+26</v>
      </c>
      <c r="S109">
        <f t="shared" si="7"/>
        <v>2.3219200849871552E-3</v>
      </c>
      <c r="T109">
        <f t="shared" si="7"/>
        <v>2.1363448252344997E-3</v>
      </c>
      <c r="U109">
        <f t="shared" si="7"/>
        <v>2.2014118333887302E+28</v>
      </c>
      <c r="V109">
        <f t="shared" si="7"/>
        <v>2.321920084987935E-3</v>
      </c>
      <c r="W109">
        <f t="shared" si="7"/>
        <v>2.1363448252344997E-3</v>
      </c>
      <c r="X109">
        <f t="shared" si="7"/>
        <v>2.2014118333887302E+28</v>
      </c>
      <c r="Y109" s="20"/>
      <c r="Z109" s="20"/>
      <c r="AA109" s="20"/>
      <c r="AB109" s="20"/>
      <c r="AC109" s="20"/>
      <c r="AD109" s="20"/>
      <c r="AE109" s="20"/>
      <c r="AF109" s="20"/>
      <c r="AL109" t="s">
        <v>27</v>
      </c>
      <c r="AM109" s="8">
        <f t="shared" ref="AM109:BB111" si="8">MAX(AM116-AM115,0)</f>
        <v>1.3773359397450943E-8</v>
      </c>
      <c r="AN109" s="9">
        <f t="shared" si="8"/>
        <v>1.1643187612347926E-5</v>
      </c>
      <c r="AO109" s="9">
        <f t="shared" si="8"/>
        <v>3.9959517056375962E-8</v>
      </c>
      <c r="AP109" s="9">
        <f t="shared" si="8"/>
        <v>1.1643187612347926E-5</v>
      </c>
      <c r="AQ109" s="9">
        <f t="shared" si="8"/>
        <v>2.1219439066966157E-8</v>
      </c>
      <c r="AR109" s="9">
        <f t="shared" si="8"/>
        <v>1.1046606093750833E-4</v>
      </c>
      <c r="AS109" s="9">
        <f t="shared" si="8"/>
        <v>3.1112469212057863E-8</v>
      </c>
      <c r="AT109" s="9">
        <f t="shared" si="8"/>
        <v>7.2673785184856817E-5</v>
      </c>
      <c r="AU109" s="9">
        <f t="shared" si="8"/>
        <v>2.318686549562069E-3</v>
      </c>
      <c r="AV109" s="9">
        <f t="shared" si="8"/>
        <v>2.1361775076582335E-3</v>
      </c>
      <c r="AW109" s="9">
        <f t="shared" si="8"/>
        <v>9.0668766618069189E+23</v>
      </c>
      <c r="AX109" s="9">
        <f t="shared" si="8"/>
        <v>2.3160288276949312E-3</v>
      </c>
      <c r="AY109" s="9">
        <f t="shared" si="8"/>
        <v>2.1361775076582335E-3</v>
      </c>
      <c r="AZ109" s="9">
        <f t="shared" si="8"/>
        <v>1.4225115479156748E+26</v>
      </c>
      <c r="BA109" s="9">
        <f t="shared" si="8"/>
        <v>2.3248791410675697E-3</v>
      </c>
      <c r="BB109" s="9">
        <f t="shared" si="8"/>
        <v>1.8859580534837587E-3</v>
      </c>
      <c r="BC109" s="9">
        <f t="shared" si="6"/>
        <v>1.4625419661619932E+26</v>
      </c>
      <c r="BD109" s="9">
        <f t="shared" si="6"/>
        <v>2.3219140014749612E-3</v>
      </c>
      <c r="BE109" s="9">
        <f t="shared" si="6"/>
        <v>2.1361775076582335E-3</v>
      </c>
      <c r="BF109" s="9">
        <f t="shared" si="6"/>
        <v>2.0224675991584902E+28</v>
      </c>
      <c r="BG109" s="9">
        <f t="shared" si="6"/>
        <v>2.321914001475741E-3</v>
      </c>
      <c r="BH109" s="9">
        <f t="shared" si="6"/>
        <v>2.1361775076582335E-3</v>
      </c>
      <c r="BI109" s="9">
        <f t="shared" si="6"/>
        <v>2.0224675991584902E+28</v>
      </c>
      <c r="BJ109" s="9" t="e">
        <f t="shared" si="6"/>
        <v>#NUM!</v>
      </c>
      <c r="BK109" s="9" t="e">
        <f t="shared" si="6"/>
        <v>#NUM!</v>
      </c>
      <c r="BL109" s="9" t="e">
        <f t="shared" si="6"/>
        <v>#NUM!</v>
      </c>
      <c r="BM109" s="9" t="e">
        <f t="shared" si="6"/>
        <v>#NUM!</v>
      </c>
      <c r="BN109" s="9" t="e">
        <f t="shared" si="6"/>
        <v>#NUM!</v>
      </c>
      <c r="BO109" s="9" t="e">
        <f t="shared" si="6"/>
        <v>#NUM!</v>
      </c>
      <c r="BP109" s="9" t="e">
        <f t="shared" si="6"/>
        <v>#NUM!</v>
      </c>
      <c r="BQ109" s="9" t="e">
        <f t="shared" si="6"/>
        <v>#NUM!</v>
      </c>
      <c r="BR109" s="9" t="e">
        <f t="shared" si="6"/>
        <v>#NUM!</v>
      </c>
      <c r="BS109" s="9" t="e">
        <f t="shared" si="6"/>
        <v>#NUM!</v>
      </c>
      <c r="BT109" s="9" t="e">
        <f t="shared" si="6"/>
        <v>#NUM!</v>
      </c>
      <c r="BU109" s="10" t="e">
        <f t="shared" si="6"/>
        <v>#NUM!</v>
      </c>
      <c r="BW109" t="s">
        <v>34</v>
      </c>
      <c r="BX109">
        <v>0.05</v>
      </c>
      <c r="BY109">
        <v>0.05</v>
      </c>
      <c r="BZ109">
        <v>0.05</v>
      </c>
      <c r="CA109">
        <v>0.05</v>
      </c>
      <c r="CB109">
        <v>0.05</v>
      </c>
      <c r="CC109">
        <v>0.05</v>
      </c>
      <c r="CD109">
        <v>0.05</v>
      </c>
      <c r="CE109">
        <v>0.05</v>
      </c>
      <c r="CF109">
        <v>0.05</v>
      </c>
      <c r="CG109">
        <v>0.05</v>
      </c>
      <c r="CH109">
        <v>0.05</v>
      </c>
      <c r="CI109">
        <v>0.05</v>
      </c>
      <c r="CJ109">
        <v>0.05</v>
      </c>
      <c r="CK109">
        <v>0.05</v>
      </c>
      <c r="CL109">
        <v>0.05</v>
      </c>
      <c r="CM109">
        <v>0.05</v>
      </c>
      <c r="CN109">
        <v>0.05</v>
      </c>
      <c r="CO109">
        <v>0.05</v>
      </c>
      <c r="CP109">
        <v>0.05</v>
      </c>
      <c r="CQ109">
        <v>0.05</v>
      </c>
      <c r="CR109">
        <v>0.05</v>
      </c>
      <c r="CS109">
        <v>0.05</v>
      </c>
      <c r="CT109">
        <v>0.05</v>
      </c>
      <c r="CU109">
        <v>0.05</v>
      </c>
      <c r="CV109">
        <v>0.05</v>
      </c>
      <c r="CW109">
        <v>0.05</v>
      </c>
      <c r="CX109">
        <v>0.05</v>
      </c>
      <c r="CY109">
        <v>0.05</v>
      </c>
      <c r="CZ109">
        <v>0.05</v>
      </c>
      <c r="DA109">
        <v>0.05</v>
      </c>
      <c r="DB109">
        <v>0.05</v>
      </c>
      <c r="DC109">
        <v>0.05</v>
      </c>
      <c r="DD109">
        <v>0.05</v>
      </c>
      <c r="DE109">
        <v>0.05</v>
      </c>
      <c r="DF109">
        <v>0.05</v>
      </c>
    </row>
    <row r="110" spans="1:110" x14ac:dyDescent="0.45">
      <c r="A110" t="s">
        <v>4</v>
      </c>
      <c r="B110" t="e">
        <f>MODE(A3:A102)</f>
        <v>#N/A</v>
      </c>
      <c r="C110">
        <f t="shared" ref="C110:X110" si="9">MODE(B3:B102)</f>
        <v>4.5519144009631399E-14</v>
      </c>
      <c r="E110">
        <f t="shared" si="9"/>
        <v>4.5519144009631399E-14</v>
      </c>
      <c r="F110">
        <f t="shared" si="9"/>
        <v>8.8040685852774901E-14</v>
      </c>
      <c r="G110" t="e">
        <f t="shared" si="9"/>
        <v>#N/A</v>
      </c>
      <c r="I110" t="e">
        <f t="shared" si="9"/>
        <v>#N/A</v>
      </c>
      <c r="J110" t="e">
        <f t="shared" si="9"/>
        <v>#N/A</v>
      </c>
      <c r="K110" t="e">
        <f t="shared" si="9"/>
        <v>#N/A</v>
      </c>
      <c r="L110" t="e">
        <f t="shared" si="9"/>
        <v>#N/A</v>
      </c>
      <c r="N110" t="e">
        <f t="shared" si="9"/>
        <v>#N/A</v>
      </c>
      <c r="O110" t="e">
        <f t="shared" si="9"/>
        <v>#N/A</v>
      </c>
      <c r="P110" t="e">
        <f t="shared" si="9"/>
        <v>#N/A</v>
      </c>
      <c r="Q110" t="e">
        <f t="shared" si="9"/>
        <v>#N/A</v>
      </c>
      <c r="R110" t="e">
        <f t="shared" si="9"/>
        <v>#N/A</v>
      </c>
      <c r="S110" t="e">
        <f t="shared" si="9"/>
        <v>#N/A</v>
      </c>
      <c r="T110" t="e">
        <f t="shared" si="9"/>
        <v>#N/A</v>
      </c>
      <c r="U110" t="e">
        <f t="shared" si="9"/>
        <v>#N/A</v>
      </c>
      <c r="V110" t="e">
        <f t="shared" si="9"/>
        <v>#N/A</v>
      </c>
      <c r="W110" t="e">
        <f t="shared" si="9"/>
        <v>#N/A</v>
      </c>
      <c r="X110" t="e">
        <f t="shared" si="9"/>
        <v>#N/A</v>
      </c>
      <c r="Y110" s="20"/>
      <c r="Z110" s="20"/>
      <c r="AA110" s="20"/>
      <c r="AB110" s="20"/>
      <c r="AC110" s="20"/>
      <c r="AD110" s="20"/>
      <c r="AE110" s="20"/>
      <c r="AF110" s="20"/>
      <c r="AL110" t="s">
        <v>28</v>
      </c>
      <c r="AM110" s="8">
        <f t="shared" si="8"/>
        <v>0.11839694535089623</v>
      </c>
      <c r="AN110" s="9">
        <f t="shared" si="6"/>
        <v>0.12057435593300422</v>
      </c>
      <c r="AO110" s="9">
        <f t="shared" si="6"/>
        <v>0.11840114606924151</v>
      </c>
      <c r="AP110" s="9">
        <f t="shared" si="6"/>
        <v>0.11509732451757923</v>
      </c>
      <c r="AQ110" s="9">
        <f t="shared" si="6"/>
        <v>0.11798008434962491</v>
      </c>
      <c r="AR110" s="9">
        <f t="shared" si="6"/>
        <v>0.1130685977345223</v>
      </c>
      <c r="AS110" s="9">
        <f t="shared" si="6"/>
        <v>0.11797972876060225</v>
      </c>
      <c r="AT110" s="9">
        <f t="shared" si="6"/>
        <v>0.11504738407286653</v>
      </c>
      <c r="AU110" s="9">
        <f t="shared" si="6"/>
        <v>0.27231098712772378</v>
      </c>
      <c r="AV110" s="9">
        <f t="shared" si="6"/>
        <v>0.166772400323177</v>
      </c>
      <c r="AW110" s="9">
        <f t="shared" si="6"/>
        <v>1.4415452631400085E+25</v>
      </c>
      <c r="AX110" s="9">
        <f t="shared" si="6"/>
        <v>0.15338933762002091</v>
      </c>
      <c r="AY110" s="9">
        <f t="shared" si="6"/>
        <v>0.141790355500231</v>
      </c>
      <c r="AZ110" s="9">
        <f t="shared" si="6"/>
        <v>3.8299293873783449E+27</v>
      </c>
      <c r="BA110" s="9">
        <f t="shared" si="6"/>
        <v>0.11866735042011795</v>
      </c>
      <c r="BB110" s="9">
        <f t="shared" si="6"/>
        <v>0.15233748347069115</v>
      </c>
      <c r="BC110" s="9">
        <f t="shared" si="6"/>
        <v>4.3135640641995324E+27</v>
      </c>
      <c r="BD110" s="9">
        <f t="shared" si="6"/>
        <v>0.11565707457855934</v>
      </c>
      <c r="BE110" s="9">
        <f t="shared" si="6"/>
        <v>0.1208376983075465</v>
      </c>
      <c r="BF110" s="9">
        <f t="shared" si="6"/>
        <v>1.499480232975457E+29</v>
      </c>
      <c r="BG110" s="9">
        <f t="shared" si="6"/>
        <v>0.11565707457855556</v>
      </c>
      <c r="BH110" s="9">
        <f t="shared" si="6"/>
        <v>0.1208376983075465</v>
      </c>
      <c r="BI110" s="9">
        <f t="shared" si="6"/>
        <v>1.499480232975457E+29</v>
      </c>
      <c r="BJ110" s="9" t="e">
        <f t="shared" si="6"/>
        <v>#NUM!</v>
      </c>
      <c r="BK110" s="9" t="e">
        <f t="shared" si="6"/>
        <v>#NUM!</v>
      </c>
      <c r="BL110" s="9" t="e">
        <f t="shared" si="6"/>
        <v>#NUM!</v>
      </c>
      <c r="BM110" s="9" t="e">
        <f t="shared" si="6"/>
        <v>#NUM!</v>
      </c>
      <c r="BN110" s="9" t="e">
        <f t="shared" si="6"/>
        <v>#NUM!</v>
      </c>
      <c r="BO110" s="9" t="e">
        <f t="shared" si="6"/>
        <v>#NUM!</v>
      </c>
      <c r="BP110" s="9" t="e">
        <f t="shared" si="6"/>
        <v>#NUM!</v>
      </c>
      <c r="BQ110" s="9" t="e">
        <f t="shared" si="6"/>
        <v>#NUM!</v>
      </c>
      <c r="BR110" s="9" t="e">
        <f t="shared" si="6"/>
        <v>#NUM!</v>
      </c>
      <c r="BS110" s="9" t="e">
        <f t="shared" si="6"/>
        <v>#NUM!</v>
      </c>
      <c r="BT110" s="9" t="e">
        <f t="shared" si="6"/>
        <v>#NUM!</v>
      </c>
      <c r="BU110" s="10" t="e">
        <f t="shared" si="6"/>
        <v>#NUM!</v>
      </c>
      <c r="BW110" s="1" t="s">
        <v>35</v>
      </c>
      <c r="BX110" s="14" t="str">
        <f>IF(BX108&lt;BX109,"no","yes")</f>
        <v>no</v>
      </c>
      <c r="BY110" s="14" t="str">
        <f t="shared" ref="BY110:DF110" si="10">IF(BY108&lt;BY109,"no","yes")</f>
        <v>no</v>
      </c>
      <c r="BZ110" s="14" t="str">
        <f t="shared" si="10"/>
        <v>no</v>
      </c>
      <c r="CA110" s="14" t="str">
        <f t="shared" si="10"/>
        <v>no</v>
      </c>
      <c r="CB110" s="14" t="str">
        <f t="shared" si="10"/>
        <v>no</v>
      </c>
      <c r="CC110" s="14" t="str">
        <f t="shared" si="10"/>
        <v>no</v>
      </c>
      <c r="CD110" s="14" t="str">
        <f t="shared" si="10"/>
        <v>no</v>
      </c>
      <c r="CE110" s="14" t="str">
        <f t="shared" si="10"/>
        <v>no</v>
      </c>
      <c r="CF110" s="14" t="str">
        <f t="shared" si="10"/>
        <v>no</v>
      </c>
      <c r="CG110" s="14" t="str">
        <f t="shared" si="10"/>
        <v>no</v>
      </c>
      <c r="CH110" s="14" t="str">
        <f t="shared" si="10"/>
        <v>no</v>
      </c>
      <c r="CI110" s="14" t="str">
        <f t="shared" si="10"/>
        <v>no</v>
      </c>
      <c r="CJ110" s="14" t="str">
        <f t="shared" si="10"/>
        <v>no</v>
      </c>
      <c r="CK110" s="14" t="str">
        <f t="shared" si="10"/>
        <v>no</v>
      </c>
      <c r="CL110" s="14" t="str">
        <f t="shared" si="10"/>
        <v>no</v>
      </c>
      <c r="CM110" s="14" t="str">
        <f t="shared" si="10"/>
        <v>no</v>
      </c>
      <c r="CN110" s="14" t="str">
        <f t="shared" si="10"/>
        <v>no</v>
      </c>
      <c r="CO110" s="14" t="str">
        <f t="shared" si="10"/>
        <v>no</v>
      </c>
      <c r="CP110" s="14" t="str">
        <f t="shared" si="10"/>
        <v>no</v>
      </c>
      <c r="CQ110" s="14" t="str">
        <f t="shared" si="10"/>
        <v>no</v>
      </c>
      <c r="CR110" s="14" t="str">
        <f t="shared" si="10"/>
        <v>no</v>
      </c>
      <c r="CS110" s="14" t="str">
        <f t="shared" si="10"/>
        <v>no</v>
      </c>
      <c r="CT110" s="14" t="str">
        <f t="shared" si="10"/>
        <v>no</v>
      </c>
      <c r="CU110" s="14" t="e">
        <f t="shared" si="10"/>
        <v>#VALUE!</v>
      </c>
      <c r="CV110" s="14" t="e">
        <f t="shared" si="10"/>
        <v>#VALUE!</v>
      </c>
      <c r="CW110" s="14" t="e">
        <f t="shared" si="10"/>
        <v>#VALUE!</v>
      </c>
      <c r="CX110" s="14" t="e">
        <f t="shared" si="10"/>
        <v>#VALUE!</v>
      </c>
      <c r="CY110" s="14" t="e">
        <f t="shared" si="10"/>
        <v>#VALUE!</v>
      </c>
      <c r="CZ110" s="14" t="e">
        <f t="shared" si="10"/>
        <v>#VALUE!</v>
      </c>
      <c r="DA110" s="14" t="e">
        <f t="shared" si="10"/>
        <v>#VALUE!</v>
      </c>
      <c r="DB110" s="14" t="e">
        <f t="shared" si="10"/>
        <v>#VALUE!</v>
      </c>
      <c r="DC110" s="14" t="e">
        <f t="shared" si="10"/>
        <v>#VALUE!</v>
      </c>
      <c r="DD110" s="14" t="e">
        <f t="shared" si="10"/>
        <v>#VALUE!</v>
      </c>
      <c r="DE110" s="14" t="e">
        <f t="shared" si="10"/>
        <v>#VALUE!</v>
      </c>
      <c r="DF110" s="14" t="e">
        <f t="shared" si="10"/>
        <v>#VALUE!</v>
      </c>
    </row>
    <row r="111" spans="1:110" x14ac:dyDescent="0.45">
      <c r="A111" t="s">
        <v>5</v>
      </c>
      <c r="B111">
        <f>_xlfn.STDEV.S(A3:A102)</f>
        <v>0.37754859658877271</v>
      </c>
      <c r="C111">
        <f t="shared" ref="C111:X111" si="11">_xlfn.STDEV.S(B3:B102)</f>
        <v>8.5914277107369816</v>
      </c>
      <c r="E111">
        <f t="shared" si="11"/>
        <v>8.5929905558924329</v>
      </c>
      <c r="F111">
        <f t="shared" si="11"/>
        <v>1.6570106581692245</v>
      </c>
      <c r="G111">
        <f t="shared" si="11"/>
        <v>8.1424545170963383E-2</v>
      </c>
      <c r="I111">
        <f t="shared" si="11"/>
        <v>5.3650169989903791</v>
      </c>
      <c r="J111">
        <f t="shared" si="11"/>
        <v>9.5925355299951818</v>
      </c>
      <c r="K111">
        <f t="shared" si="11"/>
        <v>8.5634293073690877</v>
      </c>
      <c r="L111">
        <f t="shared" si="11"/>
        <v>2.9114783793529185E+27</v>
      </c>
      <c r="N111">
        <f t="shared" si="11"/>
        <v>8.5651981292353039</v>
      </c>
      <c r="O111">
        <f t="shared" si="11"/>
        <v>9.0886000179895294E+29</v>
      </c>
      <c r="P111">
        <f t="shared" si="11"/>
        <v>2.12739692490501</v>
      </c>
      <c r="Q111">
        <f t="shared" si="11"/>
        <v>8.6140286289702495</v>
      </c>
      <c r="R111">
        <f t="shared" si="11"/>
        <v>8.0919324599244881E+29</v>
      </c>
      <c r="S111">
        <f t="shared" si="11"/>
        <v>0.10906423605002499</v>
      </c>
      <c r="T111">
        <f t="shared" si="11"/>
        <v>8.5353706095746134</v>
      </c>
      <c r="U111">
        <f t="shared" si="11"/>
        <v>1.648249256269832E+32</v>
      </c>
      <c r="V111">
        <f t="shared" si="11"/>
        <v>0.10906425341706534</v>
      </c>
      <c r="W111">
        <f t="shared" si="11"/>
        <v>8.5353706095746134</v>
      </c>
      <c r="X111">
        <f t="shared" si="11"/>
        <v>1.648249256269832E+32</v>
      </c>
      <c r="Y111" s="20"/>
      <c r="Z111" s="20"/>
      <c r="AA111" s="20"/>
      <c r="AB111" s="20"/>
      <c r="AC111" s="20"/>
      <c r="AD111" s="20"/>
      <c r="AE111" s="20"/>
      <c r="AF111" s="20"/>
      <c r="AL111" t="s">
        <v>29</v>
      </c>
      <c r="AM111" s="8">
        <f t="shared" si="8"/>
        <v>0.23003719405118628</v>
      </c>
      <c r="AN111" s="9">
        <f t="shared" si="6"/>
        <v>0.23211041792768902</v>
      </c>
      <c r="AO111" s="9">
        <f t="shared" si="6"/>
        <v>0.22686851583606227</v>
      </c>
      <c r="AP111" s="9">
        <f t="shared" si="6"/>
        <v>0.237587559452097</v>
      </c>
      <c r="AQ111" s="9">
        <f t="shared" si="6"/>
        <v>0.22675867951523621</v>
      </c>
      <c r="AR111" s="9">
        <f t="shared" si="6"/>
        <v>0.22337040360992774</v>
      </c>
      <c r="AS111" s="9">
        <f t="shared" si="6"/>
        <v>0.22675899459299448</v>
      </c>
      <c r="AT111" s="9">
        <f t="shared" si="6"/>
        <v>0.22933649650349125</v>
      </c>
      <c r="AU111" s="9">
        <f t="shared" si="6"/>
        <v>0.58345165238317609</v>
      </c>
      <c r="AV111" s="9">
        <f t="shared" si="6"/>
        <v>0.27396817123754647</v>
      </c>
      <c r="AW111" s="9">
        <f t="shared" si="6"/>
        <v>2.9910134898595904E+25</v>
      </c>
      <c r="AX111" s="9">
        <f t="shared" si="6"/>
        <v>0.29785626034188573</v>
      </c>
      <c r="AY111" s="9">
        <f t="shared" si="6"/>
        <v>0.30247236953173251</v>
      </c>
      <c r="AZ111" s="9">
        <f t="shared" si="6"/>
        <v>7.5307832671420754E+27</v>
      </c>
      <c r="BA111" s="9">
        <f t="shared" si="6"/>
        <v>0.22374523192750001</v>
      </c>
      <c r="BB111" s="9">
        <f t="shared" si="6"/>
        <v>0.29217560892913524</v>
      </c>
      <c r="BC111" s="9">
        <f t="shared" si="6"/>
        <v>5.6176495805939797E+27</v>
      </c>
      <c r="BD111" s="9">
        <f t="shared" si="6"/>
        <v>0.22675740078332451</v>
      </c>
      <c r="BE111" s="9">
        <f t="shared" si="6"/>
        <v>0.21356876751392001</v>
      </c>
      <c r="BF111" s="9">
        <f t="shared" si="6"/>
        <v>3.4522442338870603E+29</v>
      </c>
      <c r="BG111" s="9">
        <f t="shared" si="6"/>
        <v>0.22675740078332751</v>
      </c>
      <c r="BH111" s="9">
        <f t="shared" si="6"/>
        <v>0.21356876751392001</v>
      </c>
      <c r="BI111" s="9">
        <f t="shared" si="6"/>
        <v>3.4522442338870603E+29</v>
      </c>
      <c r="BJ111" s="9" t="e">
        <f t="shared" si="6"/>
        <v>#NUM!</v>
      </c>
      <c r="BK111" s="9" t="e">
        <f t="shared" si="6"/>
        <v>#NUM!</v>
      </c>
      <c r="BL111" s="9" t="e">
        <f t="shared" si="6"/>
        <v>#NUM!</v>
      </c>
      <c r="BM111" s="9" t="e">
        <f t="shared" si="6"/>
        <v>#NUM!</v>
      </c>
      <c r="BN111" s="9" t="e">
        <f t="shared" si="6"/>
        <v>#NUM!</v>
      </c>
      <c r="BO111" s="9" t="e">
        <f t="shared" si="6"/>
        <v>#NUM!</v>
      </c>
      <c r="BP111" s="9" t="e">
        <f t="shared" si="6"/>
        <v>#NUM!</v>
      </c>
      <c r="BQ111" s="9" t="e">
        <f t="shared" si="6"/>
        <v>#NUM!</v>
      </c>
      <c r="BR111" s="9" t="e">
        <f t="shared" si="6"/>
        <v>#NUM!</v>
      </c>
      <c r="BS111" s="9" t="e">
        <f t="shared" si="6"/>
        <v>#NUM!</v>
      </c>
      <c r="BT111" s="9" t="e">
        <f t="shared" si="6"/>
        <v>#NUM!</v>
      </c>
      <c r="BU111" s="10" t="e">
        <f t="shared" si="6"/>
        <v>#NUM!</v>
      </c>
    </row>
    <row r="112" spans="1:110" x14ac:dyDescent="0.45">
      <c r="A112" t="s">
        <v>6</v>
      </c>
      <c r="B112">
        <f>_xlfn.VAR.S(A3:A102)</f>
        <v>0.14254294278615184</v>
      </c>
      <c r="C112">
        <f t="shared" ref="C112:X112" si="12">_xlfn.VAR.S(B3:B102)</f>
        <v>73.812630108819292</v>
      </c>
      <c r="E112">
        <f t="shared" si="12"/>
        <v>73.839486693656539</v>
      </c>
      <c r="F112">
        <f t="shared" si="12"/>
        <v>2.745684321286407</v>
      </c>
      <c r="G112">
        <f t="shared" si="12"/>
        <v>6.6299565562982559E-3</v>
      </c>
      <c r="I112">
        <f t="shared" si="12"/>
        <v>28.783407399455729</v>
      </c>
      <c r="J112">
        <f t="shared" si="12"/>
        <v>92.016737894219929</v>
      </c>
      <c r="K112">
        <f t="shared" si="12"/>
        <v>73.332321502307821</v>
      </c>
      <c r="L112">
        <f t="shared" si="12"/>
        <v>8.4767063534394957E+54</v>
      </c>
      <c r="N112">
        <f t="shared" si="12"/>
        <v>73.362618993055946</v>
      </c>
      <c r="O112">
        <f t="shared" si="12"/>
        <v>8.2602650286999279E+59</v>
      </c>
      <c r="P112">
        <f t="shared" si="12"/>
        <v>4.5258176760952935</v>
      </c>
      <c r="Q112">
        <f t="shared" si="12"/>
        <v>74.201489220719083</v>
      </c>
      <c r="R112">
        <f t="shared" si="12"/>
        <v>6.5479370935979574E+59</v>
      </c>
      <c r="S112">
        <f t="shared" si="12"/>
        <v>1.189500758517557E-2</v>
      </c>
      <c r="T112">
        <f t="shared" si="12"/>
        <v>72.852551442790116</v>
      </c>
      <c r="U112">
        <f t="shared" si="12"/>
        <v>2.7167256107940544E+64</v>
      </c>
      <c r="V112">
        <f t="shared" si="12"/>
        <v>1.1895011373421848E-2</v>
      </c>
      <c r="W112">
        <f t="shared" si="12"/>
        <v>72.852551442790116</v>
      </c>
      <c r="X112">
        <f t="shared" si="12"/>
        <v>2.7167256107940544E+64</v>
      </c>
      <c r="Y112" s="20"/>
      <c r="Z112" s="20"/>
      <c r="AA112" s="20"/>
      <c r="AB112" s="20"/>
      <c r="AC112" s="20"/>
      <c r="AD112" s="20"/>
      <c r="AE112" s="20"/>
      <c r="AF112" s="20"/>
      <c r="AL112" t="s">
        <v>1</v>
      </c>
      <c r="AM112" s="11">
        <f>AM119-$AM121</f>
        <v>0.1870270680996397</v>
      </c>
      <c r="AN112" s="12">
        <f t="shared" ref="AN112:BU112" si="13">AN119-$AM121</f>
        <v>1.4014518282203579</v>
      </c>
      <c r="AO112" s="12">
        <f t="shared" si="13"/>
        <v>0.20081013808143974</v>
      </c>
      <c r="AP112" s="12">
        <f t="shared" si="13"/>
        <v>1.400458776076666</v>
      </c>
      <c r="AQ112" s="12">
        <f t="shared" si="13"/>
        <v>0.30566334217116664</v>
      </c>
      <c r="AR112" s="12">
        <f t="shared" si="13"/>
        <v>4.7548695950244829E-2</v>
      </c>
      <c r="AS112" s="12">
        <f t="shared" si="13"/>
        <v>0.21899634184104516</v>
      </c>
      <c r="AT112" s="12">
        <f t="shared" si="13"/>
        <v>0.77023720563664699</v>
      </c>
      <c r="AU112" s="12">
        <f t="shared" si="13"/>
        <v>1.6707637868035363</v>
      </c>
      <c r="AV112" s="12">
        <f t="shared" si="13"/>
        <v>1.4324027863366862</v>
      </c>
      <c r="AW112" s="12">
        <f t="shared" si="13"/>
        <v>5.6138030134382588E+26</v>
      </c>
      <c r="AX112" s="12">
        <f t="shared" si="13"/>
        <v>0.95877324774923678</v>
      </c>
      <c r="AY112" s="12">
        <f t="shared" si="13"/>
        <v>1.4283088258428265</v>
      </c>
      <c r="AZ112" s="12">
        <f t="shared" si="13"/>
        <v>1.5010927558417002E+29</v>
      </c>
      <c r="BA112" s="12">
        <f t="shared" si="13"/>
        <v>0.46190358045851537</v>
      </c>
      <c r="BB112" s="12">
        <f t="shared" si="13"/>
        <v>1.4382212545097111</v>
      </c>
      <c r="BC112" s="12">
        <f t="shared" si="13"/>
        <v>1.6389309319897874E+29</v>
      </c>
      <c r="BD112" s="12">
        <f t="shared" si="13"/>
        <v>6.2120233015323961E-2</v>
      </c>
      <c r="BE112" s="12">
        <f t="shared" si="13"/>
        <v>1.4744631497352956</v>
      </c>
      <c r="BF112" s="12">
        <f t="shared" si="13"/>
        <v>1.7836173334537606E+31</v>
      </c>
      <c r="BG112" s="12">
        <f t="shared" si="13"/>
        <v>6.2120202455648699E-2</v>
      </c>
      <c r="BH112" s="12">
        <f t="shared" si="13"/>
        <v>1.4744631497352956</v>
      </c>
      <c r="BI112" s="12">
        <f t="shared" si="13"/>
        <v>1.7836173334537606E+31</v>
      </c>
      <c r="BJ112" s="12" t="e">
        <f t="shared" si="13"/>
        <v>#DIV/0!</v>
      </c>
      <c r="BK112" s="12" t="e">
        <f t="shared" si="13"/>
        <v>#DIV/0!</v>
      </c>
      <c r="BL112" s="12" t="e">
        <f t="shared" si="13"/>
        <v>#DIV/0!</v>
      </c>
      <c r="BM112" s="12" t="e">
        <f t="shared" si="13"/>
        <v>#DIV/0!</v>
      </c>
      <c r="BN112" s="12" t="e">
        <f t="shared" si="13"/>
        <v>#DIV/0!</v>
      </c>
      <c r="BO112" s="12" t="e">
        <f t="shared" si="13"/>
        <v>#DIV/0!</v>
      </c>
      <c r="BP112" s="12" t="e">
        <f t="shared" si="13"/>
        <v>#DIV/0!</v>
      </c>
      <c r="BQ112" s="12" t="e">
        <f t="shared" si="13"/>
        <v>#DIV/0!</v>
      </c>
      <c r="BR112" s="12" t="e">
        <f t="shared" si="13"/>
        <v>#DIV/0!</v>
      </c>
      <c r="BS112" s="12" t="e">
        <f t="shared" si="13"/>
        <v>#DIV/0!</v>
      </c>
      <c r="BT112" s="12" t="e">
        <f t="shared" si="13"/>
        <v>#DIV/0!</v>
      </c>
      <c r="BU112" s="13" t="e">
        <f t="shared" si="13"/>
        <v>#DIV/0!</v>
      </c>
      <c r="BW112" t="s">
        <v>36</v>
      </c>
    </row>
    <row r="113" spans="1:110" x14ac:dyDescent="0.45">
      <c r="A113" t="s">
        <v>7</v>
      </c>
      <c r="B113">
        <f>KURT(A3:A102)</f>
        <v>5.1919228258737107</v>
      </c>
      <c r="C113">
        <f t="shared" ref="C113:X113" si="14">KURT(B3:B102)</f>
        <v>47.175210298572054</v>
      </c>
      <c r="E113">
        <f t="shared" si="14"/>
        <v>47.142007879771519</v>
      </c>
      <c r="F113">
        <f t="shared" si="14"/>
        <v>84.327493569397404</v>
      </c>
      <c r="G113">
        <f t="shared" si="14"/>
        <v>3.1376776971392109</v>
      </c>
      <c r="I113">
        <f t="shared" si="14"/>
        <v>82.666913531977485</v>
      </c>
      <c r="J113">
        <f t="shared" si="14"/>
        <v>47.012842811808923</v>
      </c>
      <c r="K113">
        <f t="shared" si="14"/>
        <v>47.115229490846822</v>
      </c>
      <c r="L113">
        <f t="shared" si="14"/>
        <v>56.756376559629665</v>
      </c>
      <c r="N113">
        <f t="shared" si="14"/>
        <v>47.087619235533388</v>
      </c>
      <c r="O113">
        <f t="shared" si="14"/>
        <v>77.622858205694328</v>
      </c>
      <c r="P113">
        <f t="shared" si="14"/>
        <v>87.791686607459781</v>
      </c>
      <c r="Q113">
        <f t="shared" si="14"/>
        <v>47.091507364471717</v>
      </c>
      <c r="R113">
        <f t="shared" si="14"/>
        <v>48.056817437236404</v>
      </c>
      <c r="S113">
        <f t="shared" si="14"/>
        <v>5.5452664151174389</v>
      </c>
      <c r="T113">
        <f t="shared" si="14"/>
        <v>46.581835470039501</v>
      </c>
      <c r="U113">
        <f t="shared" si="14"/>
        <v>99.734892046646337</v>
      </c>
      <c r="V113">
        <f t="shared" si="14"/>
        <v>5.5452637461945731</v>
      </c>
      <c r="W113">
        <f t="shared" si="14"/>
        <v>46.581835470039501</v>
      </c>
      <c r="X113">
        <f t="shared" si="14"/>
        <v>99.734892046646337</v>
      </c>
      <c r="Y113" s="20"/>
      <c r="Z113" s="20"/>
      <c r="AA113" s="20"/>
      <c r="AB113" s="20"/>
      <c r="AC113" s="20"/>
      <c r="AD113" s="20"/>
      <c r="AE113" s="20"/>
      <c r="AF113" s="20"/>
    </row>
    <row r="114" spans="1:110" x14ac:dyDescent="0.45">
      <c r="A114" t="s">
        <v>8</v>
      </c>
      <c r="B114">
        <f>SKEW(A3:A102)</f>
        <v>2.3768847652728393</v>
      </c>
      <c r="C114">
        <f t="shared" ref="C114:X114" si="15">SKEW(B3:B102)</f>
        <v>6.9355842842304556</v>
      </c>
      <c r="E114">
        <f t="shared" si="15"/>
        <v>6.9321981665428902</v>
      </c>
      <c r="F114">
        <f t="shared" si="15"/>
        <v>8.9646366383997691</v>
      </c>
      <c r="G114">
        <f t="shared" si="15"/>
        <v>1.8930341063676159</v>
      </c>
      <c r="I114">
        <f t="shared" si="15"/>
        <v>8.8993892902229561</v>
      </c>
      <c r="J114">
        <f t="shared" si="15"/>
        <v>6.9189290269211527</v>
      </c>
      <c r="K114">
        <f t="shared" si="15"/>
        <v>6.9269963240695454</v>
      </c>
      <c r="L114">
        <f t="shared" si="15"/>
        <v>7.2263507878817048</v>
      </c>
      <c r="N114">
        <f t="shared" si="15"/>
        <v>6.9241935604452403</v>
      </c>
      <c r="O114">
        <f t="shared" si="15"/>
        <v>8.4970359893252354</v>
      </c>
      <c r="P114">
        <f t="shared" si="15"/>
        <v>9.1154974251229852</v>
      </c>
      <c r="Q114">
        <f t="shared" si="15"/>
        <v>6.9266569740277273</v>
      </c>
      <c r="R114">
        <f t="shared" si="15"/>
        <v>6.6259107440280651</v>
      </c>
      <c r="S114">
        <f t="shared" si="15"/>
        <v>2.2452849262073431</v>
      </c>
      <c r="T114">
        <f t="shared" si="15"/>
        <v>6.8718644906192692</v>
      </c>
      <c r="U114">
        <f t="shared" si="15"/>
        <v>9.9806229975147378</v>
      </c>
      <c r="V114">
        <f t="shared" si="15"/>
        <v>2.2452844366849987</v>
      </c>
      <c r="W114">
        <f t="shared" si="15"/>
        <v>6.8718644906192692</v>
      </c>
      <c r="X114">
        <f t="shared" si="15"/>
        <v>9.9806229975147378</v>
      </c>
      <c r="Y114" s="20"/>
      <c r="Z114" s="20"/>
      <c r="AA114" s="20"/>
      <c r="AB114" s="20"/>
      <c r="AC114" s="20"/>
      <c r="AD114" s="20"/>
      <c r="AE114" s="20"/>
      <c r="AF114" s="20"/>
      <c r="AL114" t="s">
        <v>22</v>
      </c>
      <c r="AM114" s="5">
        <f t="array" ref="AM114">MIN(IF(ISBLANK(A3:A102),"",IF(A3:A102&gt;=AM115-$AM104*(AM117-AM115),A3:A102,"")))</f>
        <v>7.1387340483397502E-14</v>
      </c>
      <c r="AN114" s="6">
        <f t="array" ref="AN114">MIN(IF(ISBLANK(B3:B102),"",IF(B3:B102&gt;=AN115-$AM104*(AN117-AN115),B3:B102,"")))</f>
        <v>4.1189274213593301E-14</v>
      </c>
      <c r="AO114" s="6">
        <f t="array" ref="AO114">MIN(IF(ISBLANK(C3:C102),"",IF(C3:C102&gt;=AO115-$AM104*(AO117-AO115),C3:C102,"")))</f>
        <v>7.5495165674510594E-14</v>
      </c>
      <c r="AP114" s="6">
        <f t="array" ref="AP114">MIN(IF(ISBLANK(D3:D102),"",IF(D3:D102&gt;=AP115-$AM104*(AP117-AP115),D3:D102,"")))</f>
        <v>4.1189274213593301E-14</v>
      </c>
      <c r="AQ114" s="6">
        <f t="array" ref="AQ114">MIN(IF(ISBLANK(E3:E102),"",IF(E3:E102&gt;=AQ115-$AM104*(AQ117-AQ115),E3:E102,"")))</f>
        <v>7.43849426498854E-14</v>
      </c>
      <c r="AR114" s="6">
        <f t="array" ref="AR114">MIN(IF(ISBLANK(F3:F102),"",IF(F3:F102&gt;=AR115-$AM104*(AR117-AR115),F3:F102,"")))</f>
        <v>7.7715611723760895E-14</v>
      </c>
      <c r="AS114" s="6">
        <f t="array" ref="AS114">MIN(IF(ISBLANK(G3:G102),"",IF(G3:G102&gt;=AS115-$AM104*(AS117-AS115),G3:G102,"")))</f>
        <v>7.17204073907851E-14</v>
      </c>
      <c r="AT114" s="6">
        <f t="array" ref="AT114">MIN(IF(ISBLANK(H3:H102),"",IF(H3:H102&gt;=AT115-$AM104*(AT117-AT115),H3:H102,"")))</f>
        <v>7.7715611723760895E-14</v>
      </c>
      <c r="AU114" s="6">
        <f t="array" ref="AU114">MIN(IF(ISBLANK(I3:I102),"",IF(I3:I102&gt;=AU115-$AM104*(AU117-AU115),I3:I102,"")))</f>
        <v>8.5931262105987104E-14</v>
      </c>
      <c r="AV114" s="6">
        <f t="array" ref="AV114">MIN(IF(ISBLANK(J3:J102),"",IF(J3:J102&gt;=AV115-$AM104*(AV117-AV115),J3:J102,"")))</f>
        <v>9.2814644858662998E-14</v>
      </c>
      <c r="AW114" s="6">
        <f t="array" ref="AW114">MIN(IF(ISBLANK(K3:K102),"",IF(K3:K102&gt;=AW115-$AM104*(AW117-AW115),K3:K102,"")))</f>
        <v>1.07795827276226E+21</v>
      </c>
      <c r="AX114" s="6">
        <f t="array" ref="AX114">MIN(IF(ISBLANK(L3:L102),"",IF(L3:L102&gt;=AX115-$AM104*(AX117-AX115),L3:L102,"")))</f>
        <v>8.6153306710912097E-14</v>
      </c>
      <c r="AY114" s="6">
        <f t="array" ref="AY114">MIN(IF(ISBLANK(M3:M102),"",IF(M3:M102&gt;=AY115-$AM104*(AY117-AY115),M3:M102,"")))</f>
        <v>9.2814644858662998E-14</v>
      </c>
      <c r="AZ114" s="6">
        <f t="array" ref="AZ114">MIN(IF(ISBLANK(N3:N102),"",IF(N3:N102&gt;=AZ115-$AM104*(AZ117-AZ115),N3:N102,"")))</f>
        <v>1.0882754591207501E+23</v>
      </c>
      <c r="BA114" s="6">
        <f t="array" ref="BA114">MIN(IF(ISBLANK(O3:O102),"",IF(O3:O102&gt;=BA115-$AM104*(BA117-BA115),O3:O102,"")))</f>
        <v>9.2925667161125602E-14</v>
      </c>
      <c r="BB114" s="6">
        <f t="array" ref="BB114">MIN(IF(ISBLANK(P3:P102),"",IF(P3:P102&gt;=BB115-$AM104*(BB117-BB115),P3:P102,"")))</f>
        <v>1.01141317543351E-13</v>
      </c>
      <c r="BC114" s="6">
        <f t="array" ref="BC114">MIN(IF(ISBLANK(Q3:Q102),"",IF(Q3:Q102&gt;=BC115-$AM104*(BC117-BC115),Q3:Q102,"")))</f>
        <v>5.30884376571339E+22</v>
      </c>
      <c r="BD114" s="6">
        <f t="array" ref="BD114">MIN(IF(ISBLANK(R3:R102),"",IF(R3:R102&gt;=BD115-$AM104*(BD117-BD115),R3:R102,"")))</f>
        <v>9.0261131902025201E-14</v>
      </c>
      <c r="BE114" s="6">
        <f t="array" ref="BE114">MIN(IF(ISBLANK(S3:S102),"",IF(S3:S102&gt;=BE115-$AM104*(BE117-BE115),S3:S102,"")))</f>
        <v>9.2814644858662998E-14</v>
      </c>
      <c r="BF114" s="6">
        <f t="array" ref="BF114">MIN(IF(ISBLANK(T3:T102),"",IF(T3:T102&gt;=BF115-$AM104*(BF117-BF115),T3:T102,"")))</f>
        <v>3.2574916014400298E+25</v>
      </c>
      <c r="BG114" s="6">
        <f t="array" ref="BG114">MIN(IF(ISBLANK(U3:U102),"",IF(U3:U102&gt;=BG115-$AM104*(BG117-BG115),U3:U102,"")))</f>
        <v>9.0261131902025201E-14</v>
      </c>
      <c r="BH114" s="6">
        <f t="array" ref="BH114">MIN(IF(ISBLANK(V3:V102),"",IF(V3:V102&gt;=BH115-$AM104*(BH117-BH115),V3:V102,"")))</f>
        <v>9.2814644858662998E-14</v>
      </c>
      <c r="BI114" s="6">
        <f t="array" ref="BI114">MIN(IF(ISBLANK(W3:W102),"",IF(W3:W102&gt;=BI115-$AM104*(BI117-BI115),W3:W102,"")))</f>
        <v>3.2574916014400298E+25</v>
      </c>
      <c r="BJ114" s="6">
        <f t="array" ref="BJ114">MIN(IF(ISBLANK(X3:X102),"",IF(X3:X102&gt;=BJ115-$AM104*(BJ117-BJ115),X3:X102,"")))</f>
        <v>0</v>
      </c>
      <c r="BK114" s="6">
        <f t="array" ref="BK114">MIN(IF(ISBLANK(Y3:Y102),"",IF(Y3:Y102&gt;=BK115-$AM104*(BK117-BK115),Y3:Y102,"")))</f>
        <v>0</v>
      </c>
      <c r="BL114" s="6">
        <f t="array" ref="BL114">MIN(IF(ISBLANK(Z3:Z102),"",IF(Z3:Z102&gt;=BL115-$AM104*(BL117-BL115),Z3:Z102,"")))</f>
        <v>0</v>
      </c>
      <c r="BM114" s="6">
        <f t="array" ref="BM114">MIN(IF(ISBLANK(AA3:AA102),"",IF(AA3:AA102&gt;=BM115-$AM104*(BM117-BM115),AA3:AA102,"")))</f>
        <v>0</v>
      </c>
      <c r="BN114" s="6">
        <f t="array" ref="BN114">MIN(IF(ISBLANK(AB3:AB102),"",IF(AB3:AB102&gt;=BN115-$AM104*(BN117-BN115),AB3:AB102,"")))</f>
        <v>0</v>
      </c>
      <c r="BO114" s="6">
        <f t="array" ref="BO114">MIN(IF(ISBLANK(AC3:AC102),"",IF(AC3:AC102&gt;=BO115-$AM104*(BO117-BO115),AC3:AC102,"")))</f>
        <v>0</v>
      </c>
      <c r="BP114" s="6">
        <f t="array" ref="BP114">MIN(IF(ISBLANK(AD3:AD102),"",IF(AD3:AD102&gt;=BP115-$AM104*(BP117-BP115),AD3:AD102,"")))</f>
        <v>0</v>
      </c>
      <c r="BQ114" s="6">
        <f t="array" ref="BQ114">MIN(IF(ISBLANK(AE3:AE102),"",IF(AE3:AE102&gt;=BQ115-$AM104*(BQ117-BQ115),AE3:AE102,"")))</f>
        <v>0</v>
      </c>
      <c r="BR114" s="6">
        <f t="array" ref="BR114">MIN(IF(ISBLANK(AF3:AF102),"",IF(AF3:AF102&gt;=BR115-$AM104*(BR117-BR115),AF3:AF102,"")))</f>
        <v>0</v>
      </c>
      <c r="BS114" s="6">
        <f t="array" ref="BS114">MIN(IF(ISBLANK(AG3:AG102),"",IF(AG3:AG102&gt;=BS115-$AM104*(BS117-BS115),AG3:AG102,"")))</f>
        <v>0</v>
      </c>
      <c r="BT114" s="6">
        <f t="array" ref="BT114">MIN(IF(ISBLANK(AH3:AH102),"",IF(AH3:AH102&gt;=BT115-$AM104*(BT117-BT115),AH3:AH102,"")))</f>
        <v>0</v>
      </c>
      <c r="BU114" s="7">
        <f t="array" ref="BU114">MIN(IF(ISBLANK(AI3:AI102),"",IF(AI3:AI102&gt;=BU115-$AM104*(BU117-BU115),AI3:AI102,"")))</f>
        <v>0</v>
      </c>
      <c r="BW114" s="15" t="s">
        <v>37</v>
      </c>
      <c r="BX114" s="15">
        <f>[1]!DAGOSTINO(A3:A102)</f>
        <v>62.085542855230926</v>
      </c>
      <c r="BY114" s="15">
        <f>[1]!DAGOSTINO(B3:B102)</f>
        <v>171.28040827652805</v>
      </c>
      <c r="BZ114" s="15">
        <f>[1]!DAGOSTINO(C3:C102)</f>
        <v>56.820144001004252</v>
      </c>
      <c r="CA114" s="15">
        <f>[1]!DAGOSTINO(D3:D102)</f>
        <v>171.22763440406362</v>
      </c>
      <c r="CB114" s="15">
        <f>[1]!DAGOSTINO(E3:E102)</f>
        <v>203.20013370426082</v>
      </c>
      <c r="CC114" s="15">
        <f>[1]!DAGOSTINO(F3:F102)</f>
        <v>45.302046310153827</v>
      </c>
      <c r="CD114" s="15">
        <f>[1]!DAGOSTINO(G3:G102)</f>
        <v>195.13754896970056</v>
      </c>
      <c r="CE114" s="15">
        <f>[1]!DAGOSTINO(H3:H102)</f>
        <v>202.22380549459297</v>
      </c>
      <c r="CF114" s="15">
        <f>[1]!DAGOSTINO(I3:I102)</f>
        <v>171.02095965872002</v>
      </c>
      <c r="CG114" s="15">
        <f>[1]!DAGOSTINO(J3:J102)</f>
        <v>171.15524147413055</v>
      </c>
      <c r="CH114" s="15">
        <f>[1]!DAGOSTINO(K3:K102)</f>
        <v>177.8349600963667</v>
      </c>
      <c r="CI114" s="15">
        <f>[1]!DAGOSTINO(L3:L102)</f>
        <v>214.82277662927248</v>
      </c>
      <c r="CJ114" s="15">
        <f>[1]!DAGOSTINO(M3:M102)</f>
        <v>171.11147467541369</v>
      </c>
      <c r="CK114" s="15">
        <f>[1]!DAGOSTINO(N3:N102)</f>
        <v>197.0432728692389</v>
      </c>
      <c r="CL114" s="15">
        <f>[1]!DAGOSTINO(O3:O102)</f>
        <v>205.35355210443655</v>
      </c>
      <c r="CM114" s="15">
        <f>[1]!DAGOSTINO(P3:P102)</f>
        <v>171.14260616072053</v>
      </c>
      <c r="CN114" s="15">
        <f>[1]!DAGOSTINO(Q3:Q102)</f>
        <v>167.807238588665</v>
      </c>
      <c r="CO114" s="15">
        <f>[1]!DAGOSTINO(R3:R102)</f>
        <v>60.349483256553071</v>
      </c>
      <c r="CP114" s="15">
        <f>[1]!DAGOSTINO(S3:S102)</f>
        <v>170.29508184794125</v>
      </c>
      <c r="CQ114" s="15">
        <f>[1]!DAGOSTINO(T3:T102)</f>
        <v>215.77776332483765</v>
      </c>
      <c r="CR114" s="15">
        <f>[1]!DAGOSTINO(U3:U102)</f>
        <v>60.349465861359342</v>
      </c>
      <c r="CS114" s="15">
        <f>[1]!DAGOSTINO(V3:V102)</f>
        <v>170.29508184794125</v>
      </c>
      <c r="CT114" s="15">
        <f>[1]!DAGOSTINO(W3:W102)</f>
        <v>215.77776332483765</v>
      </c>
      <c r="CU114" s="15" t="e">
        <f>[1]!DAGOSTINO(X3:X102)</f>
        <v>#N/A</v>
      </c>
      <c r="CV114" s="15" t="e">
        <f>[1]!DAGOSTINO(Y3:Y102)</f>
        <v>#N/A</v>
      </c>
      <c r="CW114" s="15" t="e">
        <f>[1]!DAGOSTINO(Z3:Z102)</f>
        <v>#N/A</v>
      </c>
      <c r="CX114" s="15" t="e">
        <f>[1]!DAGOSTINO(AA3:AA102)</f>
        <v>#N/A</v>
      </c>
      <c r="CY114" s="15" t="e">
        <f>[1]!DAGOSTINO(AB3:AB102)</f>
        <v>#N/A</v>
      </c>
      <c r="CZ114" s="15" t="e">
        <f>[1]!DAGOSTINO(AC3:AC102)</f>
        <v>#N/A</v>
      </c>
      <c r="DA114" s="15" t="e">
        <f>[1]!DAGOSTINO(AD3:AD102)</f>
        <v>#N/A</v>
      </c>
      <c r="DB114" s="15" t="e">
        <f>[1]!DAGOSTINO(AE3:AE102)</f>
        <v>#N/A</v>
      </c>
      <c r="DC114" s="15" t="e">
        <f>[1]!DAGOSTINO(AF3:AF102)</f>
        <v>#N/A</v>
      </c>
      <c r="DD114" s="15" t="e">
        <f>[1]!DAGOSTINO(AG3:AG102)</f>
        <v>#N/A</v>
      </c>
      <c r="DE114" s="15" t="e">
        <f>[1]!DAGOSTINO(AH3:AH102)</f>
        <v>#N/A</v>
      </c>
      <c r="DF114" s="15" t="e">
        <f>[1]!DAGOSTINO(AI3:AI102)</f>
        <v>#N/A</v>
      </c>
    </row>
    <row r="115" spans="1:110" x14ac:dyDescent="0.45">
      <c r="A115" t="s">
        <v>9</v>
      </c>
      <c r="B115">
        <f>B116-B117</f>
        <v>1.7830003701394386</v>
      </c>
      <c r="C115">
        <f t="shared" ref="C115:X115" si="16">C116-C117</f>
        <v>61.639806893560454</v>
      </c>
      <c r="E115">
        <f t="shared" si="16"/>
        <v>61.63980917479396</v>
      </c>
      <c r="F115">
        <f t="shared" si="16"/>
        <v>16.028249501751827</v>
      </c>
      <c r="G115">
        <f t="shared" si="16"/>
        <v>0.33654949433824127</v>
      </c>
      <c r="I115">
        <f t="shared" si="16"/>
        <v>51.384989183040723</v>
      </c>
      <c r="J115">
        <f t="shared" si="16"/>
        <v>68.359526201482112</v>
      </c>
      <c r="K115">
        <f t="shared" si="16"/>
        <v>61.941785003227508</v>
      </c>
      <c r="L115">
        <f t="shared" si="16"/>
        <v>2.5299149211538231E+28</v>
      </c>
      <c r="N115">
        <f t="shared" si="16"/>
        <v>61.941782302349509</v>
      </c>
      <c r="O115">
        <f t="shared" si="16"/>
        <v>8.6008385331911042E+30</v>
      </c>
      <c r="P115">
        <f t="shared" si="16"/>
        <v>20.868632932315506</v>
      </c>
      <c r="Q115">
        <f t="shared" si="16"/>
        <v>61.827649305609398</v>
      </c>
      <c r="R115">
        <f t="shared" si="16"/>
        <v>6.7333186763727725E+30</v>
      </c>
      <c r="S115">
        <f t="shared" si="16"/>
        <v>0.55924352017225476</v>
      </c>
      <c r="T115">
        <f t="shared" si="16"/>
        <v>61.827646184954808</v>
      </c>
      <c r="U115">
        <f t="shared" si="16"/>
        <v>1.6485526870201641E+33</v>
      </c>
      <c r="V115">
        <f t="shared" si="16"/>
        <v>0.55924352017225476</v>
      </c>
      <c r="W115">
        <f t="shared" si="16"/>
        <v>61.827646184954808</v>
      </c>
      <c r="X115">
        <f t="shared" si="16"/>
        <v>1.6485526870201641E+33</v>
      </c>
      <c r="Y115" s="20"/>
      <c r="Z115" s="20"/>
      <c r="AA115" s="20"/>
      <c r="AB115" s="20"/>
      <c r="AC115" s="20"/>
      <c r="AD115" s="20"/>
      <c r="AE115" s="20"/>
      <c r="AF115" s="20"/>
      <c r="AL115" t="s">
        <v>23</v>
      </c>
      <c r="AM115" s="8">
        <f>_xlfn.QUARTILE.INC(A3:A102,1)</f>
        <v>4.1511238890734553E-13</v>
      </c>
      <c r="AN115" s="9">
        <f t="shared" ref="AN115:BU115" si="17">_xlfn.QUARTILE.INC(B3:B102,1)</f>
        <v>1.1111742082015029E-10</v>
      </c>
      <c r="AO115" s="9">
        <f t="shared" si="17"/>
        <v>5.7318039203835219E-13</v>
      </c>
      <c r="AP115" s="9">
        <f t="shared" si="17"/>
        <v>1.1111742082015029E-10</v>
      </c>
      <c r="AQ115" s="9">
        <f t="shared" si="17"/>
        <v>1.0677569939332375E-13</v>
      </c>
      <c r="AR115" s="9">
        <f t="shared" si="17"/>
        <v>2.6932931440626302E-8</v>
      </c>
      <c r="AS115" s="9">
        <f t="shared" si="17"/>
        <v>1.6603385333269176E-13</v>
      </c>
      <c r="AT115" s="9">
        <f t="shared" si="17"/>
        <v>2.6934878355477851E-8</v>
      </c>
      <c r="AU115" s="9">
        <f t="shared" si="17"/>
        <v>6.5545871508199102E-9</v>
      </c>
      <c r="AV115" s="9">
        <f t="shared" si="17"/>
        <v>1.6731757626620074E-7</v>
      </c>
      <c r="AW115" s="9">
        <f t="shared" si="17"/>
        <v>4.5402360929622497E+22</v>
      </c>
      <c r="AX115" s="9">
        <f t="shared" si="17"/>
        <v>6.5744054089655824E-9</v>
      </c>
      <c r="AY115" s="9">
        <f t="shared" si="17"/>
        <v>1.6731757626620074E-7</v>
      </c>
      <c r="AZ115" s="9">
        <f t="shared" si="17"/>
        <v>4.6338511902312499E+25</v>
      </c>
      <c r="BA115" s="9">
        <f t="shared" si="17"/>
        <v>1.1180724485138009E-8</v>
      </c>
      <c r="BB115" s="9">
        <f t="shared" si="17"/>
        <v>1.1517144821171426E-8</v>
      </c>
      <c r="BC115" s="9">
        <f t="shared" si="17"/>
        <v>1.7733261023088676E+25</v>
      </c>
      <c r="BD115" s="9">
        <f t="shared" si="17"/>
        <v>6.0835121939994905E-9</v>
      </c>
      <c r="BE115" s="9">
        <f t="shared" si="17"/>
        <v>1.6731757626620074E-7</v>
      </c>
      <c r="BF115" s="9">
        <f t="shared" si="17"/>
        <v>1.7894423423024E+27</v>
      </c>
      <c r="BG115" s="9">
        <f t="shared" si="17"/>
        <v>6.0835121939994905E-9</v>
      </c>
      <c r="BH115" s="9">
        <f t="shared" si="17"/>
        <v>1.6731757626620074E-7</v>
      </c>
      <c r="BI115" s="9">
        <f t="shared" si="17"/>
        <v>1.7894423423024E+27</v>
      </c>
      <c r="BJ115" s="9" t="e">
        <f t="shared" si="17"/>
        <v>#NUM!</v>
      </c>
      <c r="BK115" s="9" t="e">
        <f t="shared" si="17"/>
        <v>#NUM!</v>
      </c>
      <c r="BL115" s="9" t="e">
        <f t="shared" si="17"/>
        <v>#NUM!</v>
      </c>
      <c r="BM115" s="9" t="e">
        <f t="shared" si="17"/>
        <v>#NUM!</v>
      </c>
      <c r="BN115" s="9" t="e">
        <f t="shared" si="17"/>
        <v>#NUM!</v>
      </c>
      <c r="BO115" s="9" t="e">
        <f t="shared" si="17"/>
        <v>#NUM!</v>
      </c>
      <c r="BP115" s="9" t="e">
        <f t="shared" si="17"/>
        <v>#NUM!</v>
      </c>
      <c r="BQ115" s="9" t="e">
        <f t="shared" si="17"/>
        <v>#NUM!</v>
      </c>
      <c r="BR115" s="9" t="e">
        <f t="shared" si="17"/>
        <v>#NUM!</v>
      </c>
      <c r="BS115" s="9" t="e">
        <f t="shared" si="17"/>
        <v>#NUM!</v>
      </c>
      <c r="BT115" s="9" t="e">
        <f t="shared" si="17"/>
        <v>#NUM!</v>
      </c>
      <c r="BU115" s="10" t="e">
        <f t="shared" si="17"/>
        <v>#NUM!</v>
      </c>
      <c r="BW115" t="s">
        <v>33</v>
      </c>
      <c r="BX115">
        <f>[1]!DPTEST(A3:A102)</f>
        <v>3.2973623831367149E-14</v>
      </c>
      <c r="BY115">
        <f>[1]!DPTEST(B3:B102)</f>
        <v>0</v>
      </c>
      <c r="BZ115">
        <f>[1]!DPTEST(C3:C102)</f>
        <v>4.588551760775772E-13</v>
      </c>
      <c r="CA115">
        <f>[1]!DPTEST(D3:D102)</f>
        <v>0</v>
      </c>
      <c r="CB115">
        <f>[1]!DPTEST(E3:E102)</f>
        <v>0</v>
      </c>
      <c r="CC115">
        <f>[1]!DPTEST(F3:F102)</f>
        <v>1.4547407722886874E-10</v>
      </c>
      <c r="CD115">
        <f>[1]!DPTEST(G3:G102)</f>
        <v>0</v>
      </c>
      <c r="CE115">
        <f>[1]!DPTEST(H3:H102)</f>
        <v>0</v>
      </c>
      <c r="CF115">
        <f>[1]!DPTEST(I3:I102)</f>
        <v>0</v>
      </c>
      <c r="CG115">
        <f>[1]!DPTEST(J3:J102)</f>
        <v>0</v>
      </c>
      <c r="CH115">
        <f>[1]!DPTEST(K3:K102)</f>
        <v>0</v>
      </c>
      <c r="CI115">
        <f>[1]!DPTEST(L3:L102)</f>
        <v>0</v>
      </c>
      <c r="CJ115">
        <f>[1]!DPTEST(M3:M102)</f>
        <v>0</v>
      </c>
      <c r="CK115">
        <f>[1]!DPTEST(N3:N102)</f>
        <v>0</v>
      </c>
      <c r="CL115">
        <f>[1]!DPTEST(O3:O102)</f>
        <v>0</v>
      </c>
      <c r="CM115">
        <f>[1]!DPTEST(P3:P102)</f>
        <v>0</v>
      </c>
      <c r="CN115">
        <f>[1]!DPTEST(Q3:Q102)</f>
        <v>0</v>
      </c>
      <c r="CO115">
        <f>[1]!DPTEST(R3:R102)</f>
        <v>7.8603790143461083E-14</v>
      </c>
      <c r="CP115">
        <f>[1]!DPTEST(S3:S102)</f>
        <v>0</v>
      </c>
      <c r="CQ115">
        <f>[1]!DPTEST(T3:T102)</f>
        <v>0</v>
      </c>
      <c r="CR115">
        <f>[1]!DPTEST(U3:U102)</f>
        <v>7.8603790143461083E-14</v>
      </c>
      <c r="CS115">
        <f>[1]!DPTEST(V3:V102)</f>
        <v>0</v>
      </c>
      <c r="CT115">
        <f>[1]!DPTEST(W3:W102)</f>
        <v>0</v>
      </c>
      <c r="CU115" t="e">
        <f>[1]!DPTEST(X3:X102)</f>
        <v>#N/A</v>
      </c>
      <c r="CV115" t="e">
        <f>[1]!DPTEST(Y3:Y102)</f>
        <v>#N/A</v>
      </c>
      <c r="CW115" t="e">
        <f>[1]!DPTEST(Z3:Z102)</f>
        <v>#N/A</v>
      </c>
      <c r="CX115" t="e">
        <f>[1]!DPTEST(AA3:AA102)</f>
        <v>#N/A</v>
      </c>
      <c r="CY115" t="e">
        <f>[1]!DPTEST(AB3:AB102)</f>
        <v>#N/A</v>
      </c>
      <c r="CZ115" t="e">
        <f>[1]!DPTEST(AC3:AC102)</f>
        <v>#N/A</v>
      </c>
      <c r="DA115" t="e">
        <f>[1]!DPTEST(AD3:AD102)</f>
        <v>#N/A</v>
      </c>
      <c r="DB115" t="e">
        <f>[1]!DPTEST(AE3:AE102)</f>
        <v>#N/A</v>
      </c>
      <c r="DC115" t="e">
        <f>[1]!DPTEST(AF3:AF102)</f>
        <v>#N/A</v>
      </c>
      <c r="DD115" t="e">
        <f>[1]!DPTEST(AG3:AG102)</f>
        <v>#N/A</v>
      </c>
      <c r="DE115" t="e">
        <f>[1]!DPTEST(AH3:AH102)</f>
        <v>#N/A</v>
      </c>
      <c r="DF115" t="e">
        <f>[1]!DPTEST(AI3:AI102)</f>
        <v>#N/A</v>
      </c>
    </row>
    <row r="116" spans="1:110" x14ac:dyDescent="0.45">
      <c r="A116" t="s">
        <v>10</v>
      </c>
      <c r="B116">
        <f>MAX(A3:A102)</f>
        <v>1.7830003701395101</v>
      </c>
      <c r="C116">
        <f t="shared" ref="C116:X116" si="18">MAX(B3:B102)</f>
        <v>61.639806893560497</v>
      </c>
      <c r="E116">
        <f t="shared" si="18"/>
        <v>61.639809174794003</v>
      </c>
      <c r="F116">
        <f t="shared" si="18"/>
        <v>16.028249501751901</v>
      </c>
      <c r="G116">
        <f t="shared" si="18"/>
        <v>0.33654949433831899</v>
      </c>
      <c r="I116">
        <f t="shared" si="18"/>
        <v>51.384989183040801</v>
      </c>
      <c r="J116">
        <f t="shared" si="18"/>
        <v>68.359526201482197</v>
      </c>
      <c r="K116">
        <f t="shared" si="18"/>
        <v>61.941785003227601</v>
      </c>
      <c r="L116">
        <f t="shared" si="18"/>
        <v>2.5299150289496502E+28</v>
      </c>
      <c r="N116">
        <f t="shared" si="18"/>
        <v>61.941782302349601</v>
      </c>
      <c r="O116">
        <f t="shared" si="18"/>
        <v>8.6008386420186504E+30</v>
      </c>
      <c r="P116">
        <f t="shared" si="18"/>
        <v>20.868632932315599</v>
      </c>
      <c r="Q116">
        <f t="shared" si="18"/>
        <v>61.827649305609498</v>
      </c>
      <c r="R116">
        <f t="shared" si="18"/>
        <v>6.7333187294612105E+30</v>
      </c>
      <c r="S116">
        <f t="shared" si="18"/>
        <v>0.55924352017234502</v>
      </c>
      <c r="T116">
        <f t="shared" si="18"/>
        <v>61.827646184954901</v>
      </c>
      <c r="U116">
        <f t="shared" si="18"/>
        <v>1.6485527195950801E+33</v>
      </c>
      <c r="V116">
        <f t="shared" si="18"/>
        <v>0.55924352017234502</v>
      </c>
      <c r="W116">
        <f t="shared" si="18"/>
        <v>61.827646184954901</v>
      </c>
      <c r="X116">
        <f t="shared" si="18"/>
        <v>1.6485527195950801E+33</v>
      </c>
      <c r="Y116" s="20"/>
      <c r="Z116" s="20"/>
      <c r="AA116" s="20"/>
      <c r="AB116" s="20"/>
      <c r="AC116" s="20"/>
      <c r="AD116" s="20"/>
      <c r="AE116" s="20"/>
      <c r="AF116" s="20"/>
      <c r="AL116" t="s">
        <v>3</v>
      </c>
      <c r="AM116" s="8">
        <f>MEDIAN(A3:A102)</f>
        <v>1.377377450983985E-8</v>
      </c>
      <c r="AN116" s="9">
        <f t="shared" ref="AN116:BU116" si="19">MEDIAN(B3:B102)</f>
        <v>1.1643298729768746E-5</v>
      </c>
      <c r="AO116" s="9">
        <f t="shared" si="19"/>
        <v>3.9960090236768E-8</v>
      </c>
      <c r="AP116" s="9">
        <f t="shared" si="19"/>
        <v>1.1643298729768746E-5</v>
      </c>
      <c r="AQ116" s="9">
        <f t="shared" si="19"/>
        <v>2.1219545842665551E-8</v>
      </c>
      <c r="AR116" s="9">
        <f t="shared" si="19"/>
        <v>1.1049299386894896E-4</v>
      </c>
      <c r="AS116" s="9">
        <f t="shared" si="19"/>
        <v>3.1112635245911196E-8</v>
      </c>
      <c r="AT116" s="9">
        <f t="shared" si="19"/>
        <v>7.2700720063212295E-5</v>
      </c>
      <c r="AU116" s="9">
        <f t="shared" si="19"/>
        <v>2.3186931041492198E-3</v>
      </c>
      <c r="AV116" s="9">
        <f t="shared" si="19"/>
        <v>2.1363448252344997E-3</v>
      </c>
      <c r="AW116" s="9">
        <f t="shared" si="19"/>
        <v>9.520900271103144E+23</v>
      </c>
      <c r="AX116" s="9">
        <f t="shared" si="19"/>
        <v>2.3160354021003401E-3</v>
      </c>
      <c r="AY116" s="9">
        <f t="shared" si="19"/>
        <v>2.1363448252344997E-3</v>
      </c>
      <c r="AZ116" s="9">
        <f t="shared" si="19"/>
        <v>1.8858966669387998E+26</v>
      </c>
      <c r="BA116" s="9">
        <f t="shared" si="19"/>
        <v>2.3248903217920548E-3</v>
      </c>
      <c r="BB116" s="9">
        <f t="shared" si="19"/>
        <v>1.8859695706285799E-3</v>
      </c>
      <c r="BC116" s="9">
        <f t="shared" si="19"/>
        <v>1.6398745763928799E+26</v>
      </c>
      <c r="BD116" s="9">
        <f t="shared" si="19"/>
        <v>2.3219200849871552E-3</v>
      </c>
      <c r="BE116" s="9">
        <f t="shared" si="19"/>
        <v>2.1363448252344997E-3</v>
      </c>
      <c r="BF116" s="9">
        <f t="shared" si="19"/>
        <v>2.2014118333887302E+28</v>
      </c>
      <c r="BG116" s="9">
        <f t="shared" si="19"/>
        <v>2.321920084987935E-3</v>
      </c>
      <c r="BH116" s="9">
        <f t="shared" si="19"/>
        <v>2.1363448252344997E-3</v>
      </c>
      <c r="BI116" s="9">
        <f t="shared" si="19"/>
        <v>2.2014118333887302E+28</v>
      </c>
      <c r="BJ116" s="9" t="e">
        <f t="shared" si="19"/>
        <v>#NUM!</v>
      </c>
      <c r="BK116" s="9" t="e">
        <f t="shared" si="19"/>
        <v>#NUM!</v>
      </c>
      <c r="BL116" s="9" t="e">
        <f t="shared" si="19"/>
        <v>#NUM!</v>
      </c>
      <c r="BM116" s="9" t="e">
        <f t="shared" si="19"/>
        <v>#NUM!</v>
      </c>
      <c r="BN116" s="9" t="e">
        <f t="shared" si="19"/>
        <v>#NUM!</v>
      </c>
      <c r="BO116" s="9" t="e">
        <f t="shared" si="19"/>
        <v>#NUM!</v>
      </c>
      <c r="BP116" s="9" t="e">
        <f t="shared" si="19"/>
        <v>#NUM!</v>
      </c>
      <c r="BQ116" s="9" t="e">
        <f t="shared" si="19"/>
        <v>#NUM!</v>
      </c>
      <c r="BR116" s="9" t="e">
        <f t="shared" si="19"/>
        <v>#NUM!</v>
      </c>
      <c r="BS116" s="9" t="e">
        <f t="shared" si="19"/>
        <v>#NUM!</v>
      </c>
      <c r="BT116" s="9" t="e">
        <f t="shared" si="19"/>
        <v>#NUM!</v>
      </c>
      <c r="BU116" s="10" t="e">
        <f t="shared" si="19"/>
        <v>#NUM!</v>
      </c>
      <c r="BW116" t="s">
        <v>34</v>
      </c>
      <c r="BX116">
        <v>0.05</v>
      </c>
      <c r="BY116">
        <v>0.05</v>
      </c>
      <c r="BZ116">
        <v>0.05</v>
      </c>
      <c r="CA116">
        <v>0.05</v>
      </c>
      <c r="CB116">
        <v>0.05</v>
      </c>
      <c r="CC116">
        <v>0.05</v>
      </c>
      <c r="CD116">
        <v>0.05</v>
      </c>
      <c r="CE116">
        <v>0.05</v>
      </c>
      <c r="CF116">
        <v>0.05</v>
      </c>
      <c r="CG116">
        <v>0.05</v>
      </c>
      <c r="CH116">
        <v>0.05</v>
      </c>
      <c r="CI116">
        <v>0.05</v>
      </c>
      <c r="CJ116">
        <v>0.05</v>
      </c>
      <c r="CK116">
        <v>0.05</v>
      </c>
      <c r="CL116">
        <v>0.05</v>
      </c>
      <c r="CM116">
        <v>0.05</v>
      </c>
      <c r="CN116">
        <v>0.05</v>
      </c>
      <c r="CO116">
        <v>0.05</v>
      </c>
      <c r="CP116">
        <v>0.05</v>
      </c>
      <c r="CQ116">
        <v>0.05</v>
      </c>
      <c r="CR116">
        <v>0.05</v>
      </c>
      <c r="CS116">
        <v>0.05</v>
      </c>
      <c r="CT116">
        <v>0.05</v>
      </c>
      <c r="CU116">
        <v>0.05</v>
      </c>
      <c r="CV116">
        <v>0.05</v>
      </c>
      <c r="CW116">
        <v>0.05</v>
      </c>
      <c r="CX116">
        <v>0.05</v>
      </c>
      <c r="CY116">
        <v>0.05</v>
      </c>
      <c r="CZ116">
        <v>0.05</v>
      </c>
      <c r="DA116">
        <v>0.05</v>
      </c>
      <c r="DB116">
        <v>0.05</v>
      </c>
      <c r="DC116">
        <v>0.05</v>
      </c>
      <c r="DD116">
        <v>0.05</v>
      </c>
      <c r="DE116">
        <v>0.05</v>
      </c>
      <c r="DF116">
        <v>0.05</v>
      </c>
    </row>
    <row r="117" spans="1:110" x14ac:dyDescent="0.45">
      <c r="A117" t="s">
        <v>11</v>
      </c>
      <c r="B117">
        <f>MIN(A3:A102)</f>
        <v>7.1387340483397502E-14</v>
      </c>
      <c r="C117">
        <f t="shared" ref="C117:X117" si="20">MIN(B3:B102)</f>
        <v>4.1189274213593301E-14</v>
      </c>
      <c r="E117">
        <f t="shared" si="20"/>
        <v>4.1189274213593301E-14</v>
      </c>
      <c r="F117">
        <f t="shared" si="20"/>
        <v>7.43849426498854E-14</v>
      </c>
      <c r="G117">
        <f t="shared" si="20"/>
        <v>7.7715611723760895E-14</v>
      </c>
      <c r="I117">
        <f t="shared" si="20"/>
        <v>7.7715611723760895E-14</v>
      </c>
      <c r="J117">
        <f t="shared" si="20"/>
        <v>8.5931262105987104E-14</v>
      </c>
      <c r="K117">
        <f t="shared" si="20"/>
        <v>9.2814644858662998E-14</v>
      </c>
      <c r="L117">
        <f t="shared" si="20"/>
        <v>1.07795827276226E+21</v>
      </c>
      <c r="N117">
        <f t="shared" si="20"/>
        <v>9.2814644858662998E-14</v>
      </c>
      <c r="O117">
        <f t="shared" si="20"/>
        <v>1.0882754591207501E+23</v>
      </c>
      <c r="P117">
        <f t="shared" si="20"/>
        <v>9.2925667161125602E-14</v>
      </c>
      <c r="Q117">
        <f t="shared" si="20"/>
        <v>1.01141317543351E-13</v>
      </c>
      <c r="R117">
        <f t="shared" si="20"/>
        <v>5.30884376571339E+22</v>
      </c>
      <c r="S117">
        <f t="shared" si="20"/>
        <v>9.0261131902025201E-14</v>
      </c>
      <c r="T117">
        <f t="shared" si="20"/>
        <v>9.2814644858662998E-14</v>
      </c>
      <c r="U117">
        <f t="shared" si="20"/>
        <v>3.2574916014400298E+25</v>
      </c>
      <c r="V117">
        <f t="shared" si="20"/>
        <v>9.0261131902025201E-14</v>
      </c>
      <c r="W117">
        <f t="shared" si="20"/>
        <v>9.2814644858662998E-14</v>
      </c>
      <c r="X117">
        <f t="shared" si="20"/>
        <v>3.2574916014400298E+25</v>
      </c>
      <c r="Y117" s="20"/>
      <c r="Z117" s="20"/>
      <c r="AA117" s="20"/>
      <c r="AB117" s="20"/>
      <c r="AC117" s="20"/>
      <c r="AD117" s="20"/>
      <c r="AE117" s="20"/>
      <c r="AF117" s="20"/>
      <c r="AL117" t="s">
        <v>24</v>
      </c>
      <c r="AM117" s="8">
        <f>_xlfn.QUARTILE.INC(A3:A102,3)</f>
        <v>0.11839695912467074</v>
      </c>
      <c r="AN117" s="9">
        <f t="shared" ref="AN117:BU117" si="21">_xlfn.QUARTILE.INC(B3:B102,3)</f>
        <v>0.12058599923173399</v>
      </c>
      <c r="AO117" s="9">
        <f t="shared" si="21"/>
        <v>0.11840118602933175</v>
      </c>
      <c r="AP117" s="9">
        <f t="shared" si="21"/>
        <v>0.115108967816309</v>
      </c>
      <c r="AQ117" s="9">
        <f t="shared" si="21"/>
        <v>0.11798010556917075</v>
      </c>
      <c r="AR117" s="9">
        <f t="shared" si="21"/>
        <v>0.11317909072839125</v>
      </c>
      <c r="AS117" s="9">
        <f t="shared" si="21"/>
        <v>0.1179797598732375</v>
      </c>
      <c r="AT117" s="9">
        <f t="shared" si="21"/>
        <v>0.11512008479292975</v>
      </c>
      <c r="AU117" s="9">
        <f t="shared" si="21"/>
        <v>0.27462968023187301</v>
      </c>
      <c r="AV117" s="9">
        <f t="shared" si="21"/>
        <v>0.1689087451484115</v>
      </c>
      <c r="AW117" s="9">
        <f t="shared" si="21"/>
        <v>1.5367542658510399E+25</v>
      </c>
      <c r="AX117" s="9">
        <f t="shared" si="21"/>
        <v>0.15570537302212126</v>
      </c>
      <c r="AY117" s="9">
        <f t="shared" si="21"/>
        <v>0.14392670032546551</v>
      </c>
      <c r="AZ117" s="9">
        <f t="shared" si="21"/>
        <v>4.018519054072225E+27</v>
      </c>
      <c r="BA117" s="9">
        <f t="shared" si="21"/>
        <v>0.12099224074191001</v>
      </c>
      <c r="BB117" s="9">
        <f t="shared" si="21"/>
        <v>0.15422345304131974</v>
      </c>
      <c r="BC117" s="9">
        <f t="shared" si="21"/>
        <v>4.4775515218388205E+27</v>
      </c>
      <c r="BD117" s="9">
        <f t="shared" si="21"/>
        <v>0.1179789946635465</v>
      </c>
      <c r="BE117" s="9">
        <f t="shared" si="21"/>
        <v>0.122974043132781</v>
      </c>
      <c r="BF117" s="9">
        <f t="shared" si="21"/>
        <v>1.71962141631433E+29</v>
      </c>
      <c r="BG117" s="9">
        <f t="shared" si="21"/>
        <v>0.1179789946635435</v>
      </c>
      <c r="BH117" s="9">
        <f t="shared" si="21"/>
        <v>0.122974043132781</v>
      </c>
      <c r="BI117" s="9">
        <f t="shared" si="21"/>
        <v>1.71962141631433E+29</v>
      </c>
      <c r="BJ117" s="9" t="e">
        <f t="shared" si="21"/>
        <v>#NUM!</v>
      </c>
      <c r="BK117" s="9" t="e">
        <f t="shared" si="21"/>
        <v>#NUM!</v>
      </c>
      <c r="BL117" s="9" t="e">
        <f t="shared" si="21"/>
        <v>#NUM!</v>
      </c>
      <c r="BM117" s="9" t="e">
        <f t="shared" si="21"/>
        <v>#NUM!</v>
      </c>
      <c r="BN117" s="9" t="e">
        <f t="shared" si="21"/>
        <v>#NUM!</v>
      </c>
      <c r="BO117" s="9" t="e">
        <f t="shared" si="21"/>
        <v>#NUM!</v>
      </c>
      <c r="BP117" s="9" t="e">
        <f t="shared" si="21"/>
        <v>#NUM!</v>
      </c>
      <c r="BQ117" s="9" t="e">
        <f t="shared" si="21"/>
        <v>#NUM!</v>
      </c>
      <c r="BR117" s="9" t="e">
        <f t="shared" si="21"/>
        <v>#NUM!</v>
      </c>
      <c r="BS117" s="9" t="e">
        <f t="shared" si="21"/>
        <v>#NUM!</v>
      </c>
      <c r="BT117" s="9" t="e">
        <f t="shared" si="21"/>
        <v>#NUM!</v>
      </c>
      <c r="BU117" s="10" t="e">
        <f t="shared" si="21"/>
        <v>#NUM!</v>
      </c>
      <c r="BW117" s="1" t="s">
        <v>35</v>
      </c>
      <c r="BX117" s="14" t="str">
        <f>IF(BX115&lt;BX116,"no","yes")</f>
        <v>no</v>
      </c>
      <c r="BY117" s="14" t="str">
        <f t="shared" ref="BY117:DF117" si="22">IF(BY115&lt;BY116,"no","yes")</f>
        <v>no</v>
      </c>
      <c r="BZ117" s="14" t="str">
        <f t="shared" si="22"/>
        <v>no</v>
      </c>
      <c r="CA117" s="14" t="str">
        <f t="shared" si="22"/>
        <v>no</v>
      </c>
      <c r="CB117" s="14" t="str">
        <f t="shared" si="22"/>
        <v>no</v>
      </c>
      <c r="CC117" s="14" t="str">
        <f t="shared" si="22"/>
        <v>no</v>
      </c>
      <c r="CD117" s="14" t="str">
        <f t="shared" si="22"/>
        <v>no</v>
      </c>
      <c r="CE117" s="14" t="str">
        <f t="shared" si="22"/>
        <v>no</v>
      </c>
      <c r="CF117" s="14" t="str">
        <f t="shared" si="22"/>
        <v>no</v>
      </c>
      <c r="CG117" s="14" t="str">
        <f t="shared" si="22"/>
        <v>no</v>
      </c>
      <c r="CH117" s="14" t="str">
        <f t="shared" si="22"/>
        <v>no</v>
      </c>
      <c r="CI117" s="14" t="str">
        <f t="shared" si="22"/>
        <v>no</v>
      </c>
      <c r="CJ117" s="14" t="str">
        <f t="shared" si="22"/>
        <v>no</v>
      </c>
      <c r="CK117" s="14" t="str">
        <f t="shared" si="22"/>
        <v>no</v>
      </c>
      <c r="CL117" s="14" t="str">
        <f t="shared" si="22"/>
        <v>no</v>
      </c>
      <c r="CM117" s="14" t="str">
        <f t="shared" si="22"/>
        <v>no</v>
      </c>
      <c r="CN117" s="14" t="str">
        <f t="shared" si="22"/>
        <v>no</v>
      </c>
      <c r="CO117" s="14" t="str">
        <f t="shared" si="22"/>
        <v>no</v>
      </c>
      <c r="CP117" s="14" t="str">
        <f t="shared" si="22"/>
        <v>no</v>
      </c>
      <c r="CQ117" s="14" t="str">
        <f t="shared" si="22"/>
        <v>no</v>
      </c>
      <c r="CR117" s="14" t="str">
        <f t="shared" si="22"/>
        <v>no</v>
      </c>
      <c r="CS117" s="14" t="str">
        <f t="shared" si="22"/>
        <v>no</v>
      </c>
      <c r="CT117" s="14" t="str">
        <f t="shared" si="22"/>
        <v>no</v>
      </c>
      <c r="CU117" s="14" t="e">
        <f t="shared" si="22"/>
        <v>#N/A</v>
      </c>
      <c r="CV117" s="14" t="e">
        <f t="shared" si="22"/>
        <v>#N/A</v>
      </c>
      <c r="CW117" s="14" t="e">
        <f t="shared" si="22"/>
        <v>#N/A</v>
      </c>
      <c r="CX117" s="14" t="e">
        <f t="shared" si="22"/>
        <v>#N/A</v>
      </c>
      <c r="CY117" s="14" t="e">
        <f t="shared" si="22"/>
        <v>#N/A</v>
      </c>
      <c r="CZ117" s="14" t="e">
        <f t="shared" si="22"/>
        <v>#N/A</v>
      </c>
      <c r="DA117" s="14" t="e">
        <f t="shared" si="22"/>
        <v>#N/A</v>
      </c>
      <c r="DB117" s="14" t="e">
        <f t="shared" si="22"/>
        <v>#N/A</v>
      </c>
      <c r="DC117" s="14" t="e">
        <f t="shared" si="22"/>
        <v>#N/A</v>
      </c>
      <c r="DD117" s="14" t="e">
        <f t="shared" si="22"/>
        <v>#N/A</v>
      </c>
      <c r="DE117" s="14" t="e">
        <f t="shared" si="22"/>
        <v>#N/A</v>
      </c>
      <c r="DF117" s="14" t="e">
        <f t="shared" si="22"/>
        <v>#N/A</v>
      </c>
    </row>
    <row r="118" spans="1:110" x14ac:dyDescent="0.45">
      <c r="A118" t="s">
        <v>12</v>
      </c>
      <c r="B118">
        <f>SUM(A3:A102)</f>
        <v>18.702706809963971</v>
      </c>
      <c r="C118">
        <f t="shared" ref="C118:X118" si="23">SUM(B3:B102)</f>
        <v>140.14518282203579</v>
      </c>
      <c r="E118">
        <f t="shared" si="23"/>
        <v>140.0458776076666</v>
      </c>
      <c r="F118">
        <f t="shared" si="23"/>
        <v>30.566334217116665</v>
      </c>
      <c r="G118">
        <f t="shared" si="23"/>
        <v>4.7548695950244833</v>
      </c>
      <c r="I118">
        <f t="shared" si="23"/>
        <v>77.023720563664696</v>
      </c>
      <c r="J118">
        <f t="shared" si="23"/>
        <v>167.07637868035363</v>
      </c>
      <c r="K118">
        <f t="shared" si="23"/>
        <v>143.24027863366862</v>
      </c>
      <c r="L118">
        <f t="shared" si="23"/>
        <v>5.613803013438259E+28</v>
      </c>
      <c r="N118">
        <f t="shared" si="23"/>
        <v>142.83088258428265</v>
      </c>
      <c r="O118">
        <f t="shared" si="23"/>
        <v>1.5010927558417002E+31</v>
      </c>
      <c r="P118">
        <f t="shared" si="23"/>
        <v>46.190358045851539</v>
      </c>
      <c r="Q118">
        <f t="shared" si="23"/>
        <v>143.8221254509711</v>
      </c>
      <c r="R118">
        <f t="shared" si="23"/>
        <v>1.6389309319897874E+31</v>
      </c>
      <c r="S118">
        <f t="shared" si="23"/>
        <v>6.2120233015323958</v>
      </c>
      <c r="T118">
        <f t="shared" si="23"/>
        <v>147.44631497352955</v>
      </c>
      <c r="U118">
        <f t="shared" si="23"/>
        <v>1.7836173334537607E+33</v>
      </c>
      <c r="V118">
        <f t="shared" si="23"/>
        <v>6.2120202455648696</v>
      </c>
      <c r="W118">
        <f t="shared" si="23"/>
        <v>147.44631497352955</v>
      </c>
      <c r="X118">
        <f t="shared" si="23"/>
        <v>1.7836173334537607E+33</v>
      </c>
      <c r="Y118" s="20"/>
      <c r="Z118" s="20"/>
      <c r="AA118" s="20"/>
      <c r="AB118" s="20"/>
      <c r="AC118" s="20"/>
      <c r="AD118" s="20"/>
      <c r="AE118" s="20"/>
      <c r="AF118" s="20"/>
      <c r="AL118" t="s">
        <v>25</v>
      </c>
      <c r="AM118" s="8">
        <f t="array" ref="AM118">MAX(IF(ISBLANK(A3:A102),"",IF(A3:A102&lt;=AM117+$AM104*(AM117-AM115),A3:A102,"")))</f>
        <v>0.34843415317585702</v>
      </c>
      <c r="AN118" s="9">
        <f t="array" ref="AN118">MAX(IF(ISBLANK(B3:B102),"",IF(B3:B102&lt;=AN117+$AM104*(AN117-AN115),B3:B102,"")))</f>
        <v>0.35269641715942301</v>
      </c>
      <c r="AO118" s="9">
        <f t="array" ref="AO118">MAX(IF(ISBLANK(C3:C102),"",IF(C3:C102&lt;=AO117+$AM104*(AO117-AO115),C3:C102,"")))</f>
        <v>0.34526970186539402</v>
      </c>
      <c r="AP118" s="9">
        <f t="array" ref="AP118">MAX(IF(ISBLANK(D3:D102),"",IF(D3:D102&lt;=AP117+$AM104*(AP117-AP115),D3:D102,"")))</f>
        <v>0.352696527268406</v>
      </c>
      <c r="AQ118" s="9">
        <f t="array" ref="AQ118">MAX(IF(ISBLANK(E3:E102),"",IF(E3:E102&lt;=AQ117+$AM104*(AQ117-AQ115),E3:E102,"")))</f>
        <v>0.34473878508440697</v>
      </c>
      <c r="AR118" s="9">
        <f t="array" ref="AR118">MAX(IF(ISBLANK(F3:F102),"",IF(F3:F102&lt;=AR117+$AM104*(AR117-AR115),F3:F102,"")))</f>
        <v>0.33654949433831899</v>
      </c>
      <c r="AS118" s="9">
        <f t="array" ref="AS118">MAX(IF(ISBLANK(G3:G102),"",IF(G3:G102&lt;=AS117+$AM104*(AS117-AS115),G3:G102,"")))</f>
        <v>0.34473875446623198</v>
      </c>
      <c r="AT118" s="9">
        <f t="array" ref="AT118">MAX(IF(ISBLANK(H3:H102),"",IF(H3:H102&lt;=AT117+$AM104*(AT117-AT115),H3:H102,"")))</f>
        <v>0.34445658129642098</v>
      </c>
      <c r="AU118" s="9">
        <f t="array" ref="AU118">MAX(IF(ISBLANK(I3:I102),"",IF(I3:I102&lt;=AU117+$AM104*(AU117-AU115),I3:I102,"")))</f>
        <v>0.85808133261504904</v>
      </c>
      <c r="AV118" s="9">
        <f t="array" ref="AV118">MAX(IF(ISBLANK(J3:J102),"",IF(J3:J102&lt;=AV117+$AM104*(AV117-AV115),J3:J102,"")))</f>
        <v>0.442876916385958</v>
      </c>
      <c r="AW118" s="9">
        <f t="array" ref="AW118">MAX(IF(ISBLANK(K3:K102),"",IF(K3:K102&lt;=AW117+$AM104*(AW117-AW115),K3:K102,"")))</f>
        <v>4.5277677557106303E+25</v>
      </c>
      <c r="AX118" s="9">
        <f t="array" ref="AX118">MAX(IF(ISBLANK(L3:L102),"",IF(L3:L102&lt;=AX117+$AM104*(AX117-AX115),L3:L102,"")))</f>
        <v>0.45356163336400701</v>
      </c>
      <c r="AY118" s="9">
        <f t="array" ref="AY118">MAX(IF(ISBLANK(M3:M102),"",IF(M3:M102&lt;=AY117+$AM104*(AY117-AY115),M3:M102,"")))</f>
        <v>0.44639906985719802</v>
      </c>
      <c r="AZ118" s="9">
        <f t="array" ref="AZ118">MAX(IF(ISBLANK(N3:N102),"",IF(N3:N102&lt;=AZ117+$AM104*(AZ117-AZ115),N3:N102,"")))</f>
        <v>1.15493023212143E+28</v>
      </c>
      <c r="BA118" s="9">
        <f t="array" ref="BA118">MAX(IF(ISBLANK(O3:O102),"",IF(O3:O102&lt;=BA117+$AM104*(BA117-BA115),O3:O102,"")))</f>
        <v>0.34473747266941002</v>
      </c>
      <c r="BB118" s="9">
        <f t="array" ref="BB118">MAX(IF(ISBLANK(P3:P102),"",IF(P3:P102&lt;=BB117+$AM104*(BB117-BB115),P3:P102,"")))</f>
        <v>0.44639906197045498</v>
      </c>
      <c r="BC118" s="9">
        <f t="array" ref="BC118">MAX(IF(ISBLANK(Q3:Q102),"",IF(Q3:Q102&lt;=BC117+$AM104*(BC117-BC115),Q3:Q102,"")))</f>
        <v>1.00952011024328E+28</v>
      </c>
      <c r="BD118" s="9">
        <f t="array" ref="BD118">MAX(IF(ISBLANK(R3:R102),"",IF(R3:R102&lt;=BD117+$AM104*(BD117-BD115),R3:R102,"")))</f>
        <v>0.34473639544687101</v>
      </c>
      <c r="BE118" s="9">
        <f t="array" ref="BE118">MAX(IF(ISBLANK(S3:S102),"",IF(S3:S102&lt;=BE117+$AM104*(BE117-BE115),S3:S102,"")))</f>
        <v>0.336542810646701</v>
      </c>
      <c r="BF118" s="9">
        <f t="array" ref="BF118">MAX(IF(ISBLANK(T3:T102),"",IF(T3:T102&lt;=BF117+$AM104*(BF117-BF115),T3:T102,"")))</f>
        <v>5.17186565020139E+29</v>
      </c>
      <c r="BG118" s="9">
        <f t="array" ref="BG118">MAX(IF(ISBLANK(U3:U102),"",IF(U3:U102&lt;=BG117+$AM104*(BG117-BG115),U3:U102,"")))</f>
        <v>0.34473639544687101</v>
      </c>
      <c r="BH118" s="9">
        <f t="array" ref="BH118">MAX(IF(ISBLANK(V3:V102),"",IF(V3:V102&lt;=BH117+$AM104*(BH117-BH115),V3:V102,"")))</f>
        <v>0.336542810646701</v>
      </c>
      <c r="BI118" s="9">
        <f t="array" ref="BI118">MAX(IF(ISBLANK(W3:W102),"",IF(W3:W102&lt;=BI117+$AM104*(BI117-BI115),W3:W102,"")))</f>
        <v>5.17186565020139E+29</v>
      </c>
      <c r="BJ118" s="9">
        <f t="array" ref="BJ118">MAX(IF(ISBLANK(X3:X102),"",IF(X3:X102&lt;=BJ117+$AM104*(BJ117-BJ115),X3:X102,"")))</f>
        <v>0</v>
      </c>
      <c r="BK118" s="9">
        <f t="array" ref="BK118">MAX(IF(ISBLANK(Y3:Y102),"",IF(Y3:Y102&lt;=BK117+$AM104*(BK117-BK115),Y3:Y102,"")))</f>
        <v>0</v>
      </c>
      <c r="BL118" s="9">
        <f t="array" ref="BL118">MAX(IF(ISBLANK(Z3:Z102),"",IF(Z3:Z102&lt;=BL117+$AM104*(BL117-BL115),Z3:Z102,"")))</f>
        <v>0</v>
      </c>
      <c r="BM118" s="9">
        <f t="array" ref="BM118">MAX(IF(ISBLANK(AA3:AA102),"",IF(AA3:AA102&lt;=BM117+$AM104*(BM117-BM115),AA3:AA102,"")))</f>
        <v>0</v>
      </c>
      <c r="BN118" s="9">
        <f t="array" ref="BN118">MAX(IF(ISBLANK(AB3:AB102),"",IF(AB3:AB102&lt;=BN117+$AM104*(BN117-BN115),AB3:AB102,"")))</f>
        <v>0</v>
      </c>
      <c r="BO118" s="9">
        <f t="array" ref="BO118">MAX(IF(ISBLANK(AC3:AC102),"",IF(AC3:AC102&lt;=BO117+$AM104*(BO117-BO115),AC3:AC102,"")))</f>
        <v>0</v>
      </c>
      <c r="BP118" s="9">
        <f t="array" ref="BP118">MAX(IF(ISBLANK(AD3:AD102),"",IF(AD3:AD102&lt;=BP117+$AM104*(BP117-BP115),AD3:AD102,"")))</f>
        <v>0</v>
      </c>
      <c r="BQ118" s="9">
        <f t="array" ref="BQ118">MAX(IF(ISBLANK(AE3:AE102),"",IF(AE3:AE102&lt;=BQ117+$AM104*(BQ117-BQ115),AE3:AE102,"")))</f>
        <v>0</v>
      </c>
      <c r="BR118" s="9">
        <f t="array" ref="BR118">MAX(IF(ISBLANK(AF3:AF102),"",IF(AF3:AF102&lt;=BR117+$AM104*(BR117-BR115),AF3:AF102,"")))</f>
        <v>0</v>
      </c>
      <c r="BS118" s="9">
        <f t="array" ref="BS118">MAX(IF(ISBLANK(AG3:AG102),"",IF(AG3:AG102&lt;=BS117+$AM104*(BS117-BS115),AG3:AG102,"")))</f>
        <v>0</v>
      </c>
      <c r="BT118" s="9">
        <f t="array" ref="BT118">MAX(IF(ISBLANK(AH3:AH102),"",IF(AH3:AH102&lt;=BT117+$AM104*(BT117-BT115),AH3:AH102,"")))</f>
        <v>0</v>
      </c>
      <c r="BU118" s="10">
        <f t="array" ref="BU118">MAX(IF(ISBLANK(AI3:AI102),"",IF(AI3:AI102&lt;=BU117+$AM104*(BU117-BU115),AI3:AI102,"")))</f>
        <v>0</v>
      </c>
    </row>
    <row r="119" spans="1:110" x14ac:dyDescent="0.45">
      <c r="A119" t="s">
        <v>13</v>
      </c>
      <c r="B119">
        <f>COUNT(A3:A102)</f>
        <v>100</v>
      </c>
      <c r="C119">
        <f t="shared" ref="C119:X119" si="24">COUNT(B3:B102)</f>
        <v>100</v>
      </c>
      <c r="E119">
        <f t="shared" si="24"/>
        <v>100</v>
      </c>
      <c r="F119">
        <f t="shared" si="24"/>
        <v>100</v>
      </c>
      <c r="G119">
        <f t="shared" si="24"/>
        <v>100</v>
      </c>
      <c r="I119">
        <f t="shared" si="24"/>
        <v>100</v>
      </c>
      <c r="J119">
        <f t="shared" si="24"/>
        <v>100</v>
      </c>
      <c r="K119">
        <f t="shared" si="24"/>
        <v>100</v>
      </c>
      <c r="L119">
        <f t="shared" si="24"/>
        <v>100</v>
      </c>
      <c r="N119">
        <f t="shared" si="24"/>
        <v>100</v>
      </c>
      <c r="O119">
        <f t="shared" si="24"/>
        <v>100</v>
      </c>
      <c r="P119">
        <f t="shared" si="24"/>
        <v>100</v>
      </c>
      <c r="Q119">
        <f t="shared" si="24"/>
        <v>100</v>
      </c>
      <c r="R119">
        <f t="shared" si="24"/>
        <v>100</v>
      </c>
      <c r="S119">
        <f t="shared" si="24"/>
        <v>100</v>
      </c>
      <c r="T119">
        <f t="shared" si="24"/>
        <v>100</v>
      </c>
      <c r="U119">
        <f t="shared" si="24"/>
        <v>100</v>
      </c>
      <c r="V119">
        <f t="shared" si="24"/>
        <v>100</v>
      </c>
      <c r="W119">
        <f t="shared" si="24"/>
        <v>100</v>
      </c>
      <c r="X119">
        <f t="shared" si="24"/>
        <v>100</v>
      </c>
      <c r="Y119" s="20"/>
      <c r="Z119" s="20"/>
      <c r="AA119" s="20"/>
      <c r="AB119" s="20"/>
      <c r="AC119" s="20"/>
      <c r="AD119" s="20"/>
      <c r="AE119" s="20"/>
      <c r="AF119" s="20"/>
      <c r="AL119" t="s">
        <v>1</v>
      </c>
      <c r="AM119" s="11">
        <f>AVERAGE(A3:A102)</f>
        <v>0.1870270680996397</v>
      </c>
      <c r="AN119" s="12">
        <f t="shared" ref="AN119:BU119" si="25">AVERAGE(B3:B102)</f>
        <v>1.4014518282203579</v>
      </c>
      <c r="AO119" s="12">
        <f t="shared" si="25"/>
        <v>0.20081013808143974</v>
      </c>
      <c r="AP119" s="12">
        <f t="shared" si="25"/>
        <v>1.400458776076666</v>
      </c>
      <c r="AQ119" s="12">
        <f t="shared" si="25"/>
        <v>0.30566334217116664</v>
      </c>
      <c r="AR119" s="12">
        <f t="shared" si="25"/>
        <v>4.7548695950244829E-2</v>
      </c>
      <c r="AS119" s="12">
        <f t="shared" si="25"/>
        <v>0.21899634184104516</v>
      </c>
      <c r="AT119" s="12">
        <f t="shared" si="25"/>
        <v>0.77023720563664699</v>
      </c>
      <c r="AU119" s="12">
        <f t="shared" si="25"/>
        <v>1.6707637868035363</v>
      </c>
      <c r="AV119" s="12">
        <f t="shared" si="25"/>
        <v>1.4324027863366862</v>
      </c>
      <c r="AW119" s="12">
        <f t="shared" si="25"/>
        <v>5.6138030134382588E+26</v>
      </c>
      <c r="AX119" s="12">
        <f t="shared" si="25"/>
        <v>0.95877324774923678</v>
      </c>
      <c r="AY119" s="12">
        <f t="shared" si="25"/>
        <v>1.4283088258428265</v>
      </c>
      <c r="AZ119" s="12">
        <f t="shared" si="25"/>
        <v>1.5010927558417002E+29</v>
      </c>
      <c r="BA119" s="12">
        <f t="shared" si="25"/>
        <v>0.46190358045851537</v>
      </c>
      <c r="BB119" s="12">
        <f t="shared" si="25"/>
        <v>1.4382212545097111</v>
      </c>
      <c r="BC119" s="12">
        <f t="shared" si="25"/>
        <v>1.6389309319897874E+29</v>
      </c>
      <c r="BD119" s="12">
        <f t="shared" si="25"/>
        <v>6.2120233015323961E-2</v>
      </c>
      <c r="BE119" s="12">
        <f t="shared" si="25"/>
        <v>1.4744631497352956</v>
      </c>
      <c r="BF119" s="12">
        <f t="shared" si="25"/>
        <v>1.7836173334537606E+31</v>
      </c>
      <c r="BG119" s="12">
        <f t="shared" si="25"/>
        <v>6.2120202455648699E-2</v>
      </c>
      <c r="BH119" s="12">
        <f t="shared" si="25"/>
        <v>1.4744631497352956</v>
      </c>
      <c r="BI119" s="12">
        <f t="shared" si="25"/>
        <v>1.7836173334537606E+31</v>
      </c>
      <c r="BJ119" s="12" t="e">
        <f t="shared" si="25"/>
        <v>#DIV/0!</v>
      </c>
      <c r="BK119" s="12" t="e">
        <f t="shared" si="25"/>
        <v>#DIV/0!</v>
      </c>
      <c r="BL119" s="12" t="e">
        <f t="shared" si="25"/>
        <v>#DIV/0!</v>
      </c>
      <c r="BM119" s="12" t="e">
        <f t="shared" si="25"/>
        <v>#DIV/0!</v>
      </c>
      <c r="BN119" s="12" t="e">
        <f t="shared" si="25"/>
        <v>#DIV/0!</v>
      </c>
      <c r="BO119" s="12" t="e">
        <f t="shared" si="25"/>
        <v>#DIV/0!</v>
      </c>
      <c r="BP119" s="12" t="e">
        <f t="shared" si="25"/>
        <v>#DIV/0!</v>
      </c>
      <c r="BQ119" s="12" t="e">
        <f t="shared" si="25"/>
        <v>#DIV/0!</v>
      </c>
      <c r="BR119" s="12" t="e">
        <f t="shared" si="25"/>
        <v>#DIV/0!</v>
      </c>
      <c r="BS119" s="12" t="e">
        <f t="shared" si="25"/>
        <v>#DIV/0!</v>
      </c>
      <c r="BT119" s="12" t="e">
        <f t="shared" si="25"/>
        <v>#DIV/0!</v>
      </c>
      <c r="BU119" s="13" t="e">
        <f t="shared" si="25"/>
        <v>#DIV/0!</v>
      </c>
    </row>
    <row r="120" spans="1:110" x14ac:dyDescent="0.45">
      <c r="A120" t="s">
        <v>14</v>
      </c>
      <c r="B120">
        <f>GEOMEAN(A3:A102)</f>
        <v>1.3257865926339865E-7</v>
      </c>
      <c r="C120">
        <f t="shared" ref="C120:X120" si="26">GEOMEAN(B3:B102)</f>
        <v>3.3972981594461677E-6</v>
      </c>
      <c r="E120">
        <f t="shared" si="26"/>
        <v>3.3659091049351881E-6</v>
      </c>
      <c r="F120">
        <f t="shared" si="26"/>
        <v>2.1491475343079926E-7</v>
      </c>
      <c r="G120">
        <f t="shared" si="26"/>
        <v>7.5962664272682637E-6</v>
      </c>
      <c r="I120">
        <f t="shared" si="26"/>
        <v>9.6555194573735609E-6</v>
      </c>
      <c r="J120">
        <f t="shared" si="26"/>
        <v>8.6222611859538501E-5</v>
      </c>
      <c r="K120">
        <f t="shared" si="26"/>
        <v>1.0715323111915926E-4</v>
      </c>
      <c r="L120">
        <f t="shared" si="26"/>
        <v>1.1722916857234428E+24</v>
      </c>
      <c r="N120">
        <f t="shared" si="26"/>
        <v>1.0555549190794397E-4</v>
      </c>
      <c r="O120">
        <f t="shared" si="26"/>
        <v>3.8437330130556695E+26</v>
      </c>
      <c r="P120">
        <f t="shared" si="26"/>
        <v>6.6060509129700274E-5</v>
      </c>
      <c r="Q120">
        <f t="shared" si="26"/>
        <v>9.1260766913356785E-5</v>
      </c>
      <c r="R120">
        <f t="shared" si="26"/>
        <v>3.4424449384787237E+26</v>
      </c>
      <c r="S120">
        <f t="shared" si="26"/>
        <v>2.4959380754794263E-5</v>
      </c>
      <c r="T120">
        <f t="shared" si="26"/>
        <v>1.0718915963314701E-4</v>
      </c>
      <c r="U120">
        <f t="shared" si="26"/>
        <v>2.3826837319789605E+28</v>
      </c>
      <c r="V120">
        <f t="shared" si="26"/>
        <v>2.4961157711325862E-5</v>
      </c>
      <c r="W120">
        <f t="shared" si="26"/>
        <v>1.0718915963314701E-4</v>
      </c>
      <c r="X120">
        <f t="shared" si="26"/>
        <v>2.3826837319789605E+28</v>
      </c>
      <c r="Y120" s="20"/>
      <c r="Z120" s="20"/>
      <c r="AA120" s="20"/>
      <c r="AB120" s="20"/>
      <c r="AC120" s="20"/>
      <c r="AD120" s="20"/>
      <c r="AE120" s="20"/>
      <c r="AF120" s="20"/>
    </row>
    <row r="121" spans="1:110" x14ac:dyDescent="0.45">
      <c r="A121" t="s">
        <v>15</v>
      </c>
      <c r="B121">
        <f>HARMEAN(A3:A102)</f>
        <v>3.781345292734372E-13</v>
      </c>
      <c r="C121">
        <f t="shared" ref="C121:X121" si="27">HARMEAN(B3:B102)</f>
        <v>5.1189741314657725E-13</v>
      </c>
      <c r="E121">
        <f t="shared" si="27"/>
        <v>5.1189741314656917E-13</v>
      </c>
      <c r="F121">
        <f t="shared" si="27"/>
        <v>2.9639122387024785E-13</v>
      </c>
      <c r="G121">
        <f t="shared" si="27"/>
        <v>1.5467563684071452E-12</v>
      </c>
      <c r="I121">
        <f t="shared" si="27"/>
        <v>1.5255442156924091E-12</v>
      </c>
      <c r="J121">
        <f t="shared" si="27"/>
        <v>4.6673518090829405E-12</v>
      </c>
      <c r="K121">
        <f t="shared" si="27"/>
        <v>4.0994676561447261E-12</v>
      </c>
      <c r="L121">
        <f t="shared" si="27"/>
        <v>2.2420666512481697E+22</v>
      </c>
      <c r="N121">
        <f t="shared" si="27"/>
        <v>4.0994676561459984E-12</v>
      </c>
      <c r="O121">
        <f t="shared" si="27"/>
        <v>6.1489258708699841E+24</v>
      </c>
      <c r="P121">
        <f t="shared" si="27"/>
        <v>4.8730463441351336E-12</v>
      </c>
      <c r="Q121">
        <f t="shared" si="27"/>
        <v>3.668232942683134E-12</v>
      </c>
      <c r="R121">
        <f t="shared" si="27"/>
        <v>3.8225853816595015E+24</v>
      </c>
      <c r="S121">
        <f t="shared" si="27"/>
        <v>3.8474285220622198E-12</v>
      </c>
      <c r="T121">
        <f t="shared" si="27"/>
        <v>4.0994676561470501E-12</v>
      </c>
      <c r="U121">
        <f t="shared" si="27"/>
        <v>8.0773724483833161E+26</v>
      </c>
      <c r="V121">
        <f t="shared" si="27"/>
        <v>3.8513979415665511E-12</v>
      </c>
      <c r="W121">
        <f t="shared" si="27"/>
        <v>4.0994676561470501E-12</v>
      </c>
      <c r="X121">
        <f t="shared" si="27"/>
        <v>8.0773724483833161E+26</v>
      </c>
      <c r="Y121" s="20"/>
      <c r="Z121" s="20"/>
      <c r="AA121" s="20"/>
      <c r="AB121" s="20"/>
      <c r="AC121" s="20"/>
      <c r="AD121" s="20"/>
      <c r="AE121" s="20"/>
      <c r="AF121" s="20"/>
      <c r="AL121" t="s">
        <v>20</v>
      </c>
      <c r="AM121" s="3">
        <f>IF(MIN(AM114:BU114)&gt;=0,0,MIN(AM114:BU114))</f>
        <v>0</v>
      </c>
    </row>
    <row r="122" spans="1:110" x14ac:dyDescent="0.45">
      <c r="A122" t="s">
        <v>16</v>
      </c>
      <c r="B122">
        <f>AVEDEV(A3:A102)</f>
        <v>0.26144596186726832</v>
      </c>
      <c r="C122">
        <f t="shared" ref="C122:X122" si="28">AVEDEV(B3:B102)</f>
        <v>2.4346578316069998</v>
      </c>
      <c r="E122">
        <f t="shared" si="28"/>
        <v>2.4477269112216913</v>
      </c>
      <c r="F122">
        <f t="shared" si="28"/>
        <v>0.4523856520716254</v>
      </c>
      <c r="G122">
        <f t="shared" si="28"/>
        <v>6.3409245876200879E-2</v>
      </c>
      <c r="I122">
        <f t="shared" si="28"/>
        <v>1.3323177325757489</v>
      </c>
      <c r="J122">
        <f t="shared" si="28"/>
        <v>2.7334167035907599</v>
      </c>
      <c r="K122">
        <f t="shared" si="28"/>
        <v>2.4490293387510689</v>
      </c>
      <c r="L122">
        <f t="shared" si="28"/>
        <v>9.8757794348597667E+26</v>
      </c>
      <c r="N122">
        <f t="shared" si="28"/>
        <v>2.4598165996621337</v>
      </c>
      <c r="O122">
        <f t="shared" si="28"/>
        <v>2.7170731993380154E+29</v>
      </c>
      <c r="P122">
        <f t="shared" si="28"/>
        <v>0.68553498627442</v>
      </c>
      <c r="Q122">
        <f t="shared" si="28"/>
        <v>2.4601784422924875</v>
      </c>
      <c r="R122">
        <f t="shared" si="28"/>
        <v>2.8565590964165725E+29</v>
      </c>
      <c r="S122">
        <f t="shared" si="28"/>
        <v>8.2078961354605628E-2</v>
      </c>
      <c r="T122">
        <f t="shared" si="28"/>
        <v>2.5410937908363653</v>
      </c>
      <c r="U122">
        <f t="shared" si="28"/>
        <v>3.3415486407754425E+31</v>
      </c>
      <c r="V122">
        <f t="shared" si="28"/>
        <v>8.2078980910712362E-2</v>
      </c>
      <c r="W122">
        <f t="shared" si="28"/>
        <v>2.5410937908363653</v>
      </c>
      <c r="X122">
        <f t="shared" si="28"/>
        <v>3.3415486407754425E+31</v>
      </c>
      <c r="Y122" s="20"/>
      <c r="Z122" s="20"/>
      <c r="AA122" s="20"/>
      <c r="AB122" s="20"/>
      <c r="AC122" s="20"/>
      <c r="AD122" s="20"/>
      <c r="AE122" s="20"/>
      <c r="AF122" s="20"/>
    </row>
    <row r="123" spans="1:110" x14ac:dyDescent="0.45">
      <c r="A123" t="s">
        <v>17</v>
      </c>
      <c r="B123">
        <f>[1]!MAD(A3:A102)</f>
        <v>1.3773701235120225E-8</v>
      </c>
      <c r="C123">
        <f>[1]!MAD(B3:B102)</f>
        <v>1.1643298688079871E-5</v>
      </c>
      <c r="E123">
        <f>[1]!MAD(D3:D102)</f>
        <v>1.1643298688079871E-5</v>
      </c>
      <c r="F123">
        <f>[1]!MAD(E3:E102)</f>
        <v>2.1219470291988725E-8</v>
      </c>
      <c r="G123">
        <f>[1]!MAD(F3:F102)</f>
        <v>1.1049299378329525E-4</v>
      </c>
      <c r="I123">
        <f>[1]!MAD(H3:H102)</f>
        <v>7.2700719983054193E-5</v>
      </c>
      <c r="J123">
        <f>[1]!MAD(I3:I102)</f>
        <v>2.3186930931843796E-3</v>
      </c>
      <c r="K123">
        <f>[1]!MAD(J3:J102)</f>
        <v>2.1363447141368687E-3</v>
      </c>
      <c r="L123">
        <f>[1]!MAD(K3:K102)</f>
        <v>9.4048302004758896E+23</v>
      </c>
      <c r="N123">
        <f>[1]!MAD(M3:M102)</f>
        <v>2.1363447141368687E-3</v>
      </c>
      <c r="O123">
        <f>[1]!MAD(N3:N102)</f>
        <v>1.8232144605937362E+26</v>
      </c>
      <c r="P123">
        <f>[1]!MAD(O3:O102)</f>
        <v>2.3248903014736967E-3</v>
      </c>
      <c r="Q123">
        <f>[1]!MAD(P3:P102)</f>
        <v>1.8859693808769766E-3</v>
      </c>
      <c r="R123">
        <f>[1]!MAD(Q3:Q102)</f>
        <v>1.6112845382862326E+26</v>
      </c>
      <c r="S123">
        <f>[1]!MAD(R3:R102)</f>
        <v>2.3219200420300174E-3</v>
      </c>
      <c r="T123">
        <f>[1]!MAD(S3:S102)</f>
        <v>2.1363447141368687E-3</v>
      </c>
      <c r="U123">
        <f>[1]!MAD(T3:T102)</f>
        <v>2.16803756954008E+28</v>
      </c>
      <c r="V123">
        <f>[1]!MAD(U3:U102)</f>
        <v>2.321920042030131E-3</v>
      </c>
      <c r="W123">
        <f>[1]!MAD(V3:V102)</f>
        <v>2.1363447141368687E-3</v>
      </c>
      <c r="X123">
        <f>[1]!MAD(W3:W102)</f>
        <v>2.16803756954008E+28</v>
      </c>
      <c r="Y123" s="20"/>
      <c r="Z123" s="20"/>
      <c r="AA123" s="20"/>
      <c r="AB123" s="20"/>
      <c r="AC123" s="20"/>
      <c r="AD123" s="20"/>
      <c r="AE123" s="20"/>
      <c r="AF123" s="20"/>
      <c r="AL123" t="s">
        <v>21</v>
      </c>
      <c r="AM123" t="s">
        <v>30</v>
      </c>
      <c r="AN123" t="s">
        <v>30</v>
      </c>
      <c r="AO123" t="s">
        <v>30</v>
      </c>
      <c r="AP123" t="s">
        <v>30</v>
      </c>
      <c r="AQ123" t="s">
        <v>30</v>
      </c>
      <c r="AR123" t="s">
        <v>30</v>
      </c>
      <c r="AS123">
        <f>G84</f>
        <v>8.3377749149349206E-14</v>
      </c>
      <c r="AT123" t="s">
        <v>30</v>
      </c>
      <c r="AU123" t="s">
        <v>30</v>
      </c>
      <c r="AV123" t="s">
        <v>30</v>
      </c>
      <c r="AW123" t="s">
        <v>30</v>
      </c>
      <c r="AX123" t="s">
        <v>30</v>
      </c>
      <c r="AY123" t="s">
        <v>30</v>
      </c>
      <c r="AZ123" t="s">
        <v>30</v>
      </c>
      <c r="BA123" t="s">
        <v>30</v>
      </c>
      <c r="BB123">
        <f>P28</f>
        <v>7.1394391874414201E-3</v>
      </c>
      <c r="BC123" t="s">
        <v>30</v>
      </c>
      <c r="BD123" t="s">
        <v>30</v>
      </c>
      <c r="BE123" t="s">
        <v>30</v>
      </c>
      <c r="BF123" t="s">
        <v>30</v>
      </c>
      <c r="BG123" t="s">
        <v>30</v>
      </c>
      <c r="BH123">
        <f>V56</f>
        <v>7.8773042574420399E-6</v>
      </c>
      <c r="BI123" t="s">
        <v>30</v>
      </c>
      <c r="BJ123" t="s">
        <v>30</v>
      </c>
      <c r="BK123">
        <f>Y56</f>
        <v>0</v>
      </c>
      <c r="BL123" t="s">
        <v>30</v>
      </c>
      <c r="BM123">
        <f>AA43</f>
        <v>0</v>
      </c>
      <c r="BN123">
        <f>AB56</f>
        <v>0</v>
      </c>
      <c r="BO123" t="s">
        <v>30</v>
      </c>
      <c r="BP123" t="s">
        <v>30</v>
      </c>
      <c r="BQ123">
        <f>AE56</f>
        <v>0</v>
      </c>
      <c r="BR123" t="s">
        <v>30</v>
      </c>
      <c r="BS123" t="s">
        <v>30</v>
      </c>
      <c r="BT123">
        <f>AH56</f>
        <v>0</v>
      </c>
      <c r="BU123" t="s">
        <v>30</v>
      </c>
    </row>
    <row r="124" spans="1:110" x14ac:dyDescent="0.45">
      <c r="A124" s="1" t="s">
        <v>18</v>
      </c>
      <c r="B124" s="1">
        <f>[1]!IQR(A3:A102,FALSE)</f>
        <v>0.11839695912425563</v>
      </c>
      <c r="C124" s="1">
        <f>[1]!IQR(B3:B102,FALSE)</f>
        <v>0.12058599912061657</v>
      </c>
      <c r="D124" s="1"/>
      <c r="E124" s="1">
        <f>[1]!IQR(D3:D102,FALSE)</f>
        <v>0.11510896770519158</v>
      </c>
      <c r="F124" s="1">
        <f>[1]!IQR(E3:E102,FALSE)</f>
        <v>0.11798010556906398</v>
      </c>
      <c r="G124" s="1">
        <f>[1]!IQR(F3:F102,FALSE)</f>
        <v>0.11317906379545981</v>
      </c>
      <c r="H124" s="1"/>
      <c r="I124" s="1">
        <f>[1]!IQR(H3:H102,FALSE)</f>
        <v>0.11512005785805139</v>
      </c>
      <c r="J124" s="1">
        <f>[1]!IQR(I3:I102,FALSE)</f>
        <v>0.27462967367728586</v>
      </c>
      <c r="K124" s="1">
        <f>[1]!IQR(J3:J102,FALSE)</f>
        <v>0.16890857783083524</v>
      </c>
      <c r="L124" s="1">
        <f>[1]!IQR(K3:K102,FALSE)</f>
        <v>1.5322140297580776E+25</v>
      </c>
      <c r="M124" s="1"/>
      <c r="N124" s="1">
        <f>[1]!IQR(M3:M102,FALSE)</f>
        <v>0.14392653300788924</v>
      </c>
      <c r="O124" s="1">
        <f>[1]!IQR(N3:N102,FALSE)</f>
        <v>3.9721805421699125E+27</v>
      </c>
      <c r="P124" s="1">
        <f>[1]!IQR(O3:O102,FALSE)</f>
        <v>0.12099222956118552</v>
      </c>
      <c r="Q124" s="1">
        <f>[1]!IQR(P3:P102,FALSE)</f>
        <v>0.15422344152417491</v>
      </c>
      <c r="R124" s="1">
        <f>[1]!IQR(Q3:Q102,FALSE)</f>
        <v>4.4598182608157318E+27</v>
      </c>
      <c r="S124" s="1">
        <f>[1]!IQR(R3:R102,FALSE)</f>
        <v>0.11797898858003431</v>
      </c>
      <c r="T124" s="1">
        <f>[1]!IQR(S3:S102,FALSE)</f>
        <v>0.12297387581520473</v>
      </c>
      <c r="U124" s="1">
        <f>[1]!IQR(T3:T102,FALSE)</f>
        <v>1.7017269928913062E+29</v>
      </c>
      <c r="V124" s="1">
        <f>[1]!IQR(U3:U102,FALSE)</f>
        <v>0.11797898858003131</v>
      </c>
      <c r="W124" s="1">
        <f>[1]!IQR(V3:V102,FALSE)</f>
        <v>0.12297387581520473</v>
      </c>
      <c r="X124" s="1">
        <f>[1]!IQR(W3:W102,FALSE)</f>
        <v>1.7017269928913062E+29</v>
      </c>
      <c r="Y124" s="21"/>
      <c r="Z124" s="21"/>
      <c r="AA124" s="21"/>
      <c r="AB124" s="21"/>
      <c r="AC124" s="21"/>
      <c r="AD124" s="21"/>
      <c r="AE124" s="21"/>
      <c r="AF124" s="21"/>
      <c r="AG124" s="1"/>
      <c r="AH124" s="1"/>
      <c r="AI124" s="1"/>
      <c r="AJ124" s="1"/>
      <c r="BB124">
        <f>P56</f>
        <v>1.18280434335815E-8</v>
      </c>
    </row>
    <row r="125" spans="1:110" x14ac:dyDescent="0.45">
      <c r="Y125" s="20"/>
      <c r="Z125" s="20"/>
      <c r="AA125" s="20"/>
      <c r="AB125" s="20"/>
      <c r="AC125" s="20"/>
      <c r="AD125" s="20"/>
      <c r="AE125" s="20"/>
      <c r="AF125" s="20"/>
    </row>
    <row r="126" spans="1:110" x14ac:dyDescent="0.45">
      <c r="A126" t="s">
        <v>38</v>
      </c>
      <c r="Y126" s="20"/>
      <c r="Z126" s="20"/>
      <c r="AA126" s="20"/>
      <c r="AB126" s="20"/>
      <c r="AC126" s="20"/>
      <c r="AD126" s="20"/>
      <c r="AE126" s="20"/>
      <c r="AF126" s="20"/>
    </row>
    <row r="127" spans="1:110" x14ac:dyDescent="0.45">
      <c r="Y127" s="20"/>
      <c r="Z127" s="20"/>
      <c r="AA127" s="20"/>
      <c r="AB127" s="20"/>
      <c r="AC127" s="20"/>
      <c r="AD127" s="20"/>
      <c r="AE127" s="20"/>
      <c r="AF127" s="20"/>
    </row>
    <row r="128" spans="1:110" x14ac:dyDescent="0.45">
      <c r="B128" t="str">
        <f>A2</f>
        <v>UF Mul Cbrt</v>
      </c>
      <c r="C128" t="str">
        <f t="shared" ref="C128:X128" si="29">B2</f>
        <v>UF MulVA Cbrt</v>
      </c>
      <c r="D128" t="str">
        <f t="shared" si="29"/>
        <v>UF NoLog Cbrt</v>
      </c>
      <c r="E128" t="str">
        <f t="shared" si="29"/>
        <v>UF NoLogVA Cbrt</v>
      </c>
      <c r="F128" t="str">
        <f t="shared" si="29"/>
        <v>UFDistr Mul Cbrt</v>
      </c>
      <c r="G128" t="str">
        <f t="shared" si="29"/>
        <v>UFDistr MulVA Cbrt</v>
      </c>
      <c r="H128" t="str">
        <f t="shared" si="29"/>
        <v>UFDistr NoLog Cbrt</v>
      </c>
      <c r="I128" t="str">
        <f t="shared" si="29"/>
        <v>UFDistr NoLogVA Cbrt</v>
      </c>
      <c r="J128" t="str">
        <f t="shared" si="29"/>
        <v>UFCenter Bitdiff Cbrt</v>
      </c>
      <c r="K128" t="str">
        <f t="shared" si="29"/>
        <v>UFCenter BitdiffVA Cbrt</v>
      </c>
      <c r="L128" t="str">
        <f t="shared" si="29"/>
        <v>UFCenter BitdiffFN Cbrt</v>
      </c>
      <c r="M128" t="str">
        <f t="shared" si="29"/>
        <v>UFCenter HardLog Cbrt</v>
      </c>
      <c r="N128" t="str">
        <f t="shared" si="29"/>
        <v>UFCenter HardLogVA Cbrt</v>
      </c>
      <c r="O128" t="str">
        <f t="shared" si="29"/>
        <v>UFCenter HardLogFN Cbrt</v>
      </c>
      <c r="P128" t="str">
        <f t="shared" si="29"/>
        <v>UFCenter Log Cbrt</v>
      </c>
      <c r="Q128" t="str">
        <f t="shared" si="29"/>
        <v>UFCenter LogVA Cbrt</v>
      </c>
      <c r="R128" t="str">
        <f t="shared" si="29"/>
        <v>UFCenter LogFN Cbrt</v>
      </c>
      <c r="S128" t="str">
        <f t="shared" si="29"/>
        <v>UFCenter Mul Cbrt</v>
      </c>
      <c r="T128" t="str">
        <f t="shared" si="29"/>
        <v>UFCenter MulVA Cbrt</v>
      </c>
      <c r="U128" t="str">
        <f t="shared" si="29"/>
        <v>UFCenter MulFN Cbrt</v>
      </c>
      <c r="V128" t="str">
        <f t="shared" si="29"/>
        <v>UFCenter NoLog Cbrt</v>
      </c>
      <c r="W128" t="str">
        <f t="shared" si="29"/>
        <v>UFCenter NoLogVA Cbrt</v>
      </c>
      <c r="X128" t="str">
        <f t="shared" si="29"/>
        <v>UFCenter NoLogFN Cbrt</v>
      </c>
    </row>
    <row r="129" spans="1:37" x14ac:dyDescent="0.45">
      <c r="A129" t="s">
        <v>39</v>
      </c>
      <c r="B129" s="5">
        <f>MEDIAN(A3:A102)</f>
        <v>1.377377450983985E-8</v>
      </c>
      <c r="C129" s="6">
        <f t="shared" ref="C129:X129" si="30">MEDIAN(B3:B102)</f>
        <v>1.1643298729768746E-5</v>
      </c>
      <c r="D129" s="6">
        <f t="shared" si="30"/>
        <v>3.9960090236768E-8</v>
      </c>
      <c r="E129" s="6">
        <f t="shared" si="30"/>
        <v>1.1643298729768746E-5</v>
      </c>
      <c r="F129" s="6">
        <f t="shared" si="30"/>
        <v>2.1219545842665551E-8</v>
      </c>
      <c r="G129" s="6">
        <f t="shared" si="30"/>
        <v>1.1049299386894896E-4</v>
      </c>
      <c r="H129" s="6">
        <f t="shared" si="30"/>
        <v>3.1112635245911196E-8</v>
      </c>
      <c r="I129" s="6">
        <f t="shared" si="30"/>
        <v>7.2700720063212295E-5</v>
      </c>
      <c r="J129" s="6">
        <f t="shared" si="30"/>
        <v>2.3186931041492198E-3</v>
      </c>
      <c r="K129" s="6">
        <f t="shared" si="30"/>
        <v>2.1363448252344997E-3</v>
      </c>
      <c r="L129" s="6">
        <f t="shared" si="30"/>
        <v>9.520900271103144E+23</v>
      </c>
      <c r="M129" s="6">
        <f t="shared" si="30"/>
        <v>2.3160354021003401E-3</v>
      </c>
      <c r="N129" s="6">
        <f t="shared" si="30"/>
        <v>2.1363448252344997E-3</v>
      </c>
      <c r="O129" s="6">
        <f t="shared" si="30"/>
        <v>1.8858966669387998E+26</v>
      </c>
      <c r="P129" s="6">
        <f t="shared" si="30"/>
        <v>2.3248903217920548E-3</v>
      </c>
      <c r="Q129" s="6">
        <f t="shared" si="30"/>
        <v>1.8859695706285799E-3</v>
      </c>
      <c r="R129" s="6">
        <f t="shared" si="30"/>
        <v>1.6398745763928799E+26</v>
      </c>
      <c r="S129" s="6">
        <f t="shared" si="30"/>
        <v>2.3219200849871552E-3</v>
      </c>
      <c r="T129" s="6">
        <f t="shared" si="30"/>
        <v>2.1363448252344997E-3</v>
      </c>
      <c r="U129" s="6">
        <f t="shared" si="30"/>
        <v>2.2014118333887302E+28</v>
      </c>
      <c r="V129" s="6">
        <f t="shared" si="30"/>
        <v>2.321920084987935E-3</v>
      </c>
      <c r="W129" s="6">
        <f t="shared" si="30"/>
        <v>2.1363448252344997E-3</v>
      </c>
      <c r="X129" s="6">
        <f t="shared" si="30"/>
        <v>2.2014118333887302E+28</v>
      </c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7"/>
    </row>
    <row r="130" spans="1:37" x14ac:dyDescent="0.45">
      <c r="A130" t="s">
        <v>40</v>
      </c>
      <c r="B130" s="8">
        <f>[1]!RANK_SUM(A3:AI102, 1,1)</f>
        <v>78391</v>
      </c>
      <c r="C130" s="9">
        <f>[1]!RANK_SUM(A3:AI102, 2,1)</f>
        <v>86844</v>
      </c>
      <c r="D130" s="9">
        <f>[1]!RANK_SUM(A3:AI102, 3,1)</f>
        <v>79012</v>
      </c>
      <c r="E130" s="9">
        <f>[1]!RANK_SUM(A3:AI102, 4,1)</f>
        <v>86589</v>
      </c>
      <c r="F130" s="9">
        <f>[1]!RANK_SUM(A3:AI102, 5,1)</f>
        <v>79625.5</v>
      </c>
      <c r="G130" s="9">
        <f>[1]!RANK_SUM(A3:AI102, 6,1)</f>
        <v>84276</v>
      </c>
      <c r="H130" s="9">
        <f>[1]!RANK_SUM(A3:AI102, 7,1)</f>
        <v>77939</v>
      </c>
      <c r="I130" s="9">
        <f>[1]!RANK_SUM(A3:AI102, 8,1)</f>
        <v>88612</v>
      </c>
      <c r="J130" s="9">
        <f>[1]!RANK_SUM(A3:AI102, 9,1)</f>
        <v>99055.5</v>
      </c>
      <c r="K130" s="9">
        <f>[1]!RANK_SUM(A3:AI102, 10,1)</f>
        <v>98159.5</v>
      </c>
      <c r="L130" s="9">
        <f>[1]!RANK_SUM(A3:AI102, 11,1)</f>
        <v>188556</v>
      </c>
      <c r="M130" s="9">
        <f>[1]!RANK_SUM(A3:AI102, 12,1)</f>
        <v>96622</v>
      </c>
      <c r="N130" s="9">
        <f>[1]!RANK_SUM(A3:AI102, 13,1)</f>
        <v>98005</v>
      </c>
      <c r="O130" s="9">
        <f>[1]!RANK_SUM(A3:AI102, 14,1)</f>
        <v>202707</v>
      </c>
      <c r="P130" s="9">
        <f>[1]!RANK_SUM(A3:AI102, 15,1)</f>
        <v>97234.5</v>
      </c>
      <c r="Q130" s="9">
        <f>[1]!RANK_SUM(A3:AI102, 16,1)</f>
        <v>96609</v>
      </c>
      <c r="R130" s="9">
        <f>[1]!RANK_SUM(A3:AI102, 17,1)</f>
        <v>202375</v>
      </c>
      <c r="S130" s="9">
        <f>[1]!RANK_SUM(A3:AI102, 18,1)</f>
        <v>88924</v>
      </c>
      <c r="T130" s="9">
        <f>[1]!RANK_SUM(A3:AI102, 19,1)</f>
        <v>98040</v>
      </c>
      <c r="U130" s="9">
        <f>[1]!RANK_SUM(A3:AI102, 20,1)</f>
        <v>215806</v>
      </c>
      <c r="V130" s="9">
        <f>[1]!RANK_SUM(A3:AI102, 21,1)</f>
        <v>88922</v>
      </c>
      <c r="W130" s="9">
        <f>[1]!RANK_SUM(A3:AI102, 22,1)</f>
        <v>98040</v>
      </c>
      <c r="X130" s="9">
        <f>[1]!RANK_SUM(A3:AI102, 23,1)</f>
        <v>215806</v>
      </c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10"/>
    </row>
    <row r="131" spans="1:37" x14ac:dyDescent="0.45">
      <c r="A131" t="s">
        <v>41</v>
      </c>
      <c r="B131" s="8">
        <f>COUNT(A3:A102)</f>
        <v>100</v>
      </c>
      <c r="C131" s="9">
        <f t="shared" ref="C131:X131" si="31">COUNT(B3:B102)</f>
        <v>100</v>
      </c>
      <c r="D131" s="9">
        <f t="shared" si="31"/>
        <v>100</v>
      </c>
      <c r="E131" s="9">
        <f t="shared" si="31"/>
        <v>100</v>
      </c>
      <c r="F131" s="9">
        <f t="shared" si="31"/>
        <v>100</v>
      </c>
      <c r="G131" s="9">
        <f t="shared" si="31"/>
        <v>100</v>
      </c>
      <c r="H131" s="9">
        <f t="shared" si="31"/>
        <v>100</v>
      </c>
      <c r="I131" s="9">
        <f t="shared" si="31"/>
        <v>100</v>
      </c>
      <c r="J131" s="9">
        <f t="shared" si="31"/>
        <v>100</v>
      </c>
      <c r="K131" s="9">
        <f t="shared" si="31"/>
        <v>100</v>
      </c>
      <c r="L131" s="9">
        <f t="shared" si="31"/>
        <v>100</v>
      </c>
      <c r="M131" s="9">
        <f t="shared" si="31"/>
        <v>100</v>
      </c>
      <c r="N131" s="9">
        <f t="shared" si="31"/>
        <v>100</v>
      </c>
      <c r="O131" s="9">
        <f t="shared" si="31"/>
        <v>100</v>
      </c>
      <c r="P131" s="9">
        <f t="shared" si="31"/>
        <v>100</v>
      </c>
      <c r="Q131" s="9">
        <f t="shared" si="31"/>
        <v>100</v>
      </c>
      <c r="R131" s="9">
        <f t="shared" si="31"/>
        <v>100</v>
      </c>
      <c r="S131" s="9">
        <f t="shared" si="31"/>
        <v>100</v>
      </c>
      <c r="T131" s="9">
        <f t="shared" si="31"/>
        <v>100</v>
      </c>
      <c r="U131" s="9">
        <f t="shared" si="31"/>
        <v>100</v>
      </c>
      <c r="V131" s="9">
        <f t="shared" si="31"/>
        <v>100</v>
      </c>
      <c r="W131" s="9">
        <f t="shared" si="31"/>
        <v>100</v>
      </c>
      <c r="X131" s="9">
        <f t="shared" si="31"/>
        <v>100</v>
      </c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10"/>
      <c r="AK131" s="16">
        <f>SUM(B131:AJ131)</f>
        <v>2300</v>
      </c>
    </row>
    <row r="132" spans="1:37" x14ac:dyDescent="0.45">
      <c r="A132" t="s">
        <v>42</v>
      </c>
      <c r="B132" s="11">
        <f>B130^2/B131</f>
        <v>61451488.810000002</v>
      </c>
      <c r="C132" s="12">
        <f t="shared" ref="C132:X132" si="32">C130^2/C131</f>
        <v>75418803.359999999</v>
      </c>
      <c r="D132" s="12">
        <f t="shared" si="32"/>
        <v>62428961.439999998</v>
      </c>
      <c r="E132" s="12">
        <f t="shared" si="32"/>
        <v>74976549.209999993</v>
      </c>
      <c r="F132" s="12">
        <f t="shared" si="32"/>
        <v>63402202.502499998</v>
      </c>
      <c r="G132" s="12">
        <f t="shared" si="32"/>
        <v>71024441.760000005</v>
      </c>
      <c r="H132" s="12">
        <f t="shared" si="32"/>
        <v>60744877.210000001</v>
      </c>
      <c r="I132" s="12">
        <f t="shared" si="32"/>
        <v>78520865.439999998</v>
      </c>
      <c r="J132" s="12">
        <f t="shared" si="32"/>
        <v>98119920.802499995</v>
      </c>
      <c r="K132" s="12">
        <f t="shared" si="32"/>
        <v>96352874.402500004</v>
      </c>
      <c r="L132" s="12">
        <f t="shared" si="32"/>
        <v>355533651.36000001</v>
      </c>
      <c r="M132" s="12">
        <f t="shared" si="32"/>
        <v>93358108.840000004</v>
      </c>
      <c r="N132" s="12">
        <f t="shared" si="32"/>
        <v>96049800.25</v>
      </c>
      <c r="O132" s="12">
        <f t="shared" si="32"/>
        <v>410901278.49000001</v>
      </c>
      <c r="P132" s="12">
        <f t="shared" si="32"/>
        <v>94545479.902500004</v>
      </c>
      <c r="Q132" s="12">
        <f t="shared" si="32"/>
        <v>93332988.810000002</v>
      </c>
      <c r="R132" s="12">
        <f t="shared" si="32"/>
        <v>409556406.25</v>
      </c>
      <c r="S132" s="12">
        <f t="shared" si="32"/>
        <v>79074777.760000005</v>
      </c>
      <c r="T132" s="12">
        <f t="shared" si="32"/>
        <v>96118416</v>
      </c>
      <c r="U132" s="12">
        <f t="shared" si="32"/>
        <v>465722296.36000001</v>
      </c>
      <c r="V132" s="12">
        <f t="shared" si="32"/>
        <v>79071220.840000004</v>
      </c>
      <c r="W132" s="12">
        <f t="shared" si="32"/>
        <v>96118416</v>
      </c>
      <c r="X132" s="12">
        <f t="shared" si="32"/>
        <v>465722296.36000001</v>
      </c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3"/>
      <c r="AK132" s="17">
        <f>SUM(B132:AJ132)</f>
        <v>3577546122.1600008</v>
      </c>
    </row>
    <row r="133" spans="1:37" x14ac:dyDescent="0.45">
      <c r="A133" t="s">
        <v>43</v>
      </c>
      <c r="AK133" s="17">
        <f>12*AK132/(AK131*(AK131+1))-3*(AK131+1)</f>
        <v>1208.8896256674816</v>
      </c>
    </row>
    <row r="134" spans="1:37" x14ac:dyDescent="0.45">
      <c r="A134" t="s">
        <v>44</v>
      </c>
      <c r="AK134" s="17">
        <f>AK133/(1-[1]!TiesCorrection(A3:AI102)/(3500*(3500^2-1)))</f>
        <v>1208.8898054995473</v>
      </c>
    </row>
    <row r="135" spans="1:37" x14ac:dyDescent="0.45">
      <c r="A135" t="s">
        <v>45</v>
      </c>
      <c r="AK135" s="17">
        <f>COUNTA(B128:AJ128)-1</f>
        <v>22</v>
      </c>
    </row>
    <row r="136" spans="1:37" x14ac:dyDescent="0.45">
      <c r="A136" t="s">
        <v>33</v>
      </c>
      <c r="AK136" s="17">
        <f>_xlfn.CHISQ.DIST.RT(AK134,AK135)</f>
        <v>5.6748076791064653E-242</v>
      </c>
    </row>
    <row r="137" spans="1:37" x14ac:dyDescent="0.45">
      <c r="A137" t="s">
        <v>34</v>
      </c>
      <c r="AK137" s="17">
        <v>0.05</v>
      </c>
    </row>
    <row r="138" spans="1:37" x14ac:dyDescent="0.45">
      <c r="A138" t="s">
        <v>46</v>
      </c>
      <c r="AK138" s="18" t="str">
        <f>IF(AK136&lt;AK137,"yes","no")</f>
        <v>yes</v>
      </c>
    </row>
  </sheetData>
  <conditionalFormatting sqref="B107:AJ107">
    <cfRule type="top10" dxfId="49" priority="12" rank="1"/>
    <cfRule type="top10" dxfId="48" priority="11" bottom="1" rank="1"/>
  </conditionalFormatting>
  <conditionalFormatting sqref="B109:AJ109">
    <cfRule type="top10" dxfId="47" priority="7" bottom="1" rank="1"/>
    <cfRule type="top10" dxfId="46" priority="8" rank="1"/>
  </conditionalFormatting>
  <conditionalFormatting sqref="B116:AJ116">
    <cfRule type="top10" dxfId="45" priority="5" bottom="1" rank="1"/>
    <cfRule type="top10" dxfId="44" priority="6" rank="1"/>
  </conditionalFormatting>
  <conditionalFormatting sqref="B117:AJ117">
    <cfRule type="top10" dxfId="43" priority="3" bottom="1" rank="1"/>
    <cfRule type="top10" dxfId="42" priority="4" rank="1"/>
  </conditionalFormatting>
  <conditionalFormatting sqref="B111:AJ111">
    <cfRule type="top10" dxfId="41" priority="1" bottom="1" rank="1"/>
    <cfRule type="top10" dxfId="40" priority="2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138"/>
  <sheetViews>
    <sheetView topLeftCell="A81" zoomScale="70" zoomScaleNormal="70" workbookViewId="0">
      <selection activeCell="M104" sqref="M104:M125"/>
    </sheetView>
  </sheetViews>
  <sheetFormatPr defaultRowHeight="14.25" x14ac:dyDescent="0.45"/>
  <sheetData>
    <row r="1" spans="1:35" x14ac:dyDescent="0.45">
      <c r="A1" t="s">
        <v>73</v>
      </c>
    </row>
    <row r="2" spans="1:35" x14ac:dyDescent="0.45">
      <c r="A2" t="s">
        <v>48</v>
      </c>
      <c r="B2" t="s">
        <v>49</v>
      </c>
      <c r="C2" t="s">
        <v>50</v>
      </c>
      <c r="D2" t="s">
        <v>51</v>
      </c>
      <c r="E2" t="s">
        <v>52</v>
      </c>
      <c r="F2" t="s">
        <v>53</v>
      </c>
      <c r="G2" t="s">
        <v>54</v>
      </c>
      <c r="H2" t="s">
        <v>55</v>
      </c>
      <c r="I2" t="s">
        <v>56</v>
      </c>
      <c r="J2" t="s">
        <v>57</v>
      </c>
      <c r="K2" t="s">
        <v>58</v>
      </c>
      <c r="L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  <c r="S2" t="s">
        <v>66</v>
      </c>
      <c r="T2" t="s">
        <v>67</v>
      </c>
      <c r="U2" t="s">
        <v>68</v>
      </c>
      <c r="V2" t="s">
        <v>69</v>
      </c>
      <c r="W2" t="s">
        <v>70</v>
      </c>
    </row>
    <row r="3" spans="1:35" x14ac:dyDescent="0.45">
      <c r="A3" s="19">
        <v>0.34587956627563099</v>
      </c>
      <c r="B3" s="19">
        <v>0.54490771658669002</v>
      </c>
      <c r="C3" s="19">
        <v>0.45412251581622398</v>
      </c>
      <c r="D3" s="19">
        <v>0.54490771660925297</v>
      </c>
      <c r="E3" s="19">
        <v>0.45339688703701297</v>
      </c>
      <c r="F3" s="19">
        <v>0.11541407454467301</v>
      </c>
      <c r="G3" s="19">
        <v>0.117617569905729</v>
      </c>
      <c r="H3" s="19">
        <v>0.33636970374351899</v>
      </c>
      <c r="I3" s="19">
        <v>0.453393659810918</v>
      </c>
      <c r="J3" s="19">
        <v>0.54491057665130704</v>
      </c>
      <c r="K3" s="19">
        <v>3.0008748281649399E+24</v>
      </c>
      <c r="L3" s="19">
        <v>0.45339363574678299</v>
      </c>
      <c r="M3" s="19">
        <v>0.54491057597037396</v>
      </c>
      <c r="N3" s="19">
        <v>5.95268375147664E+25</v>
      </c>
      <c r="O3" s="19">
        <v>0.45339363574678698</v>
      </c>
      <c r="P3" s="19">
        <v>0.54491057610553095</v>
      </c>
      <c r="Q3" s="19">
        <v>3.9360970287327401E+28</v>
      </c>
      <c r="R3" s="19">
        <v>0.11761683579075501</v>
      </c>
      <c r="S3" s="19">
        <v>0.54491057601255399</v>
      </c>
      <c r="T3" s="19">
        <v>2.4485471815372501E+25</v>
      </c>
      <c r="U3" s="19">
        <v>0.11761683579075501</v>
      </c>
      <c r="V3" s="19">
        <v>0.54491057601255399</v>
      </c>
      <c r="W3" s="19">
        <v>2.4485471815372501E+25</v>
      </c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</row>
    <row r="4" spans="1:35" x14ac:dyDescent="0.45">
      <c r="A4" s="19">
        <v>0.117798584050678</v>
      </c>
      <c r="B4" s="19">
        <v>2.0722064525175998E-3</v>
      </c>
      <c r="C4" s="19">
        <v>0.117798584051671</v>
      </c>
      <c r="D4" s="19">
        <v>2.0722064525175998E-3</v>
      </c>
      <c r="E4" s="19">
        <v>0.45346647116667699</v>
      </c>
      <c r="F4" s="19">
        <v>3.4180305525254799E-2</v>
      </c>
      <c r="G4" s="19">
        <v>0.34533171817193498</v>
      </c>
      <c r="H4" s="19">
        <v>2.07218554867816E-3</v>
      </c>
      <c r="I4" s="19">
        <v>0.34533010748890502</v>
      </c>
      <c r="J4" s="19">
        <v>2.0750205200756799E-3</v>
      </c>
      <c r="K4" s="19">
        <v>1.5014348547370899E+25</v>
      </c>
      <c r="L4" s="19">
        <v>0.34532933232729601</v>
      </c>
      <c r="M4" s="19">
        <v>2.0750205200756799E-3</v>
      </c>
      <c r="N4" s="19">
        <v>5.5775298238514198E+26</v>
      </c>
      <c r="O4" s="19">
        <v>0.345329332280709</v>
      </c>
      <c r="P4" s="19">
        <v>2.0750950826564601E-3</v>
      </c>
      <c r="Q4" s="19">
        <v>4.8775700903379396E+24</v>
      </c>
      <c r="R4" s="19">
        <v>0.346330868463821</v>
      </c>
      <c r="S4" s="19">
        <v>2.0750205200756799E-3</v>
      </c>
      <c r="T4" s="19">
        <v>6.5846456461151202E+28</v>
      </c>
      <c r="U4" s="19">
        <v>0.346330868463821</v>
      </c>
      <c r="V4" s="19">
        <v>2.0750205200756799E-3</v>
      </c>
      <c r="W4" s="19">
        <v>6.5846456461151202E+28</v>
      </c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</row>
    <row r="5" spans="1:35" x14ac:dyDescent="0.45">
      <c r="A5" s="19">
        <v>6.9173911043662801E-10</v>
      </c>
      <c r="B5" s="19">
        <v>7.1448036376153802E-10</v>
      </c>
      <c r="C5" s="19">
        <v>6.9173267114308601E-10</v>
      </c>
      <c r="D5" s="19">
        <v>7.1448036376153802E-10</v>
      </c>
      <c r="E5" s="19">
        <v>4.8482329262355896E-12</v>
      </c>
      <c r="F5" s="19">
        <v>7.2289951802417802E-12</v>
      </c>
      <c r="G5" s="19">
        <v>4.7546411252596897E-12</v>
      </c>
      <c r="H5" s="19">
        <v>7.2289951802417802E-12</v>
      </c>
      <c r="I5" s="19">
        <v>3.9799274986762604E-12</v>
      </c>
      <c r="J5" s="19">
        <v>1.02917674382752E-13</v>
      </c>
      <c r="K5" s="19">
        <v>2.96704860467035E+24</v>
      </c>
      <c r="L5" s="19">
        <v>3.9799274986762604E-12</v>
      </c>
      <c r="M5" s="19">
        <v>1.02917674382752E-13</v>
      </c>
      <c r="N5" s="19">
        <v>5.48215232060287E+26</v>
      </c>
      <c r="O5" s="19">
        <v>9.02167229810402E-13</v>
      </c>
      <c r="P5" s="19">
        <v>1.4233059175694499E-13</v>
      </c>
      <c r="Q5" s="19">
        <v>6.1235494620459601E+25</v>
      </c>
      <c r="R5" s="19">
        <v>3.8838932070461803E-12</v>
      </c>
      <c r="S5" s="19">
        <v>1.02917674382752E-13</v>
      </c>
      <c r="T5" s="19">
        <v>1.4888959085923601E+30</v>
      </c>
      <c r="U5" s="19">
        <v>3.8838932070461803E-12</v>
      </c>
      <c r="V5" s="19">
        <v>1.02917674382752E-13</v>
      </c>
      <c r="W5" s="19">
        <v>1.4888959085923601E+30</v>
      </c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</row>
    <row r="6" spans="1:35" x14ac:dyDescent="0.45">
      <c r="A6" s="19">
        <v>7.3363537467230304E-13</v>
      </c>
      <c r="B6" s="19">
        <v>70.619693745759207</v>
      </c>
      <c r="C6" s="19">
        <v>4.3021142204224801E-13</v>
      </c>
      <c r="D6" s="19">
        <v>70.619693701620605</v>
      </c>
      <c r="E6" s="19">
        <v>9.1260332624187805E-14</v>
      </c>
      <c r="F6" s="19">
        <v>5.1197946044800798E-5</v>
      </c>
      <c r="G6" s="19">
        <v>8.7263529735537304E-14</v>
      </c>
      <c r="H6" s="19">
        <v>5.11979460490197E-5</v>
      </c>
      <c r="I6" s="19">
        <v>77.341282700441198</v>
      </c>
      <c r="J6" s="19">
        <v>68.693403605578496</v>
      </c>
      <c r="K6" s="19">
        <v>2.9296858757019199E+25</v>
      </c>
      <c r="L6" s="19">
        <v>5.0918384354510203E-3</v>
      </c>
      <c r="M6" s="19">
        <v>68.693458845313302</v>
      </c>
      <c r="N6" s="19">
        <v>7.7713745146922496E+25</v>
      </c>
      <c r="O6" s="19">
        <v>5.0918385534720603E-3</v>
      </c>
      <c r="P6" s="19">
        <v>69.044579675836601</v>
      </c>
      <c r="Q6" s="19">
        <v>2.1690294804113602E+25</v>
      </c>
      <c r="R6" s="19">
        <v>5.0918387471722204E-3</v>
      </c>
      <c r="S6" s="19">
        <v>67.740161276230396</v>
      </c>
      <c r="T6" s="19">
        <v>4.42594116608497E+27</v>
      </c>
      <c r="U6" s="19">
        <v>5.0918387471722204E-3</v>
      </c>
      <c r="V6" s="19">
        <v>67.740161276230396</v>
      </c>
      <c r="W6" s="19">
        <v>4.42594116608497E+27</v>
      </c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</row>
    <row r="7" spans="1:35" x14ac:dyDescent="0.45">
      <c r="A7" s="19">
        <v>8.2532869427609496E-12</v>
      </c>
      <c r="B7" s="19">
        <v>1.98498106840361E-10</v>
      </c>
      <c r="C7" s="19">
        <v>5.19950749122699E-12</v>
      </c>
      <c r="D7" s="19">
        <v>1.98498106840361E-10</v>
      </c>
      <c r="E7" s="19">
        <v>9.3813845580825702E-14</v>
      </c>
      <c r="F7" s="19">
        <v>1.59726676329796E-11</v>
      </c>
      <c r="G7" s="19">
        <v>8.8928864272475001E-14</v>
      </c>
      <c r="H7" s="19">
        <v>1.59726676329796E-11</v>
      </c>
      <c r="I7" s="19">
        <v>1.05582209641852E-13</v>
      </c>
      <c r="J7" s="19">
        <v>2.8019697673187199E-11</v>
      </c>
      <c r="K7" s="19">
        <v>9.5102224299588999E+23</v>
      </c>
      <c r="L7" s="19">
        <v>1.00475183728576E-13</v>
      </c>
      <c r="M7" s="19">
        <v>2.8019697673187199E-11</v>
      </c>
      <c r="N7" s="19">
        <v>2.2347857419617399E+24</v>
      </c>
      <c r="O7" s="19">
        <v>1.01363362148276E-13</v>
      </c>
      <c r="P7" s="19">
        <v>8.2989171090730401E-13</v>
      </c>
      <c r="Q7" s="19">
        <v>2.3639469070774099E+27</v>
      </c>
      <c r="R7" s="19">
        <v>1.0635936575909E-13</v>
      </c>
      <c r="S7" s="19">
        <v>2.8019697673187199E-11</v>
      </c>
      <c r="T7" s="19">
        <v>7.3980093669317194E+26</v>
      </c>
      <c r="U7" s="19">
        <v>1.02584607475364E-13</v>
      </c>
      <c r="V7" s="19">
        <v>2.8019697673187199E-11</v>
      </c>
      <c r="W7" s="19">
        <v>7.3980093669317194E+26</v>
      </c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</row>
    <row r="8" spans="1:35" x14ac:dyDescent="0.45">
      <c r="A8" s="19">
        <v>7.5495165674510594E-14</v>
      </c>
      <c r="B8" s="19">
        <v>8.3799371451998006E-3</v>
      </c>
      <c r="C8" s="19">
        <v>9.4257934790675702E-14</v>
      </c>
      <c r="D8" s="19">
        <v>8.3799371451998006E-3</v>
      </c>
      <c r="E8" s="19">
        <v>9.7477581562088694E-14</v>
      </c>
      <c r="F8" s="19">
        <v>4.3598036222336396E-6</v>
      </c>
      <c r="G8" s="19">
        <v>8.6819440525687204E-14</v>
      </c>
      <c r="H8" s="19">
        <v>4.3598036222336396E-6</v>
      </c>
      <c r="I8" s="19">
        <v>8.5257858021321395E-3</v>
      </c>
      <c r="J8" s="19">
        <v>3.75836208635649E-3</v>
      </c>
      <c r="K8" s="19">
        <v>1.0458082799774699E+23</v>
      </c>
      <c r="L8" s="19">
        <v>4.25327339161829E-3</v>
      </c>
      <c r="M8" s="19">
        <v>3.75836208635649E-3</v>
      </c>
      <c r="N8" s="19">
        <v>8.5691772342435406E+26</v>
      </c>
      <c r="O8" s="19">
        <v>4.2635975298583803E-3</v>
      </c>
      <c r="P8" s="19">
        <v>3.7583624355917999E-3</v>
      </c>
      <c r="Q8" s="19">
        <v>2.1525460436200999E+25</v>
      </c>
      <c r="R8" s="19">
        <v>4.2641682869167799E-3</v>
      </c>
      <c r="S8" s="19">
        <v>3.75836208635649E-3</v>
      </c>
      <c r="T8" s="19">
        <v>1.43072825256078E+26</v>
      </c>
      <c r="U8" s="19">
        <v>4.2641682869167799E-3</v>
      </c>
      <c r="V8" s="19">
        <v>3.75836208635649E-3</v>
      </c>
      <c r="W8" s="19">
        <v>1.43072825256078E+26</v>
      </c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</row>
    <row r="9" spans="1:35" x14ac:dyDescent="0.45">
      <c r="A9" s="19">
        <v>1.54432022725359E-13</v>
      </c>
      <c r="B9" s="19">
        <v>3.6545275673427401E-6</v>
      </c>
      <c r="C9" s="19">
        <v>1.54098955817971E-13</v>
      </c>
      <c r="D9" s="19">
        <v>3.6545275673427401E-6</v>
      </c>
      <c r="E9" s="19">
        <v>4.7585269058458802E-12</v>
      </c>
      <c r="F9" s="19">
        <v>4.6427077843302902E-6</v>
      </c>
      <c r="G9" s="19">
        <v>4.7524206792104402E-12</v>
      </c>
      <c r="H9" s="19">
        <v>4.6427077843302902E-6</v>
      </c>
      <c r="I9" s="19">
        <v>2.73547851037392E-12</v>
      </c>
      <c r="J9" s="19">
        <v>1.8947066138252901E-12</v>
      </c>
      <c r="K9" s="19">
        <v>5.3233525389334099E+27</v>
      </c>
      <c r="L9" s="19">
        <v>2.6362245719724302E-12</v>
      </c>
      <c r="M9" s="19">
        <v>1.8947066138252901E-12</v>
      </c>
      <c r="N9" s="19">
        <v>8.3430350546351394E+23</v>
      </c>
      <c r="O9" s="19">
        <v>2.6962876376046499E-12</v>
      </c>
      <c r="P9" s="19">
        <v>2.8033131371785198E-13</v>
      </c>
      <c r="Q9" s="19">
        <v>9.5863052955483103E+24</v>
      </c>
      <c r="R9" s="19">
        <v>2.66908717350133E-12</v>
      </c>
      <c r="S9" s="19">
        <v>1.8947066138252901E-12</v>
      </c>
      <c r="T9" s="19">
        <v>2.6850216725495001E+26</v>
      </c>
      <c r="U9" s="19">
        <v>2.67064148573581E-12</v>
      </c>
      <c r="V9" s="19">
        <v>1.8947066138252901E-12</v>
      </c>
      <c r="W9" s="19">
        <v>2.6850216725495001E+26</v>
      </c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</row>
    <row r="10" spans="1:35" x14ac:dyDescent="0.45">
      <c r="A10" s="19">
        <v>5.0459636469213304E-13</v>
      </c>
      <c r="B10" s="19">
        <v>1.2810863481149601E-12</v>
      </c>
      <c r="C10" s="19">
        <v>1.04760644603629E-12</v>
      </c>
      <c r="D10" s="19">
        <v>1.2810863481149601E-12</v>
      </c>
      <c r="E10" s="19">
        <v>8.8040685852774901E-14</v>
      </c>
      <c r="F10" s="19">
        <v>1.08091313677505E-12</v>
      </c>
      <c r="G10" s="19">
        <v>9.3369756370975602E-14</v>
      </c>
      <c r="H10" s="19">
        <v>1.15463194561016E-13</v>
      </c>
      <c r="I10" s="19">
        <v>8.9817042692175101E-14</v>
      </c>
      <c r="J10" s="19">
        <v>1.2356915490840901E-10</v>
      </c>
      <c r="K10" s="19">
        <v>2.72492431559125E+22</v>
      </c>
      <c r="L10" s="19">
        <v>8.8928864272475001E-14</v>
      </c>
      <c r="M10" s="19">
        <v>1.2356915490840901E-10</v>
      </c>
      <c r="N10" s="19">
        <v>1.18937380281765E+24</v>
      </c>
      <c r="O10" s="19">
        <v>8.9372953482325102E-14</v>
      </c>
      <c r="P10" s="19">
        <v>2.3669933790770799E-9</v>
      </c>
      <c r="Q10" s="19">
        <v>5.9920432684329601E+25</v>
      </c>
      <c r="R10" s="19">
        <v>1.02362562870439E-13</v>
      </c>
      <c r="S10" s="19">
        <v>1.2356915490840901E-10</v>
      </c>
      <c r="T10" s="19">
        <v>8.3184433284609995E+26</v>
      </c>
      <c r="U10" s="19">
        <v>1.02362562870439E-13</v>
      </c>
      <c r="V10" s="19">
        <v>1.2356915490840901E-10</v>
      </c>
      <c r="W10" s="19">
        <v>8.3184433284609995E+26</v>
      </c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</row>
    <row r="11" spans="1:35" x14ac:dyDescent="0.45">
      <c r="A11" s="19">
        <v>1.54892765280578E-11</v>
      </c>
      <c r="B11" s="19">
        <v>3.2907010449889599E-13</v>
      </c>
      <c r="C11" s="19">
        <v>8.31557045444242E-14</v>
      </c>
      <c r="D11" s="19">
        <v>3.2907010449889599E-13</v>
      </c>
      <c r="E11" s="19">
        <v>3.1171509817795498E-11</v>
      </c>
      <c r="F11" s="19">
        <v>1.04471986617227E-13</v>
      </c>
      <c r="G11" s="19">
        <v>7.9602990865623699E-14</v>
      </c>
      <c r="H11" s="19">
        <v>1.04471986617227E-13</v>
      </c>
      <c r="I11" s="19">
        <v>1.69077729594846E-9</v>
      </c>
      <c r="J11" s="19">
        <v>8.6816553945823195E-10</v>
      </c>
      <c r="K11" s="19">
        <v>5.8419167571164697E+25</v>
      </c>
      <c r="L11" s="19">
        <v>1.6907439892577201E-9</v>
      </c>
      <c r="M11" s="19">
        <v>8.6816553945823195E-10</v>
      </c>
      <c r="N11" s="19">
        <v>4.6626736556596599E+27</v>
      </c>
      <c r="O11" s="19">
        <v>1.6907413247224599E-9</v>
      </c>
      <c r="P11" s="19">
        <v>4.2138262879021202E-9</v>
      </c>
      <c r="Q11" s="19">
        <v>1.8029570638145401E+27</v>
      </c>
      <c r="R11" s="19">
        <v>1.69079417133843E-9</v>
      </c>
      <c r="S11" s="19">
        <v>8.6816553945823195E-10</v>
      </c>
      <c r="T11" s="19">
        <v>2.2107557586898099E+30</v>
      </c>
      <c r="U11" s="19">
        <v>1.69079417133843E-9</v>
      </c>
      <c r="V11" s="19">
        <v>8.6816553945823195E-10</v>
      </c>
      <c r="W11" s="19">
        <v>2.2107557586898099E+30</v>
      </c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</row>
    <row r="12" spans="1:35" x14ac:dyDescent="0.45">
      <c r="A12" s="19">
        <v>9.3147711766050596E-14</v>
      </c>
      <c r="B12" s="19">
        <v>69.976980609574596</v>
      </c>
      <c r="C12" s="19">
        <v>9.0483176506950195E-14</v>
      </c>
      <c r="D12" s="19">
        <v>69.976982080676095</v>
      </c>
      <c r="E12" s="19">
        <v>8.5487172896137003E-14</v>
      </c>
      <c r="F12" s="19">
        <v>1.22013510406304E-13</v>
      </c>
      <c r="G12" s="19">
        <v>8.3932860661661797E-14</v>
      </c>
      <c r="H12" s="19">
        <v>1.22013510406304E-13</v>
      </c>
      <c r="I12" s="19">
        <v>77.343948043502806</v>
      </c>
      <c r="J12" s="19">
        <v>70.738860481435296</v>
      </c>
      <c r="K12" s="19">
        <v>5.4591263421136301E+25</v>
      </c>
      <c r="L12" s="19">
        <v>3.7104672707545202E-3</v>
      </c>
      <c r="M12" s="19">
        <v>70.7388590986792</v>
      </c>
      <c r="N12" s="19">
        <v>1.4397860975276099E+27</v>
      </c>
      <c r="O12" s="19">
        <v>3.7104673811739698E-3</v>
      </c>
      <c r="P12" s="19">
        <v>70.738859221684393</v>
      </c>
      <c r="Q12" s="19">
        <v>3.2110664473542898E+27</v>
      </c>
      <c r="R12" s="19">
        <v>3.7104671085269598E-3</v>
      </c>
      <c r="S12" s="19">
        <v>70.738859985394697</v>
      </c>
      <c r="T12" s="19">
        <v>2.2167930808013999E+28</v>
      </c>
      <c r="U12" s="19">
        <v>3.7104671085269598E-3</v>
      </c>
      <c r="V12" s="19">
        <v>70.738859985394697</v>
      </c>
      <c r="W12" s="19">
        <v>2.2167930808013999E+28</v>
      </c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</row>
    <row r="13" spans="1:35" x14ac:dyDescent="0.45">
      <c r="A13" s="19">
        <v>9.9142916099026403E-14</v>
      </c>
      <c r="B13" s="19">
        <v>8.0047080075473698E-14</v>
      </c>
      <c r="C13" s="19">
        <v>4.7416626181018202E-11</v>
      </c>
      <c r="D13" s="19">
        <v>8.0047080075473698E-14</v>
      </c>
      <c r="E13" s="19">
        <v>9.50350909079134E-14</v>
      </c>
      <c r="F13" s="19">
        <v>9.1260332624187805E-14</v>
      </c>
      <c r="G13" s="19">
        <v>1.02806652080289E-13</v>
      </c>
      <c r="H13" s="19">
        <v>9.1260332624187805E-14</v>
      </c>
      <c r="I13" s="19">
        <v>4.6068704406820798E-12</v>
      </c>
      <c r="J13" s="19">
        <v>3.6159963912041298E-13</v>
      </c>
      <c r="K13" s="19">
        <v>8.3769592277830596E+27</v>
      </c>
      <c r="L13" s="19">
        <v>4.6088688421264099E-12</v>
      </c>
      <c r="M13" s="19">
        <v>3.6159963912041298E-13</v>
      </c>
      <c r="N13" s="19">
        <v>2.1833704831432601E+29</v>
      </c>
      <c r="O13" s="19">
        <v>4.6114223550830502E-12</v>
      </c>
      <c r="P13" s="19">
        <v>2.8665958495821501E-13</v>
      </c>
      <c r="Q13" s="19">
        <v>1.37392919479535E+27</v>
      </c>
      <c r="R13" s="19">
        <v>1.07025499573865E-13</v>
      </c>
      <c r="S13" s="19">
        <v>3.6159963912041298E-13</v>
      </c>
      <c r="T13" s="19">
        <v>1.6328702718647699E+31</v>
      </c>
      <c r="U13" s="19">
        <v>1.07025499573865E-13</v>
      </c>
      <c r="V13" s="19">
        <v>3.6159963912041298E-13</v>
      </c>
      <c r="W13" s="19">
        <v>1.6328702718647699E+31</v>
      </c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</row>
    <row r="14" spans="1:35" x14ac:dyDescent="0.45">
      <c r="A14" s="19">
        <v>9.3591800975900696E-13</v>
      </c>
      <c r="B14" s="19">
        <v>2.025890566415E-11</v>
      </c>
      <c r="C14" s="19">
        <v>1.7974510768681201E-13</v>
      </c>
      <c r="D14" s="19">
        <v>2.025890566415E-11</v>
      </c>
      <c r="E14" s="19">
        <v>8.31557045444242E-14</v>
      </c>
      <c r="F14" s="19">
        <v>3.5515859062561399E-3</v>
      </c>
      <c r="G14" s="19">
        <v>8.0269124680398805E-14</v>
      </c>
      <c r="H14" s="19">
        <v>3.5515859062561399E-3</v>
      </c>
      <c r="I14" s="19">
        <v>1.7352785874891101E-13</v>
      </c>
      <c r="J14" s="19">
        <v>7.6871043419579595E-8</v>
      </c>
      <c r="K14" s="19">
        <v>3.29592971086192E+22</v>
      </c>
      <c r="L14" s="19">
        <v>1.7286172493413599E-13</v>
      </c>
      <c r="M14" s="19">
        <v>7.6871043419579595E-8</v>
      </c>
      <c r="N14" s="19">
        <v>1.24453462096596E+25</v>
      </c>
      <c r="O14" s="19">
        <v>1.7597034940308701E-13</v>
      </c>
      <c r="P14" s="19">
        <v>2.3909886293083101E-9</v>
      </c>
      <c r="Q14" s="19">
        <v>1.09508118818476E+28</v>
      </c>
      <c r="R14" s="19">
        <v>1.7696955012524899E-13</v>
      </c>
      <c r="S14" s="19">
        <v>7.6871043419579595E-8</v>
      </c>
      <c r="T14" s="19">
        <v>2.51097221144836E+26</v>
      </c>
      <c r="U14" s="19">
        <v>1.7408297026122399E-13</v>
      </c>
      <c r="V14" s="19">
        <v>7.6871043419579595E-8</v>
      </c>
      <c r="W14" s="19">
        <v>2.51097221144836E+26</v>
      </c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</row>
    <row r="15" spans="1:35" x14ac:dyDescent="0.45">
      <c r="A15" s="19">
        <v>2.81901169074672E-10</v>
      </c>
      <c r="B15" s="19">
        <v>4.2082210494065398E-8</v>
      </c>
      <c r="C15" s="19">
        <v>2.7316038320179799E-10</v>
      </c>
      <c r="D15" s="19">
        <v>4.2082210494065398E-8</v>
      </c>
      <c r="E15" s="19">
        <v>8.3488771451811696E-14</v>
      </c>
      <c r="F15" s="19">
        <v>7.0123064022098397E-9</v>
      </c>
      <c r="G15" s="19">
        <v>8.3821838359199306E-14</v>
      </c>
      <c r="H15" s="19">
        <v>7.0123064022098397E-9</v>
      </c>
      <c r="I15" s="19">
        <v>7.5202220084569205E-4</v>
      </c>
      <c r="J15" s="19">
        <v>8.3070328393830501E-9</v>
      </c>
      <c r="K15" s="19">
        <v>1.9907059597666599E+22</v>
      </c>
      <c r="L15" s="19">
        <v>7.52010440913775E-4</v>
      </c>
      <c r="M15" s="19">
        <v>8.3070328393830501E-9</v>
      </c>
      <c r="N15" s="19">
        <v>1.9533904159158699E+26</v>
      </c>
      <c r="O15" s="19">
        <v>7.5432955810894597E-4</v>
      </c>
      <c r="P15" s="19">
        <v>3.0440094889172502E-12</v>
      </c>
      <c r="Q15" s="19">
        <v>5.6715695672230197E+27</v>
      </c>
      <c r="R15" s="19">
        <v>7.5693158121792304E-4</v>
      </c>
      <c r="S15" s="19">
        <v>8.3070328393830501E-9</v>
      </c>
      <c r="T15" s="19">
        <v>2.1451119828640799E+29</v>
      </c>
      <c r="U15" s="19">
        <v>7.5383513054472196E-4</v>
      </c>
      <c r="V15" s="19">
        <v>8.3070328393830501E-9</v>
      </c>
      <c r="W15" s="19">
        <v>2.1451119828640799E+29</v>
      </c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</row>
    <row r="16" spans="1:35" x14ac:dyDescent="0.45">
      <c r="A16" s="19">
        <v>2.48463536255282E-2</v>
      </c>
      <c r="B16" s="19">
        <v>1.0731003383346999E-2</v>
      </c>
      <c r="C16" s="19">
        <v>4.47207214097622E-3</v>
      </c>
      <c r="D16" s="19">
        <v>1.0731003383346999E-2</v>
      </c>
      <c r="E16" s="19">
        <v>4.47494641552548E-3</v>
      </c>
      <c r="F16" s="19">
        <v>8.2156503822261496E-14</v>
      </c>
      <c r="G16" s="19">
        <v>4.18791028471166E-3</v>
      </c>
      <c r="H16" s="19">
        <v>0.123332621887599</v>
      </c>
      <c r="I16" s="19">
        <v>5.5725884961365102E-2</v>
      </c>
      <c r="J16" s="19">
        <v>9.9955726844294102E-3</v>
      </c>
      <c r="K16" s="19">
        <v>2.0722484537275799E+25</v>
      </c>
      <c r="L16" s="19">
        <v>3.4748414768828E-2</v>
      </c>
      <c r="M16" s="19">
        <v>9.9955727797579295E-3</v>
      </c>
      <c r="N16" s="19">
        <v>1.12633399998638E+24</v>
      </c>
      <c r="O16" s="19">
        <v>0.101812475332137</v>
      </c>
      <c r="P16" s="19">
        <v>4.7305636316902801E-2</v>
      </c>
      <c r="Q16" s="19">
        <v>4.3810632929508602E+27</v>
      </c>
      <c r="R16" s="19">
        <v>4.1879277508869396E-3</v>
      </c>
      <c r="S16" s="19">
        <v>9.9955727507480205E-3</v>
      </c>
      <c r="T16" s="19">
        <v>1.6022233221705101E+26</v>
      </c>
      <c r="U16" s="19">
        <v>4.1879277508869396E-3</v>
      </c>
      <c r="V16" s="19">
        <v>9.9955727507480205E-3</v>
      </c>
      <c r="W16" s="19">
        <v>1.6022233221705101E+26</v>
      </c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</row>
    <row r="17" spans="1:35" x14ac:dyDescent="0.45">
      <c r="A17" s="19">
        <v>6.9218597520404005E-10</v>
      </c>
      <c r="B17" s="19">
        <v>7.1514050237198004E-10</v>
      </c>
      <c r="C17" s="19">
        <v>7.1910188914614495E-10</v>
      </c>
      <c r="D17" s="19">
        <v>7.1514050237198004E-10</v>
      </c>
      <c r="E17" s="19">
        <v>7.5162098767123098E-14</v>
      </c>
      <c r="F17" s="19">
        <v>3.57198159939287E-10</v>
      </c>
      <c r="G17" s="19">
        <v>2.1968931289695302E-6</v>
      </c>
      <c r="H17" s="19">
        <v>3.57198159939287E-10</v>
      </c>
      <c r="I17" s="19">
        <v>7.4990780252193097E-10</v>
      </c>
      <c r="J17" s="19">
        <v>2.0327073357861898E-12</v>
      </c>
      <c r="K17" s="19">
        <v>3.18823961364417E+23</v>
      </c>
      <c r="L17" s="19">
        <v>7.4990780252193097E-10</v>
      </c>
      <c r="M17" s="19">
        <v>2.0327073357861898E-12</v>
      </c>
      <c r="N17" s="19">
        <v>1.2513238717324399E+24</v>
      </c>
      <c r="O17" s="19">
        <v>7.4993378174070802E-10</v>
      </c>
      <c r="P17" s="19">
        <v>2.8818059050195099E-12</v>
      </c>
      <c r="Q17" s="19">
        <v>2.2114004987241999E+26</v>
      </c>
      <c r="R17" s="19">
        <v>7.4999695343080899E-10</v>
      </c>
      <c r="S17" s="19">
        <v>2.0327073357861898E-12</v>
      </c>
      <c r="T17" s="19">
        <v>4.4550349399222198E+30</v>
      </c>
      <c r="U17" s="19">
        <v>7.49990070048056E-10</v>
      </c>
      <c r="V17" s="19">
        <v>2.0327073357861898E-12</v>
      </c>
      <c r="W17" s="19">
        <v>4.4550349399222198E+30</v>
      </c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</row>
    <row r="18" spans="1:35" x14ac:dyDescent="0.45">
      <c r="A18" s="19">
        <v>0.57666333618440802</v>
      </c>
      <c r="B18" s="19">
        <v>1.08013598065781E-12</v>
      </c>
      <c r="C18" s="19">
        <v>0.57666224690367196</v>
      </c>
      <c r="D18" s="19">
        <v>1.08013598065781E-12</v>
      </c>
      <c r="E18" s="19">
        <v>0.34533171901910498</v>
      </c>
      <c r="F18" s="19">
        <v>5.2354570294255104E-3</v>
      </c>
      <c r="G18" s="19">
        <v>0.117617573079298</v>
      </c>
      <c r="H18" s="19">
        <v>5.2354570294255104E-3</v>
      </c>
      <c r="I18" s="19">
        <v>0.45347918917322999</v>
      </c>
      <c r="J18" s="19">
        <v>3.7553330494537402E-3</v>
      </c>
      <c r="K18" s="19">
        <v>8.6578592286893603E+24</v>
      </c>
      <c r="L18" s="19">
        <v>0.45347921789663698</v>
      </c>
      <c r="M18" s="19">
        <v>3.7553330494537402E-3</v>
      </c>
      <c r="N18" s="19">
        <v>2.1083858711574701E+28</v>
      </c>
      <c r="O18" s="19">
        <v>0.45347921440281203</v>
      </c>
      <c r="P18" s="19">
        <v>3.7553326418209299E-3</v>
      </c>
      <c r="Q18" s="19">
        <v>2.17784191177202E+26</v>
      </c>
      <c r="R18" s="19">
        <v>0.117616790904646</v>
      </c>
      <c r="S18" s="19">
        <v>3.7553330494537402E-3</v>
      </c>
      <c r="T18" s="19">
        <v>5.9594861969977696E+25</v>
      </c>
      <c r="U18" s="19">
        <v>0.117616790904646</v>
      </c>
      <c r="V18" s="19">
        <v>3.7553330494537402E-3</v>
      </c>
      <c r="W18" s="19">
        <v>5.9594861969977696E+25</v>
      </c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</row>
    <row r="19" spans="1:35" x14ac:dyDescent="0.45">
      <c r="A19" s="19">
        <v>6.3082872259201304E-13</v>
      </c>
      <c r="B19" s="19">
        <v>2.5304092248502899E-2</v>
      </c>
      <c r="C19" s="19">
        <v>1.02140518265514E-13</v>
      </c>
      <c r="D19" s="19">
        <v>2.5304092248502899E-2</v>
      </c>
      <c r="E19" s="19">
        <v>3.2502574076588103E-2</v>
      </c>
      <c r="F19" s="19">
        <v>3.4029789436421501E-2</v>
      </c>
      <c r="G19" s="19">
        <v>1.00639391540475E-2</v>
      </c>
      <c r="H19" s="19">
        <v>3.75813753147737E-2</v>
      </c>
      <c r="I19" s="19">
        <v>9.8032693074401297E-14</v>
      </c>
      <c r="J19" s="19">
        <v>4.1816132857779499E-2</v>
      </c>
      <c r="K19" s="19">
        <v>6.73122065604716E+21</v>
      </c>
      <c r="L19" s="19">
        <v>9.3036689463588105E-14</v>
      </c>
      <c r="M19" s="19">
        <v>4.1816132857779499E-2</v>
      </c>
      <c r="N19" s="19">
        <v>1.6763892461693599E+29</v>
      </c>
      <c r="O19" s="19">
        <v>9.7588603864551197E-14</v>
      </c>
      <c r="P19" s="19">
        <v>3.4029789425595799E-2</v>
      </c>
      <c r="Q19" s="19">
        <v>1.09863853302391E+31</v>
      </c>
      <c r="R19" s="19">
        <v>9.5368157815300896E-14</v>
      </c>
      <c r="S19" s="19">
        <v>4.1816132857779499E-2</v>
      </c>
      <c r="T19" s="19">
        <v>6.9629589888242198E+26</v>
      </c>
      <c r="U19" s="19">
        <v>1.01807451358126E-13</v>
      </c>
      <c r="V19" s="19">
        <v>4.1816132857779499E-2</v>
      </c>
      <c r="W19" s="19">
        <v>6.9629589888242198E+26</v>
      </c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</row>
    <row r="20" spans="1:35" x14ac:dyDescent="0.45">
      <c r="A20" s="19">
        <v>0.85826467995052902</v>
      </c>
      <c r="B20" s="19">
        <v>0.84310787397644305</v>
      </c>
      <c r="C20" s="19">
        <v>0.85826468215997298</v>
      </c>
      <c r="D20" s="19">
        <v>0.84310767757919203</v>
      </c>
      <c r="E20" s="19">
        <v>0.45339688772027298</v>
      </c>
      <c r="F20" s="19">
        <v>0.33636959130833699</v>
      </c>
      <c r="G20" s="19">
        <v>0.34533171942232499</v>
      </c>
      <c r="H20" s="19">
        <v>1.38409619137063</v>
      </c>
      <c r="I20" s="19">
        <v>1.01033122819431</v>
      </c>
      <c r="J20" s="19">
        <v>0.62861709324516102</v>
      </c>
      <c r="K20" s="19">
        <v>4.11502663579682E+26</v>
      </c>
      <c r="L20" s="19">
        <v>1.0103259306744501</v>
      </c>
      <c r="M20" s="19">
        <v>0.62861709324516102</v>
      </c>
      <c r="N20" s="19">
        <v>5.7884277863864396E+27</v>
      </c>
      <c r="O20" s="19">
        <v>1.01032998987172</v>
      </c>
      <c r="P20" s="19">
        <v>0.62861709324494197</v>
      </c>
      <c r="Q20" s="19">
        <v>3.7946647998167199E+24</v>
      </c>
      <c r="R20" s="19">
        <v>0.34532930457192701</v>
      </c>
      <c r="S20" s="19">
        <v>0.62861709324516102</v>
      </c>
      <c r="T20" s="19">
        <v>5.4911649699157099E+27</v>
      </c>
      <c r="U20" s="19">
        <v>0.34532930457192701</v>
      </c>
      <c r="V20" s="19">
        <v>0.62861709324516102</v>
      </c>
      <c r="W20" s="19">
        <v>5.4911649699157099E+27</v>
      </c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</row>
    <row r="21" spans="1:35" x14ac:dyDescent="0.45">
      <c r="A21" s="19">
        <v>8.1601392309949006E-14</v>
      </c>
      <c r="B21" s="19">
        <v>4.6928840925931602E-3</v>
      </c>
      <c r="C21" s="19">
        <v>7.3163697322797803E-14</v>
      </c>
      <c r="D21" s="19">
        <v>4.6928840925931602E-3</v>
      </c>
      <c r="E21" s="19">
        <v>8.4154905266586803E-14</v>
      </c>
      <c r="F21" s="19">
        <v>7.6716411001598304E-14</v>
      </c>
      <c r="G21" s="19">
        <v>8.2378548427186603E-14</v>
      </c>
      <c r="H21" s="19">
        <v>7.6716411001598304E-14</v>
      </c>
      <c r="I21" s="19">
        <v>8.5043083686286903E-14</v>
      </c>
      <c r="J21" s="19">
        <v>7.4438966102263697E-10</v>
      </c>
      <c r="K21" s="19">
        <v>4.4847983461042299E+22</v>
      </c>
      <c r="L21" s="19">
        <v>8.1601392309949006E-14</v>
      </c>
      <c r="M21" s="19">
        <v>7.4438966102263697E-10</v>
      </c>
      <c r="N21" s="19">
        <v>1.1990214536674E+26</v>
      </c>
      <c r="O21" s="19">
        <v>8.9706020389712598E-14</v>
      </c>
      <c r="P21" s="19">
        <v>1.31450406115618E-13</v>
      </c>
      <c r="Q21" s="19">
        <v>7.6678442606059399E+26</v>
      </c>
      <c r="R21" s="19">
        <v>7.9714013168086202E-14</v>
      </c>
      <c r="S21" s="19">
        <v>7.4438966102263697E-10</v>
      </c>
      <c r="T21" s="19">
        <v>1.42452803990679E+29</v>
      </c>
      <c r="U21" s="19">
        <v>7.9714013168086202E-14</v>
      </c>
      <c r="V21" s="19">
        <v>7.4438966102263697E-10</v>
      </c>
      <c r="W21" s="19">
        <v>1.42452803990679E+29</v>
      </c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</row>
    <row r="22" spans="1:35" x14ac:dyDescent="0.45">
      <c r="A22" s="19">
        <v>2.1660682136825901E-9</v>
      </c>
      <c r="B22" s="19">
        <v>5.1691845248669202E-9</v>
      </c>
      <c r="C22" s="19">
        <v>2.1660929716560401E-9</v>
      </c>
      <c r="D22" s="19">
        <v>5.1691845248669202E-9</v>
      </c>
      <c r="E22" s="19">
        <v>3.4090141820541899E-10</v>
      </c>
      <c r="F22" s="19">
        <v>9.50350909079134E-14</v>
      </c>
      <c r="G22" s="19">
        <v>8.1601392309949006E-14</v>
      </c>
      <c r="H22" s="19">
        <v>9.50350909079134E-14</v>
      </c>
      <c r="I22" s="19">
        <v>3.1979574544038702E-10</v>
      </c>
      <c r="J22" s="19">
        <v>3.5627056860221198E-13</v>
      </c>
      <c r="K22" s="19">
        <v>1.8288054756280901E+25</v>
      </c>
      <c r="L22" s="19">
        <v>3.1979574544038702E-10</v>
      </c>
      <c r="M22" s="19">
        <v>3.5627056860221198E-13</v>
      </c>
      <c r="N22" s="19">
        <v>8.61626611480147E+25</v>
      </c>
      <c r="O22" s="19">
        <v>3.1982017034692898E-10</v>
      </c>
      <c r="P22" s="19">
        <v>3.7583618359948701E-3</v>
      </c>
      <c r="Q22" s="19">
        <v>4.0187246516272396E+28</v>
      </c>
      <c r="R22" s="19">
        <v>3.1980074144399799E-10</v>
      </c>
      <c r="S22" s="19">
        <v>3.5627056860221198E-13</v>
      </c>
      <c r="T22" s="19">
        <v>1.94230926495038E+29</v>
      </c>
      <c r="U22" s="19">
        <v>3.1980074144399799E-10</v>
      </c>
      <c r="V22" s="19">
        <v>3.5627056860221198E-13</v>
      </c>
      <c r="W22" s="19">
        <v>1.94230926495038E+29</v>
      </c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</row>
    <row r="23" spans="1:35" x14ac:dyDescent="0.45">
      <c r="A23" s="19">
        <v>1.52322598978571E-13</v>
      </c>
      <c r="B23" s="19">
        <v>1.1268042499068499E-8</v>
      </c>
      <c r="C23" s="19">
        <v>4.02725103652379E-3</v>
      </c>
      <c r="D23" s="19">
        <v>1.1268042499068499E-8</v>
      </c>
      <c r="E23" s="19">
        <v>2.07803114789669E-2</v>
      </c>
      <c r="F23" s="19">
        <v>1.5776606354656E-8</v>
      </c>
      <c r="G23" s="19">
        <v>2.0780311408881098E-2</v>
      </c>
      <c r="H23" s="19">
        <v>3.0176867693576499E-7</v>
      </c>
      <c r="I23" s="19">
        <v>3.1661340216260198E-12</v>
      </c>
      <c r="J23" s="19">
        <v>4.5408986015793499E-7</v>
      </c>
      <c r="K23" s="19">
        <v>5.8105971963197502E+20</v>
      </c>
      <c r="L23" s="19">
        <v>3.16435766478662E-12</v>
      </c>
      <c r="M23" s="19">
        <v>4.5408986015793499E-7</v>
      </c>
      <c r="N23" s="19">
        <v>1.0998895867800499E+26</v>
      </c>
      <c r="O23" s="19">
        <v>3.0633273695457299E-12</v>
      </c>
      <c r="P23" s="19">
        <v>2.8747936597905902E-7</v>
      </c>
      <c r="Q23" s="19">
        <v>1.81958163418963E+25</v>
      </c>
      <c r="R23" s="19">
        <v>3.1715741144466798E-12</v>
      </c>
      <c r="S23" s="19">
        <v>4.5408986015793499E-7</v>
      </c>
      <c r="T23" s="19">
        <v>5.9514936766156095E+27</v>
      </c>
      <c r="U23" s="19">
        <v>3.1715741144466798E-12</v>
      </c>
      <c r="V23" s="19">
        <v>4.5408986015793499E-7</v>
      </c>
      <c r="W23" s="19">
        <v>5.9514936766156095E+27</v>
      </c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</row>
    <row r="24" spans="1:35" x14ac:dyDescent="0.45">
      <c r="A24" s="19">
        <v>1.53210777398271E-13</v>
      </c>
      <c r="B24" s="19">
        <v>4.7518404067137201E-7</v>
      </c>
      <c r="C24" s="19">
        <v>1.5776269179923401E-13</v>
      </c>
      <c r="D24" s="19">
        <v>4.7518404067137201E-7</v>
      </c>
      <c r="E24" s="19">
        <v>8.6153306710912097E-14</v>
      </c>
      <c r="F24" s="19">
        <v>1.00697228333501E-13</v>
      </c>
      <c r="G24" s="19">
        <v>8.9261931179862497E-14</v>
      </c>
      <c r="H24" s="19">
        <v>1.00697228333501E-13</v>
      </c>
      <c r="I24" s="19">
        <v>8.8373752760162398E-14</v>
      </c>
      <c r="J24" s="19">
        <v>1.57895163610533E-9</v>
      </c>
      <c r="K24" s="19">
        <v>8.6316449486726206E+26</v>
      </c>
      <c r="L24" s="19">
        <v>8.7707618945387304E-14</v>
      </c>
      <c r="M24" s="19">
        <v>1.57895163610533E-9</v>
      </c>
      <c r="N24" s="19">
        <v>1.9713641131569399E+30</v>
      </c>
      <c r="O24" s="19">
        <v>8.6597395920762198E-14</v>
      </c>
      <c r="P24" s="19">
        <v>4.5568333550960402E-9</v>
      </c>
      <c r="Q24" s="19">
        <v>6.7876986346231005E+27</v>
      </c>
      <c r="R24" s="19">
        <v>8.3377749149349206E-14</v>
      </c>
      <c r="S24" s="19">
        <v>1.57895163610533E-9</v>
      </c>
      <c r="T24" s="19">
        <v>3.5636262986537797E+27</v>
      </c>
      <c r="U24" s="19">
        <v>8.3377749149349206E-14</v>
      </c>
      <c r="V24" s="19">
        <v>1.57895163610533E-9</v>
      </c>
      <c r="W24" s="19">
        <v>3.5636262986537797E+27</v>
      </c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</row>
    <row r="25" spans="1:35" x14ac:dyDescent="0.45">
      <c r="A25" s="19">
        <v>1.6050798135047702E-8</v>
      </c>
      <c r="B25" s="19">
        <v>6.2913885467974402E-6</v>
      </c>
      <c r="C25" s="19">
        <v>1.02695629777826E-13</v>
      </c>
      <c r="D25" s="19">
        <v>6.2913885467974402E-6</v>
      </c>
      <c r="E25" s="19">
        <v>7.5051076464660494E-14</v>
      </c>
      <c r="F25" s="19">
        <v>7.5952001168523298E-3</v>
      </c>
      <c r="G25" s="19">
        <v>8.2045481519799005E-14</v>
      </c>
      <c r="H25" s="19">
        <v>7.5952001509497196E-3</v>
      </c>
      <c r="I25" s="19">
        <v>2.3252644281157501E-6</v>
      </c>
      <c r="J25" s="19">
        <v>8.4863328841167096E-5</v>
      </c>
      <c r="K25" s="19">
        <v>4.3270336279247699E+23</v>
      </c>
      <c r="L25" s="19">
        <v>2.3233833684743701E-6</v>
      </c>
      <c r="M25" s="19">
        <v>8.4863328841167096E-5</v>
      </c>
      <c r="N25" s="19">
        <v>7.1031997142130499E+25</v>
      </c>
      <c r="O25" s="19">
        <v>3.5737865791162201E-3</v>
      </c>
      <c r="P25" s="19">
        <v>8.4863328863038395E-5</v>
      </c>
      <c r="Q25" s="19">
        <v>5.9142233548971502E+29</v>
      </c>
      <c r="R25" s="19">
        <v>3.5714475467570799E-3</v>
      </c>
      <c r="S25" s="19">
        <v>8.4863328841167096E-5</v>
      </c>
      <c r="T25" s="19">
        <v>3.7480416755894798E+31</v>
      </c>
      <c r="U25" s="19">
        <v>3.5714475467570799E-3</v>
      </c>
      <c r="V25" s="19">
        <v>8.4863328841167096E-5</v>
      </c>
      <c r="W25" s="19">
        <v>3.7480416755894798E+31</v>
      </c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</row>
    <row r="26" spans="1:35" x14ac:dyDescent="0.45">
      <c r="A26" s="19">
        <v>2.2981205827221601E-10</v>
      </c>
      <c r="B26" s="19">
        <v>4.9778357772334303E-3</v>
      </c>
      <c r="C26" s="19">
        <v>3.6041447604162598E-10</v>
      </c>
      <c r="D26" s="19">
        <v>4.9778357772334303E-3</v>
      </c>
      <c r="E26" s="19">
        <v>8.3932860661661797E-14</v>
      </c>
      <c r="F26" s="19">
        <v>2.10037209846802E-10</v>
      </c>
      <c r="G26" s="19">
        <v>3.1173841286147302E-11</v>
      </c>
      <c r="H26" s="19">
        <v>2.10037209846802E-10</v>
      </c>
      <c r="I26" s="19">
        <v>5.1888715546510802E-11</v>
      </c>
      <c r="J26" s="19">
        <v>3.7553334834361501E-3</v>
      </c>
      <c r="K26" s="19">
        <v>5.1724088943593602E+25</v>
      </c>
      <c r="L26" s="19">
        <v>5.1887383278881303E-11</v>
      </c>
      <c r="M26" s="19">
        <v>3.7553334834361501E-3</v>
      </c>
      <c r="N26" s="19">
        <v>3.4384585536523998E+27</v>
      </c>
      <c r="O26" s="19">
        <v>5.1888826568813303E-11</v>
      </c>
      <c r="P26" s="19">
        <v>5.7819405789971603E-4</v>
      </c>
      <c r="Q26" s="19">
        <v>1.98169998614634E+27</v>
      </c>
      <c r="R26" s="19">
        <v>5.1905701958787599E-11</v>
      </c>
      <c r="S26" s="19">
        <v>3.7553334834361501E-3</v>
      </c>
      <c r="T26" s="19">
        <v>1.0672104567269901E+28</v>
      </c>
      <c r="U26" s="19">
        <v>5.1905701958787599E-11</v>
      </c>
      <c r="V26" s="19">
        <v>3.7553334834361501E-3</v>
      </c>
      <c r="W26" s="19">
        <v>1.0672104567269901E+28</v>
      </c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</row>
    <row r="27" spans="1:35" x14ac:dyDescent="0.45">
      <c r="A27" s="19">
        <v>0.55979947599537305</v>
      </c>
      <c r="B27" s="19">
        <v>3.4605651677566099E-13</v>
      </c>
      <c r="C27" s="19">
        <v>1.13646117297953</v>
      </c>
      <c r="D27" s="19">
        <v>3.4605651677566099E-13</v>
      </c>
      <c r="E27" s="19">
        <v>0.55890126016095099</v>
      </c>
      <c r="F27" s="19">
        <v>9.8032693074401297E-14</v>
      </c>
      <c r="G27" s="19">
        <v>0.55890126124954997</v>
      </c>
      <c r="H27" s="19">
        <v>8.7485574340462298E-14</v>
      </c>
      <c r="I27" s="19">
        <v>0.55889718781715703</v>
      </c>
      <c r="J27" s="19">
        <v>9.9253938401488995E-14</v>
      </c>
      <c r="K27" s="19">
        <v>4.11049162785461E+21</v>
      </c>
      <c r="L27" s="19">
        <v>0.558897169362498</v>
      </c>
      <c r="M27" s="19">
        <v>9.9253938401488995E-14</v>
      </c>
      <c r="N27" s="19">
        <v>1.12247936608415E+26</v>
      </c>
      <c r="O27" s="19">
        <v>0.55889715780793003</v>
      </c>
      <c r="P27" s="19">
        <v>1.3278267374516799E-13</v>
      </c>
      <c r="Q27" s="19">
        <v>3.50006979990705E+24</v>
      </c>
      <c r="R27" s="19">
        <v>0.55889717494944702</v>
      </c>
      <c r="S27" s="19">
        <v>9.9253938401488995E-14</v>
      </c>
      <c r="T27" s="19">
        <v>9.2700327335482295E+25</v>
      </c>
      <c r="U27" s="19">
        <v>0.55889717494944702</v>
      </c>
      <c r="V27" s="19">
        <v>9.9253938401488995E-14</v>
      </c>
      <c r="W27" s="19">
        <v>9.2700327335482295E+25</v>
      </c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</row>
    <row r="28" spans="1:35" x14ac:dyDescent="0.45">
      <c r="A28" s="19">
        <v>8.8817841970012498E-14</v>
      </c>
      <c r="B28" s="19">
        <v>3.1832871491955399E-2</v>
      </c>
      <c r="C28" s="19">
        <v>1.09579012530502E-13</v>
      </c>
      <c r="D28" s="19">
        <v>3.1832871491955399E-2</v>
      </c>
      <c r="E28" s="19">
        <v>8.0713213890248805E-14</v>
      </c>
      <c r="F28" s="19">
        <v>1.03139718987677E-13</v>
      </c>
      <c r="G28" s="19">
        <v>1.5985265000573099E-8</v>
      </c>
      <c r="H28" s="19">
        <v>1.03139718987677E-13</v>
      </c>
      <c r="I28" s="19">
        <v>2.28086972142715E-6</v>
      </c>
      <c r="J28" s="19">
        <v>6.5634939750314203E-5</v>
      </c>
      <c r="K28" s="19">
        <v>1.6718960579260799E+22</v>
      </c>
      <c r="L28" s="19">
        <v>2.2396143627423299E-6</v>
      </c>
      <c r="M28" s="19">
        <v>6.5634939750314203E-5</v>
      </c>
      <c r="N28" s="19">
        <v>6.7276159431639302E+27</v>
      </c>
      <c r="O28" s="19">
        <v>2.2405844573025699E-6</v>
      </c>
      <c r="P28" s="19">
        <v>2.70755569123026E-3</v>
      </c>
      <c r="Q28" s="19">
        <v>4.21965008932344E+25</v>
      </c>
      <c r="R28" s="19">
        <v>2.2393639880213799E-6</v>
      </c>
      <c r="S28" s="19">
        <v>6.5634939750314203E-5</v>
      </c>
      <c r="T28" s="19">
        <v>1.23530001966987E+29</v>
      </c>
      <c r="U28" s="19">
        <v>2.2393639880213799E-6</v>
      </c>
      <c r="V28" s="19">
        <v>6.5634939750314203E-5</v>
      </c>
      <c r="W28" s="19">
        <v>1.23530001966987E+29</v>
      </c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</row>
    <row r="29" spans="1:35" x14ac:dyDescent="0.45">
      <c r="A29" s="19">
        <v>9.9118491192484693E-12</v>
      </c>
      <c r="B29" s="19">
        <v>1.65960578613066E-11</v>
      </c>
      <c r="C29" s="19">
        <v>9.1759932985269107E-13</v>
      </c>
      <c r="D29" s="19">
        <v>1.65960578613066E-11</v>
      </c>
      <c r="E29" s="19">
        <v>7.8048678631148505E-14</v>
      </c>
      <c r="F29" s="19">
        <v>1.6523449275496201E-12</v>
      </c>
      <c r="G29" s="19">
        <v>7.4273920347422897E-14</v>
      </c>
      <c r="H29" s="19">
        <v>1.6523449275496201E-12</v>
      </c>
      <c r="I29" s="19">
        <v>3.8135494786069001E-3</v>
      </c>
      <c r="J29" s="19">
        <v>4.6204831117200298E-3</v>
      </c>
      <c r="K29" s="19">
        <v>1.755084314532E+21</v>
      </c>
      <c r="L29" s="19">
        <v>3.8135495120654702E-3</v>
      </c>
      <c r="M29" s="19">
        <v>4.6204831117200298E-3</v>
      </c>
      <c r="N29" s="19">
        <v>1.5052946037524099E+26</v>
      </c>
      <c r="O29" s="19">
        <v>3.8135489653332499E-3</v>
      </c>
      <c r="P29" s="19">
        <v>2.7406410474384299E-11</v>
      </c>
      <c r="Q29" s="19">
        <v>9.9523955501129696E+23</v>
      </c>
      <c r="R29" s="19">
        <v>3.81354957172108E-3</v>
      </c>
      <c r="S29" s="19">
        <v>4.6204831117200298E-3</v>
      </c>
      <c r="T29" s="19">
        <v>1.7030173655837001E+27</v>
      </c>
      <c r="U29" s="19">
        <v>3.81354957172108E-3</v>
      </c>
      <c r="V29" s="19">
        <v>4.6204831117200298E-3</v>
      </c>
      <c r="W29" s="19">
        <v>1.7030173655837001E+27</v>
      </c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</row>
    <row r="30" spans="1:35" x14ac:dyDescent="0.45">
      <c r="A30" s="19">
        <v>1.38320957958158</v>
      </c>
      <c r="B30" s="19">
        <v>0.114650002861068</v>
      </c>
      <c r="C30" s="19">
        <v>1.3832095800931601</v>
      </c>
      <c r="D30" s="19">
        <v>0.114650002859877</v>
      </c>
      <c r="E30" s="19">
        <v>0.85683606747817898</v>
      </c>
      <c r="F30" s="19">
        <v>0.15652891972717101</v>
      </c>
      <c r="G30" s="19">
        <v>0.34533171935972601</v>
      </c>
      <c r="H30" s="19">
        <v>0.33636959131671001</v>
      </c>
      <c r="I30" s="19">
        <v>1.529136891074</v>
      </c>
      <c r="J30" s="19">
        <v>0.336369673692475</v>
      </c>
      <c r="K30" s="19">
        <v>1.8906306891907201E+24</v>
      </c>
      <c r="L30" s="19">
        <v>1.5291368868516799</v>
      </c>
      <c r="M30" s="19">
        <v>0.33636967392518402</v>
      </c>
      <c r="N30" s="19">
        <v>7.6477303687580504E+25</v>
      </c>
      <c r="O30" s="19">
        <v>1.52913688921519</v>
      </c>
      <c r="P30" s="19">
        <v>0.33636967392518202</v>
      </c>
      <c r="Q30" s="19">
        <v>5.62858750089005E+26</v>
      </c>
      <c r="R30" s="19">
        <v>0.34532930424780101</v>
      </c>
      <c r="S30" s="19">
        <v>0.33636967397147799</v>
      </c>
      <c r="T30" s="19">
        <v>3.8989165357770801E+28</v>
      </c>
      <c r="U30" s="19">
        <v>0.34532930424779801</v>
      </c>
      <c r="V30" s="19">
        <v>0.33636967397147799</v>
      </c>
      <c r="W30" s="19">
        <v>3.8989165357770801E+28</v>
      </c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</row>
    <row r="31" spans="1:35" x14ac:dyDescent="0.45">
      <c r="A31" s="19">
        <v>0.34587956642836398</v>
      </c>
      <c r="B31" s="19">
        <v>0.114650002857138</v>
      </c>
      <c r="C31" s="19">
        <v>0.34587956677700599</v>
      </c>
      <c r="D31" s="19">
        <v>0.11465000285824301</v>
      </c>
      <c r="E31" s="19">
        <v>0.34533171880531799</v>
      </c>
      <c r="F31" s="19">
        <v>0.114654601911319</v>
      </c>
      <c r="G31" s="19">
        <v>0.117617570019761</v>
      </c>
      <c r="H31" s="19">
        <v>0.114654601622302</v>
      </c>
      <c r="I31" s="19">
        <v>0.34532929040557397</v>
      </c>
      <c r="J31" s="19">
        <v>0.114655557308395</v>
      </c>
      <c r="K31" s="19">
        <v>5.6372503586609302E+25</v>
      </c>
      <c r="L31" s="19">
        <v>0.34532931176207898</v>
      </c>
      <c r="M31" s="19">
        <v>0.114666680439033</v>
      </c>
      <c r="N31" s="19">
        <v>1.09366112166724E+27</v>
      </c>
      <c r="O31" s="19">
        <v>0.34532931176208198</v>
      </c>
      <c r="P31" s="19">
        <v>0.11465541371556</v>
      </c>
      <c r="Q31" s="19">
        <v>7.35948865940353E+25</v>
      </c>
      <c r="R31" s="19">
        <v>0.117616787013115</v>
      </c>
      <c r="S31" s="19">
        <v>0.114667663135554</v>
      </c>
      <c r="T31" s="19">
        <v>1.0471487182478799E+28</v>
      </c>
      <c r="U31" s="19">
        <v>0.117616787013115</v>
      </c>
      <c r="V31" s="19">
        <v>0.114667663135554</v>
      </c>
      <c r="W31" s="19">
        <v>1.0471487182478799E+28</v>
      </c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</row>
    <row r="32" spans="1:35" x14ac:dyDescent="0.45">
      <c r="A32" s="19">
        <v>4.8546672240291501E-2</v>
      </c>
      <c r="B32" s="19">
        <v>5.6443277314960197E-2</v>
      </c>
      <c r="C32" s="19">
        <v>8.2931895383878101E-2</v>
      </c>
      <c r="D32" s="19">
        <v>5.6443277314960197E-2</v>
      </c>
      <c r="E32" s="19">
        <v>8.0305104999932597E-3</v>
      </c>
      <c r="F32" s="19">
        <v>6.0954574720994897E-12</v>
      </c>
      <c r="G32" s="19">
        <v>8.0304619557377502E-3</v>
      </c>
      <c r="H32" s="19">
        <v>0.105218544989572</v>
      </c>
      <c r="I32" s="19">
        <v>6.5778471209696404E-2</v>
      </c>
      <c r="J32" s="19">
        <v>6.1132999298767199E-2</v>
      </c>
      <c r="K32" s="19">
        <v>3.3588073478410599E+24</v>
      </c>
      <c r="L32" s="19">
        <v>6.5785562903382597E-2</v>
      </c>
      <c r="M32" s="19">
        <v>5.4549592115240901E-2</v>
      </c>
      <c r="N32" s="19">
        <v>4.4293773107508E+26</v>
      </c>
      <c r="O32" s="19">
        <v>6.5803124468823401E-2</v>
      </c>
      <c r="P32" s="19">
        <v>2.45404312904733E-2</v>
      </c>
      <c r="Q32" s="19">
        <v>6.7966376425438499E+29</v>
      </c>
      <c r="R32" s="19">
        <v>8.0513619886797196E-3</v>
      </c>
      <c r="S32" s="19">
        <v>2.4540431266975402E-2</v>
      </c>
      <c r="T32" s="19">
        <v>6.94715804539988E+29</v>
      </c>
      <c r="U32" s="19">
        <v>8.0513619886797196E-3</v>
      </c>
      <c r="V32" s="19">
        <v>2.4540431266975402E-2</v>
      </c>
      <c r="W32" s="19">
        <v>6.94715804539988E+29</v>
      </c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</row>
    <row r="33" spans="1:35" x14ac:dyDescent="0.45">
      <c r="A33" s="19">
        <v>0.11779858418953899</v>
      </c>
      <c r="B33" s="19">
        <v>1.10703612569925</v>
      </c>
      <c r="C33" s="19">
        <v>0.117815898488669</v>
      </c>
      <c r="D33" s="19">
        <v>1.10703612555959</v>
      </c>
      <c r="E33" s="19">
        <v>0.128247667128052</v>
      </c>
      <c r="F33" s="19">
        <v>0.359225904583796</v>
      </c>
      <c r="G33" s="19">
        <v>0.34533171912070199</v>
      </c>
      <c r="H33" s="19">
        <v>1.0267688434317299</v>
      </c>
      <c r="I33" s="19">
        <v>0.117616775837194</v>
      </c>
      <c r="J33" s="19">
        <v>0.85350820709285502</v>
      </c>
      <c r="K33" s="19">
        <v>5.4633800071579097E+22</v>
      </c>
      <c r="L33" s="19">
        <v>0.117616784235566</v>
      </c>
      <c r="M33" s="19">
        <v>0.85350903228957098</v>
      </c>
      <c r="N33" s="19">
        <v>7.4731622276498398E+25</v>
      </c>
      <c r="O33" s="19">
        <v>0.117616784236068</v>
      </c>
      <c r="P33" s="19">
        <v>0.853508732328911</v>
      </c>
      <c r="Q33" s="19">
        <v>5.2198052521767404E+27</v>
      </c>
      <c r="R33" s="19">
        <v>0.34903977127647001</v>
      </c>
      <c r="S33" s="19">
        <v>0.85350862348822698</v>
      </c>
      <c r="T33" s="19">
        <v>3.7124343421737503E+30</v>
      </c>
      <c r="U33" s="19">
        <v>0.34903977127647001</v>
      </c>
      <c r="V33" s="19">
        <v>0.85350862348822698</v>
      </c>
      <c r="W33" s="19">
        <v>3.7124343421737503E+30</v>
      </c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</row>
    <row r="34" spans="1:35" x14ac:dyDescent="0.45">
      <c r="A34" s="19">
        <v>0.66040293524767202</v>
      </c>
      <c r="B34" s="19">
        <v>0.83552821431328705</v>
      </c>
      <c r="C34" s="19">
        <v>0.66040293380380899</v>
      </c>
      <c r="D34" s="19">
        <v>0.83552820809817596</v>
      </c>
      <c r="E34" s="19">
        <v>0.45339688832034297</v>
      </c>
      <c r="F34" s="19">
        <v>0.114654601621393</v>
      </c>
      <c r="G34" s="19">
        <v>0.11761756989184299</v>
      </c>
      <c r="H34" s="19">
        <v>0.83552488475923703</v>
      </c>
      <c r="I34" s="19">
        <v>0.65931532048145103</v>
      </c>
      <c r="J34" s="19">
        <v>0.83552505955298095</v>
      </c>
      <c r="K34" s="19">
        <v>1.41624377007084E+24</v>
      </c>
      <c r="L34" s="19">
        <v>0.65931532322734199</v>
      </c>
      <c r="M34" s="19">
        <v>0.83552505980431202</v>
      </c>
      <c r="N34" s="19">
        <v>5.5620732382786601E+25</v>
      </c>
      <c r="O34" s="19">
        <v>0.65931532682855598</v>
      </c>
      <c r="P34" s="19">
        <v>0.83552505885923201</v>
      </c>
      <c r="Q34" s="19">
        <v>3.1598139222822001E+26</v>
      </c>
      <c r="R34" s="19">
        <v>0.121327255432436</v>
      </c>
      <c r="S34" s="19">
        <v>0.83552505874035399</v>
      </c>
      <c r="T34" s="19">
        <v>3.47290109714613E+28</v>
      </c>
      <c r="U34" s="19">
        <v>0.121327255432436</v>
      </c>
      <c r="V34" s="19">
        <v>0.83552505874035399</v>
      </c>
      <c r="W34" s="19">
        <v>3.47290109714613E+28</v>
      </c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</row>
    <row r="35" spans="1:35" x14ac:dyDescent="0.45">
      <c r="A35" s="19">
        <v>1.40110145707694E-13</v>
      </c>
      <c r="B35" s="19">
        <v>2.7408581850796301E-6</v>
      </c>
      <c r="C35" s="19">
        <v>1.3011813848606799E-13</v>
      </c>
      <c r="D35" s="19">
        <v>2.7408581850796301E-6</v>
      </c>
      <c r="E35" s="19">
        <v>3.5941745370943099E-3</v>
      </c>
      <c r="F35" s="19">
        <v>7.2389871874634001E-12</v>
      </c>
      <c r="G35" s="19">
        <v>7.6158057110800002E-3</v>
      </c>
      <c r="H35" s="19">
        <v>7.2389871874634001E-12</v>
      </c>
      <c r="I35" s="19">
        <v>3.1369351560783798E-12</v>
      </c>
      <c r="J35" s="19">
        <v>2.29789155703485E-7</v>
      </c>
      <c r="K35" s="19">
        <v>5.5629957070020904E+24</v>
      </c>
      <c r="L35" s="19">
        <v>3.09374748042046E-12</v>
      </c>
      <c r="M35" s="19">
        <v>2.29789155703485E-7</v>
      </c>
      <c r="N35" s="19">
        <v>1.0400878689908501E+27</v>
      </c>
      <c r="O35" s="19">
        <v>3.1014080192903699E-12</v>
      </c>
      <c r="P35" s="19">
        <v>2.13310341057315E-7</v>
      </c>
      <c r="Q35" s="19">
        <v>4.91583766967362E+24</v>
      </c>
      <c r="R35" s="19">
        <v>3.1097346919750598E-12</v>
      </c>
      <c r="S35" s="19">
        <v>2.29789155703485E-7</v>
      </c>
      <c r="T35" s="19">
        <v>4.6682367040355898E+26</v>
      </c>
      <c r="U35" s="19">
        <v>3.1097346919750598E-12</v>
      </c>
      <c r="V35" s="19">
        <v>2.29789155703485E-7</v>
      </c>
      <c r="W35" s="19">
        <v>4.6682367040355898E+26</v>
      </c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</row>
    <row r="36" spans="1:35" x14ac:dyDescent="0.45">
      <c r="A36" s="19">
        <v>0.117798584607455</v>
      </c>
      <c r="B36" s="19">
        <v>1.5187850976872101E-13</v>
      </c>
      <c r="C36" s="19">
        <v>0.117798585183232</v>
      </c>
      <c r="D36" s="19">
        <v>1.5187850976872101E-13</v>
      </c>
      <c r="E36" s="19">
        <v>0.117617569691843</v>
      </c>
      <c r="F36" s="19">
        <v>7.6938455606523298E-14</v>
      </c>
      <c r="G36" s="19">
        <v>0.117647081933189</v>
      </c>
      <c r="H36" s="19">
        <v>7.6938455606523298E-14</v>
      </c>
      <c r="I36" s="19">
        <v>0.117616807289422</v>
      </c>
      <c r="J36" s="19">
        <v>8.8264551223460299E-10</v>
      </c>
      <c r="K36" s="19">
        <v>3.9209299066662699E+27</v>
      </c>
      <c r="L36" s="19">
        <v>0.11761679541539601</v>
      </c>
      <c r="M36" s="19">
        <v>8.8264551223460299E-10</v>
      </c>
      <c r="N36" s="19">
        <v>6.0918595856897899E+28</v>
      </c>
      <c r="O36" s="19">
        <v>0.11761679537483399</v>
      </c>
      <c r="P36" s="19">
        <v>1.7507106875314001E-12</v>
      </c>
      <c r="Q36" s="19">
        <v>2.2718264361939201E+25</v>
      </c>
      <c r="R36" s="19">
        <v>0.121356704185241</v>
      </c>
      <c r="S36" s="19">
        <v>8.8264551223460299E-10</v>
      </c>
      <c r="T36" s="19">
        <v>2.0266827038740299E+30</v>
      </c>
      <c r="U36" s="19">
        <v>0.121356704185241</v>
      </c>
      <c r="V36" s="19">
        <v>8.8264551223460299E-10</v>
      </c>
      <c r="W36" s="19">
        <v>2.0266827038740299E+30</v>
      </c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</row>
    <row r="37" spans="1:35" x14ac:dyDescent="0.45">
      <c r="A37" s="19">
        <v>1.10911280160053E-13</v>
      </c>
      <c r="B37" s="19">
        <v>4.6191857113468899E-3</v>
      </c>
      <c r="C37" s="19">
        <v>1.05138120432002E-13</v>
      </c>
      <c r="D37" s="19">
        <v>4.6191857113468899E-3</v>
      </c>
      <c r="E37" s="19">
        <v>7.9047879353311095E-14</v>
      </c>
      <c r="F37" s="19">
        <v>1.00031094518726E-13</v>
      </c>
      <c r="G37" s="19">
        <v>8.2933659939499105E-14</v>
      </c>
      <c r="H37" s="19">
        <v>1.00031094518726E-13</v>
      </c>
      <c r="I37" s="19">
        <v>4.2383588039207599E-7</v>
      </c>
      <c r="J37" s="19">
        <v>2.5328410147018497E-7</v>
      </c>
      <c r="K37" s="19">
        <v>2.7847910672809499E+22</v>
      </c>
      <c r="L37" s="19">
        <v>4.2383587794958501E-7</v>
      </c>
      <c r="M37" s="19">
        <v>2.5328410147018497E-7</v>
      </c>
      <c r="N37" s="19">
        <v>2.2600063347166799E+24</v>
      </c>
      <c r="O37" s="19">
        <v>4.23105389613098E-7</v>
      </c>
      <c r="P37" s="19">
        <v>6.0418741776313503E-7</v>
      </c>
      <c r="Q37" s="19">
        <v>1.6699875016190901E+26</v>
      </c>
      <c r="R37" s="19">
        <v>4.2374660602639798E-7</v>
      </c>
      <c r="S37" s="19">
        <v>2.5328410147018497E-7</v>
      </c>
      <c r="T37" s="19">
        <v>5.2476667043255598E+30</v>
      </c>
      <c r="U37" s="19">
        <v>4.2374660602639798E-7</v>
      </c>
      <c r="V37" s="19">
        <v>2.5328410147018497E-7</v>
      </c>
      <c r="W37" s="19">
        <v>5.2476667043255598E+30</v>
      </c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</row>
    <row r="38" spans="1:35" x14ac:dyDescent="0.45">
      <c r="A38" s="19">
        <v>1.0288411234071699E-9</v>
      </c>
      <c r="B38" s="19">
        <v>3.5290899258466603E-7</v>
      </c>
      <c r="C38" s="19">
        <v>1.0283049967085801E-9</v>
      </c>
      <c r="D38" s="19">
        <v>3.5290899258466603E-7</v>
      </c>
      <c r="E38" s="19">
        <v>3.5291500888323599E-7</v>
      </c>
      <c r="F38" s="19">
        <v>1.0014523047499901E-2</v>
      </c>
      <c r="G38" s="19">
        <v>3.5291500832812501E-7</v>
      </c>
      <c r="H38" s="19">
        <v>2.4527639107541001E-6</v>
      </c>
      <c r="I38" s="19">
        <v>3.5291273858817299E-7</v>
      </c>
      <c r="J38" s="19">
        <v>3.5290843636293E-7</v>
      </c>
      <c r="K38" s="19">
        <v>5.9867045456119102E+21</v>
      </c>
      <c r="L38" s="19">
        <v>3.5291273769999499E-7</v>
      </c>
      <c r="M38" s="19">
        <v>3.5290843636293E-7</v>
      </c>
      <c r="N38" s="19">
        <v>3.8505042255954802E+26</v>
      </c>
      <c r="O38" s="19">
        <v>3.5291273747795002E-7</v>
      </c>
      <c r="P38" s="19">
        <v>3.5291924749269999E-7</v>
      </c>
      <c r="Q38" s="19">
        <v>3.6994573742716302E+27</v>
      </c>
      <c r="R38" s="19">
        <v>2.7852558625252E-5</v>
      </c>
      <c r="S38" s="19">
        <v>3.5290843636293E-7</v>
      </c>
      <c r="T38" s="19">
        <v>6.4930772350674893E+29</v>
      </c>
      <c r="U38" s="19">
        <v>2.7852558625252E-5</v>
      </c>
      <c r="V38" s="19">
        <v>3.5290843636293E-7</v>
      </c>
      <c r="W38" s="19">
        <v>6.4930772350674893E+29</v>
      </c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</row>
    <row r="39" spans="1:35" x14ac:dyDescent="0.45">
      <c r="A39" s="19">
        <v>9.72555369571637E-14</v>
      </c>
      <c r="B39" s="19">
        <v>4.3421528778407803E-3</v>
      </c>
      <c r="C39" s="19">
        <v>6.4026561830132697E-13</v>
      </c>
      <c r="D39" s="19">
        <v>4.3421528778407803E-3</v>
      </c>
      <c r="E39" s="19">
        <v>9.2481577951275502E-14</v>
      </c>
      <c r="F39" s="19">
        <v>2.3271489100140601E-4</v>
      </c>
      <c r="G39" s="19">
        <v>9.3924867883288205E-14</v>
      </c>
      <c r="H39" s="19">
        <v>3.7845594893658398E-3</v>
      </c>
      <c r="I39" s="19">
        <v>6.9722005946459805E-14</v>
      </c>
      <c r="J39" s="19">
        <v>6.7803017332522794E-2</v>
      </c>
      <c r="K39" s="19">
        <v>1.1452522133818201E+23</v>
      </c>
      <c r="L39" s="19">
        <v>6.7834626804597002E-14</v>
      </c>
      <c r="M39" s="19">
        <v>6.7803017332522794E-2</v>
      </c>
      <c r="N39" s="19">
        <v>2.3515624025928799E+26</v>
      </c>
      <c r="O39" s="19">
        <v>6.7057470687359405E-14</v>
      </c>
      <c r="P39" s="19">
        <v>5.6934732406725003E-2</v>
      </c>
      <c r="Q39" s="19">
        <v>7.9897993977712102E+25</v>
      </c>
      <c r="R39" s="19">
        <v>7.3718808835110394E-14</v>
      </c>
      <c r="S39" s="19">
        <v>6.7803017332522794E-2</v>
      </c>
      <c r="T39" s="19">
        <v>1.16031674229017E+28</v>
      </c>
      <c r="U39" s="19">
        <v>7.3718808835110394E-14</v>
      </c>
      <c r="V39" s="19">
        <v>6.7803017332522794E-2</v>
      </c>
      <c r="W39" s="19">
        <v>1.16031674229017E+28</v>
      </c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</row>
    <row r="40" spans="1:35" x14ac:dyDescent="0.45">
      <c r="A40" s="19">
        <v>3.6015856963444998E-10</v>
      </c>
      <c r="B40" s="19">
        <v>2.8255885181427398E-4</v>
      </c>
      <c r="C40" s="19">
        <v>1.0795808691455E-12</v>
      </c>
      <c r="D40" s="19">
        <v>2.8255885181427398E-4</v>
      </c>
      <c r="E40" s="19">
        <v>8.4265927569049306E-14</v>
      </c>
      <c r="F40" s="19">
        <v>9.4257934790675702E-14</v>
      </c>
      <c r="G40" s="19">
        <v>8.5709217501061997E-14</v>
      </c>
      <c r="H40" s="19">
        <v>3.7563285815167498E-12</v>
      </c>
      <c r="I40" s="19">
        <v>8.6375351315837103E-14</v>
      </c>
      <c r="J40" s="19">
        <v>5.4093396428811502E-12</v>
      </c>
      <c r="K40" s="19">
        <v>5.8034130330774599E+23</v>
      </c>
      <c r="L40" s="19">
        <v>8.6375351315837103E-14</v>
      </c>
      <c r="M40" s="19">
        <v>5.4093396428811502E-12</v>
      </c>
      <c r="N40" s="19">
        <v>2.5393897698646101E+26</v>
      </c>
      <c r="O40" s="19">
        <v>9.0039087297100195E-14</v>
      </c>
      <c r="P40" s="19">
        <v>7.0738082058596696E-11</v>
      </c>
      <c r="Q40" s="19">
        <v>1.9522395949885001E+26</v>
      </c>
      <c r="R40" s="19">
        <v>8.4710016778899406E-14</v>
      </c>
      <c r="S40" s="19">
        <v>5.4093396428811502E-12</v>
      </c>
      <c r="T40" s="19">
        <v>2.6917980637929699E+29</v>
      </c>
      <c r="U40" s="19">
        <v>8.4710016778899406E-14</v>
      </c>
      <c r="V40" s="19">
        <v>5.4093396428811502E-12</v>
      </c>
      <c r="W40" s="19">
        <v>2.6917980637929699E+29</v>
      </c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</row>
    <row r="41" spans="1:35" x14ac:dyDescent="0.45">
      <c r="A41" s="19">
        <v>1.13646117136039</v>
      </c>
      <c r="B41" s="19">
        <v>1.7502004853256199</v>
      </c>
      <c r="C41" s="19">
        <v>1.67289946211742</v>
      </c>
      <c r="D41" s="19">
        <v>1.75019995786755</v>
      </c>
      <c r="E41" s="19">
        <v>19.3633405450407</v>
      </c>
      <c r="F41" s="19">
        <v>0.114654601600669</v>
      </c>
      <c r="G41" s="19">
        <v>0.34533171983343203</v>
      </c>
      <c r="H41" s="19">
        <v>0.441792430897056</v>
      </c>
      <c r="I41" s="19">
        <v>2.14354216869974</v>
      </c>
      <c r="J41" s="19">
        <v>2.0995862695787002</v>
      </c>
      <c r="K41" s="19">
        <v>5.7110070244270401E+20</v>
      </c>
      <c r="L41" s="19">
        <v>2.1435422044400299</v>
      </c>
      <c r="M41" s="19">
        <v>2.0995862705046302</v>
      </c>
      <c r="N41" s="19">
        <v>4.9062428323411102E+28</v>
      </c>
      <c r="O41" s="19">
        <v>2.1435422110603399</v>
      </c>
      <c r="P41" s="19">
        <v>2.0995862708478001</v>
      </c>
      <c r="Q41" s="19">
        <v>8.8021450733776002E+27</v>
      </c>
      <c r="R41" s="19">
        <v>0.34532930489624097</v>
      </c>
      <c r="S41" s="19">
        <v>2.09958627058128</v>
      </c>
      <c r="T41" s="19">
        <v>4.1131258536136703E+25</v>
      </c>
      <c r="U41" s="19">
        <v>0.34532930489624097</v>
      </c>
      <c r="V41" s="19">
        <v>2.09958627058128</v>
      </c>
      <c r="W41" s="19">
        <v>4.1131258536136703E+25</v>
      </c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</row>
    <row r="42" spans="1:35" x14ac:dyDescent="0.45">
      <c r="A42" s="19">
        <v>5.9085356796217897E-5</v>
      </c>
      <c r="B42" s="19">
        <v>4.65531892624204E-3</v>
      </c>
      <c r="C42" s="19">
        <v>4.2157889361411601E-3</v>
      </c>
      <c r="D42" s="19">
        <v>4.65531892624204E-3</v>
      </c>
      <c r="E42" s="19">
        <v>9.3147711766050596E-14</v>
      </c>
      <c r="F42" s="19">
        <v>4.2263970101430403E-12</v>
      </c>
      <c r="G42" s="19">
        <v>8.9150908877399994E-14</v>
      </c>
      <c r="H42" s="19">
        <v>4.2263970101430403E-12</v>
      </c>
      <c r="I42" s="19">
        <v>4.3312844599796499E-7</v>
      </c>
      <c r="J42" s="19">
        <v>4.31539285639104E-7</v>
      </c>
      <c r="K42" s="19">
        <v>1.5682284039122299E+22</v>
      </c>
      <c r="L42" s="19">
        <v>4.3205522837208502E-7</v>
      </c>
      <c r="M42" s="19">
        <v>4.31539285639104E-7</v>
      </c>
      <c r="N42" s="19">
        <v>1.13793511227858E+27</v>
      </c>
      <c r="O42" s="19">
        <v>4.3282832340452102E-7</v>
      </c>
      <c r="P42" s="19">
        <v>4.4103720209243099E-7</v>
      </c>
      <c r="Q42" s="19">
        <v>4.8450917783943204E+24</v>
      </c>
      <c r="R42" s="19">
        <v>4.3290259887918099E-7</v>
      </c>
      <c r="S42" s="19">
        <v>4.31539285639104E-7</v>
      </c>
      <c r="T42" s="19">
        <v>4.10039212745532E+29</v>
      </c>
      <c r="U42" s="19">
        <v>4.3290259976735899E-7</v>
      </c>
      <c r="V42" s="19">
        <v>4.31539285639104E-7</v>
      </c>
      <c r="W42" s="19">
        <v>4.10039212745532E+29</v>
      </c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</row>
    <row r="43" spans="1:35" x14ac:dyDescent="0.45">
      <c r="A43" s="19">
        <v>0.34587956602702502</v>
      </c>
      <c r="B43" s="19">
        <v>1.1904442427897199</v>
      </c>
      <c r="C43" s="19">
        <v>1.13646117387092</v>
      </c>
      <c r="D43" s="19">
        <v>1.19044424382137</v>
      </c>
      <c r="E43" s="19">
        <v>0.11761757035183699</v>
      </c>
      <c r="F43" s="19">
        <v>0.114654601615434</v>
      </c>
      <c r="G43" s="19">
        <v>0.117617569824264</v>
      </c>
      <c r="H43" s="19">
        <v>0.33636959140047901</v>
      </c>
      <c r="I43" s="19">
        <v>1.1345139006390199</v>
      </c>
      <c r="J43" s="19">
        <v>1.1070313193900501</v>
      </c>
      <c r="K43" s="19">
        <v>3.3218621804885298E+24</v>
      </c>
      <c r="L43" s="19">
        <v>1.1345138810244999</v>
      </c>
      <c r="M43" s="19">
        <v>1.1070313185348599</v>
      </c>
      <c r="N43" s="19">
        <v>9.5189599540710398E+27</v>
      </c>
      <c r="O43" s="19">
        <v>1.13451386199071</v>
      </c>
      <c r="P43" s="19">
        <v>1.1070313187474701</v>
      </c>
      <c r="Q43" s="19">
        <v>9.1387203244053601E+24</v>
      </c>
      <c r="R43" s="19">
        <v>0.117616787250566</v>
      </c>
      <c r="S43" s="19">
        <v>1.10703131846166</v>
      </c>
      <c r="T43" s="19">
        <v>1.30470985851315E+29</v>
      </c>
      <c r="U43" s="19">
        <v>0.117616787250566</v>
      </c>
      <c r="V43" s="19">
        <v>1.10703131846166</v>
      </c>
      <c r="W43" s="19">
        <v>1.30470985851315E+29</v>
      </c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</row>
    <row r="44" spans="1:35" x14ac:dyDescent="0.45">
      <c r="A44" s="19">
        <v>8.62643290133746E-14</v>
      </c>
      <c r="B44" s="19">
        <v>4.0930026774611498E-3</v>
      </c>
      <c r="C44" s="19">
        <v>4.9410721965300599E-3</v>
      </c>
      <c r="D44" s="19">
        <v>4.0930026774611498E-3</v>
      </c>
      <c r="E44" s="19">
        <v>8.9039886574937504E-14</v>
      </c>
      <c r="F44" s="19">
        <v>4.72255917371988E-7</v>
      </c>
      <c r="G44" s="19">
        <v>9.5701224722688494E-14</v>
      </c>
      <c r="H44" s="19">
        <v>4.72255917371988E-7</v>
      </c>
      <c r="I44" s="19">
        <v>3.7104672682762799E-3</v>
      </c>
      <c r="J44" s="19">
        <v>3.7564022490308401E-3</v>
      </c>
      <c r="K44" s="19">
        <v>6.3436684053502897E+23</v>
      </c>
      <c r="L44" s="19">
        <v>3.7110872525772899E-3</v>
      </c>
      <c r="M44" s="19">
        <v>3.7564022490308401E-3</v>
      </c>
      <c r="N44" s="19">
        <v>7.3058998165636202E+24</v>
      </c>
      <c r="O44" s="19">
        <v>3.7110898978115398E-3</v>
      </c>
      <c r="P44" s="19">
        <v>3.7564025838120402E-3</v>
      </c>
      <c r="Q44" s="19">
        <v>4.1771608587617197E+25</v>
      </c>
      <c r="R44" s="19">
        <v>3.7110877480243101E-3</v>
      </c>
      <c r="S44" s="19">
        <v>3.7564022490308401E-3</v>
      </c>
      <c r="T44" s="19">
        <v>3.3617327481083602E+29</v>
      </c>
      <c r="U44" s="19">
        <v>3.7110877480234202E-3</v>
      </c>
      <c r="V44" s="19">
        <v>3.7564022490308401E-3</v>
      </c>
      <c r="W44" s="19">
        <v>3.3617327481083602E+29</v>
      </c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</row>
    <row r="45" spans="1:35" x14ac:dyDescent="0.45">
      <c r="A45" s="19">
        <v>8.5931262105987104E-14</v>
      </c>
      <c r="B45" s="19">
        <v>1.0728085086952801E-12</v>
      </c>
      <c r="C45" s="19">
        <v>1.07580611086177E-12</v>
      </c>
      <c r="D45" s="19">
        <v>1.0728085086952801E-12</v>
      </c>
      <c r="E45" s="19">
        <v>8.3377749149349206E-14</v>
      </c>
      <c r="F45" s="19">
        <v>1.1657341758564101E-13</v>
      </c>
      <c r="G45" s="19">
        <v>8.9483975784787605E-14</v>
      </c>
      <c r="H45" s="19">
        <v>1.1657341758564101E-13</v>
      </c>
      <c r="I45" s="19">
        <v>3.4623377168974103E-5</v>
      </c>
      <c r="J45" s="19">
        <v>4.20536799047299E-5</v>
      </c>
      <c r="K45" s="19">
        <v>3.4411343155452499E+22</v>
      </c>
      <c r="L45" s="19">
        <v>3.1744371037367701E-6</v>
      </c>
      <c r="M45" s="19">
        <v>4.20536799047299E-5</v>
      </c>
      <c r="N45" s="19">
        <v>2.1393435152141398E+25</v>
      </c>
      <c r="O45" s="19">
        <v>3.17625652757058E-6</v>
      </c>
      <c r="P45" s="19">
        <v>3.08113089612094E-5</v>
      </c>
      <c r="Q45" s="19">
        <v>3.54869905573628E+26</v>
      </c>
      <c r="R45" s="19">
        <v>3.1758373245649401E-6</v>
      </c>
      <c r="S45" s="19">
        <v>4.20536799047299E-5</v>
      </c>
      <c r="T45" s="19">
        <v>5.69947431954756E+28</v>
      </c>
      <c r="U45" s="19">
        <v>3.1758373245649401E-6</v>
      </c>
      <c r="V45" s="19">
        <v>4.20536799047299E-5</v>
      </c>
      <c r="W45" s="19">
        <v>5.69947431954756E+28</v>
      </c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</row>
    <row r="46" spans="1:35" x14ac:dyDescent="0.45">
      <c r="A46" s="19">
        <v>3.7489585880123797E-9</v>
      </c>
      <c r="B46" s="19">
        <v>1.09913407881513E-2</v>
      </c>
      <c r="C46" s="19">
        <v>3.75113451411834E-9</v>
      </c>
      <c r="D46" s="19">
        <v>1.09913407881513E-2</v>
      </c>
      <c r="E46" s="19">
        <v>1.12015163811207E-9</v>
      </c>
      <c r="F46" s="19">
        <v>7.4633656769328593E-2</v>
      </c>
      <c r="G46" s="19">
        <v>1.12014297837248E-9</v>
      </c>
      <c r="H46" s="19">
        <v>1.0816397943816501E-2</v>
      </c>
      <c r="I46" s="19">
        <v>6.4273382417148099E-3</v>
      </c>
      <c r="J46" s="19">
        <v>2.6836578731063098E-3</v>
      </c>
      <c r="K46" s="19">
        <v>7.9480316279745801E+22</v>
      </c>
      <c r="L46" s="19">
        <v>2.7166174833731498E-3</v>
      </c>
      <c r="M46" s="19">
        <v>0.15582954017438599</v>
      </c>
      <c r="N46" s="19">
        <v>7.86502505460328E+25</v>
      </c>
      <c r="O46" s="19">
        <v>2.7158280175857401E-3</v>
      </c>
      <c r="P46" s="19">
        <v>3.3311315926917699</v>
      </c>
      <c r="Q46" s="19">
        <v>3.3898190691667599E+26</v>
      </c>
      <c r="R46" s="19">
        <v>1.13496689824188E-9</v>
      </c>
      <c r="S46" s="19">
        <v>0.155829540176012</v>
      </c>
      <c r="T46" s="19">
        <v>1.0365929930717501E+28</v>
      </c>
      <c r="U46" s="19">
        <v>1.13496689824188E-9</v>
      </c>
      <c r="V46" s="19">
        <v>0.155829540176012</v>
      </c>
      <c r="W46" s="19">
        <v>1.0365929930717501E+28</v>
      </c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</row>
    <row r="47" spans="1:35" x14ac:dyDescent="0.45">
      <c r="A47" s="19">
        <v>1.0282302786990199E-9</v>
      </c>
      <c r="B47" s="19">
        <v>1.0527598792720001E-9</v>
      </c>
      <c r="C47" s="19">
        <v>1.0287979357315099E-9</v>
      </c>
      <c r="D47" s="19">
        <v>1.0527598792720001E-9</v>
      </c>
      <c r="E47" s="19">
        <v>2.8134444773897301E-9</v>
      </c>
      <c r="F47" s="19">
        <v>5.1470846518242297E-7</v>
      </c>
      <c r="G47" s="19">
        <v>8.7263529735537304E-14</v>
      </c>
      <c r="H47" s="19">
        <v>5.1470846740286902E-7</v>
      </c>
      <c r="I47" s="19">
        <v>8.2933659939499105E-14</v>
      </c>
      <c r="J47" s="19">
        <v>3.4200550184659801E-4</v>
      </c>
      <c r="K47" s="19">
        <v>1.5611060161807799E+25</v>
      </c>
      <c r="L47" s="19">
        <v>8.3377749149349206E-14</v>
      </c>
      <c r="M47" s="19">
        <v>3.4200550184659801E-4</v>
      </c>
      <c r="N47" s="19">
        <v>7.4482838730429903E+25</v>
      </c>
      <c r="O47" s="19">
        <v>8.5931262105987104E-14</v>
      </c>
      <c r="P47" s="19">
        <v>7.1300227269666095E-4</v>
      </c>
      <c r="Q47" s="19">
        <v>1.22492178480129E+28</v>
      </c>
      <c r="R47" s="19">
        <v>8.2600593032111596E-14</v>
      </c>
      <c r="S47" s="19">
        <v>3.4200550184659801E-4</v>
      </c>
      <c r="T47" s="19">
        <v>7.0248830140555206E+26</v>
      </c>
      <c r="U47" s="19">
        <v>8.2600593032111596E-14</v>
      </c>
      <c r="V47" s="19">
        <v>3.4200550184659801E-4</v>
      </c>
      <c r="W47" s="19">
        <v>7.0248830140555206E+26</v>
      </c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</row>
    <row r="48" spans="1:35" x14ac:dyDescent="0.45">
      <c r="A48" s="19">
        <v>1.2220017000313099</v>
      </c>
      <c r="B48" s="19">
        <v>1.1070361244484599</v>
      </c>
      <c r="C48" s="19">
        <v>0.34587956507332601</v>
      </c>
      <c r="D48" s="19">
        <v>1.10703612444661</v>
      </c>
      <c r="E48" s="19">
        <v>0.34533171965855602</v>
      </c>
      <c r="F48" s="19">
        <v>0.114934947922221</v>
      </c>
      <c r="G48" s="19">
        <v>0.11761756968770699</v>
      </c>
      <c r="H48" s="19">
        <v>0.11465460161829399</v>
      </c>
      <c r="I48" s="19">
        <v>1.3464241349109201</v>
      </c>
      <c r="J48" s="19">
        <v>0.114654664415937</v>
      </c>
      <c r="K48" s="19">
        <v>9.6038303516907304E+22</v>
      </c>
      <c r="L48" s="19">
        <v>1.34639476856794</v>
      </c>
      <c r="M48" s="19">
        <v>0.114654664683613</v>
      </c>
      <c r="N48" s="19">
        <v>3.2263311895778599E+24</v>
      </c>
      <c r="O48" s="19">
        <v>1.3463871627066</v>
      </c>
      <c r="P48" s="19">
        <v>0.114654664756789</v>
      </c>
      <c r="Q48" s="19">
        <v>3.1731129288868E+25</v>
      </c>
      <c r="R48" s="19">
        <v>0.123242941790191</v>
      </c>
      <c r="S48" s="19">
        <v>0.114654664767033</v>
      </c>
      <c r="T48" s="19">
        <v>7.5233610759806598E+25</v>
      </c>
      <c r="U48" s="19">
        <v>0.123242941790191</v>
      </c>
      <c r="V48" s="19">
        <v>0.114654664767033</v>
      </c>
      <c r="W48" s="19">
        <v>7.5233610759806598E+25</v>
      </c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</row>
    <row r="49" spans="1:35" x14ac:dyDescent="0.45">
      <c r="A49" s="19">
        <v>7.8270723236073498E-14</v>
      </c>
      <c r="B49" s="19">
        <v>1.08357767203415E-13</v>
      </c>
      <c r="C49" s="19">
        <v>2.5569877958611001E-2</v>
      </c>
      <c r="D49" s="19">
        <v>1.08357767203415E-13</v>
      </c>
      <c r="E49" s="19">
        <v>9.3258734068513099E-14</v>
      </c>
      <c r="F49" s="19">
        <v>2.80978043225577E-5</v>
      </c>
      <c r="G49" s="19">
        <v>9.1371354926650295E-14</v>
      </c>
      <c r="H49" s="19">
        <v>2.80977835462881E-5</v>
      </c>
      <c r="I49" s="19">
        <v>4.9929777644097597E-4</v>
      </c>
      <c r="J49" s="19">
        <v>5.0398961104769404E-4</v>
      </c>
      <c r="K49" s="19">
        <v>3.1832587407247398E+23</v>
      </c>
      <c r="L49" s="19">
        <v>4.9929241995549901E-4</v>
      </c>
      <c r="M49" s="19">
        <v>5.0398961104769404E-4</v>
      </c>
      <c r="N49" s="19">
        <v>5.0637379799271899E+25</v>
      </c>
      <c r="O49" s="19">
        <v>4.9929246999946798E-4</v>
      </c>
      <c r="P49" s="19">
        <v>5.0945022943238395E-4</v>
      </c>
      <c r="Q49" s="19">
        <v>1.3488963512690201E+27</v>
      </c>
      <c r="R49" s="19">
        <v>2.4465190867295398E-5</v>
      </c>
      <c r="S49" s="19">
        <v>5.0398961104769404E-4</v>
      </c>
      <c r="T49" s="19">
        <v>2.0283847364292699E+27</v>
      </c>
      <c r="U49" s="19">
        <v>2.4465190867295398E-5</v>
      </c>
      <c r="V49" s="19">
        <v>5.0398961104769404E-4</v>
      </c>
      <c r="W49" s="19">
        <v>2.0283847364292699E+27</v>
      </c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</row>
    <row r="50" spans="1:35" x14ac:dyDescent="0.45">
      <c r="A50" s="19">
        <v>1.2220017010614099</v>
      </c>
      <c r="B50" s="19">
        <v>8.2156503822261496E-14</v>
      </c>
      <c r="C50" s="19">
        <v>1.2220016991912499</v>
      </c>
      <c r="D50" s="19">
        <v>8.2156503822261496E-14</v>
      </c>
      <c r="E50" s="19">
        <v>0.345331719375983</v>
      </c>
      <c r="F50" s="19">
        <v>7.8936857050848605E-14</v>
      </c>
      <c r="G50" s="19">
        <v>0.34533171906361398</v>
      </c>
      <c r="H50" s="19">
        <v>7.8936857050848605E-14</v>
      </c>
      <c r="I50" s="19">
        <v>1.1345138789589</v>
      </c>
      <c r="J50" s="19">
        <v>8.5265128291211997E-14</v>
      </c>
      <c r="K50" s="19">
        <v>8.4740703248805196E+22</v>
      </c>
      <c r="L50" s="19">
        <v>1.13451387035278</v>
      </c>
      <c r="M50" s="19">
        <v>8.5265128291211997E-14</v>
      </c>
      <c r="N50" s="19">
        <v>9.0735810884525503E+24</v>
      </c>
      <c r="O50" s="19">
        <v>1.1345138909033099</v>
      </c>
      <c r="P50" s="19">
        <v>9.0150109599562698E-14</v>
      </c>
      <c r="Q50" s="19">
        <v>1.9497719886184201E+27</v>
      </c>
      <c r="R50" s="19">
        <v>0.34532930460816103</v>
      </c>
      <c r="S50" s="19">
        <v>8.5265128291211997E-14</v>
      </c>
      <c r="T50" s="19">
        <v>1.1620276888008399E+29</v>
      </c>
      <c r="U50" s="19">
        <v>0.34532930460816103</v>
      </c>
      <c r="V50" s="19">
        <v>8.5265128291211997E-14</v>
      </c>
      <c r="W50" s="19">
        <v>1.1620276888008399E+29</v>
      </c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</row>
    <row r="51" spans="1:35" x14ac:dyDescent="0.45">
      <c r="A51" s="19">
        <v>0.34587956718241297</v>
      </c>
      <c r="B51" s="19">
        <v>0.114650002866649</v>
      </c>
      <c r="C51" s="19">
        <v>0.345879565904333</v>
      </c>
      <c r="D51" s="19">
        <v>0.114650002855247</v>
      </c>
      <c r="E51" s="19">
        <v>0.117617570018738</v>
      </c>
      <c r="F51" s="19">
        <v>7.1609385088322597E-14</v>
      </c>
      <c r="G51" s="19">
        <v>0.125612101502413</v>
      </c>
      <c r="H51" s="19">
        <v>7.1609385088322597E-14</v>
      </c>
      <c r="I51" s="19">
        <v>0.117616793477342</v>
      </c>
      <c r="J51" s="19">
        <v>9.0372154204487705E-14</v>
      </c>
      <c r="K51" s="19">
        <v>1.0406790268650901E+25</v>
      </c>
      <c r="L51" s="19">
        <v>0.117616788164093</v>
      </c>
      <c r="M51" s="19">
        <v>9.0372154204487705E-14</v>
      </c>
      <c r="N51" s="19">
        <v>3.2652508615914098E+26</v>
      </c>
      <c r="O51" s="19">
        <v>0.117616788164093</v>
      </c>
      <c r="P51" s="19">
        <v>9.9698027611338994E-14</v>
      </c>
      <c r="Q51" s="19">
        <v>2.29528158242014E+26</v>
      </c>
      <c r="R51" s="19">
        <v>0.12561475178096199</v>
      </c>
      <c r="S51" s="19">
        <v>9.0372154204487705E-14</v>
      </c>
      <c r="T51" s="19">
        <v>1.3027271137400701E+25</v>
      </c>
      <c r="U51" s="19">
        <v>0.12561475178096199</v>
      </c>
      <c r="V51" s="19">
        <v>9.0372154204487705E-14</v>
      </c>
      <c r="W51" s="19">
        <v>1.3027271137400701E+25</v>
      </c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</row>
    <row r="52" spans="1:35" x14ac:dyDescent="0.45">
      <c r="A52" s="19">
        <v>0.117798584108815</v>
      </c>
      <c r="B52" s="19">
        <v>0.49521307104734003</v>
      </c>
      <c r="C52" s="19">
        <v>0.117798584060721</v>
      </c>
      <c r="D52" s="19">
        <v>0.49521257368440302</v>
      </c>
      <c r="E52" s="19">
        <v>0.34533171921571298</v>
      </c>
      <c r="F52" s="19">
        <v>0.12224743542345699</v>
      </c>
      <c r="G52" s="19">
        <v>0.117617569654084</v>
      </c>
      <c r="H52" s="19">
        <v>0.44534521196142501</v>
      </c>
      <c r="I52" s="19">
        <v>1.1345138588783601</v>
      </c>
      <c r="J52" s="19">
        <v>0.68093872010052503</v>
      </c>
      <c r="K52" s="19">
        <v>1.42826363572633E+26</v>
      </c>
      <c r="L52" s="19">
        <v>1.1345138778611901</v>
      </c>
      <c r="M52" s="19">
        <v>0.68094735410679297</v>
      </c>
      <c r="N52" s="19">
        <v>2.5903817044777599E+24</v>
      </c>
      <c r="O52" s="19">
        <v>1.1345138910930199</v>
      </c>
      <c r="P52" s="19">
        <v>0.68094932261916197</v>
      </c>
      <c r="Q52" s="19">
        <v>2.2086817870755E+24</v>
      </c>
      <c r="R52" s="19">
        <v>0.117616786983927</v>
      </c>
      <c r="S52" s="19">
        <v>0.68094801388666204</v>
      </c>
      <c r="T52" s="19">
        <v>2.18864162065294E+27</v>
      </c>
      <c r="U52" s="19">
        <v>0.117616786983927</v>
      </c>
      <c r="V52" s="19">
        <v>0.68094801388666204</v>
      </c>
      <c r="W52" s="19">
        <v>2.18864162065294E+27</v>
      </c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</row>
    <row r="53" spans="1:35" x14ac:dyDescent="0.45">
      <c r="A53" s="19">
        <v>1.6726995302618599</v>
      </c>
      <c r="B53" s="19">
        <v>0.11465000285551701</v>
      </c>
      <c r="C53" s="19">
        <v>0.55979947815707898</v>
      </c>
      <c r="D53" s="19">
        <v>0.11465000286116001</v>
      </c>
      <c r="E53" s="19">
        <v>0.34533171939896301</v>
      </c>
      <c r="F53" s="19">
        <v>0.11465460160412699</v>
      </c>
      <c r="G53" s="19">
        <v>0.11761765533743</v>
      </c>
      <c r="H53" s="19">
        <v>0.11465460161826101</v>
      </c>
      <c r="I53" s="19">
        <v>1.66960402585553</v>
      </c>
      <c r="J53" s="19">
        <v>0.114654664696592</v>
      </c>
      <c r="K53" s="19">
        <v>3.7034754237633598E+22</v>
      </c>
      <c r="L53" s="19">
        <v>1.6696039868091299</v>
      </c>
      <c r="M53" s="19">
        <v>0.114654664696592</v>
      </c>
      <c r="N53" s="19">
        <v>3.7832013668694701E+25</v>
      </c>
      <c r="O53" s="19">
        <v>1.6696039882835101</v>
      </c>
      <c r="P53" s="19">
        <v>0.114654664724192</v>
      </c>
      <c r="Q53" s="19">
        <v>7.6921108784520905E+24</v>
      </c>
      <c r="R53" s="19">
        <v>0.117617351655762</v>
      </c>
      <c r="S53" s="19">
        <v>0.114654664987837</v>
      </c>
      <c r="T53" s="19">
        <v>1.3553591100306399E+27</v>
      </c>
      <c r="U53" s="19">
        <v>0.117617351655762</v>
      </c>
      <c r="V53" s="19">
        <v>0.114654664987837</v>
      </c>
      <c r="W53" s="19">
        <v>1.3553591100306399E+27</v>
      </c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</row>
    <row r="54" spans="1:35" x14ac:dyDescent="0.45">
      <c r="A54" s="19">
        <v>0.117798584261914</v>
      </c>
      <c r="B54" s="19">
        <v>0.33636819551275099</v>
      </c>
      <c r="C54" s="19">
        <v>0.11779858343067399</v>
      </c>
      <c r="D54" s="19">
        <v>0.33636819551951702</v>
      </c>
      <c r="E54" s="19">
        <v>0.11761756973054301</v>
      </c>
      <c r="F54" s="19">
        <v>0.33637666114397002</v>
      </c>
      <c r="G54" s="19">
        <v>0.34533171964756598</v>
      </c>
      <c r="H54" s="19">
        <v>0.44179815021316599</v>
      </c>
      <c r="I54" s="19">
        <v>0.117616797789205</v>
      </c>
      <c r="J54" s="19">
        <v>0.44180015097103298</v>
      </c>
      <c r="K54" s="19">
        <v>4.3135100710807598E+24</v>
      </c>
      <c r="L54" s="19">
        <v>0.117616786325781</v>
      </c>
      <c r="M54" s="19">
        <v>0.44180015579929799</v>
      </c>
      <c r="N54" s="19">
        <v>2.1835042212221E+24</v>
      </c>
      <c r="O54" s="19">
        <v>0.11761678632578799</v>
      </c>
      <c r="P54" s="19">
        <v>0.44180581186452</v>
      </c>
      <c r="Q54" s="19">
        <v>2.5819656004871698E+24</v>
      </c>
      <c r="R54" s="19">
        <v>0.34532930488671798</v>
      </c>
      <c r="S54" s="19">
        <v>0.44180011820582399</v>
      </c>
      <c r="T54" s="19">
        <v>2.0849089377855602E+26</v>
      </c>
      <c r="U54" s="19">
        <v>0.34532930488671798</v>
      </c>
      <c r="V54" s="19">
        <v>0.44180011820582399</v>
      </c>
      <c r="W54" s="19">
        <v>2.0849089377855602E+26</v>
      </c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</row>
    <row r="55" spans="1:35" x14ac:dyDescent="0.45">
      <c r="A55" s="19">
        <v>0.66040298983157897</v>
      </c>
      <c r="B55" s="19">
        <v>0.33636817563017701</v>
      </c>
      <c r="C55" s="19">
        <v>0.66040293692222196</v>
      </c>
      <c r="D55" s="19">
        <v>0.336368175658322</v>
      </c>
      <c r="E55" s="19">
        <v>0.34533177726768599</v>
      </c>
      <c r="F55" s="19">
        <v>0.114654650999125</v>
      </c>
      <c r="G55" s="19">
        <v>0.117617615081375</v>
      </c>
      <c r="H55" s="19">
        <v>0.33636959132411298</v>
      </c>
      <c r="I55" s="19">
        <v>0.65931529871815797</v>
      </c>
      <c r="J55" s="19">
        <v>0.33636967387465</v>
      </c>
      <c r="K55" s="19">
        <v>1.2127582919851501E+25</v>
      </c>
      <c r="L55" s="19">
        <v>0.65931530877683497</v>
      </c>
      <c r="M55" s="19">
        <v>0.336369673965348</v>
      </c>
      <c r="N55" s="19">
        <v>1.8164664447085E+25</v>
      </c>
      <c r="O55" s="19">
        <v>0.65931531454081005</v>
      </c>
      <c r="P55" s="19">
        <v>0.33638986195806098</v>
      </c>
      <c r="Q55" s="19">
        <v>1.04659115405721E+24</v>
      </c>
      <c r="R55" s="19">
        <v>0.117616832363494</v>
      </c>
      <c r="S55" s="19">
        <v>0.33636967431453502</v>
      </c>
      <c r="T55" s="19">
        <v>1.86149612031088E+29</v>
      </c>
      <c r="U55" s="19">
        <v>0.117616832363494</v>
      </c>
      <c r="V55" s="19">
        <v>0.33636967431453502</v>
      </c>
      <c r="W55" s="19">
        <v>1.86149612031088E+29</v>
      </c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</row>
    <row r="56" spans="1:35" x14ac:dyDescent="0.45">
      <c r="A56" s="19">
        <v>9.1149310321725301E-14</v>
      </c>
      <c r="B56" s="19">
        <v>5.7853364432425201E-8</v>
      </c>
      <c r="C56" s="19">
        <v>9.0927265716800295E-14</v>
      </c>
      <c r="D56" s="19">
        <v>5.7853364432425201E-8</v>
      </c>
      <c r="E56" s="19">
        <v>9.2703622556200495E-14</v>
      </c>
      <c r="F56" s="19">
        <v>1.69908231602834E-2</v>
      </c>
      <c r="G56" s="19">
        <v>9.2148511043887905E-14</v>
      </c>
      <c r="H56" s="19">
        <v>61.611079017272097</v>
      </c>
      <c r="I56" s="19">
        <v>6.1818328234153301E-12</v>
      </c>
      <c r="J56" s="19">
        <v>1.3522447659730599E-5</v>
      </c>
      <c r="K56" s="19">
        <v>2.39960352144708E+23</v>
      </c>
      <c r="L56" s="19">
        <v>6.1818328234153301E-12</v>
      </c>
      <c r="M56" s="19">
        <v>1.3522447659730599E-5</v>
      </c>
      <c r="N56" s="19">
        <v>6.7132308317930903E+25</v>
      </c>
      <c r="O56" s="19">
        <v>22.616569081201899</v>
      </c>
      <c r="P56" s="19">
        <v>3.2806524163930801E-10</v>
      </c>
      <c r="Q56" s="19">
        <v>9.2836116364064698E+22</v>
      </c>
      <c r="R56" s="19">
        <v>1.11799458579753E-13</v>
      </c>
      <c r="S56" s="19">
        <v>1.3522447659730599E-5</v>
      </c>
      <c r="T56" s="19">
        <v>4.4760406883207303E+26</v>
      </c>
      <c r="U56" s="19">
        <v>1.10467190950203E-13</v>
      </c>
      <c r="V56" s="19">
        <v>1.3522447659730599E-5</v>
      </c>
      <c r="W56" s="19">
        <v>4.4760406883207303E+26</v>
      </c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</row>
    <row r="57" spans="1:35" x14ac:dyDescent="0.45">
      <c r="A57" s="19">
        <v>6.9285710502242595E-10</v>
      </c>
      <c r="B57" s="19">
        <v>7.1559858039193996E-10</v>
      </c>
      <c r="C57" s="19">
        <v>6.9453165441046797E-10</v>
      </c>
      <c r="D57" s="19">
        <v>7.1559858039193996E-10</v>
      </c>
      <c r="E57" s="19">
        <v>8.3710816056736803E-14</v>
      </c>
      <c r="F57" s="19">
        <v>7.5112505800056795E-5</v>
      </c>
      <c r="G57" s="19">
        <v>7.6161299489285701E-14</v>
      </c>
      <c r="H57" s="19">
        <v>7.5113286499783801E-5</v>
      </c>
      <c r="I57" s="19">
        <v>5.9656885078806997E-5</v>
      </c>
      <c r="J57" s="19">
        <v>3.66463814849282E-9</v>
      </c>
      <c r="K57" s="19">
        <v>2.4529440005811899E+22</v>
      </c>
      <c r="L57" s="19">
        <v>5.9630700482427003E-5</v>
      </c>
      <c r="M57" s="19">
        <v>3.66463814849282E-9</v>
      </c>
      <c r="N57" s="19">
        <v>1.2004986144152901E+28</v>
      </c>
      <c r="O57" s="19">
        <v>5.9674027213962798E-5</v>
      </c>
      <c r="P57" s="19">
        <v>7.94260914670053E-4</v>
      </c>
      <c r="Q57" s="19">
        <v>2.1447073127196199E+26</v>
      </c>
      <c r="R57" s="19">
        <v>5.9821382554448001E-5</v>
      </c>
      <c r="S57" s="19">
        <v>3.66463814849282E-9</v>
      </c>
      <c r="T57" s="19">
        <v>1.7144028345360599E+30</v>
      </c>
      <c r="U57" s="19">
        <v>5.9821382554448001E-5</v>
      </c>
      <c r="V57" s="19">
        <v>3.66463814849282E-9</v>
      </c>
      <c r="W57" s="19">
        <v>1.7144028345360599E+30</v>
      </c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</row>
    <row r="58" spans="1:35" x14ac:dyDescent="0.45">
      <c r="A58" s="19">
        <v>7.22838622057069E-2</v>
      </c>
      <c r="B58" s="19">
        <v>3.80611319674031E-2</v>
      </c>
      <c r="C58" s="19">
        <v>7.2283863063097295E-2</v>
      </c>
      <c r="D58" s="19">
        <v>3.80611319674031E-2</v>
      </c>
      <c r="E58" s="19">
        <v>7.2018752940007896E-2</v>
      </c>
      <c r="F58" s="19">
        <v>7.9274482661488399E-2</v>
      </c>
      <c r="G58" s="19">
        <v>7.20187529645228E-2</v>
      </c>
      <c r="H58" s="19">
        <v>0.12079123231316601</v>
      </c>
      <c r="I58" s="19">
        <v>0.96037023409469802</v>
      </c>
      <c r="J58" s="19">
        <v>0.100547515310173</v>
      </c>
      <c r="K58" s="19">
        <v>1.8544192171957601E+21</v>
      </c>
      <c r="L58" s="19">
        <v>0.960370240461626</v>
      </c>
      <c r="M58" s="19">
        <v>0.110428779092762</v>
      </c>
      <c r="N58" s="19">
        <v>2.27078230890557E+27</v>
      </c>
      <c r="O58" s="19">
        <v>1.2506137625509599E-2</v>
      </c>
      <c r="P58" s="19">
        <v>9.8701022714653697E-2</v>
      </c>
      <c r="Q58" s="19">
        <v>8.8005205439135701E+29</v>
      </c>
      <c r="R58" s="19">
        <v>4.5729756018795201E-3</v>
      </c>
      <c r="S58" s="19">
        <v>9.0015356139295996E-2</v>
      </c>
      <c r="T58" s="19">
        <v>9.0809874809127897E+26</v>
      </c>
      <c r="U58" s="19">
        <v>4.5729756018795201E-3</v>
      </c>
      <c r="V58" s="19">
        <v>9.0015356139295996E-2</v>
      </c>
      <c r="W58" s="19">
        <v>9.0809874809127897E+26</v>
      </c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</row>
    <row r="59" spans="1:35" x14ac:dyDescent="0.45">
      <c r="A59" s="19">
        <v>4.0921710464658596E-12</v>
      </c>
      <c r="B59" s="19">
        <v>2.4915625118637698E-12</v>
      </c>
      <c r="C59" s="19">
        <v>2.9483082641945601E-12</v>
      </c>
      <c r="D59" s="19">
        <v>2.4915625118637698E-12</v>
      </c>
      <c r="E59" s="19">
        <v>9.0039087297100195E-14</v>
      </c>
      <c r="F59" s="19">
        <v>4.3109960046194798E-13</v>
      </c>
      <c r="G59" s="19">
        <v>8.2378548427186603E-14</v>
      </c>
      <c r="H59" s="19">
        <v>4.3109960046194798E-13</v>
      </c>
      <c r="I59" s="19">
        <v>2.3293159623349801E-9</v>
      </c>
      <c r="J59" s="19">
        <v>1.0991207943789001E-13</v>
      </c>
      <c r="K59" s="19">
        <v>1.2902814682537999E+24</v>
      </c>
      <c r="L59" s="19">
        <v>2.3293192930040602E-9</v>
      </c>
      <c r="M59" s="19">
        <v>1.0991207943789001E-13</v>
      </c>
      <c r="N59" s="19">
        <v>1.16213428688408E+26</v>
      </c>
      <c r="O59" s="19">
        <v>2.32930874588532E-9</v>
      </c>
      <c r="P59" s="19">
        <v>1.68309810533173E-12</v>
      </c>
      <c r="Q59" s="19">
        <v>2.41540776713108E+25</v>
      </c>
      <c r="R59" s="19">
        <v>2.3293159623349801E-9</v>
      </c>
      <c r="S59" s="19">
        <v>1.0991207943789001E-13</v>
      </c>
      <c r="T59" s="19">
        <v>3.8661830843321499E+27</v>
      </c>
      <c r="U59" s="19">
        <v>2.3293159623349801E-9</v>
      </c>
      <c r="V59" s="19">
        <v>1.0991207943789001E-13</v>
      </c>
      <c r="W59" s="19">
        <v>3.8661830843321499E+27</v>
      </c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</row>
    <row r="60" spans="1:35" x14ac:dyDescent="0.45">
      <c r="A60" s="19">
        <v>5.5281951704674297E-3</v>
      </c>
      <c r="B60" s="19">
        <v>1.3559153799747E-12</v>
      </c>
      <c r="C60" s="19">
        <v>1.9666762166365898E-3</v>
      </c>
      <c r="D60" s="19">
        <v>1.3559153799747E-12</v>
      </c>
      <c r="E60" s="19">
        <v>1.9666762160810399E-3</v>
      </c>
      <c r="F60" s="19">
        <v>3.64930308194288E-13</v>
      </c>
      <c r="G60" s="19">
        <v>1.96667622040924E-3</v>
      </c>
      <c r="H60" s="19">
        <v>3.64930308194288E-13</v>
      </c>
      <c r="I60" s="19">
        <v>1.9666762163049701E-3</v>
      </c>
      <c r="J60" s="19">
        <v>5.1625370645069698E-13</v>
      </c>
      <c r="K60" s="19">
        <v>3.67789325873214E+20</v>
      </c>
      <c r="L60" s="19">
        <v>1.9666762163037502E-3</v>
      </c>
      <c r="M60" s="19">
        <v>5.1625370645069698E-13</v>
      </c>
      <c r="N60" s="19">
        <v>2.6042190820336301E+23</v>
      </c>
      <c r="O60" s="19">
        <v>1.9666762163047498E-3</v>
      </c>
      <c r="P60" s="19">
        <v>3.0520030946945498E-13</v>
      </c>
      <c r="Q60" s="19">
        <v>2.9243373030094501E+29</v>
      </c>
      <c r="R60" s="19">
        <v>1.96667637761538E-3</v>
      </c>
      <c r="S60" s="19">
        <v>5.1625370645069698E-13</v>
      </c>
      <c r="T60" s="19">
        <v>6.6609575439863402E+25</v>
      </c>
      <c r="U60" s="19">
        <v>1.96667637761538E-3</v>
      </c>
      <c r="V60" s="19">
        <v>5.1625370645069698E-13</v>
      </c>
      <c r="W60" s="19">
        <v>6.6609575439863402E+25</v>
      </c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</row>
    <row r="61" spans="1:35" x14ac:dyDescent="0.45">
      <c r="A61" s="19">
        <v>1.4514284589470701</v>
      </c>
      <c r="B61" s="19">
        <v>0.336368175685062</v>
      </c>
      <c r="C61" s="19">
        <v>0.55979947724583101</v>
      </c>
      <c r="D61" s="19">
        <v>0.33636817565335703</v>
      </c>
      <c r="E61" s="19">
        <v>0.65932032824990605</v>
      </c>
      <c r="F61" s="19">
        <v>0.33636959130854899</v>
      </c>
      <c r="G61" s="19">
        <v>0.34533171934653401</v>
      </c>
      <c r="H61" s="19">
        <v>0.44534401695724501</v>
      </c>
      <c r="I61" s="19">
        <v>0.45339364178482799</v>
      </c>
      <c r="J61" s="19">
        <v>0.33636967414720698</v>
      </c>
      <c r="K61" s="19">
        <v>6.3329200932516698E+22</v>
      </c>
      <c r="L61" s="19">
        <v>0.45339362929056498</v>
      </c>
      <c r="M61" s="19">
        <v>0.33636967395572698</v>
      </c>
      <c r="N61" s="19">
        <v>4.0272055436849102E+24</v>
      </c>
      <c r="O61" s="19">
        <v>0.45339362929056498</v>
      </c>
      <c r="P61" s="19">
        <v>0.33636967396665202</v>
      </c>
      <c r="Q61" s="19">
        <v>5.5198607128789597E+26</v>
      </c>
      <c r="R61" s="19">
        <v>0.34532930607749701</v>
      </c>
      <c r="S61" s="19">
        <v>0.33636967397201001</v>
      </c>
      <c r="T61" s="19">
        <v>2.54565966689539E+29</v>
      </c>
      <c r="U61" s="19">
        <v>0.34532930607749701</v>
      </c>
      <c r="V61" s="19">
        <v>0.33636967397201001</v>
      </c>
      <c r="W61" s="19">
        <v>2.54565966689539E+29</v>
      </c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</row>
    <row r="62" spans="1:35" x14ac:dyDescent="0.45">
      <c r="A62" s="19">
        <v>0.117798584048965</v>
      </c>
      <c r="B62" s="19">
        <v>0.356141290542967</v>
      </c>
      <c r="C62" s="19">
        <v>0.11779858340364401</v>
      </c>
      <c r="D62" s="19">
        <v>0.356141386430331</v>
      </c>
      <c r="E62" s="19">
        <v>0.117617569956238</v>
      </c>
      <c r="F62" s="19">
        <v>0.336369591335204</v>
      </c>
      <c r="G62" s="19">
        <v>0.117617569579175</v>
      </c>
      <c r="H62" s="19">
        <v>0.44179243089931503</v>
      </c>
      <c r="I62" s="19">
        <v>0.126671496598211</v>
      </c>
      <c r="J62" s="19">
        <v>0.44179255543863399</v>
      </c>
      <c r="K62" s="19">
        <v>1.2427354649365901E+25</v>
      </c>
      <c r="L62" s="19">
        <v>0.12265034017251999</v>
      </c>
      <c r="M62" s="19">
        <v>0.44957903981130898</v>
      </c>
      <c r="N62" s="19">
        <v>1.4397181046569501E+26</v>
      </c>
      <c r="O62" s="19">
        <v>0.122629967948705</v>
      </c>
      <c r="P62" s="19">
        <v>0.44957903997874799</v>
      </c>
      <c r="Q62" s="19">
        <v>2.0339972108943899E+27</v>
      </c>
      <c r="R62" s="19">
        <v>0.117616786853619</v>
      </c>
      <c r="S62" s="19">
        <v>0.44957904012609401</v>
      </c>
      <c r="T62" s="19">
        <v>2.1036872361486701E+29</v>
      </c>
      <c r="U62" s="19">
        <v>0.11761678685362</v>
      </c>
      <c r="V62" s="19">
        <v>0.44957904012609401</v>
      </c>
      <c r="W62" s="19">
        <v>2.1036872361486701E+29</v>
      </c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</row>
    <row r="63" spans="1:35" x14ac:dyDescent="0.45">
      <c r="A63" s="19">
        <v>1.55555568426279E-11</v>
      </c>
      <c r="B63" s="19">
        <v>1.5550560839017099E-11</v>
      </c>
      <c r="C63" s="19">
        <v>1.55365720289069E-11</v>
      </c>
      <c r="D63" s="19">
        <v>1.5550560839017099E-11</v>
      </c>
      <c r="E63" s="19">
        <v>9.5479180117763399E-14</v>
      </c>
      <c r="F63" s="19">
        <v>1.89249727000628E-11</v>
      </c>
      <c r="G63" s="19">
        <v>8.2156503822261496E-14</v>
      </c>
      <c r="H63" s="19">
        <v>1.89249727000628E-11</v>
      </c>
      <c r="I63" s="19">
        <v>1.8688384173515199E-12</v>
      </c>
      <c r="J63" s="19">
        <v>9.7670871390675906E-11</v>
      </c>
      <c r="K63" s="19">
        <v>6.54000931976906E+22</v>
      </c>
      <c r="L63" s="19">
        <v>1.87239113103032E-12</v>
      </c>
      <c r="M63" s="19">
        <v>9.7670871390675906E-11</v>
      </c>
      <c r="N63" s="19">
        <v>9.2754881208024898E+27</v>
      </c>
      <c r="O63" s="19">
        <v>1.8706147741909202E-12</v>
      </c>
      <c r="P63" s="19">
        <v>2.0350277019076599E-11</v>
      </c>
      <c r="Q63" s="19">
        <v>2.4987989964617399E+26</v>
      </c>
      <c r="R63" s="19">
        <v>1.8712809080057001E-12</v>
      </c>
      <c r="S63" s="19">
        <v>9.7670871390675906E-11</v>
      </c>
      <c r="T63" s="19">
        <v>3.7651536623773903E+29</v>
      </c>
      <c r="U63" s="19">
        <v>1.8706147741909202E-12</v>
      </c>
      <c r="V63" s="19">
        <v>9.7670871390675906E-11</v>
      </c>
      <c r="W63" s="19">
        <v>3.7651536623773903E+29</v>
      </c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</row>
    <row r="64" spans="1:35" x14ac:dyDescent="0.45">
      <c r="A64" s="19">
        <v>1.8685053504441299E-13</v>
      </c>
      <c r="B64" s="19">
        <v>1.04610764495305E-11</v>
      </c>
      <c r="C64" s="19">
        <v>1.8707257964933799E-13</v>
      </c>
      <c r="D64" s="19">
        <v>1.04610764495305E-11</v>
      </c>
      <c r="E64" s="19">
        <v>8.22675261247241E-14</v>
      </c>
      <c r="F64" s="19">
        <v>1.5366619088297199E-9</v>
      </c>
      <c r="G64" s="19">
        <v>7.8159700933610995E-14</v>
      </c>
      <c r="H64" s="19">
        <v>1.5366619088297199E-9</v>
      </c>
      <c r="I64" s="19">
        <v>1.7263968032921101E-13</v>
      </c>
      <c r="J64" s="19">
        <v>1.4723999797183699E-11</v>
      </c>
      <c r="K64" s="19">
        <v>7.4368992764889997E+21</v>
      </c>
      <c r="L64" s="19">
        <v>1.70641278884886E-13</v>
      </c>
      <c r="M64" s="19">
        <v>1.4723999797183699E-11</v>
      </c>
      <c r="N64" s="19">
        <v>8.1771969288500504E+25</v>
      </c>
      <c r="O64" s="19">
        <v>1.6497914145929801E-13</v>
      </c>
      <c r="P64" s="19">
        <v>3.0368307868400202E-10</v>
      </c>
      <c r="Q64" s="19">
        <v>7.3187418818850195E+23</v>
      </c>
      <c r="R64" s="19">
        <v>1.7019718967503599E-13</v>
      </c>
      <c r="S64" s="19">
        <v>1.4723999797183699E-11</v>
      </c>
      <c r="T64" s="19">
        <v>6.07779144361991E+26</v>
      </c>
      <c r="U64" s="19">
        <v>1.7019718967503599E-13</v>
      </c>
      <c r="V64" s="19">
        <v>1.4723999797183699E-11</v>
      </c>
      <c r="W64" s="19">
        <v>6.07779144361991E+26</v>
      </c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</row>
    <row r="65" spans="1:35" x14ac:dyDescent="0.45">
      <c r="A65" s="19">
        <v>8.9483975784787605E-14</v>
      </c>
      <c r="B65" s="19">
        <v>2.6292856780685199E-11</v>
      </c>
      <c r="C65" s="19">
        <v>9.4591001698063299E-14</v>
      </c>
      <c r="D65" s="19">
        <v>2.6292856780685199E-11</v>
      </c>
      <c r="E65" s="19">
        <v>9.1149310321725301E-14</v>
      </c>
      <c r="F65" s="19">
        <v>1.6935713134214E-5</v>
      </c>
      <c r="G65" s="19">
        <v>8.1268325402561396E-14</v>
      </c>
      <c r="H65" s="19">
        <v>1.6935713134214E-5</v>
      </c>
      <c r="I65" s="19">
        <v>1.24016352742728E-11</v>
      </c>
      <c r="J65" s="19">
        <v>1.3133938381315599E-13</v>
      </c>
      <c r="K65" s="19">
        <v>8.6379056877882098E+23</v>
      </c>
      <c r="L65" s="19">
        <v>1.24076304786058E-11</v>
      </c>
      <c r="M65" s="19">
        <v>1.3133938381315599E-13</v>
      </c>
      <c r="N65" s="19">
        <v>1.15655646421699E+27</v>
      </c>
      <c r="O65" s="19">
        <v>1.2304379737315599E-11</v>
      </c>
      <c r="P65" s="19">
        <v>3.97570865118268E-13</v>
      </c>
      <c r="Q65" s="19">
        <v>9.2203138006259998E+24</v>
      </c>
      <c r="R65" s="19">
        <v>1.23910881555389E-11</v>
      </c>
      <c r="S65" s="19">
        <v>1.3133938381315599E-13</v>
      </c>
      <c r="T65" s="19">
        <v>4.0572948954676199E+27</v>
      </c>
      <c r="U65" s="19">
        <v>1.23910881555389E-11</v>
      </c>
      <c r="V65" s="19">
        <v>1.3133938381315599E-13</v>
      </c>
      <c r="W65" s="19">
        <v>4.0572948954676199E+27</v>
      </c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</row>
    <row r="66" spans="1:35" x14ac:dyDescent="0.45">
      <c r="A66" s="19">
        <v>8.3488771451811696E-14</v>
      </c>
      <c r="B66" s="19">
        <v>4.6553192095808403E-3</v>
      </c>
      <c r="C66" s="19">
        <v>6.49702514010641E-13</v>
      </c>
      <c r="D66" s="19">
        <v>4.6553192095808403E-3</v>
      </c>
      <c r="E66" s="19">
        <v>7.8714812445923599E-14</v>
      </c>
      <c r="F66" s="19">
        <v>5.6100781797851998E-8</v>
      </c>
      <c r="G66" s="19">
        <v>8.0602191587786302E-14</v>
      </c>
      <c r="H66" s="19">
        <v>5.6100781797851998E-8</v>
      </c>
      <c r="I66" s="19">
        <v>1.09134923320652E-13</v>
      </c>
      <c r="J66" s="19">
        <v>1.34225963677181E-13</v>
      </c>
      <c r="K66" s="19">
        <v>2.11014955992995E+23</v>
      </c>
      <c r="L66" s="19">
        <v>1.07580611086177E-13</v>
      </c>
      <c r="M66" s="19">
        <v>1.34225963677181E-13</v>
      </c>
      <c r="N66" s="19">
        <v>6.6583188769354494E+26</v>
      </c>
      <c r="O66" s="19">
        <v>1.13575815419153E-13</v>
      </c>
      <c r="P66" s="19">
        <v>1.2956302697375501E-13</v>
      </c>
      <c r="Q66" s="19">
        <v>1.40229658342983E+25</v>
      </c>
      <c r="R66" s="19">
        <v>1.12354570092065E-13</v>
      </c>
      <c r="S66" s="19">
        <v>1.34225963677181E-13</v>
      </c>
      <c r="T66" s="19">
        <v>2.53880565400512E+26</v>
      </c>
      <c r="U66" s="19">
        <v>1.12354570092065E-13</v>
      </c>
      <c r="V66" s="19">
        <v>1.34225963677181E-13</v>
      </c>
      <c r="W66" s="19">
        <v>2.53880565400512E+26</v>
      </c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</row>
    <row r="67" spans="1:35" x14ac:dyDescent="0.45">
      <c r="A67" s="19">
        <v>0.34587956628692101</v>
      </c>
      <c r="B67" s="19">
        <v>0.44658001381048601</v>
      </c>
      <c r="C67" s="19">
        <v>0.34587956585219798</v>
      </c>
      <c r="D67" s="19">
        <v>0.44658001280223603</v>
      </c>
      <c r="E67" s="19">
        <v>0.11761756988666799</v>
      </c>
      <c r="F67" s="19">
        <v>0.1146546016162</v>
      </c>
      <c r="G67" s="19">
        <v>0.117617570188103</v>
      </c>
      <c r="H67" s="19">
        <v>0.343962962453009</v>
      </c>
      <c r="I67" s="19">
        <v>0.85682927715220703</v>
      </c>
      <c r="J67" s="19">
        <v>0.33636967384437499</v>
      </c>
      <c r="K67" s="19">
        <v>4.5430240287703697E+26</v>
      </c>
      <c r="L67" s="19">
        <v>0.85682928194369301</v>
      </c>
      <c r="M67" s="19">
        <v>0.33636967392413503</v>
      </c>
      <c r="N67" s="19">
        <v>1.1627757181709E+25</v>
      </c>
      <c r="O67" s="19">
        <v>0.85682925780486796</v>
      </c>
      <c r="P67" s="19">
        <v>0.33636967393466699</v>
      </c>
      <c r="Q67" s="19">
        <v>2.6438268370136101E+26</v>
      </c>
      <c r="R67" s="19">
        <v>0.11761678925406401</v>
      </c>
      <c r="S67" s="19">
        <v>0.33636967397508699</v>
      </c>
      <c r="T67" s="19">
        <v>5.40226925748457E+26</v>
      </c>
      <c r="U67" s="19">
        <v>0.11761678925406201</v>
      </c>
      <c r="V67" s="19">
        <v>0.33636967397508699</v>
      </c>
      <c r="W67" s="19">
        <v>5.40226925748457E+26</v>
      </c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</row>
    <row r="68" spans="1:35" x14ac:dyDescent="0.45">
      <c r="A68" s="19">
        <v>0.117798583591308</v>
      </c>
      <c r="B68" s="19">
        <v>3.8122279143210001E-3</v>
      </c>
      <c r="C68" s="19">
        <v>0.117798584276919</v>
      </c>
      <c r="D68" s="19">
        <v>3.8122279143210001E-3</v>
      </c>
      <c r="E68" s="19">
        <v>0.11761757013751099</v>
      </c>
      <c r="F68" s="19">
        <v>2.4516605412472301E-9</v>
      </c>
      <c r="G68" s="19">
        <v>0.117617582359565</v>
      </c>
      <c r="H68" s="19">
        <v>2.4516605412472301E-9</v>
      </c>
      <c r="I68" s="19">
        <v>0.117616782479338</v>
      </c>
      <c r="J68" s="19">
        <v>1.9695356456850199E-13</v>
      </c>
      <c r="K68" s="19">
        <v>1.8791841734936299E+24</v>
      </c>
      <c r="L68" s="19">
        <v>0.117616782479337</v>
      </c>
      <c r="M68" s="19">
        <v>2.0317081350640299E-13</v>
      </c>
      <c r="N68" s="19">
        <v>6.4448001742703499E+22</v>
      </c>
      <c r="O68" s="19">
        <v>0.117616789148173</v>
      </c>
      <c r="P68" s="19">
        <v>1.11033404692761E-12</v>
      </c>
      <c r="Q68" s="19">
        <v>9.8415128541871705E+24</v>
      </c>
      <c r="R68" s="19">
        <v>0.117616819476299</v>
      </c>
      <c r="S68" s="19">
        <v>2.0317081350640299E-13</v>
      </c>
      <c r="T68" s="19">
        <v>5.8199026196037698E+28</v>
      </c>
      <c r="U68" s="19">
        <v>0.117616819476299</v>
      </c>
      <c r="V68" s="19">
        <v>2.0317081350640299E-13</v>
      </c>
      <c r="W68" s="19">
        <v>5.8199026196037698E+28</v>
      </c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</row>
    <row r="69" spans="1:35" x14ac:dyDescent="0.45">
      <c r="A69" s="19">
        <v>0.34610025198085598</v>
      </c>
      <c r="B69" s="19">
        <v>0.83552820815027096</v>
      </c>
      <c r="C69" s="19">
        <v>2.3122577985310202</v>
      </c>
      <c r="D69" s="19">
        <v>0.83552820922340199</v>
      </c>
      <c r="E69" s="19">
        <v>0.34533171893270098</v>
      </c>
      <c r="F69" s="19">
        <v>0.115281094555035</v>
      </c>
      <c r="G69" s="19">
        <v>0.117688690493644</v>
      </c>
      <c r="H69" s="19">
        <v>0.33664477785152602</v>
      </c>
      <c r="I69" s="19">
        <v>1.6696039559109901</v>
      </c>
      <c r="J69" s="19">
        <v>0.835525059129679</v>
      </c>
      <c r="K69" s="19">
        <v>5.3239591006728895E+24</v>
      </c>
      <c r="L69" s="19">
        <v>1.66960399097201</v>
      </c>
      <c r="M69" s="19">
        <v>0.83552506338211796</v>
      </c>
      <c r="N69" s="19">
        <v>5.5592932802588101E+24</v>
      </c>
      <c r="O69" s="19">
        <v>1.66960399642416</v>
      </c>
      <c r="P69" s="19">
        <v>0.83552506319349595</v>
      </c>
      <c r="Q69" s="19">
        <v>3.1318166574798499E+27</v>
      </c>
      <c r="R69" s="19">
        <v>0.117784598937389</v>
      </c>
      <c r="S69" s="19">
        <v>0.83552505878584504</v>
      </c>
      <c r="T69" s="19">
        <v>1.4749254453827101E+31</v>
      </c>
      <c r="U69" s="19">
        <v>0.117784598937389</v>
      </c>
      <c r="V69" s="19">
        <v>0.83552505878584504</v>
      </c>
      <c r="W69" s="19">
        <v>1.4749254453827101E+31</v>
      </c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</row>
    <row r="70" spans="1:35" x14ac:dyDescent="0.45">
      <c r="A70" s="19">
        <v>7.6161299489285701E-14</v>
      </c>
      <c r="B70" s="19">
        <v>4.6639771659496799E-3</v>
      </c>
      <c r="C70" s="19">
        <v>7.4940054162198003E-14</v>
      </c>
      <c r="D70" s="19">
        <v>4.6639771659496799E-3</v>
      </c>
      <c r="E70" s="19">
        <v>1.03361763592602E-13</v>
      </c>
      <c r="F70" s="19">
        <v>9.8587804586713901E-14</v>
      </c>
      <c r="G70" s="19">
        <v>9.9475983006414001E-14</v>
      </c>
      <c r="H70" s="19">
        <v>9.8587804586713901E-14</v>
      </c>
      <c r="I70" s="19">
        <v>3.7282145587438299E-3</v>
      </c>
      <c r="J70" s="19">
        <v>9.2259533346350496E-14</v>
      </c>
      <c r="K70" s="19">
        <v>9.26692781068248E+21</v>
      </c>
      <c r="L70" s="19">
        <v>7.7759148153413397E-3</v>
      </c>
      <c r="M70" s="19">
        <v>9.2259533346350496E-14</v>
      </c>
      <c r="N70" s="19">
        <v>1.23301506736239E+27</v>
      </c>
      <c r="O70" s="19">
        <v>7.77600573287984E-3</v>
      </c>
      <c r="P70" s="19">
        <v>9.4035890185750696E-14</v>
      </c>
      <c r="Q70" s="19">
        <v>5.0707381866967197E+24</v>
      </c>
      <c r="R70" s="19">
        <v>7.7760514276182802E-3</v>
      </c>
      <c r="S70" s="19">
        <v>9.2259533346350496E-14</v>
      </c>
      <c r="T70" s="19">
        <v>1.33896503935498E+26</v>
      </c>
      <c r="U70" s="19">
        <v>7.7760514276182802E-3</v>
      </c>
      <c r="V70" s="19">
        <v>9.2259533346350496E-14</v>
      </c>
      <c r="W70" s="19">
        <v>1.33896503935498E+26</v>
      </c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</row>
    <row r="71" spans="1:35" x14ac:dyDescent="0.45">
      <c r="A71" s="19">
        <v>5.4156523691540797E-3</v>
      </c>
      <c r="B71" s="19">
        <v>1.5665246877460901E-13</v>
      </c>
      <c r="C71" s="19">
        <v>5.4156523686876802E-3</v>
      </c>
      <c r="D71" s="19">
        <v>1.5665246877460901E-13</v>
      </c>
      <c r="E71" s="19">
        <v>5.4156523681495499E-3</v>
      </c>
      <c r="F71" s="19">
        <v>9.8254737679326303E-14</v>
      </c>
      <c r="G71" s="19">
        <v>5.4156523681468897E-3</v>
      </c>
      <c r="H71" s="19">
        <v>9.8254737679326303E-14</v>
      </c>
      <c r="I71" s="19">
        <v>5.4156523681567698E-3</v>
      </c>
      <c r="J71" s="19">
        <v>7.7834552209178299E-3</v>
      </c>
      <c r="K71" s="19">
        <v>1.79141905189118E+22</v>
      </c>
      <c r="L71" s="19">
        <v>5.4156523681567698E-3</v>
      </c>
      <c r="M71" s="19">
        <v>7.7834552209178299E-3</v>
      </c>
      <c r="N71" s="19">
        <v>5.50036813448668E+26</v>
      </c>
      <c r="O71" s="19">
        <v>5.4156523681574403E-3</v>
      </c>
      <c r="P71" s="19">
        <v>7.7834557526864599E-3</v>
      </c>
      <c r="Q71" s="19">
        <v>5.1732109945547704E+24</v>
      </c>
      <c r="R71" s="19">
        <v>5.4156523717872E-3</v>
      </c>
      <c r="S71" s="19">
        <v>7.7834552209178299E-3</v>
      </c>
      <c r="T71" s="19">
        <v>5.5521975733835999E+27</v>
      </c>
      <c r="U71" s="19">
        <v>5.4156523717880899E-3</v>
      </c>
      <c r="V71" s="19">
        <v>7.7834552209178299E-3</v>
      </c>
      <c r="W71" s="19">
        <v>5.5521975733835999E+27</v>
      </c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</row>
    <row r="72" spans="1:35" x14ac:dyDescent="0.45">
      <c r="A72" s="19">
        <v>7.1187500338964997E-13</v>
      </c>
      <c r="B72" s="19">
        <v>4.9540464379772699E-2</v>
      </c>
      <c r="C72" s="19">
        <v>2.3769874957224602E-13</v>
      </c>
      <c r="D72" s="19">
        <v>4.9540464379772699E-2</v>
      </c>
      <c r="E72" s="19">
        <v>2.7901014831854801E-12</v>
      </c>
      <c r="F72" s="19">
        <v>2.7466917629226302E-13</v>
      </c>
      <c r="G72" s="19">
        <v>9.3924867883288205E-14</v>
      </c>
      <c r="H72" s="19">
        <v>2.7466917629226302E-13</v>
      </c>
      <c r="I72" s="19">
        <v>0.13853203809485801</v>
      </c>
      <c r="J72" s="19">
        <v>0.22761105133429901</v>
      </c>
      <c r="K72" s="19">
        <v>1.0175521534669201E+22</v>
      </c>
      <c r="L72" s="19">
        <v>4.2686503318682904E-3</v>
      </c>
      <c r="M72" s="19">
        <v>0.17487415835342801</v>
      </c>
      <c r="N72" s="19">
        <v>2.2010935779579398E+26</v>
      </c>
      <c r="O72" s="19">
        <v>4.2458466846891901E-3</v>
      </c>
      <c r="P72" s="19">
        <v>0.39274076971156702</v>
      </c>
      <c r="Q72" s="19">
        <v>5.6735381831353598E+28</v>
      </c>
      <c r="R72" s="19">
        <v>4.2660449628839602E-3</v>
      </c>
      <c r="S72" s="19">
        <v>0.17487415835342501</v>
      </c>
      <c r="T72" s="19">
        <v>6.3134390529303504E+26</v>
      </c>
      <c r="U72" s="19">
        <v>4.2660449628839602E-3</v>
      </c>
      <c r="V72" s="19">
        <v>0.17487415835342501</v>
      </c>
      <c r="W72" s="19">
        <v>6.3134390529303504E+26</v>
      </c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</row>
    <row r="73" spans="1:35" x14ac:dyDescent="0.45">
      <c r="A73" s="19">
        <v>4.8274717556750999E-11</v>
      </c>
      <c r="B73" s="19">
        <v>1.11317347561978E-8</v>
      </c>
      <c r="C73" s="19">
        <v>8.4598994476436903E-14</v>
      </c>
      <c r="D73" s="19">
        <v>1.11317347561978E-8</v>
      </c>
      <c r="E73" s="19">
        <v>8.5931262105987104E-14</v>
      </c>
      <c r="F73" s="19">
        <v>2.9419696063737099E-5</v>
      </c>
      <c r="G73" s="19">
        <v>1.04138919709839E-13</v>
      </c>
      <c r="H73" s="19">
        <v>4.16755765878074E-4</v>
      </c>
      <c r="I73" s="19">
        <v>9.0150109599562698E-14</v>
      </c>
      <c r="J73" s="19">
        <v>2.8884461489297998E-10</v>
      </c>
      <c r="K73" s="19">
        <v>2.1053959735433098E+22</v>
      </c>
      <c r="L73" s="19">
        <v>9.1593399531575402E-14</v>
      </c>
      <c r="M73" s="19">
        <v>2.8884461489297998E-10</v>
      </c>
      <c r="N73" s="19">
        <v>2.6731803902391501E+25</v>
      </c>
      <c r="O73" s="19">
        <v>9.6589403142388594E-14</v>
      </c>
      <c r="P73" s="19">
        <v>1.19706466961133E-11</v>
      </c>
      <c r="Q73" s="19">
        <v>6.5338931234317502E+26</v>
      </c>
      <c r="R73" s="19">
        <v>9.3924867883288205E-14</v>
      </c>
      <c r="S73" s="19">
        <v>2.8884461489297998E-10</v>
      </c>
      <c r="T73" s="19">
        <v>3.1604053505573701E+28</v>
      </c>
      <c r="U73" s="19">
        <v>9.3924867883288205E-14</v>
      </c>
      <c r="V73" s="19">
        <v>2.8884461489297998E-10</v>
      </c>
      <c r="W73" s="19">
        <v>3.1604053505573701E+28</v>
      </c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</row>
    <row r="74" spans="1:35" x14ac:dyDescent="0.45">
      <c r="A74" s="19">
        <v>6.6269212339875503E-13</v>
      </c>
      <c r="B74" s="19">
        <v>1.0502102087607299</v>
      </c>
      <c r="C74" s="19">
        <v>8.8706819667549995E-14</v>
      </c>
      <c r="D74" s="19">
        <v>1.34929359360102</v>
      </c>
      <c r="E74" s="19">
        <v>9.1371354926650295E-14</v>
      </c>
      <c r="F74" s="19">
        <v>0.114204271110289</v>
      </c>
      <c r="G74" s="19">
        <v>3.2004333075066498E-2</v>
      </c>
      <c r="H74" s="19">
        <v>19.557589705541002</v>
      </c>
      <c r="I74" s="19">
        <v>0.87413695608718101</v>
      </c>
      <c r="J74" s="19">
        <v>1.4905228503425401</v>
      </c>
      <c r="K74" s="19">
        <v>2.5504877457412401E+28</v>
      </c>
      <c r="L74" s="19">
        <v>3.7637875984827202E-3</v>
      </c>
      <c r="M74" s="19">
        <v>2.72691980067051</v>
      </c>
      <c r="N74" s="19">
        <v>4.4370088834286604E+25</v>
      </c>
      <c r="O74" s="19">
        <v>3.7637873998109801E-3</v>
      </c>
      <c r="P74" s="19">
        <v>2.5121075267059298</v>
      </c>
      <c r="Q74" s="19">
        <v>1.4035504089765099E+30</v>
      </c>
      <c r="R74" s="19">
        <v>3.7637875395334299E-3</v>
      </c>
      <c r="S74" s="19">
        <v>1.08250955073494</v>
      </c>
      <c r="T74" s="19">
        <v>1.6293812826445301E+28</v>
      </c>
      <c r="U74" s="19">
        <v>3.7637875395334299E-3</v>
      </c>
      <c r="V74" s="19">
        <v>1.08250955073494</v>
      </c>
      <c r="W74" s="19">
        <v>1.6293812826445301E+28</v>
      </c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</row>
    <row r="75" spans="1:35" x14ac:dyDescent="0.45">
      <c r="A75" s="19">
        <v>4.4909631569112199E-12</v>
      </c>
      <c r="B75" s="19">
        <v>9.6981294843123602E-4</v>
      </c>
      <c r="C75" s="19">
        <v>2.4424906541753398E-13</v>
      </c>
      <c r="D75" s="19">
        <v>9.6981294843123602E-4</v>
      </c>
      <c r="E75" s="19">
        <v>1.9501690040612998E-8</v>
      </c>
      <c r="F75" s="19">
        <v>8.4710016778899406E-14</v>
      </c>
      <c r="G75" s="19">
        <v>1.9521369742925201E-8</v>
      </c>
      <c r="H75" s="19">
        <v>8.4710016778899406E-14</v>
      </c>
      <c r="I75" s="19">
        <v>2.0252336474513299E-8</v>
      </c>
      <c r="J75" s="19">
        <v>2.6345076342693099E-8</v>
      </c>
      <c r="K75" s="19">
        <v>4.4150865370782496E+25</v>
      </c>
      <c r="L75" s="19">
        <v>2.0051767468665102E-8</v>
      </c>
      <c r="M75" s="19">
        <v>2.6345076342693099E-8</v>
      </c>
      <c r="N75" s="19">
        <v>1.30177121904372E+26</v>
      </c>
      <c r="O75" s="19">
        <v>2.0081960649953601E-8</v>
      </c>
      <c r="P75" s="19">
        <v>1.0480785166904201E-3</v>
      </c>
      <c r="Q75" s="19">
        <v>1.5200996541024999E+27</v>
      </c>
      <c r="R75" s="19">
        <v>2.0086589058720901E-8</v>
      </c>
      <c r="S75" s="19">
        <v>2.6345076342693099E-8</v>
      </c>
      <c r="T75" s="19">
        <v>6.1970016804607006E+26</v>
      </c>
      <c r="U75" s="19">
        <v>2.0086589058720901E-8</v>
      </c>
      <c r="V75" s="19">
        <v>2.6345076342693099E-8</v>
      </c>
      <c r="W75" s="19">
        <v>6.1970016804607006E+26</v>
      </c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</row>
    <row r="76" spans="1:35" x14ac:dyDescent="0.45">
      <c r="A76" s="19">
        <v>8.9928064994637604E-14</v>
      </c>
      <c r="B76" s="19">
        <v>1.1442735647904099E-11</v>
      </c>
      <c r="C76" s="19">
        <v>8.1379347705023899E-14</v>
      </c>
      <c r="D76" s="19">
        <v>1.1442735647904099E-11</v>
      </c>
      <c r="E76" s="19">
        <v>8.5709217501061997E-14</v>
      </c>
      <c r="F76" s="19">
        <v>8.4376949871511897E-14</v>
      </c>
      <c r="G76" s="19">
        <v>8.31557045444242E-14</v>
      </c>
      <c r="H76" s="19">
        <v>8.4376949871511897E-14</v>
      </c>
      <c r="I76" s="19">
        <v>1.8444135108097701E-12</v>
      </c>
      <c r="J76" s="19">
        <v>8.5043083686286903E-14</v>
      </c>
      <c r="K76" s="19">
        <v>1.8070185408278999E+22</v>
      </c>
      <c r="L76" s="19">
        <v>1.8445245331122298E-12</v>
      </c>
      <c r="M76" s="19">
        <v>8.5043083686286903E-14</v>
      </c>
      <c r="N76" s="19">
        <v>5.5576924548493499E+23</v>
      </c>
      <c r="O76" s="19">
        <v>1.84274817627283E-12</v>
      </c>
      <c r="P76" s="19">
        <v>9.2481577951275502E-14</v>
      </c>
      <c r="Q76" s="19">
        <v>2.25388098346327E+26</v>
      </c>
      <c r="R76" s="19">
        <v>1.84352533239007E-12</v>
      </c>
      <c r="S76" s="19">
        <v>8.5043083686286903E-14</v>
      </c>
      <c r="T76" s="19">
        <v>4.1171075868884802E+27</v>
      </c>
      <c r="U76" s="19">
        <v>1.8417489755506702E-12</v>
      </c>
      <c r="V76" s="19">
        <v>8.5043083686286903E-14</v>
      </c>
      <c r="W76" s="19">
        <v>4.1171075868884802E+27</v>
      </c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</row>
    <row r="77" spans="1:35" x14ac:dyDescent="0.45">
      <c r="A77" s="19">
        <v>1.7329366586242301</v>
      </c>
      <c r="B77" s="19">
        <v>1.6418939947118001</v>
      </c>
      <c r="C77" s="19">
        <v>1.67269952986226</v>
      </c>
      <c r="D77" s="19">
        <v>1.64189357881497</v>
      </c>
      <c r="E77" s="19">
        <v>0.345331718400891</v>
      </c>
      <c r="F77" s="19">
        <v>0.11467715066446001</v>
      </c>
      <c r="G77" s="19">
        <v>0.117617569535895</v>
      </c>
      <c r="H77" s="19">
        <v>0.33636959131363903</v>
      </c>
      <c r="I77" s="19">
        <v>1.9546470971708001</v>
      </c>
      <c r="J77" s="19">
        <v>1.63102198668946</v>
      </c>
      <c r="K77" s="19">
        <v>8.5126089329458597E+21</v>
      </c>
      <c r="L77" s="19">
        <v>1.9546468149729299</v>
      </c>
      <c r="M77" s="19">
        <v>1.6310219858801001</v>
      </c>
      <c r="N77" s="19">
        <v>2.2914041610602701E+26</v>
      </c>
      <c r="O77" s="19">
        <v>1.9546468662371601</v>
      </c>
      <c r="P77" s="19">
        <v>1.6310219859511701</v>
      </c>
      <c r="Q77" s="19">
        <v>4.4484922018200899E+24</v>
      </c>
      <c r="R77" s="19">
        <v>0.117616786941537</v>
      </c>
      <c r="S77" s="19">
        <v>1.63102198608544</v>
      </c>
      <c r="T77" s="19">
        <v>1.43255542018197E+30</v>
      </c>
      <c r="U77" s="19">
        <v>0.117616786941538</v>
      </c>
      <c r="V77" s="19">
        <v>1.63102198608544</v>
      </c>
      <c r="W77" s="19">
        <v>1.43255542018197E+30</v>
      </c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</row>
    <row r="78" spans="1:35" x14ac:dyDescent="0.45">
      <c r="A78" s="19">
        <v>1.3899992268306899E-13</v>
      </c>
      <c r="B78" s="19">
        <v>3.31956684362921E-13</v>
      </c>
      <c r="C78" s="19">
        <v>6.6568972556524295E-13</v>
      </c>
      <c r="D78" s="19">
        <v>3.31956684362921E-13</v>
      </c>
      <c r="E78" s="19">
        <v>2.79776202205539E-12</v>
      </c>
      <c r="F78" s="19">
        <v>6.2163362979372696E-7</v>
      </c>
      <c r="G78" s="19">
        <v>2.9810598434210002E-12</v>
      </c>
      <c r="H78" s="19">
        <v>6.3963893542384699E-4</v>
      </c>
      <c r="I78" s="19">
        <v>1.9751977831106099E-12</v>
      </c>
      <c r="J78" s="19">
        <v>1.73305814143986E-13</v>
      </c>
      <c r="K78" s="19">
        <v>6.7514859132854301E+21</v>
      </c>
      <c r="L78" s="19">
        <v>2.0992096949612399E-12</v>
      </c>
      <c r="M78" s="19">
        <v>1.73305814143986E-13</v>
      </c>
      <c r="N78" s="19">
        <v>3.27135519725739E+24</v>
      </c>
      <c r="O78" s="19">
        <v>1.9906298831529E-12</v>
      </c>
      <c r="P78" s="19">
        <v>1.31561428418081E-13</v>
      </c>
      <c r="Q78" s="19">
        <v>3.5401739646848601E+25</v>
      </c>
      <c r="R78" s="19">
        <v>2.1053159215966799E-12</v>
      </c>
      <c r="S78" s="19">
        <v>1.73305814143986E-13</v>
      </c>
      <c r="T78" s="19">
        <v>2.7931686253677701E+27</v>
      </c>
      <c r="U78" s="19">
        <v>2.1053159215966799E-12</v>
      </c>
      <c r="V78" s="19">
        <v>1.73305814143986E-13</v>
      </c>
      <c r="W78" s="19">
        <v>2.7931686253677701E+27</v>
      </c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</row>
    <row r="79" spans="1:35" x14ac:dyDescent="0.45">
      <c r="A79" s="19">
        <v>1.4299768318071199E-4</v>
      </c>
      <c r="B79" s="19">
        <v>2.7222668563808798E-13</v>
      </c>
      <c r="C79" s="19">
        <v>2.1105339698124201E-13</v>
      </c>
      <c r="D79" s="19">
        <v>2.7222668563808798E-13</v>
      </c>
      <c r="E79" s="19">
        <v>8.22675261247241E-14</v>
      </c>
      <c r="F79" s="19">
        <v>1.84618986764917E-12</v>
      </c>
      <c r="G79" s="19">
        <v>1.0103029524088901E-13</v>
      </c>
      <c r="H79" s="19">
        <v>1.84618986764917E-12</v>
      </c>
      <c r="I79" s="19">
        <v>1.1143419520465101E-11</v>
      </c>
      <c r="J79" s="19">
        <v>9.8147046045937697E-12</v>
      </c>
      <c r="K79" s="19">
        <v>8.1350264416917306E+22</v>
      </c>
      <c r="L79" s="19">
        <v>1.1143419520465101E-11</v>
      </c>
      <c r="M79" s="19">
        <v>9.8147046045937697E-12</v>
      </c>
      <c r="N79" s="19">
        <v>3.5516014942928799E+23</v>
      </c>
      <c r="O79" s="19">
        <v>1.1141865208230599E-11</v>
      </c>
      <c r="P79" s="19">
        <v>1.4480971977093299E-11</v>
      </c>
      <c r="Q79" s="19">
        <v>1.2781800370685599E+24</v>
      </c>
      <c r="R79" s="19">
        <v>1.1142198275138E-11</v>
      </c>
      <c r="S79" s="19">
        <v>9.8147046045937697E-12</v>
      </c>
      <c r="T79" s="19">
        <v>2.1334565060491801E+26</v>
      </c>
      <c r="U79" s="19">
        <v>1.11404219182986E-11</v>
      </c>
      <c r="V79" s="19">
        <v>9.8147046045937697E-12</v>
      </c>
      <c r="W79" s="19">
        <v>2.1334565060491801E+26</v>
      </c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</row>
    <row r="80" spans="1:35" x14ac:dyDescent="0.45">
      <c r="A80" s="19">
        <v>1.03078421544715</v>
      </c>
      <c r="B80" s="19">
        <v>0.33636817567312499</v>
      </c>
      <c r="C80" s="19">
        <v>1.0307842140494501</v>
      </c>
      <c r="D80" s="19">
        <v>0.33636817567572502</v>
      </c>
      <c r="E80" s="19">
        <v>0.45339688756454199</v>
      </c>
      <c r="F80" s="19">
        <v>0.114654605390842</v>
      </c>
      <c r="G80" s="19">
        <v>0.345331719122971</v>
      </c>
      <c r="H80" s="19">
        <v>0.33636959143103501</v>
      </c>
      <c r="I80" s="19">
        <v>1.02901656811338</v>
      </c>
      <c r="J80" s="19">
        <v>0.33636967522793998</v>
      </c>
      <c r="K80" s="19">
        <v>1.42756969800951E+22</v>
      </c>
      <c r="L80" s="19">
        <v>1.0290165661742801</v>
      </c>
      <c r="M80" s="19">
        <v>0.33636967467403001</v>
      </c>
      <c r="N80" s="19">
        <v>1.15664002768963E+25</v>
      </c>
      <c r="O80" s="19">
        <v>1.02901657123493</v>
      </c>
      <c r="P80" s="19">
        <v>0.33636967559154701</v>
      </c>
      <c r="Q80" s="19">
        <v>1.33812569714789E+25</v>
      </c>
      <c r="R80" s="19">
        <v>0.117616787301787</v>
      </c>
      <c r="S80" s="19">
        <v>0.33636967468541101</v>
      </c>
      <c r="T80" s="19">
        <v>2.0094212886934399E+27</v>
      </c>
      <c r="U80" s="19">
        <v>0.117616787301787</v>
      </c>
      <c r="V80" s="19">
        <v>0.33636967468541101</v>
      </c>
      <c r="W80" s="19">
        <v>2.0094212886934399E+27</v>
      </c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</row>
    <row r="81" spans="1:35" x14ac:dyDescent="0.45">
      <c r="A81" s="19">
        <v>1.74034223793753E-2</v>
      </c>
      <c r="B81" s="19">
        <v>6.8214353277608802E-2</v>
      </c>
      <c r="C81" s="19">
        <v>1.7403422436494599E-2</v>
      </c>
      <c r="D81" s="19">
        <v>4.3032538274458403E-2</v>
      </c>
      <c r="E81" s="19">
        <v>1.7313943658934301E-2</v>
      </c>
      <c r="F81" s="19">
        <v>6.6967224414875098E-2</v>
      </c>
      <c r="G81" s="19">
        <v>1.7313943670363902E-2</v>
      </c>
      <c r="H81" s="19">
        <v>8.1743500988196799E-2</v>
      </c>
      <c r="I81" s="19">
        <v>1.9467508135835601E-2</v>
      </c>
      <c r="J81" s="19">
        <v>2.23364106675145E-2</v>
      </c>
      <c r="K81" s="19">
        <v>3.3811543434495298E+24</v>
      </c>
      <c r="L81" s="19">
        <v>1.9467826918884702E-2</v>
      </c>
      <c r="M81" s="19">
        <v>2.2336410639905501E-2</v>
      </c>
      <c r="N81" s="19">
        <v>4.6204815336821999E+27</v>
      </c>
      <c r="O81" s="19">
        <v>2.3281846990947101E-2</v>
      </c>
      <c r="P81" s="19">
        <v>2.0174885852045001E-2</v>
      </c>
      <c r="Q81" s="19">
        <v>1.6351723242082799E+25</v>
      </c>
      <c r="R81" s="19">
        <v>2.11250927060425E-2</v>
      </c>
      <c r="S81" s="19">
        <v>2.2336410616329499E-2</v>
      </c>
      <c r="T81" s="19">
        <v>1.34680433715074E+29</v>
      </c>
      <c r="U81" s="19">
        <v>2.1125093000632401E-2</v>
      </c>
      <c r="V81" s="19">
        <v>2.2336410616329499E-2</v>
      </c>
      <c r="W81" s="19">
        <v>1.34680433715074E+29</v>
      </c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</row>
    <row r="82" spans="1:35" x14ac:dyDescent="0.45">
      <c r="A82" s="19">
        <v>9.4692031993304194E-12</v>
      </c>
      <c r="B82" s="19">
        <v>7.5150996536876796E-13</v>
      </c>
      <c r="C82" s="19">
        <v>1.1115552922547001E-12</v>
      </c>
      <c r="D82" s="19">
        <v>7.5150996536876796E-13</v>
      </c>
      <c r="E82" s="19">
        <v>2.8489433034906102E-12</v>
      </c>
      <c r="F82" s="19">
        <v>1.7352785874891101E-13</v>
      </c>
      <c r="G82" s="19">
        <v>2.8462787682315102E-12</v>
      </c>
      <c r="H82" s="19">
        <v>1.7352785874891101E-13</v>
      </c>
      <c r="I82" s="19">
        <v>1.3322787317804301E-11</v>
      </c>
      <c r="J82" s="19">
        <v>6.9373689015606E-9</v>
      </c>
      <c r="K82" s="19">
        <v>4.9569166410640502E+21</v>
      </c>
      <c r="L82" s="19">
        <v>1.3324674696946201E-11</v>
      </c>
      <c r="M82" s="19">
        <v>6.9373689015606E-9</v>
      </c>
      <c r="N82" s="19">
        <v>5.44394448936078E+22</v>
      </c>
      <c r="O82" s="19">
        <v>1.3323675496224001E-11</v>
      </c>
      <c r="P82" s="19">
        <v>6.9903774990720502E-9</v>
      </c>
      <c r="Q82" s="19">
        <v>1.53190121365839E+24</v>
      </c>
      <c r="R82" s="19">
        <v>1.3322676295501799E-11</v>
      </c>
      <c r="S82" s="19">
        <v>6.9373689015606E-9</v>
      </c>
      <c r="T82" s="19">
        <v>3.1147640165771899E+24</v>
      </c>
      <c r="U82" s="19">
        <v>1.3322676295501799E-11</v>
      </c>
      <c r="V82" s="19">
        <v>6.9373689015606E-9</v>
      </c>
      <c r="W82" s="19">
        <v>3.1147640165771899E+24</v>
      </c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</row>
    <row r="83" spans="1:35" x14ac:dyDescent="0.45">
      <c r="A83" s="19">
        <v>0.24101801572533399</v>
      </c>
      <c r="B83" s="19">
        <v>6.2860776121942397E-4</v>
      </c>
      <c r="C83" s="19">
        <v>0.24101869481805699</v>
      </c>
      <c r="D83" s="19">
        <v>6.2860776121942397E-4</v>
      </c>
      <c r="E83" s="19">
        <v>0.117639772211593</v>
      </c>
      <c r="F83" s="19">
        <v>6.2727351880420502E-4</v>
      </c>
      <c r="G83" s="19">
        <v>0.13507353617780199</v>
      </c>
      <c r="H83" s="19">
        <v>6.27183040655676E-4</v>
      </c>
      <c r="I83" s="19">
        <v>0.11764890447250299</v>
      </c>
      <c r="J83" s="19">
        <v>6.4017104386082603E-4</v>
      </c>
      <c r="K83" s="19">
        <v>9.8288518710418001E+22</v>
      </c>
      <c r="L83" s="19">
        <v>0.117648910623635</v>
      </c>
      <c r="M83" s="19">
        <v>6.4017104386082603E-4</v>
      </c>
      <c r="N83" s="19">
        <v>7.7081584152518901E+24</v>
      </c>
      <c r="O83" s="19">
        <v>0.11764892910472501</v>
      </c>
      <c r="P83" s="19">
        <v>6.2729370604297497E-4</v>
      </c>
      <c r="Q83" s="19">
        <v>4.9936010347485702E+24</v>
      </c>
      <c r="R83" s="19">
        <v>0.13506616182815601</v>
      </c>
      <c r="S83" s="19">
        <v>6.4017104386082603E-4</v>
      </c>
      <c r="T83" s="19">
        <v>6.3423352736745895E+27</v>
      </c>
      <c r="U83" s="19">
        <v>0.13506616182815601</v>
      </c>
      <c r="V83" s="19">
        <v>6.4017104386082603E-4</v>
      </c>
      <c r="W83" s="19">
        <v>6.3423352736745895E+27</v>
      </c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</row>
    <row r="84" spans="1:35" x14ac:dyDescent="0.45">
      <c r="A84" s="19">
        <v>3.1558311519575E-11</v>
      </c>
      <c r="B84" s="19">
        <v>6.9578534830779803E-3</v>
      </c>
      <c r="C84" s="19">
        <v>3.1561420144043898E-11</v>
      </c>
      <c r="D84" s="19">
        <v>6.9578534830779803E-3</v>
      </c>
      <c r="E84" s="19">
        <v>8.7596596642924801E-14</v>
      </c>
      <c r="F84" s="19">
        <v>1.90156148864417E-3</v>
      </c>
      <c r="G84" s="19">
        <v>8.7485574340462298E-14</v>
      </c>
      <c r="H84" s="19">
        <v>1.90156148864417E-3</v>
      </c>
      <c r="I84" s="19">
        <v>6.9610983643997302E-14</v>
      </c>
      <c r="J84" s="19">
        <v>2.4043578754176999E-3</v>
      </c>
      <c r="K84" s="19">
        <v>8.1530668077151801E+20</v>
      </c>
      <c r="L84" s="19">
        <v>7.4273920347422897E-14</v>
      </c>
      <c r="M84" s="19">
        <v>2.4043578754176999E-3</v>
      </c>
      <c r="N84" s="19">
        <v>3.6600932478122301E+25</v>
      </c>
      <c r="O84" s="19">
        <v>7.4495964952348004E-14</v>
      </c>
      <c r="P84" s="19">
        <v>2.4043578596395498E-3</v>
      </c>
      <c r="Q84" s="19">
        <v>1.5993537489636199E+22</v>
      </c>
      <c r="R84" s="19">
        <v>7.0277117458772396E-14</v>
      </c>
      <c r="S84" s="19">
        <v>2.4043578754176999E-3</v>
      </c>
      <c r="T84" s="19">
        <v>1.87439616491162E+30</v>
      </c>
      <c r="U84" s="19">
        <v>7.0277117458772396E-14</v>
      </c>
      <c r="V84" s="19">
        <v>2.4043578754176999E-3</v>
      </c>
      <c r="W84" s="19">
        <v>1.87439616491162E+30</v>
      </c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</row>
    <row r="85" spans="1:35" x14ac:dyDescent="0.45">
      <c r="A85" s="19">
        <v>8.5709217501061997E-14</v>
      </c>
      <c r="B85" s="19">
        <v>9.0372154204487705E-14</v>
      </c>
      <c r="C85" s="19">
        <v>6.5636385215839204E-13</v>
      </c>
      <c r="D85" s="19">
        <v>9.0372154204487705E-14</v>
      </c>
      <c r="E85" s="19">
        <v>8.6375351315837103E-14</v>
      </c>
      <c r="F85" s="19">
        <v>9.4146912488213199E-14</v>
      </c>
      <c r="G85" s="19">
        <v>1.6520118606422299E-13</v>
      </c>
      <c r="H85" s="19">
        <v>9.4146912488213199E-14</v>
      </c>
      <c r="I85" s="19">
        <v>8.7707618945387304E-14</v>
      </c>
      <c r="J85" s="19">
        <v>1.1790568521519099E-13</v>
      </c>
      <c r="K85" s="19">
        <v>2.2888705250640801E+23</v>
      </c>
      <c r="L85" s="19">
        <v>7.9269923958236101E-14</v>
      </c>
      <c r="M85" s="19">
        <v>1.1790568521519099E-13</v>
      </c>
      <c r="N85" s="19">
        <v>1.6434362246602E+25</v>
      </c>
      <c r="O85" s="19">
        <v>8.9817042692175101E-14</v>
      </c>
      <c r="P85" s="19">
        <v>3.7553332684912002E-3</v>
      </c>
      <c r="Q85" s="19">
        <v>2.2913085027197799E+26</v>
      </c>
      <c r="R85" s="19">
        <v>8.3488771451811696E-14</v>
      </c>
      <c r="S85" s="19">
        <v>1.1790568521519099E-13</v>
      </c>
      <c r="T85" s="19">
        <v>8.23677485240029E+28</v>
      </c>
      <c r="U85" s="19">
        <v>8.3488771451811696E-14</v>
      </c>
      <c r="V85" s="19">
        <v>1.1790568521519099E-13</v>
      </c>
      <c r="W85" s="19">
        <v>8.23677485240029E+28</v>
      </c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</row>
    <row r="86" spans="1:35" x14ac:dyDescent="0.45">
      <c r="A86" s="19">
        <v>0.39056057824534002</v>
      </c>
      <c r="B86" s="19">
        <v>0.33636980710271902</v>
      </c>
      <c r="C86" s="19">
        <v>0.39055977524353103</v>
      </c>
      <c r="D86" s="19">
        <v>0.33636817567656402</v>
      </c>
      <c r="E86" s="19">
        <v>0.65932032885694103</v>
      </c>
      <c r="F86" s="19">
        <v>0.336369591302071</v>
      </c>
      <c r="G86" s="19">
        <v>0.34533171903889198</v>
      </c>
      <c r="H86" s="19">
        <v>0.34742502614985299</v>
      </c>
      <c r="I86" s="19">
        <v>0.345329310629365</v>
      </c>
      <c r="J86" s="19">
        <v>0.33636967393970202</v>
      </c>
      <c r="K86" s="19">
        <v>1.63411428601422E+23</v>
      </c>
      <c r="L86" s="19">
        <v>0.34532932007078299</v>
      </c>
      <c r="M86" s="19">
        <v>0.336369673992927</v>
      </c>
      <c r="N86" s="19">
        <v>5.9058531704930498E+27</v>
      </c>
      <c r="O86" s="19">
        <v>0.34532932007078798</v>
      </c>
      <c r="P86" s="19">
        <v>0.33636967398452</v>
      </c>
      <c r="Q86" s="19">
        <v>2.9880452611931702E+25</v>
      </c>
      <c r="R86" s="19">
        <v>0.345329305397305</v>
      </c>
      <c r="S86" s="19">
        <v>0.33636967396029699</v>
      </c>
      <c r="T86" s="19">
        <v>8.1677882410832906E+26</v>
      </c>
      <c r="U86" s="19">
        <v>0.345329305397306</v>
      </c>
      <c r="V86" s="19">
        <v>0.33636967396029699</v>
      </c>
      <c r="W86" s="19">
        <v>8.1677882410832906E+26</v>
      </c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</row>
    <row r="87" spans="1:35" x14ac:dyDescent="0.45">
      <c r="A87" s="19">
        <v>7.6494366396673197E-14</v>
      </c>
      <c r="B87" s="19">
        <v>6.5003558091802895E-13</v>
      </c>
      <c r="C87" s="19">
        <v>1.3465895065678499E-12</v>
      </c>
      <c r="D87" s="19">
        <v>6.5003558091802895E-13</v>
      </c>
      <c r="E87" s="19">
        <v>1.11466391672365E-13</v>
      </c>
      <c r="F87" s="19">
        <v>8.8928864272475001E-14</v>
      </c>
      <c r="G87" s="19">
        <v>8.5598195198599506E-14</v>
      </c>
      <c r="H87" s="19">
        <v>8.8928864272475001E-14</v>
      </c>
      <c r="I87" s="19">
        <v>8.62643290133746E-14</v>
      </c>
      <c r="J87" s="19">
        <v>3.7583622740594499E-3</v>
      </c>
      <c r="K87" s="19">
        <v>7.1535421055472903E+22</v>
      </c>
      <c r="L87" s="19">
        <v>8.3821838359199306E-14</v>
      </c>
      <c r="M87" s="19">
        <v>3.7583622740594499E-3</v>
      </c>
      <c r="N87" s="19">
        <v>2.5707762603028198E+23</v>
      </c>
      <c r="O87" s="19">
        <v>8.2489570729649106E-14</v>
      </c>
      <c r="P87" s="19">
        <v>3.75836897245329E-3</v>
      </c>
      <c r="Q87" s="19">
        <v>9.6529252307453702E+27</v>
      </c>
      <c r="R87" s="19">
        <v>8.3266726846886703E-14</v>
      </c>
      <c r="S87" s="19">
        <v>3.7583622740594499E-3</v>
      </c>
      <c r="T87" s="19">
        <v>8.77848444393856E+28</v>
      </c>
      <c r="U87" s="19">
        <v>8.3266726846886703E-14</v>
      </c>
      <c r="V87" s="19">
        <v>3.7583622740594499E-3</v>
      </c>
      <c r="W87" s="19">
        <v>8.77848444393856E+28</v>
      </c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</row>
    <row r="88" spans="1:35" x14ac:dyDescent="0.45">
      <c r="A88" s="19">
        <v>2.4037026979950503E-7</v>
      </c>
      <c r="B88" s="19">
        <v>8.7862476649399595E-3</v>
      </c>
      <c r="C88" s="19">
        <v>5.1557770896152296E-3</v>
      </c>
      <c r="D88" s="19">
        <v>8.7862476649399595E-3</v>
      </c>
      <c r="E88" s="19">
        <v>4.28107850898307E-4</v>
      </c>
      <c r="F88" s="19">
        <v>3.5546541831301599E-3</v>
      </c>
      <c r="G88" s="19">
        <v>2.9663637102217401E-9</v>
      </c>
      <c r="H88" s="19">
        <v>3.42252533480635E-6</v>
      </c>
      <c r="I88" s="19">
        <v>1.25651458016129E-6</v>
      </c>
      <c r="J88" s="19">
        <v>5.5998539139068198E-12</v>
      </c>
      <c r="K88" s="19">
        <v>2.6715640770611602E+26</v>
      </c>
      <c r="L88" s="19">
        <v>1.25630954528332E-6</v>
      </c>
      <c r="M88" s="19">
        <v>5.5998539139068198E-12</v>
      </c>
      <c r="N88" s="19">
        <v>1.06904416890887E+26</v>
      </c>
      <c r="O88" s="19">
        <v>1.2554791544161499E-6</v>
      </c>
      <c r="P88" s="19">
        <v>1.3010728121542999E-6</v>
      </c>
      <c r="Q88" s="19">
        <v>1.05322549338536E+28</v>
      </c>
      <c r="R88" s="19">
        <v>2.9663212997021998E-9</v>
      </c>
      <c r="S88" s="19">
        <v>5.5998539139068198E-12</v>
      </c>
      <c r="T88" s="19">
        <v>4.0777151273721999E+27</v>
      </c>
      <c r="U88" s="19">
        <v>2.9663212997021998E-9</v>
      </c>
      <c r="V88" s="19">
        <v>5.5998539139068198E-12</v>
      </c>
      <c r="W88" s="19">
        <v>4.0777151273721999E+27</v>
      </c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</row>
    <row r="89" spans="1:35" x14ac:dyDescent="0.45">
      <c r="A89" s="19">
        <v>1.1364611717834701</v>
      </c>
      <c r="B89" s="19">
        <v>2.2894202249398301E-3</v>
      </c>
      <c r="C89" s="19">
        <v>1.13646117313145</v>
      </c>
      <c r="D89" s="19">
        <v>2.2894202249398301E-3</v>
      </c>
      <c r="E89" s="19">
        <v>0.34533171925995998</v>
      </c>
      <c r="F89" s="19">
        <v>0.212324921330107</v>
      </c>
      <c r="G89" s="19">
        <v>13.868171335192301</v>
      </c>
      <c r="H89" s="19">
        <v>0.12605364680350301</v>
      </c>
      <c r="I89" s="19">
        <v>1.13451390059664</v>
      </c>
      <c r="J89" s="19">
        <v>0.13699107512290101</v>
      </c>
      <c r="K89" s="19">
        <v>2.16283813157729E+23</v>
      </c>
      <c r="L89" s="19">
        <v>1.1345138664307599</v>
      </c>
      <c r="M89" s="19">
        <v>0.13482955062700999</v>
      </c>
      <c r="N89" s="19">
        <v>1.4817568346013199E+24</v>
      </c>
      <c r="O89" s="19">
        <v>1.1345138735051199</v>
      </c>
      <c r="P89" s="19">
        <v>0.12345493803296601</v>
      </c>
      <c r="Q89" s="19">
        <v>5.0390446728830695E+24</v>
      </c>
      <c r="R89" s="19">
        <v>0.34944248272984102</v>
      </c>
      <c r="S89" s="19">
        <v>0.123454938032933</v>
      </c>
      <c r="T89" s="19">
        <v>7.3833607669736395E+27</v>
      </c>
      <c r="U89" s="19">
        <v>0.34944248272984102</v>
      </c>
      <c r="V89" s="19">
        <v>0.123454938032933</v>
      </c>
      <c r="W89" s="19">
        <v>7.3833607669736395E+27</v>
      </c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</row>
    <row r="90" spans="1:35" x14ac:dyDescent="0.45">
      <c r="A90" s="19">
        <v>0.345879566281101</v>
      </c>
      <c r="B90" s="19">
        <v>1.17847664560531</v>
      </c>
      <c r="C90" s="19">
        <v>1.6726995296530001</v>
      </c>
      <c r="D90" s="19">
        <v>0.375329067330748</v>
      </c>
      <c r="E90" s="19">
        <v>0.34533171980869898</v>
      </c>
      <c r="F90" s="19">
        <v>0.115814397134756</v>
      </c>
      <c r="G90" s="19">
        <v>0.11761756992023201</v>
      </c>
      <c r="H90" s="19">
        <v>0.11465460162549899</v>
      </c>
      <c r="I90" s="19">
        <v>2.1432537912771599</v>
      </c>
      <c r="J90" s="19">
        <v>1.9689379743314399</v>
      </c>
      <c r="K90" s="19">
        <v>1.2274830597271E+22</v>
      </c>
      <c r="L90" s="19">
        <v>2.1432538430974502</v>
      </c>
      <c r="M90" s="19">
        <v>1.96893797461058</v>
      </c>
      <c r="N90" s="19">
        <v>2.4191001530661498E+25</v>
      </c>
      <c r="O90" s="19">
        <v>2.14567558714183</v>
      </c>
      <c r="P90" s="19">
        <v>1.9689379745375699</v>
      </c>
      <c r="Q90" s="19">
        <v>2.4452921685026999E+26</v>
      </c>
      <c r="R90" s="19">
        <v>0.120039131140873</v>
      </c>
      <c r="S90" s="19">
        <v>1.9689379742695901</v>
      </c>
      <c r="T90" s="19">
        <v>4.3475583187881903E+29</v>
      </c>
      <c r="U90" s="19">
        <v>0.120039131140873</v>
      </c>
      <c r="V90" s="19">
        <v>1.9689379742695901</v>
      </c>
      <c r="W90" s="19">
        <v>4.3475583187881903E+29</v>
      </c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</row>
    <row r="91" spans="1:35" x14ac:dyDescent="0.45">
      <c r="A91" s="19">
        <v>0.49017658252280599</v>
      </c>
      <c r="B91" s="19">
        <v>6.6902039463911903E-13</v>
      </c>
      <c r="C91" s="19">
        <v>0.49018406034461898</v>
      </c>
      <c r="D91" s="19">
        <v>6.6902039463911903E-13</v>
      </c>
      <c r="E91" s="19">
        <v>0.117617569716386</v>
      </c>
      <c r="F91" s="19">
        <v>9.1815444136500395E-14</v>
      </c>
      <c r="G91" s="19">
        <v>0.118098682334279</v>
      </c>
      <c r="H91" s="19">
        <v>9.1815444136500395E-14</v>
      </c>
      <c r="I91" s="19">
        <v>0.11761678837445801</v>
      </c>
      <c r="J91" s="19">
        <v>1.60316204755872E-13</v>
      </c>
      <c r="K91" s="19">
        <v>4.0251036199610996E+22</v>
      </c>
      <c r="L91" s="19">
        <v>0.117616788374462</v>
      </c>
      <c r="M91" s="19">
        <v>1.60316204755872E-13</v>
      </c>
      <c r="N91" s="19">
        <v>5.9253372228431903E+23</v>
      </c>
      <c r="O91" s="19">
        <v>0.11761678837624499</v>
      </c>
      <c r="P91" s="19">
        <v>1.35169653248112E-12</v>
      </c>
      <c r="Q91" s="19">
        <v>9.7705669706431494E+25</v>
      </c>
      <c r="R91" s="19">
        <v>0.121808650704008</v>
      </c>
      <c r="S91" s="19">
        <v>1.60316204755872E-13</v>
      </c>
      <c r="T91" s="19">
        <v>2.7172433311807099E+26</v>
      </c>
      <c r="U91" s="19">
        <v>0.121808650704008</v>
      </c>
      <c r="V91" s="19">
        <v>1.60316204755872E-13</v>
      </c>
      <c r="W91" s="19">
        <v>2.7172433311807099E+26</v>
      </c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</row>
    <row r="92" spans="1:35" x14ac:dyDescent="0.45">
      <c r="A92" s="19">
        <v>1.18425954154233E-7</v>
      </c>
      <c r="B92" s="19">
        <v>1.1197266225337799E-8</v>
      </c>
      <c r="C92" s="19">
        <v>1.1849187386836401E-7</v>
      </c>
      <c r="D92" s="19">
        <v>1.1197266225337799E-8</v>
      </c>
      <c r="E92" s="19">
        <v>8.1379347705023899E-14</v>
      </c>
      <c r="F92" s="19">
        <v>5.89156357033715E-9</v>
      </c>
      <c r="G92" s="19">
        <v>8.4154905266586803E-14</v>
      </c>
      <c r="H92" s="19">
        <v>5.89156357033715E-9</v>
      </c>
      <c r="I92" s="19">
        <v>7.4662165339134297E-10</v>
      </c>
      <c r="J92" s="19">
        <v>1.8407852442337E-7</v>
      </c>
      <c r="K92" s="19">
        <v>8.2545482835708296E+22</v>
      </c>
      <c r="L92" s="19">
        <v>7.4662165339134297E-10</v>
      </c>
      <c r="M92" s="19">
        <v>1.8407852442337E-7</v>
      </c>
      <c r="N92" s="19">
        <v>1.70105890395623E+30</v>
      </c>
      <c r="O92" s="19">
        <v>7.4661155036181898E-10</v>
      </c>
      <c r="P92" s="19">
        <v>2.5504065526149502E-9</v>
      </c>
      <c r="Q92" s="19">
        <v>7.5532858319144804E+25</v>
      </c>
      <c r="R92" s="19">
        <v>7.4661477000859102E-10</v>
      </c>
      <c r="S92" s="19">
        <v>1.8407852442337E-7</v>
      </c>
      <c r="T92" s="19">
        <v>4.20440144546446E+26</v>
      </c>
      <c r="U92" s="19">
        <v>7.4661477000859102E-10</v>
      </c>
      <c r="V92" s="19">
        <v>1.8407852442337E-7</v>
      </c>
      <c r="W92" s="19">
        <v>4.20440144546446E+26</v>
      </c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</row>
    <row r="93" spans="1:35" x14ac:dyDescent="0.45">
      <c r="A93" s="19">
        <v>1.4677148385544499E-13</v>
      </c>
      <c r="B93" s="19">
        <v>7.5700636870124006E-9</v>
      </c>
      <c r="C93" s="19">
        <v>6.6002758813965496E-13</v>
      </c>
      <c r="D93" s="19">
        <v>7.5700636870124006E-9</v>
      </c>
      <c r="E93" s="19">
        <v>8.5820239803524601E-14</v>
      </c>
      <c r="F93" s="19">
        <v>9.2148511043887905E-14</v>
      </c>
      <c r="G93" s="19">
        <v>8.6375351315837103E-14</v>
      </c>
      <c r="H93" s="19">
        <v>9.2148511043887905E-14</v>
      </c>
      <c r="I93" s="19">
        <v>1.9222680330832601E-6</v>
      </c>
      <c r="J93" s="19">
        <v>1.7382650874253601E-11</v>
      </c>
      <c r="K93" s="19">
        <v>4.07497141315046E+23</v>
      </c>
      <c r="L93" s="19">
        <v>1.9222680295305401E-6</v>
      </c>
      <c r="M93" s="19">
        <v>1.7382650874253601E-11</v>
      </c>
      <c r="N93" s="19">
        <v>1.31314742657558E+26</v>
      </c>
      <c r="O93" s="19">
        <v>1.9049186668063101E-6</v>
      </c>
      <c r="P93" s="19">
        <v>2.0619901341944999E-9</v>
      </c>
      <c r="Q93" s="19">
        <v>1.7383651967353101E+25</v>
      </c>
      <c r="R93" s="19">
        <v>1.9193553439933402E-6</v>
      </c>
      <c r="S93" s="19">
        <v>1.7382650874253601E-11</v>
      </c>
      <c r="T93" s="19">
        <v>7.4889244333159702E+25</v>
      </c>
      <c r="U93" s="19">
        <v>1.9193553439933402E-6</v>
      </c>
      <c r="V93" s="19">
        <v>1.7382650874253601E-11</v>
      </c>
      <c r="W93" s="19">
        <v>7.4889244333159702E+25</v>
      </c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</row>
    <row r="94" spans="1:35" x14ac:dyDescent="0.45">
      <c r="A94" s="19">
        <v>2.22299763819044E-7</v>
      </c>
      <c r="B94" s="19">
        <v>7.4322435132219101E-3</v>
      </c>
      <c r="C94" s="19">
        <v>7.2331030054328898E-13</v>
      </c>
      <c r="D94" s="19">
        <v>7.4322435132219101E-3</v>
      </c>
      <c r="E94" s="19">
        <v>8.2822637637036602E-14</v>
      </c>
      <c r="F94" s="19">
        <v>1.330591192783E-11</v>
      </c>
      <c r="G94" s="19">
        <v>8.31557045444242E-14</v>
      </c>
      <c r="H94" s="19">
        <v>1.330591192783E-11</v>
      </c>
      <c r="I94" s="19">
        <v>8.0382367428910503E-12</v>
      </c>
      <c r="J94" s="19">
        <v>6.3310467979249503E-12</v>
      </c>
      <c r="K94" s="19">
        <v>4.6341553278649302E+23</v>
      </c>
      <c r="L94" s="19">
        <v>8.0419004788723198E-12</v>
      </c>
      <c r="M94" s="19">
        <v>6.3310467979249503E-12</v>
      </c>
      <c r="N94" s="19">
        <v>1.76551895811191E+25</v>
      </c>
      <c r="O94" s="19">
        <v>8.0339068730950203E-12</v>
      </c>
      <c r="P94" s="19">
        <v>1.2871814725201601E-11</v>
      </c>
      <c r="Q94" s="19">
        <v>2.54943676161654E+24</v>
      </c>
      <c r="R94" s="19">
        <v>8.0384587874959802E-12</v>
      </c>
      <c r="S94" s="19">
        <v>6.3310467979249503E-12</v>
      </c>
      <c r="T94" s="19">
        <v>7.0701173869337297E+28</v>
      </c>
      <c r="U94" s="19">
        <v>8.0384587874959802E-12</v>
      </c>
      <c r="V94" s="19">
        <v>6.3310467979249503E-12</v>
      </c>
      <c r="W94" s="19">
        <v>7.0701173869337297E+28</v>
      </c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</row>
    <row r="95" spans="1:35" x14ac:dyDescent="0.45">
      <c r="A95" s="19">
        <v>9.1593399531575402E-14</v>
      </c>
      <c r="B95" s="19">
        <v>7.1394179457229205E-10</v>
      </c>
      <c r="C95" s="19">
        <v>1.14575016141316E-13</v>
      </c>
      <c r="D95" s="19">
        <v>7.1394179457229205E-10</v>
      </c>
      <c r="E95" s="19">
        <v>1.16351372980716E-13</v>
      </c>
      <c r="F95" s="19">
        <v>7.48290318597355E-14</v>
      </c>
      <c r="G95" s="19">
        <v>8.0824236192711396E-14</v>
      </c>
      <c r="H95" s="19">
        <v>7.6605388699135801E-14</v>
      </c>
      <c r="I95" s="19">
        <v>5.0918397449225498E-3</v>
      </c>
      <c r="J95" s="19">
        <v>1.66866520601161E-13</v>
      </c>
      <c r="K95" s="19">
        <v>3.7104012702915397E+23</v>
      </c>
      <c r="L95" s="19">
        <v>5.0918388450463797E-3</v>
      </c>
      <c r="M95" s="19">
        <v>1.66866520601161E-13</v>
      </c>
      <c r="N95" s="19">
        <v>1.20401507358599E+25</v>
      </c>
      <c r="O95" s="19">
        <v>5.0918382686221397E-3</v>
      </c>
      <c r="P95" s="19">
        <v>6.0512559814185297E-4</v>
      </c>
      <c r="Q95" s="19">
        <v>6.7815025340732399E+25</v>
      </c>
      <c r="R95" s="19">
        <v>5.0918389000974501E-3</v>
      </c>
      <c r="S95" s="19">
        <v>1.66866520601161E-13</v>
      </c>
      <c r="T95" s="19">
        <v>2.0129406962644599E+30</v>
      </c>
      <c r="U95" s="19">
        <v>5.0918389000974501E-3</v>
      </c>
      <c r="V95" s="19">
        <v>1.66866520601161E-13</v>
      </c>
      <c r="W95" s="19">
        <v>2.0129406962644599E+30</v>
      </c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</row>
    <row r="96" spans="1:35" x14ac:dyDescent="0.45">
      <c r="A96" s="19">
        <v>8.7041485130612197E-14</v>
      </c>
      <c r="B96" s="19">
        <v>2.7655655543412599E-13</v>
      </c>
      <c r="C96" s="19">
        <v>1.0991207943789001E-13</v>
      </c>
      <c r="D96" s="19">
        <v>2.7655655543412599E-13</v>
      </c>
      <c r="E96" s="19">
        <v>6.8645089612573397E-12</v>
      </c>
      <c r="F96" s="19">
        <v>1.23234755733392E-13</v>
      </c>
      <c r="G96" s="19">
        <v>6.8832717303735E-12</v>
      </c>
      <c r="H96" s="19">
        <v>1.23234755733392E-13</v>
      </c>
      <c r="I96" s="19">
        <v>9.0638607730397699E-13</v>
      </c>
      <c r="J96" s="19">
        <v>1.2108092306561901E-12</v>
      </c>
      <c r="K96" s="19">
        <v>4.6313536254190499E+23</v>
      </c>
      <c r="L96" s="19">
        <v>9.1748830755022896E-13</v>
      </c>
      <c r="M96" s="19">
        <v>1.2108092306561901E-12</v>
      </c>
      <c r="N96" s="19">
        <v>1.2456988480227199E+26</v>
      </c>
      <c r="O96" s="19">
        <v>9.0449869816211503E-13</v>
      </c>
      <c r="P96" s="19">
        <v>1.07580611086177E-13</v>
      </c>
      <c r="Q96" s="19">
        <v>1.15823957621711E+25</v>
      </c>
      <c r="R96" s="19">
        <v>9.0627505500151498E-13</v>
      </c>
      <c r="S96" s="19">
        <v>1.2108092306561901E-12</v>
      </c>
      <c r="T96" s="19">
        <v>7.9446338077124698E+27</v>
      </c>
      <c r="U96" s="19">
        <v>9.0627505500151498E-13</v>
      </c>
      <c r="V96" s="19">
        <v>1.2108092306561901E-12</v>
      </c>
      <c r="W96" s="19">
        <v>7.9446338077124698E+27</v>
      </c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</row>
    <row r="97" spans="1:110" x14ac:dyDescent="0.45">
      <c r="A97" s="19">
        <v>7.2941652717872696E-14</v>
      </c>
      <c r="B97" s="19">
        <v>3.1593727634060497E-11</v>
      </c>
      <c r="C97" s="19">
        <v>7.1787020772262602E-13</v>
      </c>
      <c r="D97" s="19">
        <v>3.1593727634060497E-11</v>
      </c>
      <c r="E97" s="19">
        <v>8.4710016778899406E-14</v>
      </c>
      <c r="F97" s="19">
        <v>8.1268325402561396E-14</v>
      </c>
      <c r="G97" s="19">
        <v>8.53761505936745E-14</v>
      </c>
      <c r="H97" s="19">
        <v>8.1268325402561396E-14</v>
      </c>
      <c r="I97" s="19">
        <v>4.57323068303594E-12</v>
      </c>
      <c r="J97" s="19">
        <v>2.1760371282653E-12</v>
      </c>
      <c r="K97" s="19">
        <v>4.3401417594541399E+25</v>
      </c>
      <c r="L97" s="19">
        <v>4.57323068303594E-12</v>
      </c>
      <c r="M97" s="19">
        <v>2.1760371282653E-12</v>
      </c>
      <c r="N97" s="19">
        <v>1.00362491417419E+27</v>
      </c>
      <c r="O97" s="19">
        <v>4.5680126348202001E-12</v>
      </c>
      <c r="P97" s="19">
        <v>9.7477581562088694E-14</v>
      </c>
      <c r="Q97" s="19">
        <v>6.8459530789682301E+25</v>
      </c>
      <c r="R97" s="19">
        <v>4.5690118355423603E-12</v>
      </c>
      <c r="S97" s="19">
        <v>2.1760371282653E-12</v>
      </c>
      <c r="T97" s="19">
        <v>9.3455605842519999E+28</v>
      </c>
      <c r="U97" s="19">
        <v>4.5714543261965397E-12</v>
      </c>
      <c r="V97" s="19">
        <v>2.1760371282653E-12</v>
      </c>
      <c r="W97" s="19">
        <v>9.3455605842519999E+28</v>
      </c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</row>
    <row r="98" spans="1:110" x14ac:dyDescent="0.45">
      <c r="A98" s="19">
        <v>8.3682907270343693E-9</v>
      </c>
      <c r="B98" s="19">
        <v>7.7657491946587697E-3</v>
      </c>
      <c r="C98" s="19">
        <v>1.1302070390684E-13</v>
      </c>
      <c r="D98" s="19">
        <v>7.7657491946587697E-3</v>
      </c>
      <c r="E98" s="19">
        <v>9.5590202420225902E-14</v>
      </c>
      <c r="F98" s="19">
        <v>7.5933711490911897E-3</v>
      </c>
      <c r="G98" s="19">
        <v>9.5257135512838406E-14</v>
      </c>
      <c r="H98" s="19">
        <v>7.5933711490911897E-3</v>
      </c>
      <c r="I98" s="19">
        <v>4.0275743012318996E-3</v>
      </c>
      <c r="J98" s="19">
        <v>7.7833057041167804E-3</v>
      </c>
      <c r="K98" s="19">
        <v>2.3071380960671701E+22</v>
      </c>
      <c r="L98" s="19">
        <v>77.343948553755197</v>
      </c>
      <c r="M98" s="19">
        <v>7.7833057041258799E-3</v>
      </c>
      <c r="N98" s="19">
        <v>8.4326906826383302E+26</v>
      </c>
      <c r="O98" s="19">
        <v>7.7586385148965499E-3</v>
      </c>
      <c r="P98" s="19">
        <v>7.7833055181107903E-3</v>
      </c>
      <c r="Q98" s="19">
        <v>2.5226167107414902E+24</v>
      </c>
      <c r="R98" s="19">
        <v>7.7586382604740703E-3</v>
      </c>
      <c r="S98" s="19">
        <v>7.7833057041258799E-3</v>
      </c>
      <c r="T98" s="19">
        <v>2.28964276377838E+26</v>
      </c>
      <c r="U98" s="19">
        <v>7.7586382604740703E-3</v>
      </c>
      <c r="V98" s="19">
        <v>7.7833057041258799E-3</v>
      </c>
      <c r="W98" s="19">
        <v>2.28964276377838E+26</v>
      </c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</row>
    <row r="99" spans="1:110" x14ac:dyDescent="0.45">
      <c r="A99" s="19">
        <v>5.2396521141861996E-6</v>
      </c>
      <c r="B99" s="19">
        <v>5.2867430559508898E-3</v>
      </c>
      <c r="C99" s="19">
        <v>5.2400246921546699E-6</v>
      </c>
      <c r="D99" s="19">
        <v>5.2867430559497804E-3</v>
      </c>
      <c r="E99" s="19">
        <v>5.31862409858252E-6</v>
      </c>
      <c r="F99" s="19">
        <v>3.5588986802708102E-3</v>
      </c>
      <c r="G99" s="19">
        <v>8.0935258495173899E-14</v>
      </c>
      <c r="H99" s="19">
        <v>3.5588986937014002E-3</v>
      </c>
      <c r="I99" s="19">
        <v>5.2954293296991699E-6</v>
      </c>
      <c r="J99" s="19">
        <v>8.0050321153324306E-5</v>
      </c>
      <c r="K99" s="19">
        <v>2.8923701378559099E+24</v>
      </c>
      <c r="L99" s="19">
        <v>5.29542932259374E-6</v>
      </c>
      <c r="M99" s="19">
        <v>8.0050321153324306E-5</v>
      </c>
      <c r="N99" s="19">
        <v>5.8856125384072597E+24</v>
      </c>
      <c r="O99" s="19">
        <v>5.2835360589975596E-6</v>
      </c>
      <c r="P99" s="19">
        <v>8.0050321552338393E-5</v>
      </c>
      <c r="Q99" s="19">
        <v>1.34610694787445E+26</v>
      </c>
      <c r="R99" s="19">
        <v>8.0389109716382193E-3</v>
      </c>
      <c r="S99" s="19">
        <v>8.0050321153324306E-5</v>
      </c>
      <c r="T99" s="19">
        <v>7.0668527418390601E+24</v>
      </c>
      <c r="U99" s="19">
        <v>8.0389109716382193E-3</v>
      </c>
      <c r="V99" s="19">
        <v>8.0050321153324306E-5</v>
      </c>
      <c r="W99" s="19">
        <v>7.0668527418390601E+24</v>
      </c>
      <c r="X99" s="19"/>
      <c r="Y99" s="19"/>
      <c r="Z99" s="19"/>
      <c r="AA99" s="19"/>
      <c r="AB99" s="22"/>
      <c r="AC99" s="22"/>
      <c r="AD99" s="22"/>
      <c r="AE99" s="19"/>
      <c r="AF99" s="19"/>
      <c r="AG99" s="19"/>
      <c r="AH99" s="19"/>
      <c r="AI99" s="19"/>
    </row>
    <row r="100" spans="1:110" x14ac:dyDescent="0.45">
      <c r="A100" s="19">
        <v>3.5747402504782102E-7</v>
      </c>
      <c r="B100" s="19">
        <v>6.0228020322128297E-6</v>
      </c>
      <c r="C100" s="19">
        <v>3.5731822811690903E-7</v>
      </c>
      <c r="D100" s="19">
        <v>6.0228020322128297E-6</v>
      </c>
      <c r="E100" s="19">
        <v>9.72555369571637E-14</v>
      </c>
      <c r="F100" s="19">
        <v>1.6956658299704899E-11</v>
      </c>
      <c r="G100" s="19">
        <v>8.1823436914873999E-14</v>
      </c>
      <c r="H100" s="19">
        <v>1.6956658299704899E-11</v>
      </c>
      <c r="I100" s="19">
        <v>3.0275019158310101E-9</v>
      </c>
      <c r="J100" s="19">
        <v>5.5563775802625001E-11</v>
      </c>
      <c r="K100" s="19">
        <v>2.16444156881054E+24</v>
      </c>
      <c r="L100" s="19">
        <v>3.0275019158310101E-9</v>
      </c>
      <c r="M100" s="19">
        <v>5.5563775802625001E-11</v>
      </c>
      <c r="N100" s="19">
        <v>7.77111400042244E+28</v>
      </c>
      <c r="O100" s="19">
        <v>3.2808382677273998E-9</v>
      </c>
      <c r="P100" s="19">
        <v>9.3181271637599005E-6</v>
      </c>
      <c r="Q100" s="19">
        <v>7.2509817982429101E+25</v>
      </c>
      <c r="R100" s="19">
        <v>3.0273449302953199E-9</v>
      </c>
      <c r="S100" s="19">
        <v>5.5563775802625001E-11</v>
      </c>
      <c r="T100" s="19">
        <v>2.2914135465736799E+28</v>
      </c>
      <c r="U100" s="19">
        <v>3.0273449302953199E-9</v>
      </c>
      <c r="V100" s="19">
        <v>5.5563775802625001E-11</v>
      </c>
      <c r="W100" s="19">
        <v>2.2914135465736799E+28</v>
      </c>
      <c r="X100" s="19"/>
      <c r="Y100" s="19"/>
      <c r="Z100" s="19"/>
      <c r="AA100" s="19"/>
      <c r="AB100" s="22"/>
      <c r="AC100" s="22"/>
      <c r="AD100" s="22"/>
      <c r="AE100" s="19"/>
      <c r="AF100" s="19"/>
      <c r="AG100" s="19"/>
      <c r="AH100" s="19"/>
      <c r="AI100" s="19"/>
    </row>
    <row r="101" spans="1:110" x14ac:dyDescent="0.45">
      <c r="A101" s="19">
        <v>0.119659323120057</v>
      </c>
      <c r="B101" s="19">
        <v>4.5364348997313703E-2</v>
      </c>
      <c r="C101" s="19">
        <v>0.119658665436148</v>
      </c>
      <c r="D101" s="19">
        <v>4.5364348997313703E-2</v>
      </c>
      <c r="E101" s="19">
        <v>0.117617876945469</v>
      </c>
      <c r="F101" s="19">
        <v>1.1657341758564101E-13</v>
      </c>
      <c r="G101" s="19">
        <v>0.27284921422167402</v>
      </c>
      <c r="H101" s="19">
        <v>2.72538863270518E-2</v>
      </c>
      <c r="I101" s="19">
        <v>0.12627789234228301</v>
      </c>
      <c r="J101" s="19">
        <v>2.7237013033311101E-2</v>
      </c>
      <c r="K101" s="19">
        <v>2.4435204193102399E+26</v>
      </c>
      <c r="L101" s="19">
        <v>0.12627789584400101</v>
      </c>
      <c r="M101" s="19">
        <v>2.7237013062075099E-2</v>
      </c>
      <c r="N101" s="19">
        <v>1.88820769191319E+26</v>
      </c>
      <c r="O101" s="19">
        <v>0.12627790129348801</v>
      </c>
      <c r="P101" s="19">
        <v>2.7237013044871101E-2</v>
      </c>
      <c r="Q101" s="19">
        <v>6.1812503618009504E+25</v>
      </c>
      <c r="R101" s="19">
        <v>0.27454054058692301</v>
      </c>
      <c r="S101" s="19">
        <v>2.72370130432978E-2</v>
      </c>
      <c r="T101" s="19">
        <v>1.0361116811160599E+27</v>
      </c>
      <c r="U101" s="19">
        <v>0.27454054058692301</v>
      </c>
      <c r="V101" s="19">
        <v>2.72370130432978E-2</v>
      </c>
      <c r="W101" s="19">
        <v>1.0361116811160599E+27</v>
      </c>
      <c r="X101" s="19"/>
      <c r="Y101" s="19"/>
      <c r="Z101" s="19"/>
      <c r="AA101" s="19"/>
      <c r="AB101" s="22"/>
      <c r="AC101" s="22"/>
      <c r="AD101" s="22"/>
      <c r="AE101" s="19"/>
      <c r="AF101" s="19"/>
      <c r="AG101" s="19"/>
      <c r="AH101" s="19"/>
      <c r="AI101" s="19"/>
    </row>
    <row r="102" spans="1:110" x14ac:dyDescent="0.45">
      <c r="A102" s="19">
        <v>6.9162742200035103E-10</v>
      </c>
      <c r="B102" s="19">
        <v>9.6383440221226007E-6</v>
      </c>
      <c r="C102" s="19">
        <v>7.3415873380611102E-10</v>
      </c>
      <c r="D102" s="19">
        <v>9.6383440221226007E-6</v>
      </c>
      <c r="E102" s="19">
        <v>3.3389396365546199E-6</v>
      </c>
      <c r="F102" s="19">
        <v>3.16343803563601E-6</v>
      </c>
      <c r="G102" s="19">
        <v>3.3388727810334999E-6</v>
      </c>
      <c r="H102" s="19">
        <v>3.16343802930774E-6</v>
      </c>
      <c r="I102" s="19">
        <v>3.3568707746844899E-6</v>
      </c>
      <c r="J102" s="19">
        <v>9.4224551308030801E-6</v>
      </c>
      <c r="K102" s="19">
        <v>9.2412818824797696E+24</v>
      </c>
      <c r="L102" s="19">
        <v>3.3568707746844899E-6</v>
      </c>
      <c r="M102" s="19">
        <v>9.4224551308030801E-6</v>
      </c>
      <c r="N102" s="19">
        <v>1.73546759227681E+31</v>
      </c>
      <c r="O102" s="19">
        <v>3.3415090522348398E-6</v>
      </c>
      <c r="P102" s="19">
        <v>5.6546575749605302E-6</v>
      </c>
      <c r="Q102" s="19">
        <v>2.8930614580955898E+24</v>
      </c>
      <c r="R102" s="19">
        <v>3.3459746952013698E-6</v>
      </c>
      <c r="S102" s="19">
        <v>9.4224551308030801E-6</v>
      </c>
      <c r="T102" s="19">
        <v>4.04540170608798E+26</v>
      </c>
      <c r="U102" s="19">
        <v>3.34594085538153E-6</v>
      </c>
      <c r="V102" s="19">
        <v>9.4224551308030801E-6</v>
      </c>
      <c r="W102" s="19">
        <v>4.04540170608798E+26</v>
      </c>
      <c r="X102" s="19"/>
      <c r="Y102" s="19"/>
      <c r="Z102" s="19"/>
      <c r="AA102" s="19"/>
      <c r="AB102" s="22"/>
      <c r="AC102" s="22"/>
      <c r="AD102" s="22"/>
      <c r="AE102" s="19"/>
      <c r="AF102" s="19"/>
      <c r="AG102" s="19"/>
      <c r="AH102" s="19"/>
      <c r="AI102" s="19"/>
    </row>
    <row r="103" spans="1:110" x14ac:dyDescent="0.45">
      <c r="AB103" s="20"/>
      <c r="AC103" s="20"/>
      <c r="AD103" s="20"/>
    </row>
    <row r="104" spans="1:110" x14ac:dyDescent="0.45">
      <c r="A104" t="s">
        <v>0</v>
      </c>
      <c r="AB104" s="20"/>
      <c r="AC104" s="20"/>
      <c r="AD104" s="20"/>
      <c r="AL104" t="s">
        <v>19</v>
      </c>
      <c r="AM104" s="3">
        <v>2.2000000000000002</v>
      </c>
      <c r="BW104" t="s">
        <v>31</v>
      </c>
    </row>
    <row r="105" spans="1:110" x14ac:dyDescent="0.45">
      <c r="AB105" s="20"/>
      <c r="AC105" s="20"/>
      <c r="AD105" s="20"/>
    </row>
    <row r="106" spans="1:110" x14ac:dyDescent="0.45">
      <c r="A106" s="2"/>
      <c r="B106" s="2" t="str">
        <f>A2</f>
        <v>UF Mul Cbrt</v>
      </c>
      <c r="C106" s="2" t="str">
        <f t="shared" ref="C106:X106" si="0">B2</f>
        <v>UF MulVA Cbrt</v>
      </c>
      <c r="D106" s="2"/>
      <c r="E106" s="2" t="str">
        <f t="shared" si="0"/>
        <v>UF NoLogVA Cbrt</v>
      </c>
      <c r="F106" s="2" t="str">
        <f t="shared" si="0"/>
        <v>UFDistr Mul Cbrt</v>
      </c>
      <c r="G106" s="2" t="str">
        <f t="shared" si="0"/>
        <v>UFDistr MulVA Cbrt</v>
      </c>
      <c r="H106" s="2"/>
      <c r="I106" s="2" t="str">
        <f t="shared" si="0"/>
        <v>UFDistr NoLogVA Cbrt</v>
      </c>
      <c r="J106" s="2" t="str">
        <f t="shared" si="0"/>
        <v>UFCenter Bitdiff Cbrt</v>
      </c>
      <c r="K106" s="2" t="str">
        <f t="shared" si="0"/>
        <v>UFCenter BitdiffVA Cbrt</v>
      </c>
      <c r="L106" s="2" t="str">
        <f t="shared" si="0"/>
        <v>UFCenter BitdiffFN Cbrt</v>
      </c>
      <c r="M106" s="2"/>
      <c r="N106" s="2" t="str">
        <f t="shared" si="0"/>
        <v>UFCenter HardLogVA Cbrt</v>
      </c>
      <c r="O106" s="2" t="str">
        <f t="shared" si="0"/>
        <v>UFCenter HardLogFN Cbrt</v>
      </c>
      <c r="P106" s="2" t="str">
        <f t="shared" si="0"/>
        <v>UFCenter Log Cbrt</v>
      </c>
      <c r="Q106" s="2" t="str">
        <f t="shared" si="0"/>
        <v>UFCenter LogVA Cbrt</v>
      </c>
      <c r="R106" s="2" t="str">
        <f t="shared" si="0"/>
        <v>UFCenter LogFN Cbrt</v>
      </c>
      <c r="S106" s="2" t="str">
        <f t="shared" si="0"/>
        <v>UFCenter Mul Cbrt</v>
      </c>
      <c r="T106" s="2" t="str">
        <f t="shared" si="0"/>
        <v>UFCenter MulVA Cbrt</v>
      </c>
      <c r="U106" s="2" t="str">
        <f t="shared" si="0"/>
        <v>UFCenter MulFN Cbrt</v>
      </c>
      <c r="V106" s="2" t="str">
        <f t="shared" si="0"/>
        <v>UFCenter NoLog Cbrt</v>
      </c>
      <c r="W106" s="2" t="str">
        <f t="shared" si="0"/>
        <v>UFCenter NoLogVA Cbrt</v>
      </c>
      <c r="X106" s="2" t="str">
        <f t="shared" si="0"/>
        <v>UFCenter NoLogFN Cbrt</v>
      </c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M106" s="4" t="str">
        <f>A2</f>
        <v>UF Mul Cbrt</v>
      </c>
      <c r="AN106" s="4" t="str">
        <f t="shared" ref="AN106:BU106" si="1">B2</f>
        <v>UF MulVA Cbrt</v>
      </c>
      <c r="AO106" s="4" t="str">
        <f t="shared" si="1"/>
        <v>UF NoLog Cbrt</v>
      </c>
      <c r="AP106" s="4" t="str">
        <f t="shared" si="1"/>
        <v>UF NoLogVA Cbrt</v>
      </c>
      <c r="AQ106" s="4" t="str">
        <f t="shared" si="1"/>
        <v>UFDistr Mul Cbrt</v>
      </c>
      <c r="AR106" s="4" t="str">
        <f t="shared" si="1"/>
        <v>UFDistr MulVA Cbrt</v>
      </c>
      <c r="AS106" s="4" t="str">
        <f t="shared" si="1"/>
        <v>UFDistr NoLog Cbrt</v>
      </c>
      <c r="AT106" s="4" t="str">
        <f t="shared" si="1"/>
        <v>UFDistr NoLogVA Cbrt</v>
      </c>
      <c r="AU106" s="4" t="str">
        <f t="shared" si="1"/>
        <v>UFCenter Bitdiff Cbrt</v>
      </c>
      <c r="AV106" s="4" t="str">
        <f t="shared" si="1"/>
        <v>UFCenter BitdiffVA Cbrt</v>
      </c>
      <c r="AW106" s="4" t="str">
        <f t="shared" si="1"/>
        <v>UFCenter BitdiffFN Cbrt</v>
      </c>
      <c r="AX106" s="4" t="str">
        <f t="shared" si="1"/>
        <v>UFCenter HardLog Cbrt</v>
      </c>
      <c r="AY106" s="4" t="str">
        <f t="shared" si="1"/>
        <v>UFCenter HardLogVA Cbrt</v>
      </c>
      <c r="AZ106" s="4" t="str">
        <f t="shared" si="1"/>
        <v>UFCenter HardLogFN Cbrt</v>
      </c>
      <c r="BA106" s="4" t="str">
        <f t="shared" si="1"/>
        <v>UFCenter Log Cbrt</v>
      </c>
      <c r="BB106" s="4" t="str">
        <f t="shared" si="1"/>
        <v>UFCenter LogVA Cbrt</v>
      </c>
      <c r="BC106" s="4" t="str">
        <f t="shared" si="1"/>
        <v>UFCenter LogFN Cbrt</v>
      </c>
      <c r="BD106" s="4" t="str">
        <f t="shared" si="1"/>
        <v>UFCenter Mul Cbrt</v>
      </c>
      <c r="BE106" s="4" t="str">
        <f t="shared" si="1"/>
        <v>UFCenter MulVA Cbrt</v>
      </c>
      <c r="BF106" s="4" t="str">
        <f t="shared" si="1"/>
        <v>UFCenter MulFN Cbrt</v>
      </c>
      <c r="BG106" s="4" t="str">
        <f t="shared" si="1"/>
        <v>UFCenter NoLog Cbrt</v>
      </c>
      <c r="BH106" s="4" t="str">
        <f t="shared" si="1"/>
        <v>UFCenter NoLogVA Cbrt</v>
      </c>
      <c r="BI106" s="4" t="str">
        <f t="shared" si="1"/>
        <v>UFCenter NoLogFN Cbrt</v>
      </c>
      <c r="BJ106" s="4">
        <f t="shared" si="1"/>
        <v>0</v>
      </c>
      <c r="BK106" s="4">
        <f t="shared" si="1"/>
        <v>0</v>
      </c>
      <c r="BL106" s="4">
        <f t="shared" si="1"/>
        <v>0</v>
      </c>
      <c r="BM106" s="4">
        <f t="shared" si="1"/>
        <v>0</v>
      </c>
      <c r="BN106" s="4">
        <f t="shared" si="1"/>
        <v>0</v>
      </c>
      <c r="BO106" s="4">
        <f t="shared" si="1"/>
        <v>0</v>
      </c>
      <c r="BP106" s="4">
        <f t="shared" si="1"/>
        <v>0</v>
      </c>
      <c r="BQ106" s="4">
        <f t="shared" si="1"/>
        <v>0</v>
      </c>
      <c r="BR106" s="4">
        <f t="shared" si="1"/>
        <v>0</v>
      </c>
      <c r="BS106" s="4">
        <f t="shared" si="1"/>
        <v>0</v>
      </c>
      <c r="BT106" s="4">
        <f t="shared" si="1"/>
        <v>0</v>
      </c>
      <c r="BU106" s="4">
        <f t="shared" si="1"/>
        <v>0</v>
      </c>
      <c r="BW106" s="2"/>
      <c r="BX106" s="2" t="str">
        <f>A2</f>
        <v>UF Mul Cbrt</v>
      </c>
      <c r="BY106" s="2" t="str">
        <f t="shared" ref="BY106:DF106" si="2">B2</f>
        <v>UF MulVA Cbrt</v>
      </c>
      <c r="BZ106" s="2" t="str">
        <f t="shared" si="2"/>
        <v>UF NoLog Cbrt</v>
      </c>
      <c r="CA106" s="2" t="str">
        <f t="shared" si="2"/>
        <v>UF NoLogVA Cbrt</v>
      </c>
      <c r="CB106" s="2" t="str">
        <f t="shared" si="2"/>
        <v>UFDistr Mul Cbrt</v>
      </c>
      <c r="CC106" s="2" t="str">
        <f t="shared" si="2"/>
        <v>UFDistr MulVA Cbrt</v>
      </c>
      <c r="CD106" s="2" t="str">
        <f t="shared" si="2"/>
        <v>UFDistr NoLog Cbrt</v>
      </c>
      <c r="CE106" s="2" t="str">
        <f t="shared" si="2"/>
        <v>UFDistr NoLogVA Cbrt</v>
      </c>
      <c r="CF106" s="2" t="str">
        <f t="shared" si="2"/>
        <v>UFCenter Bitdiff Cbrt</v>
      </c>
      <c r="CG106" s="2" t="str">
        <f t="shared" si="2"/>
        <v>UFCenter BitdiffVA Cbrt</v>
      </c>
      <c r="CH106" s="2" t="str">
        <f t="shared" si="2"/>
        <v>UFCenter BitdiffFN Cbrt</v>
      </c>
      <c r="CI106" s="2" t="str">
        <f t="shared" si="2"/>
        <v>UFCenter HardLog Cbrt</v>
      </c>
      <c r="CJ106" s="2" t="str">
        <f t="shared" si="2"/>
        <v>UFCenter HardLogVA Cbrt</v>
      </c>
      <c r="CK106" s="2" t="str">
        <f t="shared" si="2"/>
        <v>UFCenter HardLogFN Cbrt</v>
      </c>
      <c r="CL106" s="2" t="str">
        <f t="shared" si="2"/>
        <v>UFCenter Log Cbrt</v>
      </c>
      <c r="CM106" s="2" t="str">
        <f t="shared" si="2"/>
        <v>UFCenter LogVA Cbrt</v>
      </c>
      <c r="CN106" s="2" t="str">
        <f t="shared" si="2"/>
        <v>UFCenter LogFN Cbrt</v>
      </c>
      <c r="CO106" s="2" t="str">
        <f t="shared" si="2"/>
        <v>UFCenter Mul Cbrt</v>
      </c>
      <c r="CP106" s="2" t="str">
        <f t="shared" si="2"/>
        <v>UFCenter MulVA Cbrt</v>
      </c>
      <c r="CQ106" s="2" t="str">
        <f t="shared" si="2"/>
        <v>UFCenter MulFN Cbrt</v>
      </c>
      <c r="CR106" s="2" t="str">
        <f t="shared" si="2"/>
        <v>UFCenter NoLog Cbrt</v>
      </c>
      <c r="CS106" s="2" t="str">
        <f t="shared" si="2"/>
        <v>UFCenter NoLogVA Cbrt</v>
      </c>
      <c r="CT106" s="2" t="str">
        <f t="shared" si="2"/>
        <v>UFCenter NoLogFN Cbrt</v>
      </c>
      <c r="CU106" s="2">
        <f t="shared" si="2"/>
        <v>0</v>
      </c>
      <c r="CV106" s="2">
        <f t="shared" si="2"/>
        <v>0</v>
      </c>
      <c r="CW106" s="2">
        <f t="shared" si="2"/>
        <v>0</v>
      </c>
      <c r="CX106" s="2">
        <f t="shared" si="2"/>
        <v>0</v>
      </c>
      <c r="CY106" s="2">
        <f t="shared" si="2"/>
        <v>0</v>
      </c>
      <c r="CZ106" s="2">
        <f t="shared" si="2"/>
        <v>0</v>
      </c>
      <c r="DA106" s="2">
        <f t="shared" si="2"/>
        <v>0</v>
      </c>
      <c r="DB106" s="2">
        <f t="shared" si="2"/>
        <v>0</v>
      </c>
      <c r="DC106" s="2">
        <f t="shared" si="2"/>
        <v>0</v>
      </c>
      <c r="DD106" s="2">
        <f t="shared" si="2"/>
        <v>0</v>
      </c>
      <c r="DE106" s="2">
        <f t="shared" si="2"/>
        <v>0</v>
      </c>
      <c r="DF106" s="2">
        <f t="shared" si="2"/>
        <v>0</v>
      </c>
    </row>
    <row r="107" spans="1:110" x14ac:dyDescent="0.45">
      <c r="A107" t="s">
        <v>1</v>
      </c>
      <c r="B107">
        <f>AVERAGE(A3:A102)</f>
        <v>0.19965132298680735</v>
      </c>
      <c r="C107">
        <f t="shared" ref="C107:X107" si="3">AVERAGE(B3:B102)</f>
        <v>1.5654729660718341</v>
      </c>
      <c r="E107">
        <f t="shared" si="3"/>
        <v>1.5601804884781745</v>
      </c>
      <c r="F107">
        <f t="shared" si="3"/>
        <v>0.29634402080871114</v>
      </c>
      <c r="G107">
        <f t="shared" si="3"/>
        <v>4.4899011593797826E-2</v>
      </c>
      <c r="I107">
        <f t="shared" si="3"/>
        <v>0.90805958068892745</v>
      </c>
      <c r="J107">
        <f t="shared" si="3"/>
        <v>1.8208383893349207</v>
      </c>
      <c r="K107">
        <f t="shared" si="3"/>
        <v>1.5609755344764593</v>
      </c>
      <c r="L107">
        <f t="shared" si="3"/>
        <v>4.6020998292683382E+26</v>
      </c>
      <c r="N107">
        <f t="shared" si="3"/>
        <v>1.5744335665134923</v>
      </c>
      <c r="O107">
        <f t="shared" si="3"/>
        <v>2.1703122533030673E+29</v>
      </c>
      <c r="P107">
        <f t="shared" si="3"/>
        <v>0.48123070814413316</v>
      </c>
      <c r="Q107">
        <f t="shared" si="3"/>
        <v>1.6094138372117481</v>
      </c>
      <c r="R107">
        <f t="shared" si="3"/>
        <v>1.5075785329100484E+29</v>
      </c>
      <c r="S107">
        <f t="shared" si="3"/>
        <v>6.8002564692174472E-2</v>
      </c>
      <c r="T107">
        <f t="shared" si="3"/>
        <v>1.5478385371404295</v>
      </c>
      <c r="U107">
        <f t="shared" si="3"/>
        <v>1.0042446221392972E+30</v>
      </c>
      <c r="V107">
        <f t="shared" si="3"/>
        <v>6.8002533730275136E-2</v>
      </c>
      <c r="W107">
        <f t="shared" si="3"/>
        <v>1.5478385371404295</v>
      </c>
      <c r="X107">
        <f t="shared" si="3"/>
        <v>1.0042446221392972E+30</v>
      </c>
      <c r="AB107" s="20"/>
      <c r="AC107" s="20"/>
      <c r="AD107" s="20"/>
      <c r="AL107" t="s">
        <v>22</v>
      </c>
      <c r="AM107" s="5">
        <f>AM114-$AM121</f>
        <v>7.2941652717872696E-14</v>
      </c>
      <c r="AN107" s="6">
        <f t="shared" ref="AN107:BU107" si="4">AN114-$AM121</f>
        <v>8.0047080075473698E-14</v>
      </c>
      <c r="AO107" s="6">
        <f t="shared" si="4"/>
        <v>7.3163697322797803E-14</v>
      </c>
      <c r="AP107" s="6">
        <f t="shared" si="4"/>
        <v>8.0047080075473698E-14</v>
      </c>
      <c r="AQ107" s="6">
        <f t="shared" si="4"/>
        <v>7.5051076464660494E-14</v>
      </c>
      <c r="AR107" s="6">
        <f t="shared" si="4"/>
        <v>7.1609385088322597E-14</v>
      </c>
      <c r="AS107" s="6">
        <f t="shared" si="4"/>
        <v>7.4273920347422897E-14</v>
      </c>
      <c r="AT107" s="6">
        <f t="shared" si="4"/>
        <v>7.1609385088322597E-14</v>
      </c>
      <c r="AU107" s="6">
        <f t="shared" si="4"/>
        <v>6.9610983643997302E-14</v>
      </c>
      <c r="AV107" s="6">
        <f t="shared" si="4"/>
        <v>8.5043083686286903E-14</v>
      </c>
      <c r="AW107" s="6">
        <f t="shared" si="4"/>
        <v>3.67789325873214E+20</v>
      </c>
      <c r="AX107" s="6">
        <f t="shared" si="4"/>
        <v>6.7834626804597002E-14</v>
      </c>
      <c r="AY107" s="6">
        <f t="shared" si="4"/>
        <v>8.5043083686286903E-14</v>
      </c>
      <c r="AZ107" s="6">
        <f t="shared" si="4"/>
        <v>5.44394448936078E+22</v>
      </c>
      <c r="BA107" s="6">
        <f t="shared" si="4"/>
        <v>6.7057470687359405E-14</v>
      </c>
      <c r="BB107" s="6">
        <f t="shared" si="4"/>
        <v>9.0150109599562698E-14</v>
      </c>
      <c r="BC107" s="6">
        <f t="shared" si="4"/>
        <v>1.5993537489636199E+22</v>
      </c>
      <c r="BD107" s="6">
        <f t="shared" si="4"/>
        <v>7.0277117458772396E-14</v>
      </c>
      <c r="BE107" s="6">
        <f t="shared" si="4"/>
        <v>8.5043083686286903E-14</v>
      </c>
      <c r="BF107" s="6">
        <f t="shared" si="4"/>
        <v>3.1147640165771899E+24</v>
      </c>
      <c r="BG107" s="6">
        <f t="shared" si="4"/>
        <v>7.0277117458772396E-14</v>
      </c>
      <c r="BH107" s="6">
        <f t="shared" si="4"/>
        <v>8.5043083686286903E-14</v>
      </c>
      <c r="BI107" s="6">
        <f t="shared" si="4"/>
        <v>3.1147640165771899E+24</v>
      </c>
      <c r="BJ107" s="6">
        <f t="shared" si="4"/>
        <v>0</v>
      </c>
      <c r="BK107" s="6">
        <f t="shared" si="4"/>
        <v>0</v>
      </c>
      <c r="BL107" s="6">
        <f t="shared" si="4"/>
        <v>0</v>
      </c>
      <c r="BM107" s="6">
        <f t="shared" si="4"/>
        <v>0</v>
      </c>
      <c r="BN107" s="6">
        <f t="shared" si="4"/>
        <v>0</v>
      </c>
      <c r="BO107" s="6">
        <f t="shared" si="4"/>
        <v>0</v>
      </c>
      <c r="BP107" s="6">
        <f t="shared" si="4"/>
        <v>0</v>
      </c>
      <c r="BQ107" s="6">
        <f t="shared" si="4"/>
        <v>0</v>
      </c>
      <c r="BR107" s="6">
        <f t="shared" si="4"/>
        <v>0</v>
      </c>
      <c r="BS107" s="6">
        <f t="shared" si="4"/>
        <v>0</v>
      </c>
      <c r="BT107" s="6">
        <f t="shared" si="4"/>
        <v>0</v>
      </c>
      <c r="BU107" s="7">
        <f t="shared" si="4"/>
        <v>0</v>
      </c>
      <c r="BW107" t="s">
        <v>32</v>
      </c>
      <c r="BX107">
        <f>[1]!SHAPIRO(A3:A102)</f>
        <v>0.56808104197449605</v>
      </c>
      <c r="BY107">
        <f>[1]!SHAPIRO(B3:B102)</f>
        <v>0.1395339329254951</v>
      </c>
      <c r="BZ107">
        <f>[1]!SHAPIRO(C3:C102)</f>
        <v>0.56466454696380064</v>
      </c>
      <c r="CA107">
        <f>[1]!SHAPIRO(D3:D102)</f>
        <v>0.13909491507839697</v>
      </c>
      <c r="CB107">
        <f>[1]!SHAPIRO(E3:E102)</f>
        <v>0.11812335141557917</v>
      </c>
      <c r="CC107">
        <f>[1]!SHAPIRO(F3:F102)</f>
        <v>0.5632162794525517</v>
      </c>
      <c r="CD107">
        <f>[1]!SHAPIRO(G3:G102)</f>
        <v>0.11334630882845141</v>
      </c>
      <c r="CE107">
        <f>[1]!SHAPIRO(H3:H102)</f>
        <v>0.12214306877904624</v>
      </c>
      <c r="CF107">
        <f>[1]!SHAPIRO(I3:I102)</f>
        <v>0.14699780158903872</v>
      </c>
      <c r="CG107">
        <f>[1]!SHAPIRO(J3:J102)</f>
        <v>0.14107939955439089</v>
      </c>
      <c r="CH107">
        <f>[1]!SHAPIRO(K3:K102)</f>
        <v>0.16086165826012663</v>
      </c>
      <c r="CI107">
        <f>[1]!SHAPIRO(L3:L102)</f>
        <v>0.1035587926412634</v>
      </c>
      <c r="CJ107">
        <f>[1]!SHAPIRO(M3:M102)</f>
        <v>0.14284961157727283</v>
      </c>
      <c r="CK107">
        <f>[1]!SHAPIRO(N3:N102)</f>
        <v>0.10345928300835476</v>
      </c>
      <c r="CL107">
        <f>[1]!SHAPIRO(O3:O102)</f>
        <v>0.18157262918338682</v>
      </c>
      <c r="CM107">
        <f>[1]!SHAPIRO(P3:P102)</f>
        <v>0.1464092372569703</v>
      </c>
      <c r="CN107">
        <f>[1]!SHAPIRO(Q3:Q102)</f>
        <v>0.11662147486850803</v>
      </c>
      <c r="CO107">
        <f>[1]!SHAPIRO(R3:R102)</f>
        <v>0.61970969656798269</v>
      </c>
      <c r="CP107">
        <f>[1]!SHAPIRO(S3:S102)</f>
        <v>0.14089149394380832</v>
      </c>
      <c r="CQ107">
        <f>[1]!SHAPIRO(T3:T102)</f>
        <v>0.23749681443419643</v>
      </c>
      <c r="CR107">
        <f>[1]!SHAPIRO(U3:U102)</f>
        <v>0.61970951904725324</v>
      </c>
      <c r="CS107">
        <f>[1]!SHAPIRO(V3:V102)</f>
        <v>0.14089149394380832</v>
      </c>
      <c r="CT107">
        <f>[1]!SHAPIRO(W3:W102)</f>
        <v>0.23749681443419643</v>
      </c>
      <c r="CU107" t="e">
        <f>[1]!SHAPIRO(X3:X102)</f>
        <v>#VALUE!</v>
      </c>
      <c r="CV107" t="e">
        <f>[1]!SHAPIRO(Y3:Y102)</f>
        <v>#VALUE!</v>
      </c>
      <c r="CW107" t="e">
        <f>[1]!SHAPIRO(Z3:Z102)</f>
        <v>#VALUE!</v>
      </c>
      <c r="CX107" t="e">
        <f>[1]!SHAPIRO(AA3:AA102)</f>
        <v>#VALUE!</v>
      </c>
      <c r="CY107" t="e">
        <f>[1]!SHAPIRO(AB3:AB102)</f>
        <v>#VALUE!</v>
      </c>
      <c r="CZ107" t="e">
        <f>[1]!SHAPIRO(AC3:AC102)</f>
        <v>#VALUE!</v>
      </c>
      <c r="DA107" t="e">
        <f>[1]!SHAPIRO(AD3:AD102)</f>
        <v>#VALUE!</v>
      </c>
      <c r="DB107" t="e">
        <f>[1]!SHAPIRO(AE3:AE102)</f>
        <v>#VALUE!</v>
      </c>
      <c r="DC107" t="e">
        <f>[1]!SHAPIRO(AF3:AF102)</f>
        <v>#VALUE!</v>
      </c>
      <c r="DD107" t="e">
        <f>[1]!SHAPIRO(AG3:AG102)</f>
        <v>#VALUE!</v>
      </c>
      <c r="DE107" t="e">
        <f>[1]!SHAPIRO(AH3:AH102)</f>
        <v>#VALUE!</v>
      </c>
      <c r="DF107" t="e">
        <f>[1]!SHAPIRO(AI3:AI102)</f>
        <v>#VALUE!</v>
      </c>
    </row>
    <row r="108" spans="1:110" x14ac:dyDescent="0.45">
      <c r="A108" t="s">
        <v>2</v>
      </c>
      <c r="B108">
        <f>_xlfn.STDEV.S(A3:A102)/SQRT(COUNT(A3:A102))</f>
        <v>4.0364898507320564E-2</v>
      </c>
      <c r="C108">
        <f t="shared" ref="C108:X108" si="5">_xlfn.STDEV.S(B3:B102)/SQRT(COUNT(B3:B102))</f>
        <v>0.98752713185477903</v>
      </c>
      <c r="E108">
        <f t="shared" si="5"/>
        <v>0.98758447957634454</v>
      </c>
      <c r="F108">
        <f t="shared" si="5"/>
        <v>0.19347291785928167</v>
      </c>
      <c r="G108">
        <f t="shared" si="5"/>
        <v>8.8849966394696344E-3</v>
      </c>
      <c r="I108">
        <f t="shared" si="5"/>
        <v>0.64367687033880538</v>
      </c>
      <c r="J108">
        <f t="shared" si="5"/>
        <v>1.0855762966263796</v>
      </c>
      <c r="K108">
        <f t="shared" si="5"/>
        <v>0.97948551036585008</v>
      </c>
      <c r="L108">
        <f t="shared" si="5"/>
        <v>2.7422909881614362E+26</v>
      </c>
      <c r="N108">
        <f t="shared" si="5"/>
        <v>0.97953773825819912</v>
      </c>
      <c r="O108">
        <f t="shared" si="5"/>
        <v>1.7504495306003537E+29</v>
      </c>
      <c r="P108">
        <f t="shared" si="5"/>
        <v>0.22948306633509102</v>
      </c>
      <c r="Q108">
        <f t="shared" si="5"/>
        <v>0.98197289995619452</v>
      </c>
      <c r="R108">
        <f t="shared" si="5"/>
        <v>1.1104493504625526E+29</v>
      </c>
      <c r="S108">
        <f t="shared" si="5"/>
        <v>1.194542657631003E-2</v>
      </c>
      <c r="T108">
        <f t="shared" si="5"/>
        <v>0.97291401823949286</v>
      </c>
      <c r="U108">
        <f t="shared" si="5"/>
        <v>4.3519172275038473E+29</v>
      </c>
      <c r="V108">
        <f t="shared" si="5"/>
        <v>1.1945428336977166E-2</v>
      </c>
      <c r="W108">
        <f t="shared" si="5"/>
        <v>0.97291401823949286</v>
      </c>
      <c r="X108">
        <f t="shared" si="5"/>
        <v>4.3519172275038473E+29</v>
      </c>
      <c r="AB108" s="20"/>
      <c r="AC108" s="20"/>
      <c r="AD108" s="20"/>
      <c r="AL108" t="s">
        <v>26</v>
      </c>
      <c r="AM108" s="8">
        <f>MAX(AM115-AM114,0)</f>
        <v>8.1185058675714307E-14</v>
      </c>
      <c r="AN108" s="9">
        <f t="shared" ref="AN108:BU111" si="6">MAX(AN115-AN114,0)</f>
        <v>3.0188462840641199E-11</v>
      </c>
      <c r="AO108" s="9">
        <f t="shared" si="6"/>
        <v>3.1055713556327171E-13</v>
      </c>
      <c r="AP108" s="9">
        <f t="shared" si="6"/>
        <v>3.0188462840641199E-11</v>
      </c>
      <c r="AQ108" s="9">
        <f t="shared" si="6"/>
        <v>1.2878587085651879E-14</v>
      </c>
      <c r="AR108" s="9">
        <f t="shared" si="6"/>
        <v>4.9044102112815659E-14</v>
      </c>
      <c r="AS108" s="9">
        <f t="shared" si="6"/>
        <v>1.2434497875801778E-14</v>
      </c>
      <c r="AT108" s="9">
        <f t="shared" si="6"/>
        <v>8.9345197906708665E-14</v>
      </c>
      <c r="AU108" s="9">
        <f t="shared" si="6"/>
        <v>5.7184812440880202E-12</v>
      </c>
      <c r="AV108" s="9">
        <f t="shared" si="6"/>
        <v>1.341163291534993E-11</v>
      </c>
      <c r="AW108" s="9">
        <f t="shared" si="6"/>
        <v>2.6201503042514136E+22</v>
      </c>
      <c r="AX108" s="9">
        <f t="shared" si="6"/>
        <v>5.7207572012885034E-12</v>
      </c>
      <c r="AY108" s="9">
        <f t="shared" si="6"/>
        <v>1.341163291534993E-11</v>
      </c>
      <c r="AZ108" s="9">
        <f t="shared" si="6"/>
        <v>1.1557978510612217E+25</v>
      </c>
      <c r="BA108" s="9">
        <f t="shared" si="6"/>
        <v>7.1112282729046683E-12</v>
      </c>
      <c r="BB108" s="9">
        <f t="shared" si="6"/>
        <v>1.8792800648981211E-11</v>
      </c>
      <c r="BC108" s="9">
        <f t="shared" si="6"/>
        <v>9.4788138843280961E+24</v>
      </c>
      <c r="BD108" s="9">
        <f t="shared" si="6"/>
        <v>4.3274550609595427E-12</v>
      </c>
      <c r="BE108" s="9">
        <f t="shared" si="6"/>
        <v>1.341163291534993E-11</v>
      </c>
      <c r="BF108" s="9">
        <f t="shared" si="6"/>
        <v>5.8777632569203029E+26</v>
      </c>
      <c r="BG108" s="9">
        <f t="shared" si="6"/>
        <v>4.3292869289501775E-12</v>
      </c>
      <c r="BH108" s="9">
        <f t="shared" si="6"/>
        <v>1.341163291534993E-11</v>
      </c>
      <c r="BI108" s="9">
        <f t="shared" si="6"/>
        <v>5.8777632569203029E+26</v>
      </c>
      <c r="BJ108" s="9" t="e">
        <f t="shared" si="6"/>
        <v>#NUM!</v>
      </c>
      <c r="BK108" s="9" t="e">
        <f t="shared" si="6"/>
        <v>#NUM!</v>
      </c>
      <c r="BL108" s="9" t="e">
        <f t="shared" si="6"/>
        <v>#NUM!</v>
      </c>
      <c r="BM108" s="9" t="e">
        <f t="shared" si="6"/>
        <v>#NUM!</v>
      </c>
      <c r="BN108" s="9" t="e">
        <f t="shared" si="6"/>
        <v>#NUM!</v>
      </c>
      <c r="BO108" s="9" t="e">
        <f t="shared" si="6"/>
        <v>#NUM!</v>
      </c>
      <c r="BP108" s="9" t="e">
        <f t="shared" si="6"/>
        <v>#NUM!</v>
      </c>
      <c r="BQ108" s="9" t="e">
        <f t="shared" si="6"/>
        <v>#NUM!</v>
      </c>
      <c r="BR108" s="9" t="e">
        <f t="shared" si="6"/>
        <v>#NUM!</v>
      </c>
      <c r="BS108" s="9" t="e">
        <f t="shared" si="6"/>
        <v>#NUM!</v>
      </c>
      <c r="BT108" s="9" t="e">
        <f t="shared" si="6"/>
        <v>#NUM!</v>
      </c>
      <c r="BU108" s="10" t="e">
        <f t="shared" si="6"/>
        <v>#NUM!</v>
      </c>
      <c r="BW108" t="s">
        <v>33</v>
      </c>
      <c r="BX108">
        <f>[1]!SWTEST(A3:A102)</f>
        <v>1.1102230246251565E-15</v>
      </c>
      <c r="BY108">
        <f>[1]!SWTEST(B3:B102)</f>
        <v>0</v>
      </c>
      <c r="BZ108">
        <f>[1]!SWTEST(C3:C102)</f>
        <v>9.9920072216264089E-16</v>
      </c>
      <c r="CA108">
        <f>[1]!SWTEST(D3:D102)</f>
        <v>0</v>
      </c>
      <c r="CB108">
        <f>[1]!SWTEST(E3:E102)</f>
        <v>0</v>
      </c>
      <c r="CC108">
        <f>[1]!SWTEST(F3:F102)</f>
        <v>8.8817841970012523E-16</v>
      </c>
      <c r="CD108">
        <f>[1]!SWTEST(G3:G102)</f>
        <v>0</v>
      </c>
      <c r="CE108">
        <f>[1]!SWTEST(H3:H102)</f>
        <v>0</v>
      </c>
      <c r="CF108">
        <f>[1]!SWTEST(I3:I102)</f>
        <v>0</v>
      </c>
      <c r="CG108">
        <f>[1]!SWTEST(J3:J102)</f>
        <v>0</v>
      </c>
      <c r="CH108">
        <f>[1]!SWTEST(K3:K102)</f>
        <v>0</v>
      </c>
      <c r="CI108">
        <f>[1]!SWTEST(L3:L102)</f>
        <v>0</v>
      </c>
      <c r="CJ108">
        <f>[1]!SWTEST(M3:M102)</f>
        <v>0</v>
      </c>
      <c r="CK108">
        <f>[1]!SWTEST(N3:N102)</f>
        <v>0</v>
      </c>
      <c r="CL108">
        <f>[1]!SWTEST(O3:O102)</f>
        <v>0</v>
      </c>
      <c r="CM108">
        <f>[1]!SWTEST(P3:P102)</f>
        <v>0</v>
      </c>
      <c r="CN108">
        <f>[1]!SWTEST(Q3:Q102)</f>
        <v>0</v>
      </c>
      <c r="CO108">
        <f>[1]!SWTEST(R3:R102)</f>
        <v>1.0325074129013956E-14</v>
      </c>
      <c r="CP108">
        <f>[1]!SWTEST(S3:S102)</f>
        <v>0</v>
      </c>
      <c r="CQ108">
        <f>[1]!SWTEST(T3:T102)</f>
        <v>0</v>
      </c>
      <c r="CR108">
        <f>[1]!SWTEST(U3:U102)</f>
        <v>1.0325074129013956E-14</v>
      </c>
      <c r="CS108">
        <f>[1]!SWTEST(V3:V102)</f>
        <v>0</v>
      </c>
      <c r="CT108">
        <f>[1]!SWTEST(W3:W102)</f>
        <v>0</v>
      </c>
      <c r="CU108" t="e">
        <f>[1]!SWTEST(X3:X102)</f>
        <v>#VALUE!</v>
      </c>
      <c r="CV108" t="e">
        <f>[1]!SWTEST(Y3:Y102)</f>
        <v>#VALUE!</v>
      </c>
      <c r="CW108" t="e">
        <f>[1]!SWTEST(Z3:Z102)</f>
        <v>#VALUE!</v>
      </c>
      <c r="CX108" t="e">
        <f>[1]!SWTEST(AA3:AA102)</f>
        <v>#VALUE!</v>
      </c>
      <c r="CY108" t="e">
        <f>[1]!SWTEST(AB3:AB102)</f>
        <v>#VALUE!</v>
      </c>
      <c r="CZ108" t="e">
        <f>[1]!SWTEST(AC3:AC102)</f>
        <v>#VALUE!</v>
      </c>
      <c r="DA108" t="e">
        <f>[1]!SWTEST(AD3:AD102)</f>
        <v>#VALUE!</v>
      </c>
      <c r="DB108" t="e">
        <f>[1]!SWTEST(AE3:AE102)</f>
        <v>#VALUE!</v>
      </c>
      <c r="DC108" t="e">
        <f>[1]!SWTEST(AF3:AF102)</f>
        <v>#VALUE!</v>
      </c>
      <c r="DD108" t="e">
        <f>[1]!SWTEST(AG3:AG102)</f>
        <v>#VALUE!</v>
      </c>
      <c r="DE108" t="e">
        <f>[1]!SWTEST(AH3:AH102)</f>
        <v>#VALUE!</v>
      </c>
      <c r="DF108" t="e">
        <f>[1]!SWTEST(AI3:AI102)</f>
        <v>#VALUE!</v>
      </c>
    </row>
    <row r="109" spans="1:110" x14ac:dyDescent="0.45">
      <c r="A109" t="s">
        <v>3</v>
      </c>
      <c r="B109">
        <f>MEDIAN(A3:A102)</f>
        <v>1.0285357010530949E-9</v>
      </c>
      <c r="C109">
        <f t="shared" ref="C109:X109" si="7">MEDIAN(B3:B102)</f>
        <v>2.180813338728715E-3</v>
      </c>
      <c r="E109">
        <f t="shared" si="7"/>
        <v>2.180813338728715E-3</v>
      </c>
      <c r="F109">
        <f t="shared" si="7"/>
        <v>1.9018009389526417E-11</v>
      </c>
      <c r="G109">
        <f t="shared" si="7"/>
        <v>2.6417834958492E-7</v>
      </c>
      <c r="I109">
        <f t="shared" si="7"/>
        <v>2.8081009700309203E-6</v>
      </c>
      <c r="J109">
        <f t="shared" si="7"/>
        <v>6.2565998864333406E-4</v>
      </c>
      <c r="K109">
        <f t="shared" si="7"/>
        <v>5.3844309827522052E-5</v>
      </c>
      <c r="L109">
        <f t="shared" si="7"/>
        <v>3.1857491771844549E+23</v>
      </c>
      <c r="N109">
        <f t="shared" si="7"/>
        <v>5.3844309827522052E-5</v>
      </c>
      <c r="O109">
        <f t="shared" si="7"/>
        <v>1.0844668778444599E+26</v>
      </c>
      <c r="P109">
        <f t="shared" si="7"/>
        <v>2.341252116945245E-3</v>
      </c>
      <c r="Q109">
        <f t="shared" si="7"/>
        <v>5.9165982802078456E-4</v>
      </c>
      <c r="R109">
        <f t="shared" si="7"/>
        <v>7.7715426148428457E+25</v>
      </c>
      <c r="S109">
        <f t="shared" si="7"/>
        <v>1.3618039794166515E-3</v>
      </c>
      <c r="T109">
        <f t="shared" si="7"/>
        <v>5.3844309827522052E-5</v>
      </c>
      <c r="U109">
        <f t="shared" si="7"/>
        <v>6.1469144751450995E+27</v>
      </c>
      <c r="V109">
        <f t="shared" si="7"/>
        <v>1.3602557540800509E-3</v>
      </c>
      <c r="W109">
        <f t="shared" si="7"/>
        <v>5.3844309827522052E-5</v>
      </c>
      <c r="X109">
        <f t="shared" si="7"/>
        <v>6.1469144751450995E+27</v>
      </c>
      <c r="AB109" s="20"/>
      <c r="AC109" s="20"/>
      <c r="AD109" s="20"/>
      <c r="AL109" t="s">
        <v>27</v>
      </c>
      <c r="AM109" s="8">
        <f t="shared" ref="AM109:BB111" si="8">MAX(AM116-AM115,0)</f>
        <v>1.0283815743417013E-9</v>
      </c>
      <c r="AN109" s="9">
        <f t="shared" si="8"/>
        <v>2.1808133084602051E-3</v>
      </c>
      <c r="AO109" s="9">
        <f t="shared" si="8"/>
        <v>8.8084814442445954E-10</v>
      </c>
      <c r="AP109" s="9">
        <f t="shared" si="8"/>
        <v>2.1808133084602051E-3</v>
      </c>
      <c r="AQ109" s="9">
        <f t="shared" si="8"/>
        <v>1.8930079725976105E-11</v>
      </c>
      <c r="AR109" s="9">
        <f t="shared" si="8"/>
        <v>2.641782289314328E-7</v>
      </c>
      <c r="AS109" s="9">
        <f t="shared" si="8"/>
        <v>1.8941848090037177E-11</v>
      </c>
      <c r="AT109" s="9">
        <f t="shared" si="8"/>
        <v>2.8081008090763373E-6</v>
      </c>
      <c r="AU109" s="9">
        <f t="shared" si="8"/>
        <v>6.2565998285524184E-4</v>
      </c>
      <c r="AV109" s="9">
        <f t="shared" si="8"/>
        <v>5.3844296330846053E-5</v>
      </c>
      <c r="AW109" s="9">
        <f t="shared" si="8"/>
        <v>2.9200562535005815E+23</v>
      </c>
      <c r="AX109" s="9">
        <f t="shared" si="8"/>
        <v>6.2565142464604518E-4</v>
      </c>
      <c r="AY109" s="9">
        <f t="shared" si="8"/>
        <v>5.3844296330846053E-5</v>
      </c>
      <c r="AZ109" s="9">
        <f t="shared" si="8"/>
        <v>9.6834269828940153E+25</v>
      </c>
      <c r="BA109" s="9">
        <f t="shared" si="8"/>
        <v>2.3412521097669592E-3</v>
      </c>
      <c r="BB109" s="9">
        <f t="shared" si="8"/>
        <v>5.916598091378338E-4</v>
      </c>
      <c r="BC109" s="9">
        <f t="shared" si="6"/>
        <v>6.8220618726610729E+25</v>
      </c>
      <c r="BD109" s="9">
        <f t="shared" si="6"/>
        <v>1.3618039750189193E-3</v>
      </c>
      <c r="BE109" s="9">
        <f t="shared" si="6"/>
        <v>5.3844296330846053E-5</v>
      </c>
      <c r="BF109" s="9">
        <f t="shared" si="6"/>
        <v>5.5560233854364915E+27</v>
      </c>
      <c r="BG109" s="9">
        <f t="shared" si="6"/>
        <v>1.3602557496804868E-3</v>
      </c>
      <c r="BH109" s="9">
        <f t="shared" si="6"/>
        <v>5.3844296330846053E-5</v>
      </c>
      <c r="BI109" s="9">
        <f t="shared" si="6"/>
        <v>5.5560233854364915E+27</v>
      </c>
      <c r="BJ109" s="9" t="e">
        <f t="shared" si="6"/>
        <v>#NUM!</v>
      </c>
      <c r="BK109" s="9" t="e">
        <f t="shared" si="6"/>
        <v>#NUM!</v>
      </c>
      <c r="BL109" s="9" t="e">
        <f t="shared" si="6"/>
        <v>#NUM!</v>
      </c>
      <c r="BM109" s="9" t="e">
        <f t="shared" si="6"/>
        <v>#NUM!</v>
      </c>
      <c r="BN109" s="9" t="e">
        <f t="shared" si="6"/>
        <v>#NUM!</v>
      </c>
      <c r="BO109" s="9" t="e">
        <f t="shared" si="6"/>
        <v>#NUM!</v>
      </c>
      <c r="BP109" s="9" t="e">
        <f t="shared" si="6"/>
        <v>#NUM!</v>
      </c>
      <c r="BQ109" s="9" t="e">
        <f t="shared" si="6"/>
        <v>#NUM!</v>
      </c>
      <c r="BR109" s="9" t="e">
        <f t="shared" si="6"/>
        <v>#NUM!</v>
      </c>
      <c r="BS109" s="9" t="e">
        <f t="shared" si="6"/>
        <v>#NUM!</v>
      </c>
      <c r="BT109" s="9" t="e">
        <f t="shared" si="6"/>
        <v>#NUM!</v>
      </c>
      <c r="BU109" s="10" t="e">
        <f t="shared" si="6"/>
        <v>#NUM!</v>
      </c>
      <c r="BW109" t="s">
        <v>34</v>
      </c>
      <c r="BX109">
        <v>0.05</v>
      </c>
      <c r="BY109">
        <v>0.05</v>
      </c>
      <c r="BZ109">
        <v>0.05</v>
      </c>
      <c r="CA109">
        <v>0.05</v>
      </c>
      <c r="CB109">
        <v>0.05</v>
      </c>
      <c r="CC109">
        <v>0.05</v>
      </c>
      <c r="CD109">
        <v>0.05</v>
      </c>
      <c r="CE109">
        <v>0.05</v>
      </c>
      <c r="CF109">
        <v>0.05</v>
      </c>
      <c r="CG109">
        <v>0.05</v>
      </c>
      <c r="CH109">
        <v>0.05</v>
      </c>
      <c r="CI109">
        <v>0.05</v>
      </c>
      <c r="CJ109">
        <v>0.05</v>
      </c>
      <c r="CK109">
        <v>0.05</v>
      </c>
      <c r="CL109">
        <v>0.05</v>
      </c>
      <c r="CM109">
        <v>0.05</v>
      </c>
      <c r="CN109">
        <v>0.05</v>
      </c>
      <c r="CO109">
        <v>0.05</v>
      </c>
      <c r="CP109">
        <v>0.05</v>
      </c>
      <c r="CQ109">
        <v>0.05</v>
      </c>
      <c r="CR109">
        <v>0.05</v>
      </c>
      <c r="CS109">
        <v>0.05</v>
      </c>
      <c r="CT109">
        <v>0.05</v>
      </c>
      <c r="CU109">
        <v>0.05</v>
      </c>
      <c r="CV109">
        <v>0.05</v>
      </c>
      <c r="CW109">
        <v>0.05</v>
      </c>
      <c r="CX109">
        <v>0.05</v>
      </c>
      <c r="CY109">
        <v>0.05</v>
      </c>
      <c r="CZ109">
        <v>0.05</v>
      </c>
      <c r="DA109">
        <v>0.05</v>
      </c>
      <c r="DB109">
        <v>0.05</v>
      </c>
      <c r="DC109">
        <v>0.05</v>
      </c>
      <c r="DD109">
        <v>0.05</v>
      </c>
      <c r="DE109">
        <v>0.05</v>
      </c>
      <c r="DF109">
        <v>0.05</v>
      </c>
    </row>
    <row r="110" spans="1:110" x14ac:dyDescent="0.45">
      <c r="A110" t="s">
        <v>4</v>
      </c>
      <c r="B110" t="e">
        <f>MODE(A3:A102)</f>
        <v>#N/A</v>
      </c>
      <c r="C110" t="e">
        <f t="shared" ref="C110:X110" si="9">MODE(B3:B102)</f>
        <v>#N/A</v>
      </c>
      <c r="E110" t="e">
        <f t="shared" si="9"/>
        <v>#N/A</v>
      </c>
      <c r="F110">
        <f t="shared" si="9"/>
        <v>8.22675261247241E-14</v>
      </c>
      <c r="G110">
        <f t="shared" si="9"/>
        <v>1.1657341758564101E-13</v>
      </c>
      <c r="I110" t="e">
        <f t="shared" si="9"/>
        <v>#N/A</v>
      </c>
      <c r="J110" t="e">
        <f t="shared" si="9"/>
        <v>#N/A</v>
      </c>
      <c r="K110" t="e">
        <f t="shared" si="9"/>
        <v>#N/A</v>
      </c>
      <c r="L110" t="e">
        <f t="shared" si="9"/>
        <v>#N/A</v>
      </c>
      <c r="N110" t="e">
        <f t="shared" si="9"/>
        <v>#N/A</v>
      </c>
      <c r="O110" t="e">
        <f t="shared" si="9"/>
        <v>#N/A</v>
      </c>
      <c r="P110" t="e">
        <f t="shared" si="9"/>
        <v>#N/A</v>
      </c>
      <c r="Q110" t="e">
        <f t="shared" si="9"/>
        <v>#N/A</v>
      </c>
      <c r="R110" t="e">
        <f t="shared" si="9"/>
        <v>#N/A</v>
      </c>
      <c r="S110" t="e">
        <f t="shared" si="9"/>
        <v>#N/A</v>
      </c>
      <c r="T110" t="e">
        <f t="shared" si="9"/>
        <v>#N/A</v>
      </c>
      <c r="U110" t="e">
        <f t="shared" si="9"/>
        <v>#N/A</v>
      </c>
      <c r="V110" t="e">
        <f t="shared" si="9"/>
        <v>#N/A</v>
      </c>
      <c r="W110" t="e">
        <f t="shared" si="9"/>
        <v>#N/A</v>
      </c>
      <c r="X110" t="e">
        <f t="shared" si="9"/>
        <v>#N/A</v>
      </c>
      <c r="AB110" s="20"/>
      <c r="AC110" s="20"/>
      <c r="AD110" s="20"/>
      <c r="AL110" t="s">
        <v>28</v>
      </c>
      <c r="AM110" s="8">
        <f t="shared" si="8"/>
        <v>0.1182637682070698</v>
      </c>
      <c r="AN110" s="9">
        <f t="shared" si="6"/>
        <v>7.7642452333357134E-2</v>
      </c>
      <c r="AO110" s="9">
        <f t="shared" si="6"/>
        <v>0.11827658934430688</v>
      </c>
      <c r="AP110" s="9">
        <f t="shared" si="6"/>
        <v>6.8814145361303175E-2</v>
      </c>
      <c r="AQ110" s="9">
        <f t="shared" si="6"/>
        <v>0.11761757017207448</v>
      </c>
      <c r="AR110" s="9">
        <f t="shared" si="6"/>
        <v>6.8883568325138894E-2</v>
      </c>
      <c r="AS110" s="9">
        <f t="shared" si="6"/>
        <v>0.11761756989032619</v>
      </c>
      <c r="AT110" s="9">
        <f t="shared" si="6"/>
        <v>0.11465179351729922</v>
      </c>
      <c r="AU110" s="9">
        <f t="shared" si="6"/>
        <v>0.3447038498556067</v>
      </c>
      <c r="AV110" s="9">
        <f t="shared" si="6"/>
        <v>0.11460082017627322</v>
      </c>
      <c r="AW110" s="9">
        <f t="shared" si="6"/>
        <v>8.4851399744185173E+24</v>
      </c>
      <c r="AX110" s="9">
        <f t="shared" si="6"/>
        <v>0.18041509839308587</v>
      </c>
      <c r="AY110" s="9">
        <f t="shared" si="6"/>
        <v>0.11460382432237473</v>
      </c>
      <c r="AZ110" s="9">
        <f t="shared" si="6"/>
        <v>9.0429396509390895E+26</v>
      </c>
      <c r="BA110" s="9">
        <f t="shared" si="6"/>
        <v>0.12120069916795551</v>
      </c>
      <c r="BB110" s="9">
        <f t="shared" si="6"/>
        <v>0.11406319216846096</v>
      </c>
      <c r="BC110" s="9">
        <f t="shared" si="6"/>
        <v>1.7619453688670817E+27</v>
      </c>
      <c r="BD110" s="9">
        <f t="shared" si="6"/>
        <v>0.11625498568729285</v>
      </c>
      <c r="BE110" s="9">
        <f t="shared" si="6"/>
        <v>0.11460407021493872</v>
      </c>
      <c r="BF110" s="9">
        <f t="shared" si="6"/>
        <v>1.4723009152563615E+29</v>
      </c>
      <c r="BG110" s="9">
        <f t="shared" si="6"/>
        <v>0.11625653391262795</v>
      </c>
      <c r="BH110" s="9">
        <f t="shared" si="6"/>
        <v>0.11460407021493872</v>
      </c>
      <c r="BI110" s="9">
        <f t="shared" si="6"/>
        <v>1.4723009152563615E+29</v>
      </c>
      <c r="BJ110" s="9" t="e">
        <f t="shared" si="6"/>
        <v>#NUM!</v>
      </c>
      <c r="BK110" s="9" t="e">
        <f t="shared" si="6"/>
        <v>#NUM!</v>
      </c>
      <c r="BL110" s="9" t="e">
        <f t="shared" si="6"/>
        <v>#NUM!</v>
      </c>
      <c r="BM110" s="9" t="e">
        <f t="shared" si="6"/>
        <v>#NUM!</v>
      </c>
      <c r="BN110" s="9" t="e">
        <f t="shared" si="6"/>
        <v>#NUM!</v>
      </c>
      <c r="BO110" s="9" t="e">
        <f t="shared" si="6"/>
        <v>#NUM!</v>
      </c>
      <c r="BP110" s="9" t="e">
        <f t="shared" si="6"/>
        <v>#NUM!</v>
      </c>
      <c r="BQ110" s="9" t="e">
        <f t="shared" si="6"/>
        <v>#NUM!</v>
      </c>
      <c r="BR110" s="9" t="e">
        <f t="shared" si="6"/>
        <v>#NUM!</v>
      </c>
      <c r="BS110" s="9" t="e">
        <f t="shared" si="6"/>
        <v>#NUM!</v>
      </c>
      <c r="BT110" s="9" t="e">
        <f t="shared" si="6"/>
        <v>#NUM!</v>
      </c>
      <c r="BU110" s="10" t="e">
        <f t="shared" si="6"/>
        <v>#NUM!</v>
      </c>
      <c r="BW110" s="1" t="s">
        <v>35</v>
      </c>
      <c r="BX110" s="14" t="str">
        <f>IF(BX108&lt;BX109,"no","yes")</f>
        <v>no</v>
      </c>
      <c r="BY110" s="14" t="str">
        <f t="shared" ref="BY110:DF110" si="10">IF(BY108&lt;BY109,"no","yes")</f>
        <v>no</v>
      </c>
      <c r="BZ110" s="14" t="str">
        <f t="shared" si="10"/>
        <v>no</v>
      </c>
      <c r="CA110" s="14" t="str">
        <f t="shared" si="10"/>
        <v>no</v>
      </c>
      <c r="CB110" s="14" t="str">
        <f t="shared" si="10"/>
        <v>no</v>
      </c>
      <c r="CC110" s="14" t="str">
        <f t="shared" si="10"/>
        <v>no</v>
      </c>
      <c r="CD110" s="14" t="str">
        <f t="shared" si="10"/>
        <v>no</v>
      </c>
      <c r="CE110" s="14" t="str">
        <f t="shared" si="10"/>
        <v>no</v>
      </c>
      <c r="CF110" s="14" t="str">
        <f t="shared" si="10"/>
        <v>no</v>
      </c>
      <c r="CG110" s="14" t="str">
        <f t="shared" si="10"/>
        <v>no</v>
      </c>
      <c r="CH110" s="14" t="str">
        <f t="shared" si="10"/>
        <v>no</v>
      </c>
      <c r="CI110" s="14" t="str">
        <f t="shared" si="10"/>
        <v>no</v>
      </c>
      <c r="CJ110" s="14" t="str">
        <f t="shared" si="10"/>
        <v>no</v>
      </c>
      <c r="CK110" s="14" t="str">
        <f t="shared" si="10"/>
        <v>no</v>
      </c>
      <c r="CL110" s="14" t="str">
        <f t="shared" si="10"/>
        <v>no</v>
      </c>
      <c r="CM110" s="14" t="str">
        <f t="shared" si="10"/>
        <v>no</v>
      </c>
      <c r="CN110" s="14" t="str">
        <f t="shared" si="10"/>
        <v>no</v>
      </c>
      <c r="CO110" s="14" t="str">
        <f t="shared" si="10"/>
        <v>no</v>
      </c>
      <c r="CP110" s="14" t="str">
        <f t="shared" si="10"/>
        <v>no</v>
      </c>
      <c r="CQ110" s="14" t="str">
        <f t="shared" si="10"/>
        <v>no</v>
      </c>
      <c r="CR110" s="14" t="str">
        <f t="shared" si="10"/>
        <v>no</v>
      </c>
      <c r="CS110" s="14" t="str">
        <f t="shared" si="10"/>
        <v>no</v>
      </c>
      <c r="CT110" s="14" t="str">
        <f t="shared" si="10"/>
        <v>no</v>
      </c>
      <c r="CU110" s="14" t="e">
        <f t="shared" si="10"/>
        <v>#VALUE!</v>
      </c>
      <c r="CV110" s="14" t="e">
        <f t="shared" si="10"/>
        <v>#VALUE!</v>
      </c>
      <c r="CW110" s="14" t="e">
        <f t="shared" si="10"/>
        <v>#VALUE!</v>
      </c>
      <c r="CX110" s="14" t="e">
        <f t="shared" si="10"/>
        <v>#VALUE!</v>
      </c>
      <c r="CY110" s="14" t="e">
        <f t="shared" si="10"/>
        <v>#VALUE!</v>
      </c>
      <c r="CZ110" s="14" t="e">
        <f t="shared" si="10"/>
        <v>#VALUE!</v>
      </c>
      <c r="DA110" s="14" t="e">
        <f t="shared" si="10"/>
        <v>#VALUE!</v>
      </c>
      <c r="DB110" s="14" t="e">
        <f t="shared" si="10"/>
        <v>#VALUE!</v>
      </c>
      <c r="DC110" s="14" t="e">
        <f t="shared" si="10"/>
        <v>#VALUE!</v>
      </c>
      <c r="DD110" s="14" t="e">
        <f t="shared" si="10"/>
        <v>#VALUE!</v>
      </c>
      <c r="DE110" s="14" t="e">
        <f t="shared" si="10"/>
        <v>#VALUE!</v>
      </c>
      <c r="DF110" s="14" t="e">
        <f t="shared" si="10"/>
        <v>#VALUE!</v>
      </c>
    </row>
    <row r="111" spans="1:110" x14ac:dyDescent="0.45">
      <c r="A111" t="s">
        <v>5</v>
      </c>
      <c r="B111">
        <f>_xlfn.STDEV.S(A3:A102)</f>
        <v>0.40364898507320562</v>
      </c>
      <c r="C111">
        <f t="shared" ref="C111:X111" si="11">_xlfn.STDEV.S(B3:B102)</f>
        <v>9.8752713185477905</v>
      </c>
      <c r="E111">
        <f t="shared" si="11"/>
        <v>9.8758447957634452</v>
      </c>
      <c r="F111">
        <f t="shared" si="11"/>
        <v>1.9347291785928167</v>
      </c>
      <c r="G111">
        <f t="shared" si="11"/>
        <v>8.8849966394696347E-2</v>
      </c>
      <c r="I111">
        <f t="shared" si="11"/>
        <v>6.4367687033880543</v>
      </c>
      <c r="J111">
        <f t="shared" si="11"/>
        <v>10.855762966263795</v>
      </c>
      <c r="K111">
        <f t="shared" si="11"/>
        <v>9.7948551036585005</v>
      </c>
      <c r="L111">
        <f t="shared" si="11"/>
        <v>2.7422909881614361E+27</v>
      </c>
      <c r="N111">
        <f t="shared" si="11"/>
        <v>9.7953773825819912</v>
      </c>
      <c r="O111">
        <f t="shared" si="11"/>
        <v>1.7504495306003535E+30</v>
      </c>
      <c r="P111">
        <f t="shared" si="11"/>
        <v>2.2948306633509103</v>
      </c>
      <c r="Q111">
        <f t="shared" si="11"/>
        <v>9.8197289995619457</v>
      </c>
      <c r="R111">
        <f t="shared" si="11"/>
        <v>1.1104493504625526E+30</v>
      </c>
      <c r="S111">
        <f t="shared" si="11"/>
        <v>0.1194542657631003</v>
      </c>
      <c r="T111">
        <f t="shared" si="11"/>
        <v>9.7291401823949286</v>
      </c>
      <c r="U111">
        <f t="shared" si="11"/>
        <v>4.3519172275038473E+30</v>
      </c>
      <c r="V111">
        <f t="shared" si="11"/>
        <v>0.11945428336977167</v>
      </c>
      <c r="W111">
        <f t="shared" si="11"/>
        <v>9.7291401823949286</v>
      </c>
      <c r="X111">
        <f t="shared" si="11"/>
        <v>4.3519172275038473E+30</v>
      </c>
      <c r="AB111" s="20"/>
      <c r="AC111" s="20"/>
      <c r="AD111" s="20"/>
      <c r="AL111" t="s">
        <v>29</v>
      </c>
      <c r="AM111" s="8">
        <f t="shared" si="8"/>
        <v>0.22783648274525048</v>
      </c>
      <c r="AN111" s="9">
        <f t="shared" si="6"/>
        <v>3.4826737194563154E-2</v>
      </c>
      <c r="AO111" s="9">
        <f t="shared" si="6"/>
        <v>0.22760297655146725</v>
      </c>
      <c r="AP111" s="9">
        <f t="shared" si="6"/>
        <v>4.3655044161128115E-2</v>
      </c>
      <c r="AQ111" s="9">
        <f t="shared" si="6"/>
        <v>0.22771420707659351</v>
      </c>
      <c r="AR111" s="9">
        <f t="shared" si="6"/>
        <v>0.14344108882661852</v>
      </c>
      <c r="AS111" s="9">
        <f t="shared" si="6"/>
        <v>0.22771414992407729</v>
      </c>
      <c r="AT111" s="9">
        <f t="shared" si="6"/>
        <v>0.23277042453158375</v>
      </c>
      <c r="AU111" s="9">
        <f t="shared" si="6"/>
        <v>0.68368705826913001</v>
      </c>
      <c r="AV111" s="9">
        <f t="shared" si="6"/>
        <v>0.22171501074183925</v>
      </c>
      <c r="AW111" s="9">
        <f t="shared" si="6"/>
        <v>1.1918769645138836E+25</v>
      </c>
      <c r="AX111" s="9">
        <f t="shared" si="6"/>
        <v>0.37785641953897753</v>
      </c>
      <c r="AY111" s="9">
        <f t="shared" si="6"/>
        <v>0.22171200604182775</v>
      </c>
      <c r="AZ111" s="9">
        <f t="shared" si="6"/>
        <v>1.2580416560272148E+27</v>
      </c>
      <c r="BA111" s="9">
        <f t="shared" si="6"/>
        <v>0.22178738099580825</v>
      </c>
      <c r="BB111" s="9">
        <f t="shared" si="6"/>
        <v>0.22173500996157924</v>
      </c>
      <c r="BC111" s="9">
        <f t="shared" si="6"/>
        <v>3.8319087722075095E+27</v>
      </c>
      <c r="BD111" s="9">
        <f t="shared" si="6"/>
        <v>0.2318256930631315</v>
      </c>
      <c r="BE111" s="9">
        <f t="shared" si="6"/>
        <v>0.22171176016064476</v>
      </c>
      <c r="BF111" s="9">
        <f t="shared" si="6"/>
        <v>2.813788258780378E+29</v>
      </c>
      <c r="BG111" s="9">
        <f t="shared" si="6"/>
        <v>0.231825693063133</v>
      </c>
      <c r="BH111" s="9">
        <f t="shared" si="6"/>
        <v>0.22171176016064476</v>
      </c>
      <c r="BI111" s="9">
        <f t="shared" si="6"/>
        <v>2.813788258780378E+29</v>
      </c>
      <c r="BJ111" s="9" t="e">
        <f t="shared" si="6"/>
        <v>#NUM!</v>
      </c>
      <c r="BK111" s="9" t="e">
        <f t="shared" si="6"/>
        <v>#NUM!</v>
      </c>
      <c r="BL111" s="9" t="e">
        <f t="shared" si="6"/>
        <v>#NUM!</v>
      </c>
      <c r="BM111" s="9" t="e">
        <f t="shared" si="6"/>
        <v>#NUM!</v>
      </c>
      <c r="BN111" s="9" t="e">
        <f t="shared" si="6"/>
        <v>#NUM!</v>
      </c>
      <c r="BO111" s="9" t="e">
        <f t="shared" si="6"/>
        <v>#NUM!</v>
      </c>
      <c r="BP111" s="9" t="e">
        <f t="shared" si="6"/>
        <v>#NUM!</v>
      </c>
      <c r="BQ111" s="9" t="e">
        <f t="shared" si="6"/>
        <v>#NUM!</v>
      </c>
      <c r="BR111" s="9" t="e">
        <f t="shared" si="6"/>
        <v>#NUM!</v>
      </c>
      <c r="BS111" s="9" t="e">
        <f t="shared" si="6"/>
        <v>#NUM!</v>
      </c>
      <c r="BT111" s="9" t="e">
        <f t="shared" si="6"/>
        <v>#NUM!</v>
      </c>
      <c r="BU111" s="10" t="e">
        <f t="shared" si="6"/>
        <v>#NUM!</v>
      </c>
    </row>
    <row r="112" spans="1:110" x14ac:dyDescent="0.45">
      <c r="A112" t="s">
        <v>6</v>
      </c>
      <c r="B112">
        <f>_xlfn.VAR.S(A3:A102)</f>
        <v>0.16293250315062899</v>
      </c>
      <c r="C112">
        <f t="shared" ref="C112:X112" si="12">_xlfn.VAR.S(B3:B102)</f>
        <v>97.520983614932604</v>
      </c>
      <c r="E112">
        <f t="shared" si="12"/>
        <v>97.532310430007925</v>
      </c>
      <c r="F112">
        <f t="shared" si="12"/>
        <v>3.7431769944984348</v>
      </c>
      <c r="G112">
        <f t="shared" si="12"/>
        <v>7.8943165283386699E-3</v>
      </c>
      <c r="I112">
        <f t="shared" si="12"/>
        <v>41.431991340915928</v>
      </c>
      <c r="J112">
        <f t="shared" si="12"/>
        <v>117.84758957970452</v>
      </c>
      <c r="K112">
        <f t="shared" si="12"/>
        <v>95.939186501664992</v>
      </c>
      <c r="L112">
        <f t="shared" si="12"/>
        <v>7.5201598637514269E+54</v>
      </c>
      <c r="N112">
        <f t="shared" si="12"/>
        <v>95.94941806719882</v>
      </c>
      <c r="O112">
        <f t="shared" si="12"/>
        <v>3.0640735591789977E+60</v>
      </c>
      <c r="P112">
        <f t="shared" si="12"/>
        <v>5.2662477734555786</v>
      </c>
      <c r="Q112">
        <f t="shared" si="12"/>
        <v>96.427077624837835</v>
      </c>
      <c r="R112">
        <f t="shared" si="12"/>
        <v>1.233097759942705E+60</v>
      </c>
      <c r="S112">
        <f t="shared" si="12"/>
        <v>1.4269321609001396E-2</v>
      </c>
      <c r="T112">
        <f t="shared" si="12"/>
        <v>94.656168688691608</v>
      </c>
      <c r="U112">
        <f t="shared" si="12"/>
        <v>1.8939183555044772E+61</v>
      </c>
      <c r="V112">
        <f t="shared" si="12"/>
        <v>1.4269325815385708E-2</v>
      </c>
      <c r="W112">
        <f t="shared" si="12"/>
        <v>94.656168688691608</v>
      </c>
      <c r="X112">
        <f t="shared" si="12"/>
        <v>1.8939183555044772E+61</v>
      </c>
      <c r="AB112" s="20"/>
      <c r="AC112" s="20"/>
      <c r="AD112" s="20"/>
      <c r="AL112" t="s">
        <v>1</v>
      </c>
      <c r="AM112" s="11">
        <f>AM119-$AM121</f>
        <v>0.19965132298680735</v>
      </c>
      <c r="AN112" s="12">
        <f t="shared" ref="AN112:BU112" si="13">AN119-$AM121</f>
        <v>1.5654729660718341</v>
      </c>
      <c r="AO112" s="12">
        <f t="shared" si="13"/>
        <v>0.22383325543059929</v>
      </c>
      <c r="AP112" s="12">
        <f t="shared" si="13"/>
        <v>1.5601804884781745</v>
      </c>
      <c r="AQ112" s="12">
        <f t="shared" si="13"/>
        <v>0.29634402080871114</v>
      </c>
      <c r="AR112" s="12">
        <f t="shared" si="13"/>
        <v>4.4899011593797826E-2</v>
      </c>
      <c r="AS112" s="12">
        <f t="shared" si="13"/>
        <v>0.20593408934441407</v>
      </c>
      <c r="AT112" s="12">
        <f t="shared" si="13"/>
        <v>0.90805958068892745</v>
      </c>
      <c r="AU112" s="12">
        <f t="shared" si="13"/>
        <v>1.8208383893349207</v>
      </c>
      <c r="AV112" s="12">
        <f t="shared" si="13"/>
        <v>1.5609755344764593</v>
      </c>
      <c r="AW112" s="12">
        <f t="shared" si="13"/>
        <v>4.6020998292683382E+26</v>
      </c>
      <c r="AX112" s="12">
        <f t="shared" si="13"/>
        <v>1.03713701582324</v>
      </c>
      <c r="AY112" s="12">
        <f t="shared" si="13"/>
        <v>1.5744335665134923</v>
      </c>
      <c r="AZ112" s="12">
        <f t="shared" si="13"/>
        <v>2.1703122533030673E+29</v>
      </c>
      <c r="BA112" s="12">
        <f t="shared" si="13"/>
        <v>0.48123070814413316</v>
      </c>
      <c r="BB112" s="12">
        <f t="shared" si="13"/>
        <v>1.6094138372117481</v>
      </c>
      <c r="BC112" s="12">
        <f t="shared" si="13"/>
        <v>1.5075785329100484E+29</v>
      </c>
      <c r="BD112" s="12">
        <f t="shared" si="13"/>
        <v>6.8002564692174472E-2</v>
      </c>
      <c r="BE112" s="12">
        <f t="shared" si="13"/>
        <v>1.5478385371404295</v>
      </c>
      <c r="BF112" s="12">
        <f t="shared" si="13"/>
        <v>1.0042446221392972E+30</v>
      </c>
      <c r="BG112" s="12">
        <f t="shared" si="13"/>
        <v>6.8002533730275136E-2</v>
      </c>
      <c r="BH112" s="12">
        <f t="shared" si="13"/>
        <v>1.5478385371404295</v>
      </c>
      <c r="BI112" s="12">
        <f t="shared" si="13"/>
        <v>1.0042446221392972E+30</v>
      </c>
      <c r="BJ112" s="12" t="e">
        <f t="shared" si="13"/>
        <v>#DIV/0!</v>
      </c>
      <c r="BK112" s="12" t="e">
        <f t="shared" si="13"/>
        <v>#DIV/0!</v>
      </c>
      <c r="BL112" s="12" t="e">
        <f t="shared" si="13"/>
        <v>#DIV/0!</v>
      </c>
      <c r="BM112" s="12" t="e">
        <f t="shared" si="13"/>
        <v>#DIV/0!</v>
      </c>
      <c r="BN112" s="12" t="e">
        <f t="shared" si="13"/>
        <v>#DIV/0!</v>
      </c>
      <c r="BO112" s="12" t="e">
        <f t="shared" si="13"/>
        <v>#DIV/0!</v>
      </c>
      <c r="BP112" s="12" t="e">
        <f t="shared" si="13"/>
        <v>#DIV/0!</v>
      </c>
      <c r="BQ112" s="12" t="e">
        <f t="shared" si="13"/>
        <v>#DIV/0!</v>
      </c>
      <c r="BR112" s="12" t="e">
        <f t="shared" si="13"/>
        <v>#DIV/0!</v>
      </c>
      <c r="BS112" s="12" t="e">
        <f t="shared" si="13"/>
        <v>#DIV/0!</v>
      </c>
      <c r="BT112" s="12" t="e">
        <f t="shared" si="13"/>
        <v>#DIV/0!</v>
      </c>
      <c r="BU112" s="13" t="e">
        <f t="shared" si="13"/>
        <v>#DIV/0!</v>
      </c>
      <c r="BW112" t="s">
        <v>36</v>
      </c>
    </row>
    <row r="113" spans="1:110" x14ac:dyDescent="0.45">
      <c r="A113" t="s">
        <v>7</v>
      </c>
      <c r="B113">
        <f>KURT(A3:A102)</f>
        <v>4.7040564866192085</v>
      </c>
      <c r="C113">
        <f t="shared" ref="C113:X113" si="14">KURT(B3:B102)</f>
        <v>47.284981680276914</v>
      </c>
      <c r="E113">
        <f t="shared" si="14"/>
        <v>47.288791867745985</v>
      </c>
      <c r="F113">
        <f t="shared" si="14"/>
        <v>98.143831695554042</v>
      </c>
      <c r="G113">
        <f t="shared" si="14"/>
        <v>5.0764930093519567</v>
      </c>
      <c r="I113">
        <f t="shared" si="14"/>
        <v>82.553798145954573</v>
      </c>
      <c r="J113">
        <f t="shared" si="14"/>
        <v>47.184107650944021</v>
      </c>
      <c r="K113">
        <f t="shared" si="14"/>
        <v>47.293184869642388</v>
      </c>
      <c r="L113">
        <f t="shared" si="14"/>
        <v>72.447720922002503</v>
      </c>
      <c r="N113">
        <f t="shared" si="14"/>
        <v>47.242785392813758</v>
      </c>
      <c r="O113">
        <f t="shared" si="14"/>
        <v>95.527504073512048</v>
      </c>
      <c r="P113">
        <f t="shared" si="14"/>
        <v>89.821797276814365</v>
      </c>
      <c r="Q113">
        <f t="shared" si="14"/>
        <v>47.136457784790259</v>
      </c>
      <c r="R113">
        <f t="shared" si="14"/>
        <v>94.226707590997492</v>
      </c>
      <c r="S113">
        <f t="shared" si="14"/>
        <v>3.3005924908006423</v>
      </c>
      <c r="T113">
        <f t="shared" si="14"/>
        <v>47.354772198539379</v>
      </c>
      <c r="U113">
        <f t="shared" si="14"/>
        <v>52.609542265853378</v>
      </c>
      <c r="V113">
        <f t="shared" si="14"/>
        <v>3.3005910428819747</v>
      </c>
      <c r="W113">
        <f t="shared" si="14"/>
        <v>47.354772198539379</v>
      </c>
      <c r="X113">
        <f t="shared" si="14"/>
        <v>52.609542265853378</v>
      </c>
      <c r="AB113" s="20"/>
      <c r="AC113" s="20"/>
      <c r="AD113" s="20"/>
    </row>
    <row r="114" spans="1:110" x14ac:dyDescent="0.45">
      <c r="A114" t="s">
        <v>8</v>
      </c>
      <c r="B114">
        <f>SKEW(A3:A102)</f>
        <v>2.3322863329382222</v>
      </c>
      <c r="C114">
        <f t="shared" ref="C114:X114" si="15">SKEW(B3:B102)</f>
        <v>6.9475858913314141</v>
      </c>
      <c r="E114">
        <f t="shared" si="15"/>
        <v>6.947998472656737</v>
      </c>
      <c r="F114">
        <f t="shared" si="15"/>
        <v>9.8635243359258471</v>
      </c>
      <c r="G114">
        <f t="shared" si="15"/>
        <v>2.3520536206234435</v>
      </c>
      <c r="I114">
        <f t="shared" si="15"/>
        <v>8.8933813858545214</v>
      </c>
      <c r="J114">
        <f t="shared" si="15"/>
        <v>6.9370515144498111</v>
      </c>
      <c r="K114">
        <f t="shared" si="15"/>
        <v>6.9462634643647538</v>
      </c>
      <c r="L114">
        <f t="shared" si="15"/>
        <v>8.1733086643839599</v>
      </c>
      <c r="N114">
        <f t="shared" si="15"/>
        <v>6.9409801490340444</v>
      </c>
      <c r="O114">
        <f t="shared" si="15"/>
        <v>9.6874569173242744</v>
      </c>
      <c r="P114">
        <f t="shared" si="15"/>
        <v>9.2597247878591613</v>
      </c>
      <c r="Q114">
        <f t="shared" si="15"/>
        <v>6.930582576958459</v>
      </c>
      <c r="R114">
        <f t="shared" si="15"/>
        <v>9.5936303067618791</v>
      </c>
      <c r="S114">
        <f t="shared" si="15"/>
        <v>1.9666714659835141</v>
      </c>
      <c r="T114">
        <f t="shared" si="15"/>
        <v>6.9498989986667636</v>
      </c>
      <c r="U114">
        <f t="shared" si="15"/>
        <v>6.8522118079315835</v>
      </c>
      <c r="V114">
        <f t="shared" si="15"/>
        <v>1.9666711358075368</v>
      </c>
      <c r="W114">
        <f t="shared" si="15"/>
        <v>6.9498989986667636</v>
      </c>
      <c r="X114">
        <f t="shared" si="15"/>
        <v>6.8522118079315835</v>
      </c>
      <c r="AB114" s="20"/>
      <c r="AC114" s="20"/>
      <c r="AD114" s="20"/>
      <c r="AL114" t="s">
        <v>22</v>
      </c>
      <c r="AM114" s="5">
        <f t="array" ref="AM114">MIN(IF(ISBLANK(A3:A102),"",IF(A3:A102&gt;=AM115-$AM104*(AM117-AM115),A3:A102,"")))</f>
        <v>7.2941652717872696E-14</v>
      </c>
      <c r="AN114" s="6">
        <f t="array" ref="AN114">MIN(IF(ISBLANK(B3:B102),"",IF(B3:B102&gt;=AN115-$AM104*(AN117-AN115),B3:B102,"")))</f>
        <v>8.0047080075473698E-14</v>
      </c>
      <c r="AO114" s="6">
        <f t="array" ref="AO114">MIN(IF(ISBLANK(C3:C102),"",IF(C3:C102&gt;=AO115-$AM104*(AO117-AO115),C3:C102,"")))</f>
        <v>7.3163697322797803E-14</v>
      </c>
      <c r="AP114" s="6">
        <f t="array" ref="AP114">MIN(IF(ISBLANK(D3:D102),"",IF(D3:D102&gt;=AP115-$AM104*(AP117-AP115),D3:D102,"")))</f>
        <v>8.0047080075473698E-14</v>
      </c>
      <c r="AQ114" s="6">
        <f t="array" ref="AQ114">MIN(IF(ISBLANK(E3:E102),"",IF(E3:E102&gt;=AQ115-$AM104*(AQ117-AQ115),E3:E102,"")))</f>
        <v>7.5051076464660494E-14</v>
      </c>
      <c r="AR114" s="6">
        <f t="array" ref="AR114">MIN(IF(ISBLANK(F3:F102),"",IF(F3:F102&gt;=AR115-$AM104*(AR117-AR115),F3:F102,"")))</f>
        <v>7.1609385088322597E-14</v>
      </c>
      <c r="AS114" s="6">
        <f t="array" ref="AS114">MIN(IF(ISBLANK(G3:G102),"",IF(G3:G102&gt;=AS115-$AM104*(AS117-AS115),G3:G102,"")))</f>
        <v>7.4273920347422897E-14</v>
      </c>
      <c r="AT114" s="6">
        <f t="array" ref="AT114">MIN(IF(ISBLANK(H3:H102),"",IF(H3:H102&gt;=AT115-$AM104*(AT117-AT115),H3:H102,"")))</f>
        <v>7.1609385088322597E-14</v>
      </c>
      <c r="AU114" s="6">
        <f t="array" ref="AU114">MIN(IF(ISBLANK(I3:I102),"",IF(I3:I102&gt;=AU115-$AM104*(AU117-AU115),I3:I102,"")))</f>
        <v>6.9610983643997302E-14</v>
      </c>
      <c r="AV114" s="6">
        <f t="array" ref="AV114">MIN(IF(ISBLANK(J3:J102),"",IF(J3:J102&gt;=AV115-$AM104*(AV117-AV115),J3:J102,"")))</f>
        <v>8.5043083686286903E-14</v>
      </c>
      <c r="AW114" s="6">
        <f t="array" ref="AW114">MIN(IF(ISBLANK(K3:K102),"",IF(K3:K102&gt;=AW115-$AM104*(AW117-AW115),K3:K102,"")))</f>
        <v>3.67789325873214E+20</v>
      </c>
      <c r="AX114" s="6">
        <f t="array" ref="AX114">MIN(IF(ISBLANK(L3:L102),"",IF(L3:L102&gt;=AX115-$AM104*(AX117-AX115),L3:L102,"")))</f>
        <v>6.7834626804597002E-14</v>
      </c>
      <c r="AY114" s="6">
        <f t="array" ref="AY114">MIN(IF(ISBLANK(M3:M102),"",IF(M3:M102&gt;=AY115-$AM104*(AY117-AY115),M3:M102,"")))</f>
        <v>8.5043083686286903E-14</v>
      </c>
      <c r="AZ114" s="6">
        <f t="array" ref="AZ114">MIN(IF(ISBLANK(N3:N102),"",IF(N3:N102&gt;=AZ115-$AM104*(AZ117-AZ115),N3:N102,"")))</f>
        <v>5.44394448936078E+22</v>
      </c>
      <c r="BA114" s="6">
        <f t="array" ref="BA114">MIN(IF(ISBLANK(O3:O102),"",IF(O3:O102&gt;=BA115-$AM104*(BA117-BA115),O3:O102,"")))</f>
        <v>6.7057470687359405E-14</v>
      </c>
      <c r="BB114" s="6">
        <f t="array" ref="BB114">MIN(IF(ISBLANK(P3:P102),"",IF(P3:P102&gt;=BB115-$AM104*(BB117-BB115),P3:P102,"")))</f>
        <v>9.0150109599562698E-14</v>
      </c>
      <c r="BC114" s="6">
        <f t="array" ref="BC114">MIN(IF(ISBLANK(Q3:Q102),"",IF(Q3:Q102&gt;=BC115-$AM104*(BC117-BC115),Q3:Q102,"")))</f>
        <v>1.5993537489636199E+22</v>
      </c>
      <c r="BD114" s="6">
        <f t="array" ref="BD114">MIN(IF(ISBLANK(R3:R102),"",IF(R3:R102&gt;=BD115-$AM104*(BD117-BD115),R3:R102,"")))</f>
        <v>7.0277117458772396E-14</v>
      </c>
      <c r="BE114" s="6">
        <f t="array" ref="BE114">MIN(IF(ISBLANK(S3:S102),"",IF(S3:S102&gt;=BE115-$AM104*(BE117-BE115),S3:S102,"")))</f>
        <v>8.5043083686286903E-14</v>
      </c>
      <c r="BF114" s="6">
        <f t="array" ref="BF114">MIN(IF(ISBLANK(T3:T102),"",IF(T3:T102&gt;=BF115-$AM104*(BF117-BF115),T3:T102,"")))</f>
        <v>3.1147640165771899E+24</v>
      </c>
      <c r="BG114" s="6">
        <f t="array" ref="BG114">MIN(IF(ISBLANK(U3:U102),"",IF(U3:U102&gt;=BG115-$AM104*(BG117-BG115),U3:U102,"")))</f>
        <v>7.0277117458772396E-14</v>
      </c>
      <c r="BH114" s="6">
        <f t="array" ref="BH114">MIN(IF(ISBLANK(V3:V102),"",IF(V3:V102&gt;=BH115-$AM104*(BH117-BH115),V3:V102,"")))</f>
        <v>8.5043083686286903E-14</v>
      </c>
      <c r="BI114" s="6">
        <f t="array" ref="BI114">MIN(IF(ISBLANK(W3:W102),"",IF(W3:W102&gt;=BI115-$AM104*(BI117-BI115),W3:W102,"")))</f>
        <v>3.1147640165771899E+24</v>
      </c>
      <c r="BJ114" s="6">
        <f t="array" ref="BJ114">MIN(IF(ISBLANK(X3:X102),"",IF(X3:X102&gt;=BJ115-$AM104*(BJ117-BJ115),X3:X102,"")))</f>
        <v>0</v>
      </c>
      <c r="BK114" s="6">
        <f t="array" ref="BK114">MIN(IF(ISBLANK(Y3:Y102),"",IF(Y3:Y102&gt;=BK115-$AM104*(BK117-BK115),Y3:Y102,"")))</f>
        <v>0</v>
      </c>
      <c r="BL114" s="6">
        <f t="array" ref="BL114">MIN(IF(ISBLANK(Z3:Z102),"",IF(Z3:Z102&gt;=BL115-$AM104*(BL117-BL115),Z3:Z102,"")))</f>
        <v>0</v>
      </c>
      <c r="BM114" s="6">
        <f t="array" ref="BM114">MIN(IF(ISBLANK(AA3:AA102),"",IF(AA3:AA102&gt;=BM115-$AM104*(BM117-BM115),AA3:AA102,"")))</f>
        <v>0</v>
      </c>
      <c r="BN114" s="6">
        <f t="array" ref="BN114">MIN(IF(ISBLANK(AB3:AB102),"",IF(AB3:AB102&gt;=BN115-$AM104*(BN117-BN115),AB3:AB102,"")))</f>
        <v>0</v>
      </c>
      <c r="BO114" s="6">
        <f t="array" ref="BO114">MIN(IF(ISBLANK(AC3:AC102),"",IF(AC3:AC102&gt;=BO115-$AM104*(BO117-BO115),AC3:AC102,"")))</f>
        <v>0</v>
      </c>
      <c r="BP114" s="6">
        <f t="array" ref="BP114">MIN(IF(ISBLANK(AD3:AD102),"",IF(AD3:AD102&gt;=BP115-$AM104*(BP117-BP115),AD3:AD102,"")))</f>
        <v>0</v>
      </c>
      <c r="BQ114" s="6">
        <f t="array" ref="BQ114">MIN(IF(ISBLANK(AE3:AE102),"",IF(AE3:AE102&gt;=BQ115-$AM104*(BQ117-BQ115),AE3:AE102,"")))</f>
        <v>0</v>
      </c>
      <c r="BR114" s="6">
        <f t="array" ref="BR114">MIN(IF(ISBLANK(AF3:AF102),"",IF(AF3:AF102&gt;=BR115-$AM104*(BR117-BR115),AF3:AF102,"")))</f>
        <v>0</v>
      </c>
      <c r="BS114" s="6">
        <f t="array" ref="BS114">MIN(IF(ISBLANK(AG3:AG102),"",IF(AG3:AG102&gt;=BS115-$AM104*(BS117-BS115),AG3:AG102,"")))</f>
        <v>0</v>
      </c>
      <c r="BT114" s="6">
        <f t="array" ref="BT114">MIN(IF(ISBLANK(AH3:AH102),"",IF(AH3:AH102&gt;=BT115-$AM104*(BT117-BT115),AH3:AH102,"")))</f>
        <v>0</v>
      </c>
      <c r="BU114" s="7">
        <f t="array" ref="BU114">MIN(IF(ISBLANK(AI3:AI102),"",IF(AI3:AI102&gt;=BU115-$AM104*(BU117-BU115),AI3:AI102,"")))</f>
        <v>0</v>
      </c>
      <c r="BW114" s="15" t="s">
        <v>37</v>
      </c>
      <c r="BX114" s="15">
        <f>[1]!DAGOSTINO(A3:A102)</f>
        <v>59.754818072582928</v>
      </c>
      <c r="BY114" s="15">
        <f>[1]!DAGOSTINO(B3:B102)</f>
        <v>171.46444673002816</v>
      </c>
      <c r="BZ114" s="15">
        <f>[1]!DAGOSTINO(C3:C102)</f>
        <v>66.681587359350829</v>
      </c>
      <c r="CA114" s="15">
        <f>[1]!DAGOSTINO(D3:D102)</f>
        <v>171.47078195470726</v>
      </c>
      <c r="CB114" s="15">
        <f>[1]!DAGOSTINO(E3:E102)</f>
        <v>214.4167305605005</v>
      </c>
      <c r="CC114" s="15">
        <f>[1]!DAGOSTINO(F3:F102)</f>
        <v>61.249609645619543</v>
      </c>
      <c r="CD114" s="15">
        <f>[1]!DAGOSTINO(G3:G102)</f>
        <v>214.71091505281964</v>
      </c>
      <c r="CE114" s="15">
        <f>[1]!DAGOSTINO(H3:H102)</f>
        <v>202.14082539277206</v>
      </c>
      <c r="CF114" s="15">
        <f>[1]!DAGOSTINO(I3:I102)</f>
        <v>171.30129650936161</v>
      </c>
      <c r="CG114" s="15">
        <f>[1]!DAGOSTINO(J3:J102)</f>
        <v>171.45145673249567</v>
      </c>
      <c r="CH114" s="15">
        <f>[1]!DAGOSTINO(K3:K102)</f>
        <v>192.48231007665345</v>
      </c>
      <c r="CI114" s="15">
        <f>[1]!DAGOSTINO(L3:L102)</f>
        <v>215.20407567314419</v>
      </c>
      <c r="CJ114" s="15">
        <f>[1]!DAGOSTINO(M3:M102)</f>
        <v>171.36972271914732</v>
      </c>
      <c r="CK114" s="15">
        <f>[1]!DAGOSTINO(N3:N102)</f>
        <v>212.30938349656387</v>
      </c>
      <c r="CL114" s="15">
        <f>[1]!DAGOSTINO(O3:O102)</f>
        <v>207.1550635755338</v>
      </c>
      <c r="CM114" s="15">
        <f>[1]!DAGOSTINO(P3:P102)</f>
        <v>171.20614965981932</v>
      </c>
      <c r="CN114" s="15">
        <f>[1]!DAGOSTINO(Q3:Q102)</f>
        <v>211.18742722567913</v>
      </c>
      <c r="CO114" s="15">
        <f>[1]!DAGOSTINO(R3:R102)</f>
        <v>47.478093526590044</v>
      </c>
      <c r="CP114" s="15">
        <f>[1]!DAGOSTINO(S3:S102)</f>
        <v>171.51730027724255</v>
      </c>
      <c r="CQ114" s="15">
        <f>[1]!DAGOSTINO(T3:T102)</f>
        <v>172.1054851284153</v>
      </c>
      <c r="CR114" s="15">
        <f>[1]!DAGOSTINO(U3:U102)</f>
        <v>47.478081265815689</v>
      </c>
      <c r="CS114" s="15">
        <f>[1]!DAGOSTINO(V3:V102)</f>
        <v>171.51730027724255</v>
      </c>
      <c r="CT114" s="15">
        <f>[1]!DAGOSTINO(W3:W102)</f>
        <v>172.1054851284153</v>
      </c>
      <c r="CU114" s="15" t="e">
        <f>[1]!DAGOSTINO(X3:X102)</f>
        <v>#N/A</v>
      </c>
      <c r="CV114" s="15" t="e">
        <f>[1]!DAGOSTINO(Y3:Y102)</f>
        <v>#N/A</v>
      </c>
      <c r="CW114" s="15" t="e">
        <f>[1]!DAGOSTINO(Z3:Z102)</f>
        <v>#N/A</v>
      </c>
      <c r="CX114" s="15" t="e">
        <f>[1]!DAGOSTINO(AA3:AA102)</f>
        <v>#N/A</v>
      </c>
      <c r="CY114" s="15" t="e">
        <f>[1]!DAGOSTINO(AB3:AB102)</f>
        <v>#N/A</v>
      </c>
      <c r="CZ114" s="15" t="e">
        <f>[1]!DAGOSTINO(AC3:AC102)</f>
        <v>#N/A</v>
      </c>
      <c r="DA114" s="15" t="e">
        <f>[1]!DAGOSTINO(AD3:AD102)</f>
        <v>#N/A</v>
      </c>
      <c r="DB114" s="15" t="e">
        <f>[1]!DAGOSTINO(AE3:AE102)</f>
        <v>#N/A</v>
      </c>
      <c r="DC114" s="15" t="e">
        <f>[1]!DAGOSTINO(AF3:AF102)</f>
        <v>#N/A</v>
      </c>
      <c r="DD114" s="15" t="e">
        <f>[1]!DAGOSTINO(AG3:AG102)</f>
        <v>#N/A</v>
      </c>
      <c r="DE114" s="15" t="e">
        <f>[1]!DAGOSTINO(AH3:AH102)</f>
        <v>#N/A</v>
      </c>
      <c r="DF114" s="15" t="e">
        <f>[1]!DAGOSTINO(AI3:AI102)</f>
        <v>#N/A</v>
      </c>
    </row>
    <row r="115" spans="1:110" x14ac:dyDescent="0.45">
      <c r="A115" t="s">
        <v>9</v>
      </c>
      <c r="B115">
        <f>B116-B117</f>
        <v>1.732936658624157</v>
      </c>
      <c r="C115">
        <f t="shared" ref="C115:X115" si="16">C116-C117</f>
        <v>70.619693745759122</v>
      </c>
      <c r="E115">
        <f t="shared" si="16"/>
        <v>70.61969370162052</v>
      </c>
      <c r="F115">
        <f t="shared" si="16"/>
        <v>19.363340545040625</v>
      </c>
      <c r="G115">
        <f t="shared" si="16"/>
        <v>0.35922590458372439</v>
      </c>
      <c r="I115">
        <f t="shared" si="16"/>
        <v>61.611079017272026</v>
      </c>
      <c r="J115">
        <f t="shared" si="16"/>
        <v>77.343948043502735</v>
      </c>
      <c r="K115">
        <f t="shared" si="16"/>
        <v>70.738860481435211</v>
      </c>
      <c r="L115">
        <f t="shared" si="16"/>
        <v>2.5504877089623074E+28</v>
      </c>
      <c r="N115">
        <f t="shared" si="16"/>
        <v>70.738859098679114</v>
      </c>
      <c r="O115">
        <f t="shared" si="16"/>
        <v>1.7354675868328656E+31</v>
      </c>
      <c r="P115">
        <f t="shared" si="16"/>
        <v>22.616569081201831</v>
      </c>
      <c r="Q115">
        <f t="shared" si="16"/>
        <v>70.738859221684308</v>
      </c>
      <c r="R115">
        <f t="shared" si="16"/>
        <v>1.0986385314245563E+31</v>
      </c>
      <c r="S115">
        <f t="shared" si="16"/>
        <v>0.55889717494937674</v>
      </c>
      <c r="T115">
        <f t="shared" si="16"/>
        <v>70.738859985394612</v>
      </c>
      <c r="U115">
        <f t="shared" si="16"/>
        <v>3.7480413641130784E+31</v>
      </c>
      <c r="V115">
        <f t="shared" si="16"/>
        <v>0.55889717494937674</v>
      </c>
      <c r="W115">
        <f t="shared" si="16"/>
        <v>70.738859985394612</v>
      </c>
      <c r="X115">
        <f t="shared" si="16"/>
        <v>3.7480413641130784E+31</v>
      </c>
      <c r="AB115" s="20"/>
      <c r="AC115" s="20"/>
      <c r="AD115" s="20"/>
      <c r="AL115" t="s">
        <v>23</v>
      </c>
      <c r="AM115" s="8">
        <f>_xlfn.QUARTILE.INC(A3:A102,1)</f>
        <v>1.54126711393587E-13</v>
      </c>
      <c r="AN115" s="9">
        <f t="shared" ref="AN115:BU115" si="17">_xlfn.QUARTILE.INC(B3:B102,1)</f>
        <v>3.0268509920716672E-11</v>
      </c>
      <c r="AO115" s="9">
        <f t="shared" si="17"/>
        <v>3.8372083288606953E-13</v>
      </c>
      <c r="AP115" s="9">
        <f t="shared" si="17"/>
        <v>3.0268509920716672E-11</v>
      </c>
      <c r="AQ115" s="9">
        <f t="shared" si="17"/>
        <v>8.7929663550312373E-14</v>
      </c>
      <c r="AR115" s="9">
        <f t="shared" si="17"/>
        <v>1.2065348720113826E-13</v>
      </c>
      <c r="AS115" s="9">
        <f t="shared" si="17"/>
        <v>8.6708418223224675E-14</v>
      </c>
      <c r="AT115" s="9">
        <f t="shared" si="17"/>
        <v>1.6095458299503126E-13</v>
      </c>
      <c r="AU115" s="9">
        <f t="shared" si="17"/>
        <v>5.7880922277320175E-12</v>
      </c>
      <c r="AV115" s="9">
        <f t="shared" si="17"/>
        <v>1.3496675999036217E-11</v>
      </c>
      <c r="AW115" s="9">
        <f t="shared" si="17"/>
        <v>2.6569292368387349E+22</v>
      </c>
      <c r="AX115" s="9">
        <f t="shared" si="17"/>
        <v>5.7885918280931005E-12</v>
      </c>
      <c r="AY115" s="9">
        <f t="shared" si="17"/>
        <v>1.3496675999036217E-11</v>
      </c>
      <c r="AZ115" s="9">
        <f t="shared" si="17"/>
        <v>1.1612417955505825E+25</v>
      </c>
      <c r="BA115" s="9">
        <f t="shared" si="17"/>
        <v>7.1782857435920278E-12</v>
      </c>
      <c r="BB115" s="9">
        <f t="shared" si="17"/>
        <v>1.8882950758580773E-11</v>
      </c>
      <c r="BC115" s="9">
        <f t="shared" si="17"/>
        <v>9.4948074218177321E+24</v>
      </c>
      <c r="BD115" s="9">
        <f t="shared" si="17"/>
        <v>4.3977321784183151E-12</v>
      </c>
      <c r="BE115" s="9">
        <f t="shared" si="17"/>
        <v>1.3496675999036217E-11</v>
      </c>
      <c r="BF115" s="9">
        <f t="shared" si="17"/>
        <v>5.908910897086075E+26</v>
      </c>
      <c r="BG115" s="9">
        <f t="shared" si="17"/>
        <v>4.3995640464089499E-12</v>
      </c>
      <c r="BH115" s="9">
        <f t="shared" si="17"/>
        <v>1.3496675999036217E-11</v>
      </c>
      <c r="BI115" s="9">
        <f t="shared" si="17"/>
        <v>5.908910897086075E+26</v>
      </c>
      <c r="BJ115" s="9" t="e">
        <f t="shared" si="17"/>
        <v>#NUM!</v>
      </c>
      <c r="BK115" s="9" t="e">
        <f t="shared" si="17"/>
        <v>#NUM!</v>
      </c>
      <c r="BL115" s="9" t="e">
        <f t="shared" si="17"/>
        <v>#NUM!</v>
      </c>
      <c r="BM115" s="9" t="e">
        <f t="shared" si="17"/>
        <v>#NUM!</v>
      </c>
      <c r="BN115" s="9" t="e">
        <f t="shared" si="17"/>
        <v>#NUM!</v>
      </c>
      <c r="BO115" s="9" t="e">
        <f t="shared" si="17"/>
        <v>#NUM!</v>
      </c>
      <c r="BP115" s="9" t="e">
        <f t="shared" si="17"/>
        <v>#NUM!</v>
      </c>
      <c r="BQ115" s="9" t="e">
        <f t="shared" si="17"/>
        <v>#NUM!</v>
      </c>
      <c r="BR115" s="9" t="e">
        <f t="shared" si="17"/>
        <v>#NUM!</v>
      </c>
      <c r="BS115" s="9" t="e">
        <f t="shared" si="17"/>
        <v>#NUM!</v>
      </c>
      <c r="BT115" s="9" t="e">
        <f t="shared" si="17"/>
        <v>#NUM!</v>
      </c>
      <c r="BU115" s="10" t="e">
        <f t="shared" si="17"/>
        <v>#NUM!</v>
      </c>
      <c r="BW115" t="s">
        <v>33</v>
      </c>
      <c r="BX115">
        <f>[1]!DPTEST(A3:A102)</f>
        <v>1.0580425424677742E-13</v>
      </c>
      <c r="BY115">
        <f>[1]!DPTEST(B3:B102)</f>
        <v>0</v>
      </c>
      <c r="BZ115">
        <f>[1]!DPTEST(C3:C102)</f>
        <v>3.3306690738754696E-15</v>
      </c>
      <c r="CA115">
        <f>[1]!DPTEST(D3:D102)</f>
        <v>0</v>
      </c>
      <c r="CB115">
        <f>[1]!DPTEST(E3:E102)</f>
        <v>0</v>
      </c>
      <c r="CC115">
        <f>[1]!DPTEST(F3:F102)</f>
        <v>5.007105841059456E-14</v>
      </c>
      <c r="CD115">
        <f>[1]!DPTEST(G3:G102)</f>
        <v>0</v>
      </c>
      <c r="CE115">
        <f>[1]!DPTEST(H3:H102)</f>
        <v>0</v>
      </c>
      <c r="CF115">
        <f>[1]!DPTEST(I3:I102)</f>
        <v>0</v>
      </c>
      <c r="CG115">
        <f>[1]!DPTEST(J3:J102)</f>
        <v>0</v>
      </c>
      <c r="CH115">
        <f>[1]!DPTEST(K3:K102)</f>
        <v>0</v>
      </c>
      <c r="CI115">
        <f>[1]!DPTEST(L3:L102)</f>
        <v>0</v>
      </c>
      <c r="CJ115">
        <f>[1]!DPTEST(M3:M102)</f>
        <v>0</v>
      </c>
      <c r="CK115">
        <f>[1]!DPTEST(N3:N102)</f>
        <v>0</v>
      </c>
      <c r="CL115">
        <f>[1]!DPTEST(O3:O102)</f>
        <v>0</v>
      </c>
      <c r="CM115">
        <f>[1]!DPTEST(P3:P102)</f>
        <v>0</v>
      </c>
      <c r="CN115">
        <f>[1]!DPTEST(Q3:Q102)</f>
        <v>0</v>
      </c>
      <c r="CO115">
        <f>[1]!DPTEST(R3:R102)</f>
        <v>4.9007575775306123E-11</v>
      </c>
      <c r="CP115">
        <f>[1]!DPTEST(S3:S102)</f>
        <v>0</v>
      </c>
      <c r="CQ115">
        <f>[1]!DPTEST(T3:T102)</f>
        <v>0</v>
      </c>
      <c r="CR115">
        <f>[1]!DPTEST(U3:U102)</f>
        <v>4.9007797819911048E-11</v>
      </c>
      <c r="CS115">
        <f>[1]!DPTEST(V3:V102)</f>
        <v>0</v>
      </c>
      <c r="CT115">
        <f>[1]!DPTEST(W3:W102)</f>
        <v>0</v>
      </c>
      <c r="CU115" t="e">
        <f>[1]!DPTEST(X3:X102)</f>
        <v>#N/A</v>
      </c>
      <c r="CV115" t="e">
        <f>[1]!DPTEST(Y3:Y102)</f>
        <v>#N/A</v>
      </c>
      <c r="CW115" t="e">
        <f>[1]!DPTEST(Z3:Z102)</f>
        <v>#N/A</v>
      </c>
      <c r="CX115" t="e">
        <f>[1]!DPTEST(AA3:AA102)</f>
        <v>#N/A</v>
      </c>
      <c r="CY115" t="e">
        <f>[1]!DPTEST(AB3:AB102)</f>
        <v>#N/A</v>
      </c>
      <c r="CZ115" t="e">
        <f>[1]!DPTEST(AC3:AC102)</f>
        <v>#N/A</v>
      </c>
      <c r="DA115" t="e">
        <f>[1]!DPTEST(AD3:AD102)</f>
        <v>#N/A</v>
      </c>
      <c r="DB115" t="e">
        <f>[1]!DPTEST(AE3:AE102)</f>
        <v>#N/A</v>
      </c>
      <c r="DC115" t="e">
        <f>[1]!DPTEST(AF3:AF102)</f>
        <v>#N/A</v>
      </c>
      <c r="DD115" t="e">
        <f>[1]!DPTEST(AG3:AG102)</f>
        <v>#N/A</v>
      </c>
      <c r="DE115" t="e">
        <f>[1]!DPTEST(AH3:AH102)</f>
        <v>#N/A</v>
      </c>
      <c r="DF115" t="e">
        <f>[1]!DPTEST(AI3:AI102)</f>
        <v>#N/A</v>
      </c>
    </row>
    <row r="116" spans="1:110" x14ac:dyDescent="0.45">
      <c r="A116" t="s">
        <v>10</v>
      </c>
      <c r="B116">
        <f>MAX(A3:A102)</f>
        <v>1.7329366586242301</v>
      </c>
      <c r="C116">
        <f t="shared" ref="C116:X116" si="18">MAX(B3:B102)</f>
        <v>70.619693745759207</v>
      </c>
      <c r="E116">
        <f t="shared" si="18"/>
        <v>70.619693701620605</v>
      </c>
      <c r="F116">
        <f t="shared" si="18"/>
        <v>19.3633405450407</v>
      </c>
      <c r="G116">
        <f t="shared" si="18"/>
        <v>0.359225904583796</v>
      </c>
      <c r="I116">
        <f t="shared" si="18"/>
        <v>61.611079017272097</v>
      </c>
      <c r="J116">
        <f t="shared" si="18"/>
        <v>77.343948043502806</v>
      </c>
      <c r="K116">
        <f t="shared" si="18"/>
        <v>70.738860481435296</v>
      </c>
      <c r="L116">
        <f t="shared" si="18"/>
        <v>2.5504877457412401E+28</v>
      </c>
      <c r="N116">
        <f t="shared" si="18"/>
        <v>70.7388590986792</v>
      </c>
      <c r="O116">
        <f t="shared" si="18"/>
        <v>1.73546759227681E+31</v>
      </c>
      <c r="P116">
        <f t="shared" si="18"/>
        <v>22.616569081201899</v>
      </c>
      <c r="Q116">
        <f t="shared" si="18"/>
        <v>70.738859221684393</v>
      </c>
      <c r="R116">
        <f t="shared" si="18"/>
        <v>1.09863853302391E+31</v>
      </c>
      <c r="S116">
        <f t="shared" si="18"/>
        <v>0.55889717494944702</v>
      </c>
      <c r="T116">
        <f t="shared" si="18"/>
        <v>70.738859985394697</v>
      </c>
      <c r="U116">
        <f t="shared" si="18"/>
        <v>3.7480416755894798E+31</v>
      </c>
      <c r="V116">
        <f t="shared" si="18"/>
        <v>0.55889717494944702</v>
      </c>
      <c r="W116">
        <f t="shared" si="18"/>
        <v>70.738859985394697</v>
      </c>
      <c r="X116">
        <f t="shared" si="18"/>
        <v>3.7480416755894798E+31</v>
      </c>
      <c r="AB116" s="20"/>
      <c r="AC116" s="20"/>
      <c r="AD116" s="20"/>
      <c r="AL116" t="s">
        <v>3</v>
      </c>
      <c r="AM116" s="8">
        <f>MEDIAN(A3:A102)</f>
        <v>1.0285357010530949E-9</v>
      </c>
      <c r="AN116" s="9">
        <f t="shared" ref="AN116:BU116" si="19">MEDIAN(B3:B102)</f>
        <v>2.180813338728715E-3</v>
      </c>
      <c r="AO116" s="9">
        <f t="shared" si="19"/>
        <v>8.8123186525734561E-10</v>
      </c>
      <c r="AP116" s="9">
        <f t="shared" si="19"/>
        <v>2.180813338728715E-3</v>
      </c>
      <c r="AQ116" s="9">
        <f t="shared" si="19"/>
        <v>1.9018009389526417E-11</v>
      </c>
      <c r="AR116" s="9">
        <f t="shared" si="19"/>
        <v>2.6417834958492E-7</v>
      </c>
      <c r="AS116" s="9">
        <f t="shared" si="19"/>
        <v>1.9028556508260402E-11</v>
      </c>
      <c r="AT116" s="9">
        <f t="shared" si="19"/>
        <v>2.8081009700309203E-6</v>
      </c>
      <c r="AU116" s="9">
        <f t="shared" si="19"/>
        <v>6.2565998864333406E-4</v>
      </c>
      <c r="AV116" s="9">
        <f t="shared" si="19"/>
        <v>5.3844309827522052E-5</v>
      </c>
      <c r="AW116" s="9">
        <f t="shared" si="19"/>
        <v>3.1857491771844549E+23</v>
      </c>
      <c r="AX116" s="9">
        <f t="shared" si="19"/>
        <v>6.2565143043463701E-4</v>
      </c>
      <c r="AY116" s="9">
        <f t="shared" si="19"/>
        <v>5.3844309827522052E-5</v>
      </c>
      <c r="AZ116" s="9">
        <f t="shared" si="19"/>
        <v>1.0844668778444599E+26</v>
      </c>
      <c r="BA116" s="9">
        <f t="shared" si="19"/>
        <v>2.341252116945245E-3</v>
      </c>
      <c r="BB116" s="9">
        <f t="shared" si="19"/>
        <v>5.9165982802078456E-4</v>
      </c>
      <c r="BC116" s="9">
        <f t="shared" si="19"/>
        <v>7.7715426148428457E+25</v>
      </c>
      <c r="BD116" s="9">
        <f t="shared" si="19"/>
        <v>1.3618039794166515E-3</v>
      </c>
      <c r="BE116" s="9">
        <f t="shared" si="19"/>
        <v>5.3844309827522052E-5</v>
      </c>
      <c r="BF116" s="9">
        <f t="shared" si="19"/>
        <v>6.1469144751450995E+27</v>
      </c>
      <c r="BG116" s="9">
        <f t="shared" si="19"/>
        <v>1.3602557540800509E-3</v>
      </c>
      <c r="BH116" s="9">
        <f t="shared" si="19"/>
        <v>5.3844309827522052E-5</v>
      </c>
      <c r="BI116" s="9">
        <f t="shared" si="19"/>
        <v>6.1469144751450995E+27</v>
      </c>
      <c r="BJ116" s="9" t="e">
        <f t="shared" si="19"/>
        <v>#NUM!</v>
      </c>
      <c r="BK116" s="9" t="e">
        <f t="shared" si="19"/>
        <v>#NUM!</v>
      </c>
      <c r="BL116" s="9" t="e">
        <f t="shared" si="19"/>
        <v>#NUM!</v>
      </c>
      <c r="BM116" s="9" t="e">
        <f t="shared" si="19"/>
        <v>#NUM!</v>
      </c>
      <c r="BN116" s="9" t="e">
        <f t="shared" si="19"/>
        <v>#NUM!</v>
      </c>
      <c r="BO116" s="9" t="e">
        <f t="shared" si="19"/>
        <v>#NUM!</v>
      </c>
      <c r="BP116" s="9" t="e">
        <f t="shared" si="19"/>
        <v>#NUM!</v>
      </c>
      <c r="BQ116" s="9" t="e">
        <f t="shared" si="19"/>
        <v>#NUM!</v>
      </c>
      <c r="BR116" s="9" t="e">
        <f t="shared" si="19"/>
        <v>#NUM!</v>
      </c>
      <c r="BS116" s="9" t="e">
        <f t="shared" si="19"/>
        <v>#NUM!</v>
      </c>
      <c r="BT116" s="9" t="e">
        <f t="shared" si="19"/>
        <v>#NUM!</v>
      </c>
      <c r="BU116" s="10" t="e">
        <f t="shared" si="19"/>
        <v>#NUM!</v>
      </c>
      <c r="BW116" t="s">
        <v>34</v>
      </c>
      <c r="BX116">
        <v>0.05</v>
      </c>
      <c r="BY116">
        <v>0.05</v>
      </c>
      <c r="BZ116">
        <v>0.05</v>
      </c>
      <c r="CA116">
        <v>0.05</v>
      </c>
      <c r="CB116">
        <v>0.05</v>
      </c>
      <c r="CC116">
        <v>0.05</v>
      </c>
      <c r="CD116">
        <v>0.05</v>
      </c>
      <c r="CE116">
        <v>0.05</v>
      </c>
      <c r="CF116">
        <v>0.05</v>
      </c>
      <c r="CG116">
        <v>0.05</v>
      </c>
      <c r="CH116">
        <v>0.05</v>
      </c>
      <c r="CI116">
        <v>0.05</v>
      </c>
      <c r="CJ116">
        <v>0.05</v>
      </c>
      <c r="CK116">
        <v>0.05</v>
      </c>
      <c r="CL116">
        <v>0.05</v>
      </c>
      <c r="CM116">
        <v>0.05</v>
      </c>
      <c r="CN116">
        <v>0.05</v>
      </c>
      <c r="CO116">
        <v>0.05</v>
      </c>
      <c r="CP116">
        <v>0.05</v>
      </c>
      <c r="CQ116">
        <v>0.05</v>
      </c>
      <c r="CR116">
        <v>0.05</v>
      </c>
      <c r="CS116">
        <v>0.05</v>
      </c>
      <c r="CT116">
        <v>0.05</v>
      </c>
      <c r="CU116">
        <v>0.05</v>
      </c>
      <c r="CV116">
        <v>0.05</v>
      </c>
      <c r="CW116">
        <v>0.05</v>
      </c>
      <c r="CX116">
        <v>0.05</v>
      </c>
      <c r="CY116">
        <v>0.05</v>
      </c>
      <c r="CZ116">
        <v>0.05</v>
      </c>
      <c r="DA116">
        <v>0.05</v>
      </c>
      <c r="DB116">
        <v>0.05</v>
      </c>
      <c r="DC116">
        <v>0.05</v>
      </c>
      <c r="DD116">
        <v>0.05</v>
      </c>
      <c r="DE116">
        <v>0.05</v>
      </c>
      <c r="DF116">
        <v>0.05</v>
      </c>
    </row>
    <row r="117" spans="1:110" x14ac:dyDescent="0.45">
      <c r="A117" t="s">
        <v>11</v>
      </c>
      <c r="B117">
        <f>MIN(A3:A102)</f>
        <v>7.2941652717872696E-14</v>
      </c>
      <c r="C117">
        <f t="shared" ref="C117:X117" si="20">MIN(B3:B102)</f>
        <v>8.0047080075473698E-14</v>
      </c>
      <c r="E117">
        <f t="shared" si="20"/>
        <v>8.0047080075473698E-14</v>
      </c>
      <c r="F117">
        <f t="shared" si="20"/>
        <v>7.5051076464660494E-14</v>
      </c>
      <c r="G117">
        <f t="shared" si="20"/>
        <v>7.1609385088322597E-14</v>
      </c>
      <c r="I117">
        <f t="shared" si="20"/>
        <v>7.1609385088322597E-14</v>
      </c>
      <c r="J117">
        <f t="shared" si="20"/>
        <v>6.9610983643997302E-14</v>
      </c>
      <c r="K117">
        <f t="shared" si="20"/>
        <v>8.5043083686286903E-14</v>
      </c>
      <c r="L117">
        <f t="shared" si="20"/>
        <v>3.67789325873214E+20</v>
      </c>
      <c r="N117">
        <f t="shared" si="20"/>
        <v>8.5043083686286903E-14</v>
      </c>
      <c r="O117">
        <f t="shared" si="20"/>
        <v>5.44394448936078E+22</v>
      </c>
      <c r="P117">
        <f t="shared" si="20"/>
        <v>6.7057470687359405E-14</v>
      </c>
      <c r="Q117">
        <f t="shared" si="20"/>
        <v>9.0150109599562698E-14</v>
      </c>
      <c r="R117">
        <f t="shared" si="20"/>
        <v>1.5993537489636199E+22</v>
      </c>
      <c r="S117">
        <f t="shared" si="20"/>
        <v>7.0277117458772396E-14</v>
      </c>
      <c r="T117">
        <f t="shared" si="20"/>
        <v>8.5043083686286903E-14</v>
      </c>
      <c r="U117">
        <f t="shared" si="20"/>
        <v>3.1147640165771899E+24</v>
      </c>
      <c r="V117">
        <f t="shared" si="20"/>
        <v>7.0277117458772396E-14</v>
      </c>
      <c r="W117">
        <f t="shared" si="20"/>
        <v>8.5043083686286903E-14</v>
      </c>
      <c r="X117">
        <f t="shared" si="20"/>
        <v>3.1147640165771899E+24</v>
      </c>
      <c r="AB117" s="20"/>
      <c r="AC117" s="20"/>
      <c r="AD117" s="20"/>
      <c r="AL117" t="s">
        <v>24</v>
      </c>
      <c r="AM117" s="8">
        <f>_xlfn.QUARTILE.INC(A3:A102,3)</f>
        <v>0.1182637692356055</v>
      </c>
      <c r="AN117" s="9">
        <f t="shared" ref="AN117:BU117" si="21">_xlfn.QUARTILE.INC(B3:B102,3)</f>
        <v>7.982326567208585E-2</v>
      </c>
      <c r="AO117" s="9">
        <f t="shared" si="21"/>
        <v>0.11827659022553874</v>
      </c>
      <c r="AP117" s="9">
        <f t="shared" si="21"/>
        <v>7.099495870003189E-2</v>
      </c>
      <c r="AQ117" s="9">
        <f t="shared" si="21"/>
        <v>0.11761757019109249</v>
      </c>
      <c r="AR117" s="9">
        <f t="shared" si="21"/>
        <v>6.8883832503488479E-2</v>
      </c>
      <c r="AS117" s="9">
        <f t="shared" si="21"/>
        <v>0.11761756990935475</v>
      </c>
      <c r="AT117" s="9">
        <f t="shared" si="21"/>
        <v>0.11465460161826925</v>
      </c>
      <c r="AU117" s="9">
        <f t="shared" si="21"/>
        <v>0.34532950984425004</v>
      </c>
      <c r="AV117" s="9">
        <f t="shared" si="21"/>
        <v>0.11465466448610075</v>
      </c>
      <c r="AW117" s="9">
        <f t="shared" si="21"/>
        <v>8.8037148921369629E+24</v>
      </c>
      <c r="AX117" s="9">
        <f t="shared" si="21"/>
        <v>0.1810407498235205</v>
      </c>
      <c r="AY117" s="9">
        <f t="shared" si="21"/>
        <v>0.11465766863220225</v>
      </c>
      <c r="AZ117" s="9">
        <f t="shared" si="21"/>
        <v>1.012740652878355E+27</v>
      </c>
      <c r="BA117" s="9">
        <f t="shared" si="21"/>
        <v>0.12354195128490075</v>
      </c>
      <c r="BB117" s="9">
        <f t="shared" si="21"/>
        <v>0.11465485199648175</v>
      </c>
      <c r="BC117" s="9">
        <f t="shared" si="21"/>
        <v>1.8396607950155102E+27</v>
      </c>
      <c r="BD117" s="9">
        <f t="shared" si="21"/>
        <v>0.11761678966670951</v>
      </c>
      <c r="BE117" s="9">
        <f t="shared" si="21"/>
        <v>0.11465791452476624</v>
      </c>
      <c r="BF117" s="9">
        <f t="shared" si="21"/>
        <v>1.5337700600078125E+29</v>
      </c>
      <c r="BG117" s="9">
        <f t="shared" si="21"/>
        <v>0.11761678966670801</v>
      </c>
      <c r="BH117" s="9">
        <f t="shared" si="21"/>
        <v>0.11465791452476624</v>
      </c>
      <c r="BI117" s="9">
        <f t="shared" si="21"/>
        <v>1.5337700600078125E+29</v>
      </c>
      <c r="BJ117" s="9" t="e">
        <f t="shared" si="21"/>
        <v>#NUM!</v>
      </c>
      <c r="BK117" s="9" t="e">
        <f t="shared" si="21"/>
        <v>#NUM!</v>
      </c>
      <c r="BL117" s="9" t="e">
        <f t="shared" si="21"/>
        <v>#NUM!</v>
      </c>
      <c r="BM117" s="9" t="e">
        <f t="shared" si="21"/>
        <v>#NUM!</v>
      </c>
      <c r="BN117" s="9" t="e">
        <f t="shared" si="21"/>
        <v>#NUM!</v>
      </c>
      <c r="BO117" s="9" t="e">
        <f t="shared" si="21"/>
        <v>#NUM!</v>
      </c>
      <c r="BP117" s="9" t="e">
        <f t="shared" si="21"/>
        <v>#NUM!</v>
      </c>
      <c r="BQ117" s="9" t="e">
        <f t="shared" si="21"/>
        <v>#NUM!</v>
      </c>
      <c r="BR117" s="9" t="e">
        <f t="shared" si="21"/>
        <v>#NUM!</v>
      </c>
      <c r="BS117" s="9" t="e">
        <f t="shared" si="21"/>
        <v>#NUM!</v>
      </c>
      <c r="BT117" s="9" t="e">
        <f t="shared" si="21"/>
        <v>#NUM!</v>
      </c>
      <c r="BU117" s="10" t="e">
        <f t="shared" si="21"/>
        <v>#NUM!</v>
      </c>
      <c r="BW117" s="1" t="s">
        <v>35</v>
      </c>
      <c r="BX117" s="14" t="str">
        <f>IF(BX115&lt;BX116,"no","yes")</f>
        <v>no</v>
      </c>
      <c r="BY117" s="14" t="str">
        <f t="shared" ref="BY117:DF117" si="22">IF(BY115&lt;BY116,"no","yes")</f>
        <v>no</v>
      </c>
      <c r="BZ117" s="14" t="str">
        <f t="shared" si="22"/>
        <v>no</v>
      </c>
      <c r="CA117" s="14" t="str">
        <f t="shared" si="22"/>
        <v>no</v>
      </c>
      <c r="CB117" s="14" t="str">
        <f t="shared" si="22"/>
        <v>no</v>
      </c>
      <c r="CC117" s="14" t="str">
        <f t="shared" si="22"/>
        <v>no</v>
      </c>
      <c r="CD117" s="14" t="str">
        <f t="shared" si="22"/>
        <v>no</v>
      </c>
      <c r="CE117" s="14" t="str">
        <f t="shared" si="22"/>
        <v>no</v>
      </c>
      <c r="CF117" s="14" t="str">
        <f t="shared" si="22"/>
        <v>no</v>
      </c>
      <c r="CG117" s="14" t="str">
        <f t="shared" si="22"/>
        <v>no</v>
      </c>
      <c r="CH117" s="14" t="str">
        <f t="shared" si="22"/>
        <v>no</v>
      </c>
      <c r="CI117" s="14" t="str">
        <f t="shared" si="22"/>
        <v>no</v>
      </c>
      <c r="CJ117" s="14" t="str">
        <f t="shared" si="22"/>
        <v>no</v>
      </c>
      <c r="CK117" s="14" t="str">
        <f t="shared" si="22"/>
        <v>no</v>
      </c>
      <c r="CL117" s="14" t="str">
        <f t="shared" si="22"/>
        <v>no</v>
      </c>
      <c r="CM117" s="14" t="str">
        <f t="shared" si="22"/>
        <v>no</v>
      </c>
      <c r="CN117" s="14" t="str">
        <f t="shared" si="22"/>
        <v>no</v>
      </c>
      <c r="CO117" s="14" t="str">
        <f t="shared" si="22"/>
        <v>no</v>
      </c>
      <c r="CP117" s="14" t="str">
        <f t="shared" si="22"/>
        <v>no</v>
      </c>
      <c r="CQ117" s="14" t="str">
        <f t="shared" si="22"/>
        <v>no</v>
      </c>
      <c r="CR117" s="14" t="str">
        <f t="shared" si="22"/>
        <v>no</v>
      </c>
      <c r="CS117" s="14" t="str">
        <f t="shared" si="22"/>
        <v>no</v>
      </c>
      <c r="CT117" s="14" t="str">
        <f t="shared" si="22"/>
        <v>no</v>
      </c>
      <c r="CU117" s="14" t="e">
        <f t="shared" si="22"/>
        <v>#N/A</v>
      </c>
      <c r="CV117" s="14" t="e">
        <f t="shared" si="22"/>
        <v>#N/A</v>
      </c>
      <c r="CW117" s="14" t="e">
        <f t="shared" si="22"/>
        <v>#N/A</v>
      </c>
      <c r="CX117" s="14" t="e">
        <f t="shared" si="22"/>
        <v>#N/A</v>
      </c>
      <c r="CY117" s="14" t="e">
        <f t="shared" si="22"/>
        <v>#N/A</v>
      </c>
      <c r="CZ117" s="14" t="e">
        <f t="shared" si="22"/>
        <v>#N/A</v>
      </c>
      <c r="DA117" s="14" t="e">
        <f t="shared" si="22"/>
        <v>#N/A</v>
      </c>
      <c r="DB117" s="14" t="e">
        <f t="shared" si="22"/>
        <v>#N/A</v>
      </c>
      <c r="DC117" s="14" t="e">
        <f t="shared" si="22"/>
        <v>#N/A</v>
      </c>
      <c r="DD117" s="14" t="e">
        <f t="shared" si="22"/>
        <v>#N/A</v>
      </c>
      <c r="DE117" s="14" t="e">
        <f t="shared" si="22"/>
        <v>#N/A</v>
      </c>
      <c r="DF117" s="14" t="e">
        <f t="shared" si="22"/>
        <v>#N/A</v>
      </c>
    </row>
    <row r="118" spans="1:110" x14ac:dyDescent="0.45">
      <c r="A118" t="s">
        <v>12</v>
      </c>
      <c r="B118">
        <f>SUM(A3:A102)</f>
        <v>19.965132298680736</v>
      </c>
      <c r="C118">
        <f t="shared" ref="C118:X118" si="23">SUM(B3:B102)</f>
        <v>156.5472966071834</v>
      </c>
      <c r="E118">
        <f t="shared" si="23"/>
        <v>156.01804884781745</v>
      </c>
      <c r="F118">
        <f t="shared" si="23"/>
        <v>29.634402080871112</v>
      </c>
      <c r="G118">
        <f t="shared" si="23"/>
        <v>4.4899011593797828</v>
      </c>
      <c r="I118">
        <f t="shared" si="23"/>
        <v>90.80595806889275</v>
      </c>
      <c r="J118">
        <f t="shared" si="23"/>
        <v>182.08383893349207</v>
      </c>
      <c r="K118">
        <f t="shared" si="23"/>
        <v>156.09755344764594</v>
      </c>
      <c r="L118">
        <f t="shared" si="23"/>
        <v>4.6020998292683382E+28</v>
      </c>
      <c r="N118">
        <f t="shared" si="23"/>
        <v>157.44335665134923</v>
      </c>
      <c r="O118">
        <f t="shared" si="23"/>
        <v>2.1703122533030675E+31</v>
      </c>
      <c r="P118">
        <f t="shared" si="23"/>
        <v>48.123070814413317</v>
      </c>
      <c r="Q118">
        <f t="shared" si="23"/>
        <v>160.94138372117482</v>
      </c>
      <c r="R118">
        <f t="shared" si="23"/>
        <v>1.5075785329100484E+31</v>
      </c>
      <c r="S118">
        <f t="shared" si="23"/>
        <v>6.8002564692174472</v>
      </c>
      <c r="T118">
        <f t="shared" si="23"/>
        <v>154.78385371404295</v>
      </c>
      <c r="U118">
        <f t="shared" si="23"/>
        <v>1.0042446221392972E+32</v>
      </c>
      <c r="V118">
        <f t="shared" si="23"/>
        <v>6.8002533730275134</v>
      </c>
      <c r="W118">
        <f t="shared" si="23"/>
        <v>154.78385371404295</v>
      </c>
      <c r="X118">
        <f t="shared" si="23"/>
        <v>1.0042446221392972E+32</v>
      </c>
      <c r="AB118" s="20"/>
      <c r="AC118" s="20"/>
      <c r="AD118" s="20"/>
      <c r="AL118" t="s">
        <v>25</v>
      </c>
      <c r="AM118" s="8">
        <f t="array" ref="AM118">MAX(IF(ISBLANK(A3:A102),"",IF(A3:A102&lt;=AM117+$AM104*(AM117-AM115),A3:A102,"")))</f>
        <v>0.34610025198085598</v>
      </c>
      <c r="AN118" s="9">
        <f t="array" ref="AN118">MAX(IF(ISBLANK(B3:B102),"",IF(B3:B102&lt;=AN117+$AM104*(AN117-AN115),B3:B102,"")))</f>
        <v>0.114650002866649</v>
      </c>
      <c r="AO118" s="9">
        <f t="array" ref="AO118">MAX(IF(ISBLANK(C3:C102),"",IF(C3:C102&lt;=AO117+$AM104*(AO117-AO115),C3:C102,"")))</f>
        <v>0.34587956677700599</v>
      </c>
      <c r="AP118" s="9">
        <f t="array" ref="AP118">MAX(IF(ISBLANK(D3:D102),"",IF(D3:D102&lt;=AP117+$AM104*(AP117-AP115),D3:D102,"")))</f>
        <v>0.11465000286116001</v>
      </c>
      <c r="AQ118" s="9">
        <f t="array" ref="AQ118">MAX(IF(ISBLANK(E3:E102),"",IF(E3:E102&lt;=AQ117+$AM104*(AQ117-AQ115),E3:E102,"")))</f>
        <v>0.34533177726768599</v>
      </c>
      <c r="AR118" s="9">
        <f t="array" ref="AR118">MAX(IF(ISBLANK(F3:F102),"",IF(F3:F102&lt;=AR117+$AM104*(AR117-AR115),F3:F102,"")))</f>
        <v>0.212324921330107</v>
      </c>
      <c r="AS118" s="9">
        <f t="array" ref="AS118">MAX(IF(ISBLANK(G3:G102),"",IF(G3:G102&lt;=AS117+$AM104*(AS117-AS115),G3:G102,"")))</f>
        <v>0.34533171983343203</v>
      </c>
      <c r="AT118" s="9">
        <f t="array" ref="AT118">MAX(IF(ISBLANK(H3:H102),"",IF(H3:H102&lt;=AT117+$AM104*(AT117-AT115),H3:H102,"")))</f>
        <v>0.34742502614985299</v>
      </c>
      <c r="AU118" s="9">
        <f t="array" ref="AU118">MAX(IF(ISBLANK(I3:I102),"",IF(I3:I102&lt;=AU117+$AM104*(AU117-AU115),I3:I102,"")))</f>
        <v>1.02901656811338</v>
      </c>
      <c r="AV118" s="9">
        <f t="array" ref="AV118">MAX(IF(ISBLANK(J3:J102),"",IF(J3:J102&lt;=AV117+$AM104*(AV117-AV115),J3:J102,"")))</f>
        <v>0.33636967522793998</v>
      </c>
      <c r="AW118" s="9">
        <f t="array" ref="AW118">MAX(IF(ISBLANK(K3:K102),"",IF(K3:K102&lt;=AW117+$AM104*(AW117-AW115),K3:K102,"")))</f>
        <v>2.0722484537275799E+25</v>
      </c>
      <c r="AX118" s="9">
        <f t="array" ref="AX118">MAX(IF(ISBLANK(L3:L102),"",IF(L3:L102&lt;=AX117+$AM104*(AX117-AX115),L3:L102,"")))</f>
        <v>0.558897169362498</v>
      </c>
      <c r="AY118" s="9">
        <f t="array" ref="AY118">MAX(IF(ISBLANK(M3:M102),"",IF(M3:M102&lt;=AY117+$AM104*(AY117-AY115),M3:M102,"")))</f>
        <v>0.33636967467403001</v>
      </c>
      <c r="AZ118" s="9">
        <f t="array" ref="AZ118">MAX(IF(ISBLANK(N3:N102),"",IF(N3:N102&lt;=AZ117+$AM104*(AZ117-AZ115),N3:N102,"")))</f>
        <v>2.27078230890557E+27</v>
      </c>
      <c r="BA118" s="9">
        <f t="array" ref="BA118">MAX(IF(ISBLANK(O3:O102),"",IF(O3:O102&lt;=BA117+$AM104*(BA117-BA115),O3:O102,"")))</f>
        <v>0.345329332280709</v>
      </c>
      <c r="BB118" s="9">
        <f t="array" ref="BB118">MAX(IF(ISBLANK(P3:P102),"",IF(P3:P102&lt;=BB117+$AM104*(BB117-BB115),P3:P102,"")))</f>
        <v>0.33638986195806098</v>
      </c>
      <c r="BC118" s="9">
        <f t="array" ref="BC118">MAX(IF(ISBLANK(Q3:Q102),"",IF(Q3:Q102&lt;=BC117+$AM104*(BC117-BC115),Q3:Q102,"")))</f>
        <v>5.6715695672230197E+27</v>
      </c>
      <c r="BD118" s="9">
        <f t="array" ref="BD118">MAX(IF(ISBLANK(R3:R102),"",IF(R3:R102&lt;=BD117+$AM104*(BD117-BD115),R3:R102,"")))</f>
        <v>0.34944248272984102</v>
      </c>
      <c r="BE118" s="9">
        <f t="array" ref="BE118">MAX(IF(ISBLANK(S3:S102),"",IF(S3:S102&lt;=BE117+$AM104*(BE117-BE115),S3:S102,"")))</f>
        <v>0.33636967468541101</v>
      </c>
      <c r="BF118" s="9">
        <f t="array" ref="BF118">MAX(IF(ISBLANK(T3:T102),"",IF(T3:T102&lt;=BF117+$AM104*(BF117-BF115),T3:T102,"")))</f>
        <v>4.3475583187881903E+29</v>
      </c>
      <c r="BG118" s="9">
        <f t="array" ref="BG118">MAX(IF(ISBLANK(U3:U102),"",IF(U3:U102&lt;=BG117+$AM104*(BG117-BG115),U3:U102,"")))</f>
        <v>0.34944248272984102</v>
      </c>
      <c r="BH118" s="9">
        <f t="array" ref="BH118">MAX(IF(ISBLANK(V3:V102),"",IF(V3:V102&lt;=BH117+$AM104*(BH117-BH115),V3:V102,"")))</f>
        <v>0.33636967468541101</v>
      </c>
      <c r="BI118" s="9">
        <f t="array" ref="BI118">MAX(IF(ISBLANK(W3:W102),"",IF(W3:W102&lt;=BI117+$AM104*(BI117-BI115),W3:W102,"")))</f>
        <v>4.3475583187881903E+29</v>
      </c>
      <c r="BJ118" s="9">
        <f t="array" ref="BJ118">MAX(IF(ISBLANK(X3:X102),"",IF(X3:X102&lt;=BJ117+$AM104*(BJ117-BJ115),X3:X102,"")))</f>
        <v>0</v>
      </c>
      <c r="BK118" s="9">
        <f t="array" ref="BK118">MAX(IF(ISBLANK(Y3:Y102),"",IF(Y3:Y102&lt;=BK117+$AM104*(BK117-BK115),Y3:Y102,"")))</f>
        <v>0</v>
      </c>
      <c r="BL118" s="9">
        <f t="array" ref="BL118">MAX(IF(ISBLANK(Z3:Z102),"",IF(Z3:Z102&lt;=BL117+$AM104*(BL117-BL115),Z3:Z102,"")))</f>
        <v>0</v>
      </c>
      <c r="BM118" s="9">
        <f t="array" ref="BM118">MAX(IF(ISBLANK(AA3:AA102),"",IF(AA3:AA102&lt;=BM117+$AM104*(BM117-BM115),AA3:AA102,"")))</f>
        <v>0</v>
      </c>
      <c r="BN118" s="9">
        <f t="array" ref="BN118">MAX(IF(ISBLANK(AB3:AB102),"",IF(AB3:AB102&lt;=BN117+$AM104*(BN117-BN115),AB3:AB102,"")))</f>
        <v>0</v>
      </c>
      <c r="BO118" s="9">
        <f t="array" ref="BO118">MAX(IF(ISBLANK(AC3:AC102),"",IF(AC3:AC102&lt;=BO117+$AM104*(BO117-BO115),AC3:AC102,"")))</f>
        <v>0</v>
      </c>
      <c r="BP118" s="9">
        <f t="array" ref="BP118">MAX(IF(ISBLANK(AD3:AD102),"",IF(AD3:AD102&lt;=BP117+$AM104*(BP117-BP115),AD3:AD102,"")))</f>
        <v>0</v>
      </c>
      <c r="BQ118" s="9">
        <f t="array" ref="BQ118">MAX(IF(ISBLANK(AE3:AE102),"",IF(AE3:AE102&lt;=BQ117+$AM104*(BQ117-BQ115),AE3:AE102,"")))</f>
        <v>0</v>
      </c>
      <c r="BR118" s="9">
        <f t="array" ref="BR118">MAX(IF(ISBLANK(AF3:AF102),"",IF(AF3:AF102&lt;=BR117+$AM104*(BR117-BR115),AF3:AF102,"")))</f>
        <v>0</v>
      </c>
      <c r="BS118" s="9">
        <f t="array" ref="BS118">MAX(IF(ISBLANK(AG3:AG102),"",IF(AG3:AG102&lt;=BS117+$AM104*(BS117-BS115),AG3:AG102,"")))</f>
        <v>0</v>
      </c>
      <c r="BT118" s="9">
        <f t="array" ref="BT118">MAX(IF(ISBLANK(AH3:AH102),"",IF(AH3:AH102&lt;=BT117+$AM104*(BT117-BT115),AH3:AH102,"")))</f>
        <v>0</v>
      </c>
      <c r="BU118" s="10">
        <f t="array" ref="BU118">MAX(IF(ISBLANK(AI3:AI102),"",IF(AI3:AI102&lt;=BU117+$AM104*(BU117-BU115),AI3:AI102,"")))</f>
        <v>0</v>
      </c>
    </row>
    <row r="119" spans="1:110" x14ac:dyDescent="0.45">
      <c r="A119" t="s">
        <v>13</v>
      </c>
      <c r="B119">
        <f>COUNT(A3:A102)</f>
        <v>100</v>
      </c>
      <c r="C119">
        <f t="shared" ref="C119:X119" si="24">COUNT(B3:B102)</f>
        <v>100</v>
      </c>
      <c r="E119">
        <f t="shared" si="24"/>
        <v>100</v>
      </c>
      <c r="F119">
        <f t="shared" si="24"/>
        <v>100</v>
      </c>
      <c r="G119">
        <f t="shared" si="24"/>
        <v>100</v>
      </c>
      <c r="I119">
        <f t="shared" si="24"/>
        <v>100</v>
      </c>
      <c r="J119">
        <f t="shared" si="24"/>
        <v>100</v>
      </c>
      <c r="K119">
        <f t="shared" si="24"/>
        <v>100</v>
      </c>
      <c r="L119">
        <f t="shared" si="24"/>
        <v>100</v>
      </c>
      <c r="N119">
        <f t="shared" si="24"/>
        <v>100</v>
      </c>
      <c r="O119">
        <f t="shared" si="24"/>
        <v>100</v>
      </c>
      <c r="P119">
        <f t="shared" si="24"/>
        <v>100</v>
      </c>
      <c r="Q119">
        <f t="shared" si="24"/>
        <v>100</v>
      </c>
      <c r="R119">
        <f t="shared" si="24"/>
        <v>100</v>
      </c>
      <c r="S119">
        <f t="shared" si="24"/>
        <v>100</v>
      </c>
      <c r="T119">
        <f t="shared" si="24"/>
        <v>100</v>
      </c>
      <c r="U119">
        <f t="shared" si="24"/>
        <v>100</v>
      </c>
      <c r="V119">
        <f t="shared" si="24"/>
        <v>100</v>
      </c>
      <c r="W119">
        <f t="shared" si="24"/>
        <v>100</v>
      </c>
      <c r="X119">
        <f t="shared" si="24"/>
        <v>100</v>
      </c>
      <c r="AB119" s="20"/>
      <c r="AC119" s="20"/>
      <c r="AD119" s="20"/>
      <c r="AL119" t="s">
        <v>1</v>
      </c>
      <c r="AM119" s="11">
        <f>AVERAGE(A3:A102)</f>
        <v>0.19965132298680735</v>
      </c>
      <c r="AN119" s="12">
        <f t="shared" ref="AN119:BU119" si="25">AVERAGE(B3:B102)</f>
        <v>1.5654729660718341</v>
      </c>
      <c r="AO119" s="12">
        <f t="shared" si="25"/>
        <v>0.22383325543059929</v>
      </c>
      <c r="AP119" s="12">
        <f t="shared" si="25"/>
        <v>1.5601804884781745</v>
      </c>
      <c r="AQ119" s="12">
        <f t="shared" si="25"/>
        <v>0.29634402080871114</v>
      </c>
      <c r="AR119" s="12">
        <f t="shared" si="25"/>
        <v>4.4899011593797826E-2</v>
      </c>
      <c r="AS119" s="12">
        <f t="shared" si="25"/>
        <v>0.20593408934441407</v>
      </c>
      <c r="AT119" s="12">
        <f t="shared" si="25"/>
        <v>0.90805958068892745</v>
      </c>
      <c r="AU119" s="12">
        <f t="shared" si="25"/>
        <v>1.8208383893349207</v>
      </c>
      <c r="AV119" s="12">
        <f t="shared" si="25"/>
        <v>1.5609755344764593</v>
      </c>
      <c r="AW119" s="12">
        <f t="shared" si="25"/>
        <v>4.6020998292683382E+26</v>
      </c>
      <c r="AX119" s="12">
        <f t="shared" si="25"/>
        <v>1.03713701582324</v>
      </c>
      <c r="AY119" s="12">
        <f t="shared" si="25"/>
        <v>1.5744335665134923</v>
      </c>
      <c r="AZ119" s="12">
        <f t="shared" si="25"/>
        <v>2.1703122533030673E+29</v>
      </c>
      <c r="BA119" s="12">
        <f t="shared" si="25"/>
        <v>0.48123070814413316</v>
      </c>
      <c r="BB119" s="12">
        <f t="shared" si="25"/>
        <v>1.6094138372117481</v>
      </c>
      <c r="BC119" s="12">
        <f t="shared" si="25"/>
        <v>1.5075785329100484E+29</v>
      </c>
      <c r="BD119" s="12">
        <f t="shared" si="25"/>
        <v>6.8002564692174472E-2</v>
      </c>
      <c r="BE119" s="12">
        <f t="shared" si="25"/>
        <v>1.5478385371404295</v>
      </c>
      <c r="BF119" s="12">
        <f t="shared" si="25"/>
        <v>1.0042446221392972E+30</v>
      </c>
      <c r="BG119" s="12">
        <f t="shared" si="25"/>
        <v>6.8002533730275136E-2</v>
      </c>
      <c r="BH119" s="12">
        <f t="shared" si="25"/>
        <v>1.5478385371404295</v>
      </c>
      <c r="BI119" s="12">
        <f t="shared" si="25"/>
        <v>1.0042446221392972E+30</v>
      </c>
      <c r="BJ119" s="12" t="e">
        <f t="shared" si="25"/>
        <v>#DIV/0!</v>
      </c>
      <c r="BK119" s="12" t="e">
        <f t="shared" si="25"/>
        <v>#DIV/0!</v>
      </c>
      <c r="BL119" s="12" t="e">
        <f t="shared" si="25"/>
        <v>#DIV/0!</v>
      </c>
      <c r="BM119" s="12" t="e">
        <f t="shared" si="25"/>
        <v>#DIV/0!</v>
      </c>
      <c r="BN119" s="12" t="e">
        <f t="shared" si="25"/>
        <v>#DIV/0!</v>
      </c>
      <c r="BO119" s="12" t="e">
        <f t="shared" si="25"/>
        <v>#DIV/0!</v>
      </c>
      <c r="BP119" s="12" t="e">
        <f t="shared" si="25"/>
        <v>#DIV/0!</v>
      </c>
      <c r="BQ119" s="12" t="e">
        <f t="shared" si="25"/>
        <v>#DIV/0!</v>
      </c>
      <c r="BR119" s="12" t="e">
        <f t="shared" si="25"/>
        <v>#DIV/0!</v>
      </c>
      <c r="BS119" s="12" t="e">
        <f t="shared" si="25"/>
        <v>#DIV/0!</v>
      </c>
      <c r="BT119" s="12" t="e">
        <f t="shared" si="25"/>
        <v>#DIV/0!</v>
      </c>
      <c r="BU119" s="13" t="e">
        <f t="shared" si="25"/>
        <v>#DIV/0!</v>
      </c>
    </row>
    <row r="120" spans="1:110" x14ac:dyDescent="0.45">
      <c r="A120" t="s">
        <v>14</v>
      </c>
      <c r="B120">
        <f>GEOMEAN(A3:A102)</f>
        <v>9.8566339379422979E-8</v>
      </c>
      <c r="C120">
        <f t="shared" ref="C120:X120" si="26">GEOMEAN(B3:B102)</f>
        <v>5.4168211217546769E-6</v>
      </c>
      <c r="E120">
        <f t="shared" si="26"/>
        <v>5.3439562378896899E-6</v>
      </c>
      <c r="F120">
        <f t="shared" si="26"/>
        <v>3.7179418048884607E-8</v>
      </c>
      <c r="G120">
        <f t="shared" si="26"/>
        <v>9.4100283011324377E-8</v>
      </c>
      <c r="I120">
        <f t="shared" si="26"/>
        <v>2.6693083644270011E-7</v>
      </c>
      <c r="J120">
        <f t="shared" si="26"/>
        <v>4.1972947907994538E-6</v>
      </c>
      <c r="K120">
        <f t="shared" si="26"/>
        <v>1.8494998795057053E-6</v>
      </c>
      <c r="L120">
        <f t="shared" si="26"/>
        <v>5.4119500312216572E+23</v>
      </c>
      <c r="N120">
        <f t="shared" si="26"/>
        <v>1.9329771706927746E-6</v>
      </c>
      <c r="O120">
        <f t="shared" si="26"/>
        <v>1.2551629635238344E+26</v>
      </c>
      <c r="P120">
        <f t="shared" si="26"/>
        <v>4.2079817243423237E-6</v>
      </c>
      <c r="Q120">
        <f t="shared" si="26"/>
        <v>3.9554841727554291E-6</v>
      </c>
      <c r="R120">
        <f t="shared" si="26"/>
        <v>1.5136107491815117E+26</v>
      </c>
      <c r="S120">
        <f t="shared" si="26"/>
        <v>1.7645373972427783E-6</v>
      </c>
      <c r="T120">
        <f t="shared" si="26"/>
        <v>1.8941490475136551E-6</v>
      </c>
      <c r="U120">
        <f t="shared" si="26"/>
        <v>9.586035408685225E+27</v>
      </c>
      <c r="V120">
        <f t="shared" si="26"/>
        <v>1.7644718929217448E-6</v>
      </c>
      <c r="W120">
        <f t="shared" si="26"/>
        <v>1.8941490475136551E-6</v>
      </c>
      <c r="X120">
        <f t="shared" si="26"/>
        <v>9.586035408685225E+27</v>
      </c>
      <c r="AB120" s="20"/>
      <c r="AC120" s="20"/>
      <c r="AD120" s="20"/>
    </row>
    <row r="121" spans="1:110" x14ac:dyDescent="0.45">
      <c r="A121" t="s">
        <v>15</v>
      </c>
      <c r="B121">
        <f>HARMEAN(A3:A102)</f>
        <v>3.4711671728987406E-13</v>
      </c>
      <c r="C121">
        <f t="shared" ref="C121:X121" si="27">HARMEAN(B3:B102)</f>
        <v>1.2086545274004695E-12</v>
      </c>
      <c r="E121">
        <f t="shared" si="27"/>
        <v>1.2086545274003207E-12</v>
      </c>
      <c r="F121">
        <f t="shared" si="27"/>
        <v>1.985243814108163E-13</v>
      </c>
      <c r="G121">
        <f t="shared" si="27"/>
        <v>3.2204375393845272E-13</v>
      </c>
      <c r="I121">
        <f t="shared" si="27"/>
        <v>3.4732465041471525E-13</v>
      </c>
      <c r="J121">
        <f t="shared" si="27"/>
        <v>6.0255440657926969E-13</v>
      </c>
      <c r="K121">
        <f t="shared" si="27"/>
        <v>7.6017868479625359E-13</v>
      </c>
      <c r="L121">
        <f t="shared" si="27"/>
        <v>9.1974077652738968E+21</v>
      </c>
      <c r="N121">
        <f t="shared" si="27"/>
        <v>7.6107759791740524E-13</v>
      </c>
      <c r="O121">
        <f t="shared" si="27"/>
        <v>1.7648920414296828E+24</v>
      </c>
      <c r="P121">
        <f t="shared" si="27"/>
        <v>6.0649767130032996E-13</v>
      </c>
      <c r="Q121">
        <f t="shared" si="27"/>
        <v>8.5120586488381053E-13</v>
      </c>
      <c r="R121">
        <f t="shared" si="27"/>
        <v>1.1945822580851926E+24</v>
      </c>
      <c r="S121">
        <f t="shared" si="27"/>
        <v>5.4409674368047736E-13</v>
      </c>
      <c r="T121">
        <f t="shared" si="27"/>
        <v>7.6107759791725631E-13</v>
      </c>
      <c r="U121">
        <f t="shared" si="27"/>
        <v>1.325259488150026E+26</v>
      </c>
      <c r="V121">
        <f t="shared" si="27"/>
        <v>5.4443825584154893E-13</v>
      </c>
      <c r="W121">
        <f t="shared" si="27"/>
        <v>7.6107759791725631E-13</v>
      </c>
      <c r="X121">
        <f t="shared" si="27"/>
        <v>1.325259488150026E+26</v>
      </c>
      <c r="AB121" s="20"/>
      <c r="AC121" s="20"/>
      <c r="AD121" s="20"/>
      <c r="AL121" t="s">
        <v>20</v>
      </c>
      <c r="AM121" s="3">
        <f>IF(MIN(AM114:BU114)&gt;=0,0,MIN(AM114:BU114))</f>
        <v>0</v>
      </c>
    </row>
    <row r="122" spans="1:110" x14ac:dyDescent="0.45">
      <c r="A122" t="s">
        <v>16</v>
      </c>
      <c r="B122">
        <f>AVEDEV(A3:A102)</f>
        <v>0.28110037359160889</v>
      </c>
      <c r="C122">
        <f t="shared" ref="C122:X122" si="28">AVEDEV(B3:B102)</f>
        <v>2.7545375394216784</v>
      </c>
      <c r="E122">
        <f t="shared" si="28"/>
        <v>2.7549609473013299</v>
      </c>
      <c r="F122">
        <f t="shared" si="28"/>
        <v>0.43880394167512321</v>
      </c>
      <c r="G122">
        <f t="shared" si="28"/>
        <v>6.3864921443203049E-2</v>
      </c>
      <c r="I122">
        <f t="shared" si="28"/>
        <v>1.5989459086971949</v>
      </c>
      <c r="J122">
        <f t="shared" si="28"/>
        <v>3.0364496370883414</v>
      </c>
      <c r="K122">
        <f t="shared" si="28"/>
        <v>2.7465386529046221</v>
      </c>
      <c r="L122">
        <f t="shared" si="28"/>
        <v>8.3376467422056452E+26</v>
      </c>
      <c r="N122">
        <f t="shared" si="28"/>
        <v>2.7682436515315452</v>
      </c>
      <c r="O122">
        <f t="shared" si="28"/>
        <v>4.0754622173748739E+29</v>
      </c>
      <c r="P122">
        <f t="shared" si="28"/>
        <v>0.71449544342514504</v>
      </c>
      <c r="Q122">
        <f t="shared" si="28"/>
        <v>2.8012065477554602</v>
      </c>
      <c r="R122">
        <f t="shared" si="28"/>
        <v>2.7857921007811953E+29</v>
      </c>
      <c r="S122">
        <f t="shared" si="28"/>
        <v>9.0342324802627966E-2</v>
      </c>
      <c r="T122">
        <f t="shared" si="28"/>
        <v>2.7287874961371847</v>
      </c>
      <c r="U122">
        <f t="shared" si="28"/>
        <v>1.6335791862806109E+30</v>
      </c>
      <c r="V122">
        <f t="shared" si="28"/>
        <v>9.0342344618243434E-2</v>
      </c>
      <c r="W122">
        <f t="shared" si="28"/>
        <v>2.7287874961371847</v>
      </c>
      <c r="X122">
        <f t="shared" si="28"/>
        <v>1.6335791862806109E+30</v>
      </c>
      <c r="AB122" s="20"/>
      <c r="AC122" s="20"/>
      <c r="AD122" s="20"/>
    </row>
    <row r="123" spans="1:110" x14ac:dyDescent="0.45">
      <c r="A123" t="s">
        <v>17</v>
      </c>
      <c r="B123">
        <f>[1]!MAD(A3:A102)</f>
        <v>1.0284614826438987E-9</v>
      </c>
      <c r="C123">
        <f>[1]!MAD(B3:B102)</f>
        <v>2.1808133385985968E-3</v>
      </c>
      <c r="E123">
        <f>[1]!MAD(D3:D102)</f>
        <v>2.1808133385985968E-3</v>
      </c>
      <c r="F123">
        <f>[1]!MAD(E3:E102)</f>
        <v>1.8942902801910525E-11</v>
      </c>
      <c r="G123">
        <f>[1]!MAD(F3:F102)</f>
        <v>2.6417827381219857E-7</v>
      </c>
      <c r="I123">
        <f>[1]!MAD(H3:H102)</f>
        <v>2.808100892093264E-6</v>
      </c>
      <c r="J123">
        <f>[1]!MAD(I3:I102)</f>
        <v>6.2565998857366757E-4</v>
      </c>
      <c r="K123">
        <f>[1]!MAD(J3:J102)</f>
        <v>5.3844309736206208E-5</v>
      </c>
      <c r="L123">
        <f>[1]!MAD(K3:K102)</f>
        <v>3.1404121358398616E+23</v>
      </c>
      <c r="N123">
        <f>[1]!MAD(M3:M102)</f>
        <v>5.3844309736206208E-5</v>
      </c>
      <c r="O123">
        <f>[1]!MAD(N3:N102)</f>
        <v>1.070801474312791E+26</v>
      </c>
      <c r="P123">
        <f>[1]!MAD(O3:O102)</f>
        <v>2.3412521168553169E-3</v>
      </c>
      <c r="Q123">
        <f>[1]!MAD(P3:P102)</f>
        <v>5.9165982791714524E-4</v>
      </c>
      <c r="R123">
        <f>[1]!MAD(Q3:Q102)</f>
        <v>7.6851869276828552E+25</v>
      </c>
      <c r="S123">
        <f>[1]!MAD(R3:R102)</f>
        <v>1.3618039793446535E-3</v>
      </c>
      <c r="T123">
        <f>[1]!MAD(S3:S102)</f>
        <v>5.3844309736206208E-5</v>
      </c>
      <c r="U123">
        <f>[1]!MAD(T3:T102)</f>
        <v>6.0761650652585874E+27</v>
      </c>
      <c r="V123">
        <f>[1]!MAD(U3:U102)</f>
        <v>1.3602557540080529E-3</v>
      </c>
      <c r="W123">
        <f>[1]!MAD(V3:V102)</f>
        <v>5.3844309736206208E-5</v>
      </c>
      <c r="X123">
        <f>[1]!MAD(W3:W102)</f>
        <v>6.0761650652585874E+27</v>
      </c>
      <c r="AB123" s="20"/>
      <c r="AC123" s="20"/>
      <c r="AD123" s="20"/>
      <c r="AL123" t="s">
        <v>21</v>
      </c>
      <c r="AM123" t="s">
        <v>30</v>
      </c>
      <c r="AN123" t="s">
        <v>30</v>
      </c>
      <c r="AO123" t="s">
        <v>30</v>
      </c>
      <c r="AP123" t="s">
        <v>30</v>
      </c>
      <c r="AQ123" t="s">
        <v>30</v>
      </c>
      <c r="AR123" t="s">
        <v>30</v>
      </c>
      <c r="AS123">
        <f>G84</f>
        <v>8.7485574340462298E-14</v>
      </c>
      <c r="AT123" t="s">
        <v>30</v>
      </c>
      <c r="AU123" t="s">
        <v>30</v>
      </c>
      <c r="AV123" t="s">
        <v>30</v>
      </c>
      <c r="AW123" t="s">
        <v>30</v>
      </c>
      <c r="AX123" t="s">
        <v>30</v>
      </c>
      <c r="AY123" t="s">
        <v>30</v>
      </c>
      <c r="AZ123" t="s">
        <v>30</v>
      </c>
      <c r="BA123" t="s">
        <v>30</v>
      </c>
      <c r="BB123">
        <f>P28</f>
        <v>2.70755569123026E-3</v>
      </c>
      <c r="BC123" t="s">
        <v>30</v>
      </c>
      <c r="BD123" t="s">
        <v>30</v>
      </c>
      <c r="BE123" t="s">
        <v>30</v>
      </c>
      <c r="BF123" t="s">
        <v>30</v>
      </c>
      <c r="BG123" t="s">
        <v>30</v>
      </c>
      <c r="BH123">
        <f>V56</f>
        <v>1.3522447659730599E-5</v>
      </c>
      <c r="BI123" t="s">
        <v>30</v>
      </c>
      <c r="BJ123" t="s">
        <v>30</v>
      </c>
      <c r="BK123">
        <f>Y56</f>
        <v>0</v>
      </c>
      <c r="BL123" t="s">
        <v>30</v>
      </c>
      <c r="BM123">
        <f>AA43</f>
        <v>0</v>
      </c>
      <c r="BN123">
        <f>AB56</f>
        <v>0</v>
      </c>
      <c r="BO123" t="s">
        <v>30</v>
      </c>
      <c r="BP123" t="s">
        <v>30</v>
      </c>
      <c r="BQ123">
        <f>AE56</f>
        <v>0</v>
      </c>
      <c r="BR123" t="s">
        <v>30</v>
      </c>
      <c r="BS123" t="s">
        <v>30</v>
      </c>
      <c r="BT123">
        <f>AH56</f>
        <v>0</v>
      </c>
      <c r="BU123" t="s">
        <v>30</v>
      </c>
    </row>
    <row r="124" spans="1:110" x14ac:dyDescent="0.45">
      <c r="A124" s="1" t="s">
        <v>18</v>
      </c>
      <c r="B124" s="1">
        <f>[1]!IQR(A3:A102,FALSE)</f>
        <v>0.11826376923545137</v>
      </c>
      <c r="C124" s="1">
        <f>[1]!IQR(B3:B102,FALSE)</f>
        <v>7.982326564181734E-2</v>
      </c>
      <c r="D124" s="1"/>
      <c r="E124" s="1">
        <f>[1]!IQR(D3:D102,FALSE)</f>
        <v>7.0994958669763381E-2</v>
      </c>
      <c r="F124" s="1">
        <f>[1]!IQR(E3:E102,FALSE)</f>
        <v>0.11761757019100456</v>
      </c>
      <c r="G124" s="1">
        <f>[1]!IQR(F3:F102,FALSE)</f>
        <v>6.8883832503367826E-2</v>
      </c>
      <c r="H124" s="1"/>
      <c r="I124" s="1">
        <f>[1]!IQR(H3:H102,FALSE)</f>
        <v>0.1146546016181083</v>
      </c>
      <c r="J124" s="1">
        <f>[1]!IQR(I3:I102,FALSE)</f>
        <v>0.34532950983846195</v>
      </c>
      <c r="K124" s="1">
        <f>[1]!IQR(J3:J102,FALSE)</f>
        <v>0.11465466447260407</v>
      </c>
      <c r="L124" s="1">
        <f>[1]!IQR(K3:K102,FALSE)</f>
        <v>8.7771455997685754E+24</v>
      </c>
      <c r="M124" s="1"/>
      <c r="N124" s="1">
        <f>[1]!IQR(M3:M102,FALSE)</f>
        <v>0.11465766861870558</v>
      </c>
      <c r="O124" s="1">
        <f>[1]!IQR(N3:N102,FALSE)</f>
        <v>1.0011282349228492E+27</v>
      </c>
      <c r="P124" s="1">
        <f>[1]!IQR(O3:O102,FALSE)</f>
        <v>0.12354195127772247</v>
      </c>
      <c r="Q124" s="1">
        <f>[1]!IQR(P3:P102,FALSE)</f>
        <v>0.1146548519775988</v>
      </c>
      <c r="R124" s="1">
        <f>[1]!IQR(Q3:Q102,FALSE)</f>
        <v>1.8301659875936925E+27</v>
      </c>
      <c r="S124" s="1">
        <f>[1]!IQR(R3:R102,FALSE)</f>
        <v>0.11761678966231177</v>
      </c>
      <c r="T124" s="1">
        <f>[1]!IQR(S3:S102,FALSE)</f>
        <v>0.11465791451126957</v>
      </c>
      <c r="U124" s="1">
        <f>[1]!IQR(T3:T102,FALSE)</f>
        <v>1.5278611491107264E+29</v>
      </c>
      <c r="V124" s="1">
        <f>[1]!IQR(U3:U102,FALSE)</f>
        <v>0.11761678966230844</v>
      </c>
      <c r="W124" s="1">
        <f>[1]!IQR(V3:V102,FALSE)</f>
        <v>0.11465791451126957</v>
      </c>
      <c r="X124" s="1">
        <f>[1]!IQR(W3:W102,FALSE)</f>
        <v>1.5278611491107264E+29</v>
      </c>
      <c r="Y124" s="1"/>
      <c r="Z124" s="1"/>
      <c r="AA124" s="1"/>
      <c r="AB124" s="21"/>
      <c r="AC124" s="21"/>
      <c r="AD124" s="21"/>
      <c r="AE124" s="1"/>
      <c r="AF124" s="1"/>
      <c r="AG124" s="1"/>
      <c r="AH124" s="1"/>
      <c r="AI124" s="1"/>
      <c r="AJ124" s="1"/>
      <c r="BB124">
        <f>P56</f>
        <v>3.2806524163930801E-10</v>
      </c>
    </row>
    <row r="125" spans="1:110" x14ac:dyDescent="0.45">
      <c r="AB125" s="20"/>
      <c r="AC125" s="20"/>
      <c r="AD125" s="20"/>
    </row>
    <row r="126" spans="1:110" x14ac:dyDescent="0.45">
      <c r="A126" t="s">
        <v>38</v>
      </c>
    </row>
    <row r="128" spans="1:110" x14ac:dyDescent="0.45">
      <c r="B128" t="str">
        <f>A2</f>
        <v>UF Mul Cbrt</v>
      </c>
      <c r="C128" t="str">
        <f t="shared" ref="C128:X128" si="29">B2</f>
        <v>UF MulVA Cbrt</v>
      </c>
      <c r="D128" t="str">
        <f t="shared" si="29"/>
        <v>UF NoLog Cbrt</v>
      </c>
      <c r="E128" t="str">
        <f t="shared" si="29"/>
        <v>UF NoLogVA Cbrt</v>
      </c>
      <c r="F128" t="str">
        <f t="shared" si="29"/>
        <v>UFDistr Mul Cbrt</v>
      </c>
      <c r="G128" t="str">
        <f t="shared" si="29"/>
        <v>UFDistr MulVA Cbrt</v>
      </c>
      <c r="H128" t="str">
        <f t="shared" si="29"/>
        <v>UFDistr NoLog Cbrt</v>
      </c>
      <c r="I128" t="str">
        <f t="shared" si="29"/>
        <v>UFDistr NoLogVA Cbrt</v>
      </c>
      <c r="J128" t="str">
        <f t="shared" si="29"/>
        <v>UFCenter Bitdiff Cbrt</v>
      </c>
      <c r="K128" t="str">
        <f t="shared" si="29"/>
        <v>UFCenter BitdiffVA Cbrt</v>
      </c>
      <c r="L128" t="str">
        <f t="shared" si="29"/>
        <v>UFCenter BitdiffFN Cbrt</v>
      </c>
      <c r="M128" t="str">
        <f t="shared" si="29"/>
        <v>UFCenter HardLog Cbrt</v>
      </c>
      <c r="N128" t="str">
        <f t="shared" si="29"/>
        <v>UFCenter HardLogVA Cbrt</v>
      </c>
      <c r="O128" t="str">
        <f t="shared" si="29"/>
        <v>UFCenter HardLogFN Cbrt</v>
      </c>
      <c r="P128" t="str">
        <f t="shared" si="29"/>
        <v>UFCenter Log Cbrt</v>
      </c>
      <c r="Q128" t="str">
        <f t="shared" si="29"/>
        <v>UFCenter LogVA Cbrt</v>
      </c>
      <c r="R128" t="str">
        <f t="shared" si="29"/>
        <v>UFCenter LogFN Cbrt</v>
      </c>
      <c r="S128" t="str">
        <f t="shared" si="29"/>
        <v>UFCenter Mul Cbrt</v>
      </c>
      <c r="T128" t="str">
        <f t="shared" si="29"/>
        <v>UFCenter MulVA Cbrt</v>
      </c>
      <c r="U128" t="str">
        <f t="shared" si="29"/>
        <v>UFCenter MulFN Cbrt</v>
      </c>
      <c r="V128" t="str">
        <f t="shared" si="29"/>
        <v>UFCenter NoLog Cbrt</v>
      </c>
      <c r="W128" t="str">
        <f t="shared" si="29"/>
        <v>UFCenter NoLogVA Cbrt</v>
      </c>
      <c r="X128" t="str">
        <f t="shared" si="29"/>
        <v>UFCenter NoLogFN Cbrt</v>
      </c>
    </row>
    <row r="129" spans="1:37" x14ac:dyDescent="0.45">
      <c r="A129" t="s">
        <v>39</v>
      </c>
      <c r="B129" s="5">
        <f>MEDIAN(A3:A102)</f>
        <v>1.0285357010530949E-9</v>
      </c>
      <c r="C129" s="6">
        <f t="shared" ref="C129:X129" si="30">MEDIAN(B3:B102)</f>
        <v>2.180813338728715E-3</v>
      </c>
      <c r="D129" s="6">
        <f t="shared" si="30"/>
        <v>8.8123186525734561E-10</v>
      </c>
      <c r="E129" s="6">
        <f t="shared" si="30"/>
        <v>2.180813338728715E-3</v>
      </c>
      <c r="F129" s="6">
        <f t="shared" si="30"/>
        <v>1.9018009389526417E-11</v>
      </c>
      <c r="G129" s="6">
        <f t="shared" si="30"/>
        <v>2.6417834958492E-7</v>
      </c>
      <c r="H129" s="6">
        <f t="shared" si="30"/>
        <v>1.9028556508260402E-11</v>
      </c>
      <c r="I129" s="6">
        <f t="shared" si="30"/>
        <v>2.8081009700309203E-6</v>
      </c>
      <c r="J129" s="6">
        <f t="shared" si="30"/>
        <v>6.2565998864333406E-4</v>
      </c>
      <c r="K129" s="6">
        <f t="shared" si="30"/>
        <v>5.3844309827522052E-5</v>
      </c>
      <c r="L129" s="6">
        <f t="shared" si="30"/>
        <v>3.1857491771844549E+23</v>
      </c>
      <c r="M129" s="6">
        <f t="shared" si="30"/>
        <v>6.2565143043463701E-4</v>
      </c>
      <c r="N129" s="6">
        <f t="shared" si="30"/>
        <v>5.3844309827522052E-5</v>
      </c>
      <c r="O129" s="6">
        <f t="shared" si="30"/>
        <v>1.0844668778444599E+26</v>
      </c>
      <c r="P129" s="6">
        <f t="shared" si="30"/>
        <v>2.341252116945245E-3</v>
      </c>
      <c r="Q129" s="6">
        <f t="shared" si="30"/>
        <v>5.9165982802078456E-4</v>
      </c>
      <c r="R129" s="6">
        <f t="shared" si="30"/>
        <v>7.7715426148428457E+25</v>
      </c>
      <c r="S129" s="6">
        <f t="shared" si="30"/>
        <v>1.3618039794166515E-3</v>
      </c>
      <c r="T129" s="6">
        <f t="shared" si="30"/>
        <v>5.3844309827522052E-5</v>
      </c>
      <c r="U129" s="6">
        <f t="shared" si="30"/>
        <v>6.1469144751450995E+27</v>
      </c>
      <c r="V129" s="6">
        <f t="shared" si="30"/>
        <v>1.3602557540800509E-3</v>
      </c>
      <c r="W129" s="6">
        <f t="shared" si="30"/>
        <v>5.3844309827522052E-5</v>
      </c>
      <c r="X129" s="6">
        <f t="shared" si="30"/>
        <v>6.1469144751450995E+27</v>
      </c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7"/>
    </row>
    <row r="130" spans="1:37" x14ac:dyDescent="0.45">
      <c r="A130" t="s">
        <v>40</v>
      </c>
      <c r="B130" s="8">
        <f>[1]!RANK_SUM(A3:AI102, 1,1)</f>
        <v>84629.5</v>
      </c>
      <c r="C130" s="9">
        <f>[1]!RANK_SUM(A3:AI102, 2,1)</f>
        <v>95345</v>
      </c>
      <c r="D130" s="9">
        <f>[1]!RANK_SUM(A3:AI102, 3,1)</f>
        <v>85739</v>
      </c>
      <c r="E130" s="9">
        <f>[1]!RANK_SUM(A3:AI102, 4,1)</f>
        <v>95164</v>
      </c>
      <c r="F130" s="9">
        <f>[1]!RANK_SUM(A3:AI102, 5,1)</f>
        <v>82905.5</v>
      </c>
      <c r="G130" s="9">
        <f>[1]!RANK_SUM(A3:AI102, 6,1)</f>
        <v>79162</v>
      </c>
      <c r="H130" s="9">
        <f>[1]!RANK_SUM(A3:AI102, 7,1)</f>
        <v>81610</v>
      </c>
      <c r="I130" s="9">
        <f>[1]!RANK_SUM(A3:AI102, 8,1)</f>
        <v>85608</v>
      </c>
      <c r="J130" s="9">
        <f>[1]!RANK_SUM(A3:AI102, 9,1)</f>
        <v>98309.5</v>
      </c>
      <c r="K130" s="9">
        <f>[1]!RANK_SUM(A3:AI102, 10,1)</f>
        <v>91333.5</v>
      </c>
      <c r="L130" s="9">
        <f>[1]!RANK_SUM(A3:AI102, 11,1)</f>
        <v>188880</v>
      </c>
      <c r="M130" s="9">
        <f>[1]!RANK_SUM(A3:AI102, 12,1)</f>
        <v>96438.5</v>
      </c>
      <c r="N130" s="9">
        <f>[1]!RANK_SUM(A3:AI102, 13,1)</f>
        <v>91794.5</v>
      </c>
      <c r="O130" s="9">
        <f>[1]!RANK_SUM(A3:AI102, 14,1)</f>
        <v>202367</v>
      </c>
      <c r="P130" s="9">
        <f>[1]!RANK_SUM(A3:AI102, 15,1)</f>
        <v>96939.5</v>
      </c>
      <c r="Q130" s="9">
        <f>[1]!RANK_SUM(A3:AI102, 16,1)</f>
        <v>93632.5</v>
      </c>
      <c r="R130" s="9">
        <f>[1]!RANK_SUM(A3:AI102, 17,1)</f>
        <v>202829</v>
      </c>
      <c r="S130" s="9">
        <f>[1]!RANK_SUM(A3:AI102, 18,1)</f>
        <v>89490</v>
      </c>
      <c r="T130" s="9">
        <f>[1]!RANK_SUM(A3:AI102, 19,1)</f>
        <v>91655.5</v>
      </c>
      <c r="U130" s="9">
        <f>[1]!RANK_SUM(A3:AI102, 20,1)</f>
        <v>215587</v>
      </c>
      <c r="V130" s="9">
        <f>[1]!RANK_SUM(A3:AI102, 21,1)</f>
        <v>89488</v>
      </c>
      <c r="W130" s="9">
        <f>[1]!RANK_SUM(A3:AI102, 22,1)</f>
        <v>91655.5</v>
      </c>
      <c r="X130" s="9">
        <f>[1]!RANK_SUM(A3:AI102, 23,1)</f>
        <v>215587</v>
      </c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10"/>
    </row>
    <row r="131" spans="1:37" x14ac:dyDescent="0.45">
      <c r="A131" t="s">
        <v>41</v>
      </c>
      <c r="B131" s="8">
        <f>COUNT(A3:A102)</f>
        <v>100</v>
      </c>
      <c r="C131" s="9">
        <f t="shared" ref="C131:X131" si="31">COUNT(B3:B102)</f>
        <v>100</v>
      </c>
      <c r="D131" s="9">
        <f t="shared" si="31"/>
        <v>100</v>
      </c>
      <c r="E131" s="9">
        <f t="shared" si="31"/>
        <v>100</v>
      </c>
      <c r="F131" s="9">
        <f t="shared" si="31"/>
        <v>100</v>
      </c>
      <c r="G131" s="9">
        <f t="shared" si="31"/>
        <v>100</v>
      </c>
      <c r="H131" s="9">
        <f t="shared" si="31"/>
        <v>100</v>
      </c>
      <c r="I131" s="9">
        <f t="shared" si="31"/>
        <v>100</v>
      </c>
      <c r="J131" s="9">
        <f t="shared" si="31"/>
        <v>100</v>
      </c>
      <c r="K131" s="9">
        <f t="shared" si="31"/>
        <v>100</v>
      </c>
      <c r="L131" s="9">
        <f t="shared" si="31"/>
        <v>100</v>
      </c>
      <c r="M131" s="9">
        <f t="shared" si="31"/>
        <v>100</v>
      </c>
      <c r="N131" s="9">
        <f t="shared" si="31"/>
        <v>100</v>
      </c>
      <c r="O131" s="9">
        <f t="shared" si="31"/>
        <v>100</v>
      </c>
      <c r="P131" s="9">
        <f t="shared" si="31"/>
        <v>100</v>
      </c>
      <c r="Q131" s="9">
        <f t="shared" si="31"/>
        <v>100</v>
      </c>
      <c r="R131" s="9">
        <f t="shared" si="31"/>
        <v>100</v>
      </c>
      <c r="S131" s="9">
        <f t="shared" si="31"/>
        <v>100</v>
      </c>
      <c r="T131" s="9">
        <f t="shared" si="31"/>
        <v>100</v>
      </c>
      <c r="U131" s="9">
        <f t="shared" si="31"/>
        <v>100</v>
      </c>
      <c r="V131" s="9">
        <f t="shared" si="31"/>
        <v>100</v>
      </c>
      <c r="W131" s="9">
        <f t="shared" si="31"/>
        <v>100</v>
      </c>
      <c r="X131" s="9">
        <f t="shared" si="31"/>
        <v>100</v>
      </c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10"/>
      <c r="AK131" s="16">
        <f>SUM(B131:AJ131)</f>
        <v>2300</v>
      </c>
    </row>
    <row r="132" spans="1:37" x14ac:dyDescent="0.45">
      <c r="A132" t="s">
        <v>42</v>
      </c>
      <c r="B132" s="11">
        <f>B130^2/B131</f>
        <v>71621522.702500001</v>
      </c>
      <c r="C132" s="12">
        <f t="shared" ref="C132:X132" si="32">C130^2/C131</f>
        <v>90906690.25</v>
      </c>
      <c r="D132" s="12">
        <f t="shared" si="32"/>
        <v>73511761.209999993</v>
      </c>
      <c r="E132" s="12">
        <f t="shared" si="32"/>
        <v>90561868.959999993</v>
      </c>
      <c r="F132" s="12">
        <f t="shared" si="32"/>
        <v>68733219.302499995</v>
      </c>
      <c r="G132" s="12">
        <f t="shared" si="32"/>
        <v>62666222.439999998</v>
      </c>
      <c r="H132" s="12">
        <f t="shared" si="32"/>
        <v>66601921</v>
      </c>
      <c r="I132" s="12">
        <f t="shared" si="32"/>
        <v>73287296.640000001</v>
      </c>
      <c r="J132" s="12">
        <f t="shared" si="32"/>
        <v>96647577.902500004</v>
      </c>
      <c r="K132" s="12">
        <f t="shared" si="32"/>
        <v>83418082.222499996</v>
      </c>
      <c r="L132" s="12">
        <f t="shared" si="32"/>
        <v>356756544</v>
      </c>
      <c r="M132" s="12">
        <f t="shared" si="32"/>
        <v>93003842.822500005</v>
      </c>
      <c r="N132" s="12">
        <f t="shared" si="32"/>
        <v>84262302.302499995</v>
      </c>
      <c r="O132" s="12">
        <f t="shared" si="32"/>
        <v>409524026.88999999</v>
      </c>
      <c r="P132" s="12">
        <f t="shared" si="32"/>
        <v>93972666.602500007</v>
      </c>
      <c r="Q132" s="12">
        <f t="shared" si="32"/>
        <v>87670450.5625</v>
      </c>
      <c r="R132" s="12">
        <f t="shared" si="32"/>
        <v>411396032.41000003</v>
      </c>
      <c r="S132" s="12">
        <f t="shared" si="32"/>
        <v>80084601</v>
      </c>
      <c r="T132" s="12">
        <f t="shared" si="32"/>
        <v>84007306.802499995</v>
      </c>
      <c r="U132" s="12">
        <f t="shared" si="32"/>
        <v>464777545.69</v>
      </c>
      <c r="V132" s="12">
        <f t="shared" si="32"/>
        <v>80081021.439999998</v>
      </c>
      <c r="W132" s="12">
        <f t="shared" si="32"/>
        <v>84007306.802499995</v>
      </c>
      <c r="X132" s="12">
        <f t="shared" si="32"/>
        <v>464777545.69</v>
      </c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3"/>
      <c r="AK132" s="17">
        <f>SUM(B132:AJ132)</f>
        <v>3572277355.6449995</v>
      </c>
    </row>
    <row r="133" spans="1:37" x14ac:dyDescent="0.45">
      <c r="A133" t="s">
        <v>43</v>
      </c>
      <c r="AK133" s="17">
        <f>12*AK132/(AK131*(AK131+1))-3*(AK131+1)</f>
        <v>1196.9429865540487</v>
      </c>
    </row>
    <row r="134" spans="1:37" x14ac:dyDescent="0.45">
      <c r="A134" t="s">
        <v>44</v>
      </c>
      <c r="AK134" s="17">
        <f>AK133/(1-[1]!TiesCorrection(A3:AI102)/(3500*(3500^2-1)))</f>
        <v>1196.9431895667969</v>
      </c>
    </row>
    <row r="135" spans="1:37" x14ac:dyDescent="0.45">
      <c r="A135" t="s">
        <v>45</v>
      </c>
      <c r="AK135" s="17">
        <f>COUNTA(B128:AJ128)-1</f>
        <v>22</v>
      </c>
    </row>
    <row r="136" spans="1:37" x14ac:dyDescent="0.45">
      <c r="A136" t="s">
        <v>33</v>
      </c>
      <c r="AK136" s="17">
        <f>_xlfn.CHISQ.DIST.RT(AK134,AK135)</f>
        <v>2.0186765607279637E-239</v>
      </c>
    </row>
    <row r="137" spans="1:37" x14ac:dyDescent="0.45">
      <c r="A137" t="s">
        <v>34</v>
      </c>
      <c r="AK137" s="17">
        <v>0.05</v>
      </c>
    </row>
    <row r="138" spans="1:37" x14ac:dyDescent="0.45">
      <c r="A138" t="s">
        <v>46</v>
      </c>
      <c r="AK138" s="18" t="str">
        <f>IF(AK136&lt;AK137,"yes","no")</f>
        <v>yes</v>
      </c>
    </row>
  </sheetData>
  <conditionalFormatting sqref="B107:AJ107">
    <cfRule type="top10" dxfId="39" priority="9" bottom="1" rank="1"/>
    <cfRule type="top10" dxfId="38" priority="10" rank="1"/>
  </conditionalFormatting>
  <conditionalFormatting sqref="B109:AJ109">
    <cfRule type="top10" dxfId="37" priority="7" bottom="1" rank="1"/>
    <cfRule type="top10" dxfId="36" priority="8" rank="1"/>
  </conditionalFormatting>
  <conditionalFormatting sqref="B111:AJ111">
    <cfRule type="top10" dxfId="35" priority="5" bottom="1" rank="1"/>
    <cfRule type="top10" dxfId="34" priority="6" rank="1"/>
  </conditionalFormatting>
  <conditionalFormatting sqref="B116:AJ116">
    <cfRule type="top10" dxfId="33" priority="3" bottom="1" rank="1"/>
    <cfRule type="top10" dxfId="32" priority="4" rank="1"/>
  </conditionalFormatting>
  <conditionalFormatting sqref="B117:AJ117">
    <cfRule type="top10" dxfId="31" priority="1" bottom="1" rank="1"/>
    <cfRule type="top10" dxfId="30" priority="2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138"/>
  <sheetViews>
    <sheetView topLeftCell="A93" zoomScale="70" zoomScaleNormal="70" workbookViewId="0">
      <selection activeCell="M105" sqref="M105:M126"/>
    </sheetView>
  </sheetViews>
  <sheetFormatPr defaultRowHeight="14.25" x14ac:dyDescent="0.45"/>
  <sheetData>
    <row r="1" spans="1:23" x14ac:dyDescent="0.45">
      <c r="A1" t="s">
        <v>72</v>
      </c>
    </row>
    <row r="2" spans="1:23" x14ac:dyDescent="0.45">
      <c r="A2" t="s">
        <v>48</v>
      </c>
      <c r="B2" t="s">
        <v>49</v>
      </c>
      <c r="C2" t="s">
        <v>50</v>
      </c>
      <c r="D2" t="s">
        <v>51</v>
      </c>
      <c r="E2" t="s">
        <v>52</v>
      </c>
      <c r="F2" t="s">
        <v>53</v>
      </c>
      <c r="G2" t="s">
        <v>54</v>
      </c>
      <c r="H2" t="s">
        <v>55</v>
      </c>
      <c r="I2" t="s">
        <v>56</v>
      </c>
      <c r="J2" t="s">
        <v>57</v>
      </c>
      <c r="K2" t="s">
        <v>58</v>
      </c>
      <c r="L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  <c r="S2" t="s">
        <v>66</v>
      </c>
      <c r="T2" t="s">
        <v>67</v>
      </c>
      <c r="U2" t="s">
        <v>68</v>
      </c>
      <c r="V2" t="s">
        <v>69</v>
      </c>
      <c r="W2" t="s">
        <v>70</v>
      </c>
    </row>
    <row r="3" spans="1:23" x14ac:dyDescent="0.45">
      <c r="A3">
        <v>19467</v>
      </c>
      <c r="B3">
        <v>10519</v>
      </c>
      <c r="C3">
        <v>22426</v>
      </c>
      <c r="D3">
        <v>6761</v>
      </c>
      <c r="E3">
        <v>17599</v>
      </c>
      <c r="F3">
        <v>10675</v>
      </c>
      <c r="G3">
        <v>7352</v>
      </c>
      <c r="H3">
        <v>17366</v>
      </c>
      <c r="I3">
        <v>3457</v>
      </c>
      <c r="J3">
        <v>2402</v>
      </c>
      <c r="K3">
        <v>2985</v>
      </c>
      <c r="L3">
        <v>2701</v>
      </c>
      <c r="M3">
        <v>2714</v>
      </c>
      <c r="N3">
        <v>2415</v>
      </c>
      <c r="O3">
        <v>4829</v>
      </c>
      <c r="P3">
        <v>2041</v>
      </c>
      <c r="Q3">
        <v>2791</v>
      </c>
      <c r="R3">
        <v>2107</v>
      </c>
      <c r="S3">
        <v>4812</v>
      </c>
      <c r="T3">
        <v>2470</v>
      </c>
      <c r="U3">
        <v>4812</v>
      </c>
      <c r="V3">
        <v>2318</v>
      </c>
      <c r="W3">
        <v>2588</v>
      </c>
    </row>
    <row r="4" spans="1:23" x14ac:dyDescent="0.45">
      <c r="A4">
        <v>12234</v>
      </c>
      <c r="B4">
        <v>11190</v>
      </c>
      <c r="C4">
        <v>33797</v>
      </c>
      <c r="D4">
        <v>7088</v>
      </c>
      <c r="E4">
        <v>11436</v>
      </c>
      <c r="F4">
        <v>21332</v>
      </c>
      <c r="G4">
        <v>10814</v>
      </c>
      <c r="H4">
        <v>29231</v>
      </c>
      <c r="I4">
        <v>2695</v>
      </c>
      <c r="J4">
        <v>3169</v>
      </c>
      <c r="K4">
        <v>2840</v>
      </c>
      <c r="L4">
        <v>3453</v>
      </c>
      <c r="M4">
        <v>3594</v>
      </c>
      <c r="N4">
        <v>3343</v>
      </c>
      <c r="O4">
        <v>3119</v>
      </c>
      <c r="P4">
        <v>2632</v>
      </c>
      <c r="Q4">
        <v>2901</v>
      </c>
      <c r="R4">
        <v>2587</v>
      </c>
      <c r="S4">
        <v>6424</v>
      </c>
      <c r="T4">
        <v>3204</v>
      </c>
      <c r="U4">
        <v>3372</v>
      </c>
      <c r="V4">
        <v>2457</v>
      </c>
      <c r="W4">
        <v>2886</v>
      </c>
    </row>
    <row r="5" spans="1:23" x14ac:dyDescent="0.45">
      <c r="A5">
        <v>11360</v>
      </c>
      <c r="B5">
        <v>14121</v>
      </c>
      <c r="C5">
        <v>15363</v>
      </c>
      <c r="D5">
        <v>13942</v>
      </c>
      <c r="E5">
        <v>6891</v>
      </c>
      <c r="F5">
        <v>25841</v>
      </c>
      <c r="G5">
        <v>7978</v>
      </c>
      <c r="H5">
        <v>23563</v>
      </c>
      <c r="I5">
        <v>2196</v>
      </c>
      <c r="J5">
        <v>4809</v>
      </c>
      <c r="K5">
        <v>2367</v>
      </c>
      <c r="L5">
        <v>2109</v>
      </c>
      <c r="M5">
        <v>2463</v>
      </c>
      <c r="N5">
        <v>2654</v>
      </c>
      <c r="O5">
        <v>2458</v>
      </c>
      <c r="P5">
        <v>6930</v>
      </c>
      <c r="Q5">
        <v>2765</v>
      </c>
      <c r="R5">
        <v>2192</v>
      </c>
      <c r="S5">
        <v>2340</v>
      </c>
      <c r="T5">
        <v>2500</v>
      </c>
      <c r="U5">
        <v>2468</v>
      </c>
      <c r="V5">
        <v>2026</v>
      </c>
      <c r="W5">
        <v>2724</v>
      </c>
    </row>
    <row r="6" spans="1:23" x14ac:dyDescent="0.45">
      <c r="A6">
        <v>11491</v>
      </c>
      <c r="B6">
        <v>16802</v>
      </c>
      <c r="C6">
        <v>13796</v>
      </c>
      <c r="D6">
        <v>6573</v>
      </c>
      <c r="E6">
        <v>6621</v>
      </c>
      <c r="F6">
        <v>12750</v>
      </c>
      <c r="G6">
        <v>8349</v>
      </c>
      <c r="H6">
        <v>7325</v>
      </c>
      <c r="I6">
        <v>2454</v>
      </c>
      <c r="J6">
        <v>2228</v>
      </c>
      <c r="K6">
        <v>4850</v>
      </c>
      <c r="L6">
        <v>2407</v>
      </c>
      <c r="M6">
        <v>2331</v>
      </c>
      <c r="N6">
        <v>2968</v>
      </c>
      <c r="O6">
        <v>2259</v>
      </c>
      <c r="P6">
        <v>2304</v>
      </c>
      <c r="Q6">
        <v>2443</v>
      </c>
      <c r="R6">
        <v>2244</v>
      </c>
      <c r="S6">
        <v>2243</v>
      </c>
      <c r="T6">
        <v>2435</v>
      </c>
      <c r="U6">
        <v>2251</v>
      </c>
      <c r="V6">
        <v>2348</v>
      </c>
      <c r="W6">
        <v>2425</v>
      </c>
    </row>
    <row r="7" spans="1:23" x14ac:dyDescent="0.45">
      <c r="A7">
        <v>13682</v>
      </c>
      <c r="B7">
        <v>7657</v>
      </c>
      <c r="C7">
        <v>13199</v>
      </c>
      <c r="D7">
        <v>8205</v>
      </c>
      <c r="E7">
        <v>6139</v>
      </c>
      <c r="F7">
        <v>9438</v>
      </c>
      <c r="G7">
        <v>8167</v>
      </c>
      <c r="H7">
        <v>7690</v>
      </c>
      <c r="I7">
        <v>2410</v>
      </c>
      <c r="J7">
        <v>2290</v>
      </c>
      <c r="K7">
        <v>2385</v>
      </c>
      <c r="L7">
        <v>2720</v>
      </c>
      <c r="M7">
        <v>2392</v>
      </c>
      <c r="N7">
        <v>2610</v>
      </c>
      <c r="O7">
        <v>2242</v>
      </c>
      <c r="P7">
        <v>2172</v>
      </c>
      <c r="Q7">
        <v>2451</v>
      </c>
      <c r="R7">
        <v>2960</v>
      </c>
      <c r="S7">
        <v>2435</v>
      </c>
      <c r="T7">
        <v>2613</v>
      </c>
      <c r="U7">
        <v>2287</v>
      </c>
      <c r="V7">
        <v>2155</v>
      </c>
      <c r="W7">
        <v>2422</v>
      </c>
    </row>
    <row r="8" spans="1:23" x14ac:dyDescent="0.45">
      <c r="A8">
        <v>10471</v>
      </c>
      <c r="B8">
        <v>7093</v>
      </c>
      <c r="C8">
        <v>17012</v>
      </c>
      <c r="D8">
        <v>6036</v>
      </c>
      <c r="E8">
        <v>8278</v>
      </c>
      <c r="F8">
        <v>10415</v>
      </c>
      <c r="G8">
        <v>8939</v>
      </c>
      <c r="H8">
        <v>10009</v>
      </c>
      <c r="I8">
        <v>2159</v>
      </c>
      <c r="J8">
        <v>2162</v>
      </c>
      <c r="K8">
        <v>2437</v>
      </c>
      <c r="L8">
        <v>5066</v>
      </c>
      <c r="M8">
        <v>2806</v>
      </c>
      <c r="N8">
        <v>2369</v>
      </c>
      <c r="O8">
        <v>9276</v>
      </c>
      <c r="P8">
        <v>2041</v>
      </c>
      <c r="Q8">
        <v>2975</v>
      </c>
      <c r="R8">
        <v>2168</v>
      </c>
      <c r="S8">
        <v>2793</v>
      </c>
      <c r="T8">
        <v>2502</v>
      </c>
      <c r="U8">
        <v>2814</v>
      </c>
      <c r="V8">
        <v>2169</v>
      </c>
      <c r="W8">
        <v>2463</v>
      </c>
    </row>
    <row r="9" spans="1:23" x14ac:dyDescent="0.45">
      <c r="A9">
        <v>14581</v>
      </c>
      <c r="B9">
        <v>15486</v>
      </c>
      <c r="C9">
        <v>15462</v>
      </c>
      <c r="D9">
        <v>9989</v>
      </c>
      <c r="E9">
        <v>6642</v>
      </c>
      <c r="F9">
        <v>15689</v>
      </c>
      <c r="G9">
        <v>9984</v>
      </c>
      <c r="H9">
        <v>11989</v>
      </c>
      <c r="I9">
        <v>2058</v>
      </c>
      <c r="J9">
        <v>2339</v>
      </c>
      <c r="K9">
        <v>2826</v>
      </c>
      <c r="L9">
        <v>2072</v>
      </c>
      <c r="M9">
        <v>2114</v>
      </c>
      <c r="N9">
        <v>2575</v>
      </c>
      <c r="O9">
        <v>2289</v>
      </c>
      <c r="P9">
        <v>2480</v>
      </c>
      <c r="Q9">
        <v>2576</v>
      </c>
      <c r="R9">
        <v>2356</v>
      </c>
      <c r="S9">
        <v>2306</v>
      </c>
      <c r="T9">
        <v>2717</v>
      </c>
      <c r="U9">
        <v>2341</v>
      </c>
      <c r="V9">
        <v>2439</v>
      </c>
      <c r="W9">
        <v>2653</v>
      </c>
    </row>
    <row r="10" spans="1:23" x14ac:dyDescent="0.45">
      <c r="A10">
        <v>12373</v>
      </c>
      <c r="B10">
        <v>17066</v>
      </c>
      <c r="C10">
        <v>17053</v>
      </c>
      <c r="D10">
        <v>16331</v>
      </c>
      <c r="E10">
        <v>8978</v>
      </c>
      <c r="F10">
        <v>9845</v>
      </c>
      <c r="G10">
        <v>7916</v>
      </c>
      <c r="H10">
        <v>12717</v>
      </c>
      <c r="I10">
        <v>2541</v>
      </c>
      <c r="J10">
        <v>2424</v>
      </c>
      <c r="K10">
        <v>2315</v>
      </c>
      <c r="L10">
        <v>2388</v>
      </c>
      <c r="M10">
        <v>2397</v>
      </c>
      <c r="N10">
        <v>2461</v>
      </c>
      <c r="O10">
        <v>2783</v>
      </c>
      <c r="P10">
        <v>2285</v>
      </c>
      <c r="Q10">
        <v>2584</v>
      </c>
      <c r="R10">
        <v>2340</v>
      </c>
      <c r="S10">
        <v>2389</v>
      </c>
      <c r="T10">
        <v>2859</v>
      </c>
      <c r="U10">
        <v>2418</v>
      </c>
      <c r="V10">
        <v>2073</v>
      </c>
      <c r="W10">
        <v>2533</v>
      </c>
    </row>
    <row r="11" spans="1:23" x14ac:dyDescent="0.45">
      <c r="A11">
        <v>10242</v>
      </c>
      <c r="B11">
        <v>7672</v>
      </c>
      <c r="C11">
        <v>12033</v>
      </c>
      <c r="D11">
        <v>4285</v>
      </c>
      <c r="E11">
        <v>6964</v>
      </c>
      <c r="F11">
        <v>5377</v>
      </c>
      <c r="G11">
        <v>9030</v>
      </c>
      <c r="H11">
        <v>4360</v>
      </c>
      <c r="I11">
        <v>2236</v>
      </c>
      <c r="J11">
        <v>2563</v>
      </c>
      <c r="K11">
        <v>2410</v>
      </c>
      <c r="L11">
        <v>2268</v>
      </c>
      <c r="M11">
        <v>2588</v>
      </c>
      <c r="N11">
        <v>4709</v>
      </c>
      <c r="O11">
        <v>2559</v>
      </c>
      <c r="P11">
        <v>2179</v>
      </c>
      <c r="Q11">
        <v>2425</v>
      </c>
      <c r="R11">
        <v>2206</v>
      </c>
      <c r="S11">
        <v>2287</v>
      </c>
      <c r="T11">
        <v>1947</v>
      </c>
      <c r="U11">
        <v>2607</v>
      </c>
      <c r="V11">
        <v>2198</v>
      </c>
      <c r="W11">
        <v>2390</v>
      </c>
    </row>
    <row r="12" spans="1:23" x14ac:dyDescent="0.45">
      <c r="A12">
        <v>14623</v>
      </c>
      <c r="B12">
        <v>19052</v>
      </c>
      <c r="C12">
        <v>15439</v>
      </c>
      <c r="D12">
        <v>12324</v>
      </c>
      <c r="E12">
        <v>9049</v>
      </c>
      <c r="F12">
        <v>5585</v>
      </c>
      <c r="G12">
        <v>9142</v>
      </c>
      <c r="H12">
        <v>5678</v>
      </c>
      <c r="I12">
        <v>2050</v>
      </c>
      <c r="J12">
        <v>2252</v>
      </c>
      <c r="K12">
        <v>2502</v>
      </c>
      <c r="L12">
        <v>2243</v>
      </c>
      <c r="M12">
        <v>2216</v>
      </c>
      <c r="N12">
        <v>2526</v>
      </c>
      <c r="O12">
        <v>2204</v>
      </c>
      <c r="P12">
        <v>2033</v>
      </c>
      <c r="Q12">
        <v>2537</v>
      </c>
      <c r="R12">
        <v>1645</v>
      </c>
      <c r="S12">
        <v>2404</v>
      </c>
      <c r="T12">
        <v>2968</v>
      </c>
      <c r="U12">
        <v>2366</v>
      </c>
      <c r="V12">
        <v>2028</v>
      </c>
      <c r="W12">
        <v>2381</v>
      </c>
    </row>
    <row r="13" spans="1:23" x14ac:dyDescent="0.45">
      <c r="A13">
        <v>14049</v>
      </c>
      <c r="B13">
        <v>4486</v>
      </c>
      <c r="C13">
        <v>23935</v>
      </c>
      <c r="D13">
        <v>3639</v>
      </c>
      <c r="E13">
        <v>8399</v>
      </c>
      <c r="F13">
        <v>14428</v>
      </c>
      <c r="G13">
        <v>8352</v>
      </c>
      <c r="H13">
        <v>13539</v>
      </c>
      <c r="I13">
        <v>2310</v>
      </c>
      <c r="J13">
        <v>2490</v>
      </c>
      <c r="K13">
        <v>2335</v>
      </c>
      <c r="L13">
        <v>4684</v>
      </c>
      <c r="M13">
        <v>2503</v>
      </c>
      <c r="N13">
        <v>2343</v>
      </c>
      <c r="O13">
        <v>2490</v>
      </c>
      <c r="P13">
        <v>2082</v>
      </c>
      <c r="Q13">
        <v>2829</v>
      </c>
      <c r="R13">
        <v>2441</v>
      </c>
      <c r="S13">
        <v>2108</v>
      </c>
      <c r="T13">
        <v>2743</v>
      </c>
      <c r="U13">
        <v>2508</v>
      </c>
      <c r="V13">
        <v>2122</v>
      </c>
      <c r="W13">
        <v>2556</v>
      </c>
    </row>
    <row r="14" spans="1:23" x14ac:dyDescent="0.45">
      <c r="A14">
        <v>15127</v>
      </c>
      <c r="B14">
        <v>5086</v>
      </c>
      <c r="C14">
        <v>21053</v>
      </c>
      <c r="D14">
        <v>4609</v>
      </c>
      <c r="E14">
        <v>9613</v>
      </c>
      <c r="F14">
        <v>19463</v>
      </c>
      <c r="G14">
        <v>8734</v>
      </c>
      <c r="H14">
        <v>19777</v>
      </c>
      <c r="I14">
        <v>2214</v>
      </c>
      <c r="J14">
        <v>2515</v>
      </c>
      <c r="K14">
        <v>2398</v>
      </c>
      <c r="L14">
        <v>2127</v>
      </c>
      <c r="M14">
        <v>2090</v>
      </c>
      <c r="N14">
        <v>2571</v>
      </c>
      <c r="O14">
        <v>2511</v>
      </c>
      <c r="P14">
        <v>1953</v>
      </c>
      <c r="Q14">
        <v>2507</v>
      </c>
      <c r="R14">
        <v>2396</v>
      </c>
      <c r="S14">
        <v>2493</v>
      </c>
      <c r="T14">
        <v>2587</v>
      </c>
      <c r="U14">
        <v>2334</v>
      </c>
      <c r="V14">
        <v>1224</v>
      </c>
      <c r="W14">
        <v>3054</v>
      </c>
    </row>
    <row r="15" spans="1:23" x14ac:dyDescent="0.45">
      <c r="A15">
        <v>13413</v>
      </c>
      <c r="B15">
        <v>4516</v>
      </c>
      <c r="C15">
        <v>17191</v>
      </c>
      <c r="D15">
        <v>3373</v>
      </c>
      <c r="E15">
        <v>6745</v>
      </c>
      <c r="F15">
        <v>16947</v>
      </c>
      <c r="G15">
        <v>9476</v>
      </c>
      <c r="H15">
        <v>13296</v>
      </c>
      <c r="I15">
        <v>2637</v>
      </c>
      <c r="J15">
        <v>2175</v>
      </c>
      <c r="K15">
        <v>2339</v>
      </c>
      <c r="L15">
        <v>2083</v>
      </c>
      <c r="M15">
        <v>2092</v>
      </c>
      <c r="N15">
        <v>2260</v>
      </c>
      <c r="O15">
        <v>2151</v>
      </c>
      <c r="P15">
        <v>2507</v>
      </c>
      <c r="Q15">
        <v>2471</v>
      </c>
      <c r="R15">
        <v>2638</v>
      </c>
      <c r="S15">
        <v>2193</v>
      </c>
      <c r="T15">
        <v>2487</v>
      </c>
      <c r="U15">
        <v>2216</v>
      </c>
      <c r="V15">
        <v>2481</v>
      </c>
      <c r="W15">
        <v>2583</v>
      </c>
    </row>
    <row r="16" spans="1:23" x14ac:dyDescent="0.45">
      <c r="A16">
        <v>20819</v>
      </c>
      <c r="B16">
        <v>19227</v>
      </c>
      <c r="C16">
        <v>23034</v>
      </c>
      <c r="D16">
        <v>16607</v>
      </c>
      <c r="E16">
        <v>11236</v>
      </c>
      <c r="F16">
        <v>11154</v>
      </c>
      <c r="G16">
        <v>10357</v>
      </c>
      <c r="H16">
        <v>28268</v>
      </c>
      <c r="I16">
        <v>2837</v>
      </c>
      <c r="J16">
        <v>2502</v>
      </c>
      <c r="K16">
        <v>2876</v>
      </c>
      <c r="L16">
        <v>1903</v>
      </c>
      <c r="M16">
        <v>2532</v>
      </c>
      <c r="N16">
        <v>2510</v>
      </c>
      <c r="O16">
        <v>3013</v>
      </c>
      <c r="P16">
        <v>2839</v>
      </c>
      <c r="Q16">
        <v>3087</v>
      </c>
      <c r="R16">
        <v>2370</v>
      </c>
      <c r="S16">
        <v>4952</v>
      </c>
      <c r="T16">
        <v>2596</v>
      </c>
      <c r="U16">
        <v>2376</v>
      </c>
      <c r="V16">
        <v>2861</v>
      </c>
      <c r="W16">
        <v>2870</v>
      </c>
    </row>
    <row r="17" spans="1:23" x14ac:dyDescent="0.45">
      <c r="A17">
        <v>13509</v>
      </c>
      <c r="B17">
        <v>8152</v>
      </c>
      <c r="C17">
        <v>18642</v>
      </c>
      <c r="D17">
        <v>6340</v>
      </c>
      <c r="E17">
        <v>7444</v>
      </c>
      <c r="F17">
        <v>5422</v>
      </c>
      <c r="G17">
        <v>11158</v>
      </c>
      <c r="H17">
        <v>5574</v>
      </c>
      <c r="I17">
        <v>2403</v>
      </c>
      <c r="J17">
        <v>2183</v>
      </c>
      <c r="K17">
        <v>2031</v>
      </c>
      <c r="L17">
        <v>2423</v>
      </c>
      <c r="M17">
        <v>3669</v>
      </c>
      <c r="N17">
        <v>3261</v>
      </c>
      <c r="O17">
        <v>3651</v>
      </c>
      <c r="P17">
        <v>3022</v>
      </c>
      <c r="Q17">
        <v>3929</v>
      </c>
      <c r="R17">
        <v>2383</v>
      </c>
      <c r="S17">
        <v>3653</v>
      </c>
      <c r="T17">
        <v>3439</v>
      </c>
      <c r="U17">
        <v>6929</v>
      </c>
      <c r="V17">
        <v>2932</v>
      </c>
      <c r="W17">
        <v>4000</v>
      </c>
    </row>
    <row r="18" spans="1:23" x14ac:dyDescent="0.45">
      <c r="A18">
        <v>9539</v>
      </c>
      <c r="B18">
        <v>14056</v>
      </c>
      <c r="C18">
        <v>15941</v>
      </c>
      <c r="D18">
        <v>6975</v>
      </c>
      <c r="E18">
        <v>9474</v>
      </c>
      <c r="F18">
        <v>11966</v>
      </c>
      <c r="G18">
        <v>10219</v>
      </c>
      <c r="H18">
        <v>9922</v>
      </c>
      <c r="I18">
        <v>2250</v>
      </c>
      <c r="J18">
        <v>2292</v>
      </c>
      <c r="K18">
        <v>2493</v>
      </c>
      <c r="L18">
        <v>2298</v>
      </c>
      <c r="M18">
        <v>2294</v>
      </c>
      <c r="N18">
        <v>2498</v>
      </c>
      <c r="O18">
        <v>2284</v>
      </c>
      <c r="P18">
        <v>2224</v>
      </c>
      <c r="Q18">
        <v>2506</v>
      </c>
      <c r="R18">
        <v>1872</v>
      </c>
      <c r="S18">
        <v>2207</v>
      </c>
      <c r="T18">
        <v>3283</v>
      </c>
      <c r="U18">
        <v>2277</v>
      </c>
      <c r="V18">
        <v>2251</v>
      </c>
      <c r="W18">
        <v>2520</v>
      </c>
    </row>
    <row r="19" spans="1:23" x14ac:dyDescent="0.45">
      <c r="A19">
        <v>17995</v>
      </c>
      <c r="B19">
        <v>8129</v>
      </c>
      <c r="C19">
        <v>12524</v>
      </c>
      <c r="D19">
        <v>8615</v>
      </c>
      <c r="E19">
        <v>9053</v>
      </c>
      <c r="F19">
        <v>11526</v>
      </c>
      <c r="G19">
        <v>9760</v>
      </c>
      <c r="H19">
        <v>7307</v>
      </c>
      <c r="I19">
        <v>2392</v>
      </c>
      <c r="J19">
        <v>2688</v>
      </c>
      <c r="K19">
        <v>2474</v>
      </c>
      <c r="L19">
        <v>3052</v>
      </c>
      <c r="M19">
        <v>2688</v>
      </c>
      <c r="N19">
        <v>2515</v>
      </c>
      <c r="O19">
        <v>4903</v>
      </c>
      <c r="P19">
        <v>2013</v>
      </c>
      <c r="Q19">
        <v>3047</v>
      </c>
      <c r="R19">
        <v>2540</v>
      </c>
      <c r="S19">
        <v>2817</v>
      </c>
      <c r="T19">
        <v>2742</v>
      </c>
      <c r="U19">
        <v>2687</v>
      </c>
      <c r="V19">
        <v>2311</v>
      </c>
      <c r="W19">
        <v>2556</v>
      </c>
    </row>
    <row r="20" spans="1:23" x14ac:dyDescent="0.45">
      <c r="A20">
        <v>17213</v>
      </c>
      <c r="B20">
        <v>9974</v>
      </c>
      <c r="C20">
        <v>24162</v>
      </c>
      <c r="D20">
        <v>7126</v>
      </c>
      <c r="E20">
        <v>9510</v>
      </c>
      <c r="F20">
        <v>8095</v>
      </c>
      <c r="G20">
        <v>9029</v>
      </c>
      <c r="H20">
        <v>19894</v>
      </c>
      <c r="I20">
        <v>2245</v>
      </c>
      <c r="J20">
        <v>2322</v>
      </c>
      <c r="K20">
        <v>2365</v>
      </c>
      <c r="L20">
        <v>2296</v>
      </c>
      <c r="M20">
        <v>2307</v>
      </c>
      <c r="N20">
        <v>2393</v>
      </c>
      <c r="O20">
        <v>2290</v>
      </c>
      <c r="P20">
        <v>2156</v>
      </c>
      <c r="Q20">
        <v>2466</v>
      </c>
      <c r="R20">
        <v>2339</v>
      </c>
      <c r="S20">
        <v>2294</v>
      </c>
      <c r="T20">
        <v>2535</v>
      </c>
      <c r="U20">
        <v>2302</v>
      </c>
      <c r="V20">
        <v>2075</v>
      </c>
      <c r="W20">
        <v>2732</v>
      </c>
    </row>
    <row r="21" spans="1:23" x14ac:dyDescent="0.45">
      <c r="A21">
        <v>14121</v>
      </c>
      <c r="B21">
        <v>8388</v>
      </c>
      <c r="C21">
        <v>16365</v>
      </c>
      <c r="D21">
        <v>8364</v>
      </c>
      <c r="E21">
        <v>9480</v>
      </c>
      <c r="F21">
        <v>12858</v>
      </c>
      <c r="G21">
        <v>10717</v>
      </c>
      <c r="H21">
        <v>6126</v>
      </c>
      <c r="I21">
        <v>1920</v>
      </c>
      <c r="J21">
        <v>2915</v>
      </c>
      <c r="K21">
        <v>3590</v>
      </c>
      <c r="L21">
        <v>2618</v>
      </c>
      <c r="M21">
        <v>2549</v>
      </c>
      <c r="N21">
        <v>3170</v>
      </c>
      <c r="O21">
        <v>2688</v>
      </c>
      <c r="P21">
        <v>2431</v>
      </c>
      <c r="Q21">
        <v>3145</v>
      </c>
      <c r="R21">
        <v>2646</v>
      </c>
      <c r="S21">
        <v>5185</v>
      </c>
      <c r="T21">
        <v>2982</v>
      </c>
      <c r="U21">
        <v>2641</v>
      </c>
      <c r="V21">
        <v>2628</v>
      </c>
      <c r="W21">
        <v>2953</v>
      </c>
    </row>
    <row r="22" spans="1:23" x14ac:dyDescent="0.45">
      <c r="A22">
        <v>16861</v>
      </c>
      <c r="B22">
        <v>5262</v>
      </c>
      <c r="C22">
        <v>25008</v>
      </c>
      <c r="D22">
        <v>4562</v>
      </c>
      <c r="E22">
        <v>9538</v>
      </c>
      <c r="F22">
        <v>12516</v>
      </c>
      <c r="G22">
        <v>10716</v>
      </c>
      <c r="H22">
        <v>11267</v>
      </c>
      <c r="I22">
        <v>2808</v>
      </c>
      <c r="J22">
        <v>2775</v>
      </c>
      <c r="K22">
        <v>2526</v>
      </c>
      <c r="L22">
        <v>2456</v>
      </c>
      <c r="M22">
        <v>2474</v>
      </c>
      <c r="N22">
        <v>2917</v>
      </c>
      <c r="O22">
        <v>2808</v>
      </c>
      <c r="P22">
        <v>2406</v>
      </c>
      <c r="Q22">
        <v>2541</v>
      </c>
      <c r="R22">
        <v>3043</v>
      </c>
      <c r="S22">
        <v>2445</v>
      </c>
      <c r="T22">
        <v>2971</v>
      </c>
      <c r="U22">
        <v>2690</v>
      </c>
      <c r="V22">
        <v>2406</v>
      </c>
      <c r="W22">
        <v>3028</v>
      </c>
    </row>
    <row r="23" spans="1:23" x14ac:dyDescent="0.45">
      <c r="A23">
        <v>13045</v>
      </c>
      <c r="B23">
        <v>9861</v>
      </c>
      <c r="C23">
        <v>19972</v>
      </c>
      <c r="D23">
        <v>8621</v>
      </c>
      <c r="E23">
        <v>9040</v>
      </c>
      <c r="F23">
        <v>15876</v>
      </c>
      <c r="G23">
        <v>9786</v>
      </c>
      <c r="H23">
        <v>11158</v>
      </c>
      <c r="I23">
        <v>2084</v>
      </c>
      <c r="J23">
        <v>2679</v>
      </c>
      <c r="K23">
        <v>2511</v>
      </c>
      <c r="L23">
        <v>2087</v>
      </c>
      <c r="M23">
        <v>2632</v>
      </c>
      <c r="N23">
        <v>2552</v>
      </c>
      <c r="O23">
        <v>2671</v>
      </c>
      <c r="P23">
        <v>2083</v>
      </c>
      <c r="Q23">
        <v>2513</v>
      </c>
      <c r="R23">
        <v>2101</v>
      </c>
      <c r="S23">
        <v>2658</v>
      </c>
      <c r="T23">
        <v>2566</v>
      </c>
      <c r="U23">
        <v>2626</v>
      </c>
      <c r="V23">
        <v>2110</v>
      </c>
      <c r="W23">
        <v>3255</v>
      </c>
    </row>
    <row r="24" spans="1:23" x14ac:dyDescent="0.45">
      <c r="A24">
        <v>12247</v>
      </c>
      <c r="B24">
        <v>8291</v>
      </c>
      <c r="C24">
        <v>17472</v>
      </c>
      <c r="D24">
        <v>6111</v>
      </c>
      <c r="E24">
        <v>6870</v>
      </c>
      <c r="F24">
        <v>10790</v>
      </c>
      <c r="G24">
        <v>8532</v>
      </c>
      <c r="H24">
        <v>9541</v>
      </c>
      <c r="I24">
        <v>2627</v>
      </c>
      <c r="J24">
        <v>2585</v>
      </c>
      <c r="K24">
        <v>2661</v>
      </c>
      <c r="L24">
        <v>2168</v>
      </c>
      <c r="M24">
        <v>2411</v>
      </c>
      <c r="N24">
        <v>2898</v>
      </c>
      <c r="O24">
        <v>4976</v>
      </c>
      <c r="P24">
        <v>1941</v>
      </c>
      <c r="Q24">
        <v>2938</v>
      </c>
      <c r="R24">
        <v>2583</v>
      </c>
      <c r="S24">
        <v>2592</v>
      </c>
      <c r="T24">
        <v>3097</v>
      </c>
      <c r="U24">
        <v>2596</v>
      </c>
      <c r="V24">
        <v>2343</v>
      </c>
      <c r="W24">
        <v>2940</v>
      </c>
    </row>
    <row r="25" spans="1:23" x14ac:dyDescent="0.45">
      <c r="A25">
        <v>13372</v>
      </c>
      <c r="B25">
        <v>5567</v>
      </c>
      <c r="C25">
        <v>17758</v>
      </c>
      <c r="D25">
        <v>4592</v>
      </c>
      <c r="E25">
        <v>8501</v>
      </c>
      <c r="F25">
        <v>17418</v>
      </c>
      <c r="G25">
        <v>11005</v>
      </c>
      <c r="H25">
        <v>13680</v>
      </c>
      <c r="I25">
        <v>2479</v>
      </c>
      <c r="J25">
        <v>2444</v>
      </c>
      <c r="K25">
        <v>2989</v>
      </c>
      <c r="L25">
        <v>11332</v>
      </c>
      <c r="M25">
        <v>2458</v>
      </c>
      <c r="N25">
        <v>3113</v>
      </c>
      <c r="O25">
        <v>2511</v>
      </c>
      <c r="P25">
        <v>2619</v>
      </c>
      <c r="Q25">
        <v>2623</v>
      </c>
      <c r="R25">
        <v>3213</v>
      </c>
      <c r="S25">
        <v>2586</v>
      </c>
      <c r="T25">
        <v>3398</v>
      </c>
      <c r="U25">
        <v>2454</v>
      </c>
      <c r="V25">
        <v>2804</v>
      </c>
      <c r="W25">
        <v>3135</v>
      </c>
    </row>
    <row r="26" spans="1:23" x14ac:dyDescent="0.45">
      <c r="A26">
        <v>17542</v>
      </c>
      <c r="B26">
        <v>14151</v>
      </c>
      <c r="C26">
        <v>23073</v>
      </c>
      <c r="D26">
        <v>10219</v>
      </c>
      <c r="E26">
        <v>11028</v>
      </c>
      <c r="F26">
        <v>6981</v>
      </c>
      <c r="G26">
        <v>7982</v>
      </c>
      <c r="H26">
        <v>8291</v>
      </c>
      <c r="I26">
        <v>2999</v>
      </c>
      <c r="J26">
        <v>2855</v>
      </c>
      <c r="K26">
        <v>3212</v>
      </c>
      <c r="L26">
        <v>2416</v>
      </c>
      <c r="M26">
        <v>2367</v>
      </c>
      <c r="N26">
        <v>3043</v>
      </c>
      <c r="O26">
        <v>2612</v>
      </c>
      <c r="P26">
        <v>2050</v>
      </c>
      <c r="Q26">
        <v>2760</v>
      </c>
      <c r="R26">
        <v>2250</v>
      </c>
      <c r="S26">
        <v>2617</v>
      </c>
      <c r="T26">
        <v>2736</v>
      </c>
      <c r="U26">
        <v>2666</v>
      </c>
      <c r="V26">
        <v>2106</v>
      </c>
      <c r="W26">
        <v>2707</v>
      </c>
    </row>
    <row r="27" spans="1:23" x14ac:dyDescent="0.45">
      <c r="A27">
        <v>18552</v>
      </c>
      <c r="B27">
        <v>11504</v>
      </c>
      <c r="C27">
        <v>24475</v>
      </c>
      <c r="D27">
        <v>7591</v>
      </c>
      <c r="E27">
        <v>9328</v>
      </c>
      <c r="F27">
        <v>8335</v>
      </c>
      <c r="G27">
        <v>11719</v>
      </c>
      <c r="H27">
        <v>9383</v>
      </c>
      <c r="I27">
        <v>2422</v>
      </c>
      <c r="J27">
        <v>2447</v>
      </c>
      <c r="K27">
        <v>4394</v>
      </c>
      <c r="L27">
        <v>2585</v>
      </c>
      <c r="M27">
        <v>2216</v>
      </c>
      <c r="N27">
        <v>2710</v>
      </c>
      <c r="O27">
        <v>2439</v>
      </c>
      <c r="P27">
        <v>2431</v>
      </c>
      <c r="Q27">
        <v>4385</v>
      </c>
      <c r="R27">
        <v>2442</v>
      </c>
      <c r="S27">
        <v>2454</v>
      </c>
      <c r="T27">
        <v>4377</v>
      </c>
      <c r="U27">
        <v>2488</v>
      </c>
      <c r="V27">
        <v>2354</v>
      </c>
      <c r="W27">
        <v>4473</v>
      </c>
    </row>
    <row r="28" spans="1:23" x14ac:dyDescent="0.45">
      <c r="A28">
        <v>6912</v>
      </c>
      <c r="B28">
        <v>6938</v>
      </c>
      <c r="C28">
        <v>25074</v>
      </c>
      <c r="D28">
        <v>5988</v>
      </c>
      <c r="E28">
        <v>6465</v>
      </c>
      <c r="F28">
        <v>6820</v>
      </c>
      <c r="G28">
        <v>12755</v>
      </c>
      <c r="H28">
        <v>4379</v>
      </c>
      <c r="I28">
        <v>3434</v>
      </c>
      <c r="J28">
        <v>3728</v>
      </c>
      <c r="K28">
        <v>2506</v>
      </c>
      <c r="L28">
        <v>3647</v>
      </c>
      <c r="M28">
        <v>2458</v>
      </c>
      <c r="N28">
        <v>4816</v>
      </c>
      <c r="O28">
        <v>6626</v>
      </c>
      <c r="P28">
        <v>3780</v>
      </c>
      <c r="Q28">
        <v>5184</v>
      </c>
      <c r="R28">
        <v>3686</v>
      </c>
      <c r="S28">
        <v>2521</v>
      </c>
      <c r="T28">
        <v>5033</v>
      </c>
      <c r="U28">
        <v>6652</v>
      </c>
      <c r="V28">
        <v>6341</v>
      </c>
      <c r="W28">
        <v>2888</v>
      </c>
    </row>
    <row r="29" spans="1:23" x14ac:dyDescent="0.45">
      <c r="A29">
        <v>19348</v>
      </c>
      <c r="B29">
        <v>9344</v>
      </c>
      <c r="C29">
        <v>20167</v>
      </c>
      <c r="D29">
        <v>5513</v>
      </c>
      <c r="E29">
        <v>11298</v>
      </c>
      <c r="F29">
        <v>16288</v>
      </c>
      <c r="G29">
        <v>11529</v>
      </c>
      <c r="H29">
        <v>16400</v>
      </c>
      <c r="I29">
        <v>2827</v>
      </c>
      <c r="J29">
        <v>2501</v>
      </c>
      <c r="K29">
        <v>2818</v>
      </c>
      <c r="L29">
        <v>2485</v>
      </c>
      <c r="M29">
        <v>2485</v>
      </c>
      <c r="N29">
        <v>2870</v>
      </c>
      <c r="O29">
        <v>2491</v>
      </c>
      <c r="P29">
        <v>2679</v>
      </c>
      <c r="Q29">
        <v>2639</v>
      </c>
      <c r="R29">
        <v>2769</v>
      </c>
      <c r="S29">
        <v>3079</v>
      </c>
      <c r="T29">
        <v>2786</v>
      </c>
      <c r="U29">
        <v>2557</v>
      </c>
      <c r="V29">
        <v>2954</v>
      </c>
      <c r="W29">
        <v>2926</v>
      </c>
    </row>
    <row r="30" spans="1:23" x14ac:dyDescent="0.45">
      <c r="A30">
        <v>25706</v>
      </c>
      <c r="B30">
        <v>5405</v>
      </c>
      <c r="C30">
        <v>16877</v>
      </c>
      <c r="D30">
        <v>7719</v>
      </c>
      <c r="E30">
        <v>47967</v>
      </c>
      <c r="F30">
        <v>13973</v>
      </c>
      <c r="G30">
        <v>9310</v>
      </c>
      <c r="H30">
        <v>12955</v>
      </c>
      <c r="I30">
        <v>2669</v>
      </c>
      <c r="J30">
        <v>2329</v>
      </c>
      <c r="K30">
        <v>2483</v>
      </c>
      <c r="L30">
        <v>2401</v>
      </c>
      <c r="M30">
        <v>2256</v>
      </c>
      <c r="N30">
        <v>2592</v>
      </c>
      <c r="O30">
        <v>4549</v>
      </c>
      <c r="P30">
        <v>2287</v>
      </c>
      <c r="Q30">
        <v>2709</v>
      </c>
      <c r="R30">
        <v>2540</v>
      </c>
      <c r="S30">
        <v>2526</v>
      </c>
      <c r="T30">
        <v>2615</v>
      </c>
      <c r="U30">
        <v>2530</v>
      </c>
      <c r="V30">
        <v>2406</v>
      </c>
      <c r="W30">
        <v>2714</v>
      </c>
    </row>
    <row r="31" spans="1:23" x14ac:dyDescent="0.45">
      <c r="A31">
        <v>15710</v>
      </c>
      <c r="B31">
        <v>9375</v>
      </c>
      <c r="C31">
        <v>19856</v>
      </c>
      <c r="D31">
        <v>12241</v>
      </c>
      <c r="E31">
        <v>11799</v>
      </c>
      <c r="F31">
        <v>16432</v>
      </c>
      <c r="G31">
        <v>7620</v>
      </c>
      <c r="H31">
        <v>13895</v>
      </c>
      <c r="I31">
        <v>2302</v>
      </c>
      <c r="J31">
        <v>2174</v>
      </c>
      <c r="K31">
        <v>3228</v>
      </c>
      <c r="L31">
        <v>2406</v>
      </c>
      <c r="M31">
        <v>7010</v>
      </c>
      <c r="N31">
        <v>2508</v>
      </c>
      <c r="O31">
        <v>2698</v>
      </c>
      <c r="P31">
        <v>2450</v>
      </c>
      <c r="Q31">
        <v>2703</v>
      </c>
      <c r="R31">
        <v>2546</v>
      </c>
      <c r="S31">
        <v>5121</v>
      </c>
      <c r="T31">
        <v>2503</v>
      </c>
      <c r="U31">
        <v>2727</v>
      </c>
      <c r="V31">
        <v>2422</v>
      </c>
      <c r="W31">
        <v>2847</v>
      </c>
    </row>
    <row r="32" spans="1:23" x14ac:dyDescent="0.45">
      <c r="A32">
        <v>76520</v>
      </c>
      <c r="B32">
        <v>21133</v>
      </c>
      <c r="C32">
        <v>18209</v>
      </c>
      <c r="D32">
        <v>18863</v>
      </c>
      <c r="E32">
        <v>10235</v>
      </c>
      <c r="F32">
        <v>9121</v>
      </c>
      <c r="G32">
        <v>8720</v>
      </c>
      <c r="H32">
        <v>18804</v>
      </c>
      <c r="I32">
        <v>1871</v>
      </c>
      <c r="J32">
        <v>2448</v>
      </c>
      <c r="K32">
        <v>2359</v>
      </c>
      <c r="L32">
        <v>13589</v>
      </c>
      <c r="M32">
        <v>2325</v>
      </c>
      <c r="N32">
        <v>2579</v>
      </c>
      <c r="O32">
        <v>3250</v>
      </c>
      <c r="P32">
        <v>2198</v>
      </c>
      <c r="Q32">
        <v>3082</v>
      </c>
      <c r="R32">
        <v>3508</v>
      </c>
      <c r="S32">
        <v>2495</v>
      </c>
      <c r="T32">
        <v>3193</v>
      </c>
      <c r="U32">
        <v>2366</v>
      </c>
      <c r="V32">
        <v>2471</v>
      </c>
      <c r="W32">
        <v>2605</v>
      </c>
    </row>
    <row r="33" spans="1:23" x14ac:dyDescent="0.45">
      <c r="A33">
        <v>16220</v>
      </c>
      <c r="B33">
        <v>23924</v>
      </c>
      <c r="C33">
        <v>20136</v>
      </c>
      <c r="D33">
        <v>30426</v>
      </c>
      <c r="E33">
        <v>10027</v>
      </c>
      <c r="F33">
        <v>54752</v>
      </c>
      <c r="G33">
        <v>9400</v>
      </c>
      <c r="H33">
        <v>31687</v>
      </c>
      <c r="I33">
        <v>3107</v>
      </c>
      <c r="J33">
        <v>2230</v>
      </c>
      <c r="K33">
        <v>2649</v>
      </c>
      <c r="L33">
        <v>2376</v>
      </c>
      <c r="M33">
        <v>2365</v>
      </c>
      <c r="N33">
        <v>2496</v>
      </c>
      <c r="O33">
        <v>4542</v>
      </c>
      <c r="P33">
        <v>2083</v>
      </c>
      <c r="Q33">
        <v>2844</v>
      </c>
      <c r="R33">
        <v>2428</v>
      </c>
      <c r="S33">
        <v>2377</v>
      </c>
      <c r="T33">
        <v>2556</v>
      </c>
      <c r="U33">
        <v>2371</v>
      </c>
      <c r="V33">
        <v>2192</v>
      </c>
      <c r="W33">
        <v>2587</v>
      </c>
    </row>
    <row r="34" spans="1:23" x14ac:dyDescent="0.45">
      <c r="A34">
        <v>16493</v>
      </c>
      <c r="B34">
        <v>5948</v>
      </c>
      <c r="C34">
        <v>16377</v>
      </c>
      <c r="D34">
        <v>12267</v>
      </c>
      <c r="E34">
        <v>9395</v>
      </c>
      <c r="F34">
        <v>6778</v>
      </c>
      <c r="G34">
        <v>8558</v>
      </c>
      <c r="H34">
        <v>14823</v>
      </c>
      <c r="I34">
        <v>2247</v>
      </c>
      <c r="J34">
        <v>2217</v>
      </c>
      <c r="K34">
        <v>2331</v>
      </c>
      <c r="L34">
        <v>2264</v>
      </c>
      <c r="M34">
        <v>2221</v>
      </c>
      <c r="N34">
        <v>2329</v>
      </c>
      <c r="O34">
        <v>2200</v>
      </c>
      <c r="P34">
        <v>2241</v>
      </c>
      <c r="Q34">
        <v>2329</v>
      </c>
      <c r="R34">
        <v>1871</v>
      </c>
      <c r="S34">
        <v>1967</v>
      </c>
      <c r="T34">
        <v>2016</v>
      </c>
      <c r="U34">
        <v>2266</v>
      </c>
      <c r="V34">
        <v>4093</v>
      </c>
      <c r="W34">
        <v>2281</v>
      </c>
    </row>
    <row r="35" spans="1:23" x14ac:dyDescent="0.45">
      <c r="A35">
        <v>10927</v>
      </c>
      <c r="B35">
        <v>27887</v>
      </c>
      <c r="C35">
        <v>18783</v>
      </c>
      <c r="D35">
        <v>24093</v>
      </c>
      <c r="E35">
        <v>7504</v>
      </c>
      <c r="F35">
        <v>7954</v>
      </c>
      <c r="G35">
        <v>8682</v>
      </c>
      <c r="H35">
        <v>8388</v>
      </c>
      <c r="I35">
        <v>1511</v>
      </c>
      <c r="J35">
        <v>2154</v>
      </c>
      <c r="K35">
        <v>2335</v>
      </c>
      <c r="L35">
        <v>3059</v>
      </c>
      <c r="M35">
        <v>3091</v>
      </c>
      <c r="N35">
        <v>2432</v>
      </c>
      <c r="O35">
        <v>3054</v>
      </c>
      <c r="P35">
        <v>3083</v>
      </c>
      <c r="Q35">
        <v>3305</v>
      </c>
      <c r="R35">
        <v>2251</v>
      </c>
      <c r="S35">
        <v>2214</v>
      </c>
      <c r="T35">
        <v>2414</v>
      </c>
      <c r="U35">
        <v>3073</v>
      </c>
      <c r="V35">
        <v>1994</v>
      </c>
      <c r="W35">
        <v>2578</v>
      </c>
    </row>
    <row r="36" spans="1:23" x14ac:dyDescent="0.45">
      <c r="A36">
        <v>10122</v>
      </c>
      <c r="B36">
        <v>8217</v>
      </c>
      <c r="C36">
        <v>15310</v>
      </c>
      <c r="D36">
        <v>5394</v>
      </c>
      <c r="E36">
        <v>7610</v>
      </c>
      <c r="F36">
        <v>12661</v>
      </c>
      <c r="G36">
        <v>8444</v>
      </c>
      <c r="H36">
        <v>9764</v>
      </c>
      <c r="I36">
        <v>2062</v>
      </c>
      <c r="J36">
        <v>2336</v>
      </c>
      <c r="K36">
        <v>2490</v>
      </c>
      <c r="L36">
        <v>2340</v>
      </c>
      <c r="M36">
        <v>2358</v>
      </c>
      <c r="N36">
        <v>2506</v>
      </c>
      <c r="O36">
        <v>2338</v>
      </c>
      <c r="P36">
        <v>1968</v>
      </c>
      <c r="Q36">
        <v>2488</v>
      </c>
      <c r="R36">
        <v>2597</v>
      </c>
      <c r="S36">
        <v>2365</v>
      </c>
      <c r="T36">
        <v>2687</v>
      </c>
      <c r="U36">
        <v>2344</v>
      </c>
      <c r="V36">
        <v>1943</v>
      </c>
      <c r="W36">
        <v>2513</v>
      </c>
    </row>
    <row r="37" spans="1:23" x14ac:dyDescent="0.45">
      <c r="A37">
        <v>21493</v>
      </c>
      <c r="B37">
        <v>8056</v>
      </c>
      <c r="C37">
        <v>15432</v>
      </c>
      <c r="D37">
        <v>6381</v>
      </c>
      <c r="E37">
        <v>7225</v>
      </c>
      <c r="F37">
        <v>13393</v>
      </c>
      <c r="G37">
        <v>9533</v>
      </c>
      <c r="H37">
        <v>12628</v>
      </c>
      <c r="I37">
        <v>2276</v>
      </c>
      <c r="J37">
        <v>2042</v>
      </c>
      <c r="K37">
        <v>2365</v>
      </c>
      <c r="L37">
        <v>2344</v>
      </c>
      <c r="M37">
        <v>5076</v>
      </c>
      <c r="N37">
        <v>2519</v>
      </c>
      <c r="O37">
        <v>2795</v>
      </c>
      <c r="P37">
        <v>2026</v>
      </c>
      <c r="Q37">
        <v>2793</v>
      </c>
      <c r="R37">
        <v>2796</v>
      </c>
      <c r="S37">
        <v>2802</v>
      </c>
      <c r="T37">
        <v>2774</v>
      </c>
      <c r="U37">
        <v>2798</v>
      </c>
      <c r="V37">
        <v>2545</v>
      </c>
      <c r="W37">
        <v>3295</v>
      </c>
    </row>
    <row r="38" spans="1:23" x14ac:dyDescent="0.45">
      <c r="A38">
        <v>15294</v>
      </c>
      <c r="B38">
        <v>11916</v>
      </c>
      <c r="C38">
        <v>16957</v>
      </c>
      <c r="D38">
        <v>11158</v>
      </c>
      <c r="E38">
        <v>8458</v>
      </c>
      <c r="F38">
        <v>24454</v>
      </c>
      <c r="G38">
        <v>10840</v>
      </c>
      <c r="H38">
        <v>25541</v>
      </c>
      <c r="I38">
        <v>2201</v>
      </c>
      <c r="J38">
        <v>2361</v>
      </c>
      <c r="K38">
        <v>5435</v>
      </c>
      <c r="L38">
        <v>2140</v>
      </c>
      <c r="M38">
        <v>2413</v>
      </c>
      <c r="N38">
        <v>3224</v>
      </c>
      <c r="O38">
        <v>2406</v>
      </c>
      <c r="P38">
        <v>2106</v>
      </c>
      <c r="Q38">
        <v>3251</v>
      </c>
      <c r="R38">
        <v>2193</v>
      </c>
      <c r="S38">
        <v>2185</v>
      </c>
      <c r="T38">
        <v>2495</v>
      </c>
      <c r="U38">
        <v>2439</v>
      </c>
      <c r="V38">
        <v>2098</v>
      </c>
      <c r="W38">
        <v>3226</v>
      </c>
    </row>
    <row r="39" spans="1:23" x14ac:dyDescent="0.45">
      <c r="A39">
        <v>16712</v>
      </c>
      <c r="B39">
        <v>10644</v>
      </c>
      <c r="C39">
        <v>20945</v>
      </c>
      <c r="D39">
        <v>7461</v>
      </c>
      <c r="E39">
        <v>9005</v>
      </c>
      <c r="F39">
        <v>10282</v>
      </c>
      <c r="G39">
        <v>9191</v>
      </c>
      <c r="H39">
        <v>6541</v>
      </c>
      <c r="I39">
        <v>2499</v>
      </c>
      <c r="J39">
        <v>2500</v>
      </c>
      <c r="K39">
        <v>2856</v>
      </c>
      <c r="L39">
        <v>2040</v>
      </c>
      <c r="M39">
        <v>2024</v>
      </c>
      <c r="N39">
        <v>2548</v>
      </c>
      <c r="O39">
        <v>2505</v>
      </c>
      <c r="P39">
        <v>2172</v>
      </c>
      <c r="Q39">
        <v>3686</v>
      </c>
      <c r="R39">
        <v>1323</v>
      </c>
      <c r="S39">
        <v>2027</v>
      </c>
      <c r="T39">
        <v>2573</v>
      </c>
      <c r="U39">
        <v>2558</v>
      </c>
      <c r="V39">
        <v>2185</v>
      </c>
      <c r="W39">
        <v>3636</v>
      </c>
    </row>
    <row r="40" spans="1:23" x14ac:dyDescent="0.45">
      <c r="A40">
        <v>12968</v>
      </c>
      <c r="B40">
        <v>6483</v>
      </c>
      <c r="C40">
        <v>16238</v>
      </c>
      <c r="D40">
        <v>4799</v>
      </c>
      <c r="E40">
        <v>7588</v>
      </c>
      <c r="F40">
        <v>17616</v>
      </c>
      <c r="G40">
        <v>11020</v>
      </c>
      <c r="H40">
        <v>20493</v>
      </c>
      <c r="I40">
        <v>2308</v>
      </c>
      <c r="J40">
        <v>2384</v>
      </c>
      <c r="K40">
        <v>3087</v>
      </c>
      <c r="L40">
        <v>2768</v>
      </c>
      <c r="M40">
        <v>2579</v>
      </c>
      <c r="N40">
        <v>3100</v>
      </c>
      <c r="O40">
        <v>2358</v>
      </c>
      <c r="P40">
        <v>2195</v>
      </c>
      <c r="Q40">
        <v>3137</v>
      </c>
      <c r="R40">
        <v>2365</v>
      </c>
      <c r="S40">
        <v>2365</v>
      </c>
      <c r="T40">
        <v>3106</v>
      </c>
      <c r="U40">
        <v>2367</v>
      </c>
      <c r="V40">
        <v>2237</v>
      </c>
      <c r="W40">
        <v>3109</v>
      </c>
    </row>
    <row r="41" spans="1:23" x14ac:dyDescent="0.45">
      <c r="A41">
        <v>13038</v>
      </c>
      <c r="B41">
        <v>15306</v>
      </c>
      <c r="C41">
        <v>32770</v>
      </c>
      <c r="D41">
        <v>14661</v>
      </c>
      <c r="E41">
        <v>41607</v>
      </c>
      <c r="F41">
        <v>9212</v>
      </c>
      <c r="G41">
        <v>8395</v>
      </c>
      <c r="H41">
        <v>17143</v>
      </c>
      <c r="I41">
        <v>2724</v>
      </c>
      <c r="J41">
        <v>4985</v>
      </c>
      <c r="K41">
        <v>3086</v>
      </c>
      <c r="L41">
        <v>2836</v>
      </c>
      <c r="M41">
        <v>2621</v>
      </c>
      <c r="N41">
        <v>2654</v>
      </c>
      <c r="O41">
        <v>2988</v>
      </c>
      <c r="P41">
        <v>2767</v>
      </c>
      <c r="Q41">
        <v>2856</v>
      </c>
      <c r="R41">
        <v>2468</v>
      </c>
      <c r="S41">
        <v>2435</v>
      </c>
      <c r="T41">
        <v>2860</v>
      </c>
      <c r="U41">
        <v>2443</v>
      </c>
      <c r="V41">
        <v>2578</v>
      </c>
      <c r="W41">
        <v>2851</v>
      </c>
    </row>
    <row r="42" spans="1:23" x14ac:dyDescent="0.45">
      <c r="A42">
        <v>15040</v>
      </c>
      <c r="B42">
        <v>9412</v>
      </c>
      <c r="C42">
        <v>16539</v>
      </c>
      <c r="D42">
        <v>8105</v>
      </c>
      <c r="E42">
        <v>6596</v>
      </c>
      <c r="F42">
        <v>7729</v>
      </c>
      <c r="G42">
        <v>7979</v>
      </c>
      <c r="H42">
        <v>8088</v>
      </c>
      <c r="I42">
        <v>2237</v>
      </c>
      <c r="J42">
        <v>2250</v>
      </c>
      <c r="K42">
        <v>2159</v>
      </c>
      <c r="L42">
        <v>2604</v>
      </c>
      <c r="M42">
        <v>2477</v>
      </c>
      <c r="N42">
        <v>2682</v>
      </c>
      <c r="O42">
        <v>2237</v>
      </c>
      <c r="P42">
        <v>2244</v>
      </c>
      <c r="Q42">
        <v>2154</v>
      </c>
      <c r="R42">
        <v>2254</v>
      </c>
      <c r="S42">
        <v>2127</v>
      </c>
      <c r="T42">
        <v>2540</v>
      </c>
      <c r="U42">
        <v>2248</v>
      </c>
      <c r="V42">
        <v>2037</v>
      </c>
      <c r="W42">
        <v>2394</v>
      </c>
    </row>
    <row r="43" spans="1:23" x14ac:dyDescent="0.45">
      <c r="A43">
        <v>14883</v>
      </c>
      <c r="B43">
        <v>10090</v>
      </c>
      <c r="C43">
        <v>19213</v>
      </c>
      <c r="D43">
        <v>11304</v>
      </c>
      <c r="E43">
        <v>9063</v>
      </c>
      <c r="F43">
        <v>13272</v>
      </c>
      <c r="G43">
        <v>8588</v>
      </c>
      <c r="H43">
        <v>11290</v>
      </c>
      <c r="I43">
        <v>2185</v>
      </c>
      <c r="J43">
        <v>2111</v>
      </c>
      <c r="K43">
        <v>2466</v>
      </c>
      <c r="L43">
        <v>2208</v>
      </c>
      <c r="M43">
        <v>5047</v>
      </c>
      <c r="N43">
        <v>2502</v>
      </c>
      <c r="O43">
        <v>2983</v>
      </c>
      <c r="P43">
        <v>2118</v>
      </c>
      <c r="Q43">
        <v>2411</v>
      </c>
      <c r="R43">
        <v>2964</v>
      </c>
      <c r="S43">
        <v>2960</v>
      </c>
      <c r="T43">
        <v>2514</v>
      </c>
      <c r="U43">
        <v>2919</v>
      </c>
      <c r="V43">
        <v>2069</v>
      </c>
      <c r="W43">
        <v>3292</v>
      </c>
    </row>
    <row r="44" spans="1:23" x14ac:dyDescent="0.45">
      <c r="A44">
        <v>15458</v>
      </c>
      <c r="B44">
        <v>6657</v>
      </c>
      <c r="C44">
        <v>16448</v>
      </c>
      <c r="D44">
        <v>4952</v>
      </c>
      <c r="E44">
        <v>8126</v>
      </c>
      <c r="F44">
        <v>10058</v>
      </c>
      <c r="G44">
        <v>9104</v>
      </c>
      <c r="H44">
        <v>9840</v>
      </c>
      <c r="I44">
        <v>3004</v>
      </c>
      <c r="J44">
        <v>2970</v>
      </c>
      <c r="K44">
        <v>3527</v>
      </c>
      <c r="L44">
        <v>2735</v>
      </c>
      <c r="M44">
        <v>2161</v>
      </c>
      <c r="N44">
        <v>2969</v>
      </c>
      <c r="O44">
        <v>3027</v>
      </c>
      <c r="P44">
        <v>2235</v>
      </c>
      <c r="Q44">
        <v>3533</v>
      </c>
      <c r="R44">
        <v>1985</v>
      </c>
      <c r="S44">
        <v>2063</v>
      </c>
      <c r="T44">
        <v>2933</v>
      </c>
      <c r="U44">
        <v>3709</v>
      </c>
      <c r="V44">
        <v>2193</v>
      </c>
      <c r="W44">
        <v>3273</v>
      </c>
    </row>
    <row r="45" spans="1:23" x14ac:dyDescent="0.45">
      <c r="A45">
        <v>18432</v>
      </c>
      <c r="B45">
        <v>7841</v>
      </c>
      <c r="C45">
        <v>18572</v>
      </c>
      <c r="D45">
        <v>6136</v>
      </c>
      <c r="E45">
        <v>9793</v>
      </c>
      <c r="F45">
        <v>12545</v>
      </c>
      <c r="G45">
        <v>8322</v>
      </c>
      <c r="H45">
        <v>12641</v>
      </c>
      <c r="I45">
        <v>2547</v>
      </c>
      <c r="J45">
        <v>2537</v>
      </c>
      <c r="K45">
        <v>2452</v>
      </c>
      <c r="L45">
        <v>3027</v>
      </c>
      <c r="M45">
        <v>2974</v>
      </c>
      <c r="N45">
        <v>3499</v>
      </c>
      <c r="O45">
        <v>2544</v>
      </c>
      <c r="P45">
        <v>2378</v>
      </c>
      <c r="Q45">
        <v>2486</v>
      </c>
      <c r="R45">
        <v>2076</v>
      </c>
      <c r="S45">
        <v>3048</v>
      </c>
      <c r="T45">
        <v>3363</v>
      </c>
      <c r="U45">
        <v>2452</v>
      </c>
      <c r="V45">
        <v>2957</v>
      </c>
      <c r="W45">
        <v>3534</v>
      </c>
    </row>
    <row r="46" spans="1:23" x14ac:dyDescent="0.45">
      <c r="A46">
        <v>16373</v>
      </c>
      <c r="B46">
        <v>7896</v>
      </c>
      <c r="C46">
        <v>24504</v>
      </c>
      <c r="D46">
        <v>7483</v>
      </c>
      <c r="E46">
        <v>8808</v>
      </c>
      <c r="F46">
        <v>43410</v>
      </c>
      <c r="G46">
        <v>12344</v>
      </c>
      <c r="H46">
        <v>8026</v>
      </c>
      <c r="I46">
        <v>2472</v>
      </c>
      <c r="J46">
        <v>2241</v>
      </c>
      <c r="K46">
        <v>2927</v>
      </c>
      <c r="L46">
        <v>3303</v>
      </c>
      <c r="M46">
        <v>3328</v>
      </c>
      <c r="N46">
        <v>3311</v>
      </c>
      <c r="O46">
        <v>3327</v>
      </c>
      <c r="P46">
        <v>3326</v>
      </c>
      <c r="Q46">
        <v>3540</v>
      </c>
      <c r="R46">
        <v>3268</v>
      </c>
      <c r="S46">
        <v>3329</v>
      </c>
      <c r="T46">
        <v>3426</v>
      </c>
      <c r="U46">
        <v>3338</v>
      </c>
      <c r="V46">
        <v>3263</v>
      </c>
      <c r="W46">
        <v>3402</v>
      </c>
    </row>
    <row r="47" spans="1:23" x14ac:dyDescent="0.45">
      <c r="A47">
        <v>12233</v>
      </c>
      <c r="B47">
        <v>8572</v>
      </c>
      <c r="C47">
        <v>20656</v>
      </c>
      <c r="D47">
        <v>6747</v>
      </c>
      <c r="E47">
        <v>7564</v>
      </c>
      <c r="F47">
        <v>24492</v>
      </c>
      <c r="G47">
        <v>11625</v>
      </c>
      <c r="H47">
        <v>21651</v>
      </c>
      <c r="I47">
        <v>9189</v>
      </c>
      <c r="J47">
        <v>5939</v>
      </c>
      <c r="K47">
        <v>3338</v>
      </c>
      <c r="L47">
        <v>2955</v>
      </c>
      <c r="M47">
        <v>2922</v>
      </c>
      <c r="N47">
        <v>3486</v>
      </c>
      <c r="O47">
        <v>8719</v>
      </c>
      <c r="P47">
        <v>2597</v>
      </c>
      <c r="Q47">
        <v>3466</v>
      </c>
      <c r="R47">
        <v>2735</v>
      </c>
      <c r="S47">
        <v>3005</v>
      </c>
      <c r="T47">
        <v>3913</v>
      </c>
      <c r="U47">
        <v>2904</v>
      </c>
      <c r="V47">
        <v>3143</v>
      </c>
      <c r="W47">
        <v>3733</v>
      </c>
    </row>
    <row r="48" spans="1:23" x14ac:dyDescent="0.45">
      <c r="A48">
        <v>17861</v>
      </c>
      <c r="B48">
        <v>5800</v>
      </c>
      <c r="C48">
        <v>15815</v>
      </c>
      <c r="D48">
        <v>4400</v>
      </c>
      <c r="E48">
        <v>7601</v>
      </c>
      <c r="F48">
        <v>18448</v>
      </c>
      <c r="G48">
        <v>8881</v>
      </c>
      <c r="H48">
        <v>12431</v>
      </c>
      <c r="I48">
        <v>2827</v>
      </c>
      <c r="J48">
        <v>5206</v>
      </c>
      <c r="K48">
        <v>2629</v>
      </c>
      <c r="L48">
        <v>2474</v>
      </c>
      <c r="M48">
        <v>2427</v>
      </c>
      <c r="N48">
        <v>2556</v>
      </c>
      <c r="O48">
        <v>5165</v>
      </c>
      <c r="P48">
        <v>2180</v>
      </c>
      <c r="Q48">
        <v>2672</v>
      </c>
      <c r="R48">
        <v>2766</v>
      </c>
      <c r="S48">
        <v>5171</v>
      </c>
      <c r="T48">
        <v>3031</v>
      </c>
      <c r="U48">
        <v>2745</v>
      </c>
      <c r="V48">
        <v>2174</v>
      </c>
      <c r="W48">
        <v>2964</v>
      </c>
    </row>
    <row r="49" spans="1:23" x14ac:dyDescent="0.45">
      <c r="A49">
        <v>23139</v>
      </c>
      <c r="B49">
        <v>7790</v>
      </c>
      <c r="C49">
        <v>16965</v>
      </c>
      <c r="D49">
        <v>6059</v>
      </c>
      <c r="E49">
        <v>7969</v>
      </c>
      <c r="F49">
        <v>5363</v>
      </c>
      <c r="G49">
        <v>12061</v>
      </c>
      <c r="H49">
        <v>9070</v>
      </c>
      <c r="I49">
        <v>2328</v>
      </c>
      <c r="J49">
        <v>3489</v>
      </c>
      <c r="K49">
        <v>2491</v>
      </c>
      <c r="L49">
        <v>3717</v>
      </c>
      <c r="M49">
        <v>2874</v>
      </c>
      <c r="N49">
        <v>3504</v>
      </c>
      <c r="O49">
        <v>2874</v>
      </c>
      <c r="P49">
        <v>3223</v>
      </c>
      <c r="Q49">
        <v>3503</v>
      </c>
      <c r="R49">
        <v>2882</v>
      </c>
      <c r="S49">
        <v>2878</v>
      </c>
      <c r="T49">
        <v>3156</v>
      </c>
      <c r="U49">
        <v>2874</v>
      </c>
      <c r="V49">
        <v>3226</v>
      </c>
      <c r="W49">
        <v>3652</v>
      </c>
    </row>
    <row r="50" spans="1:23" x14ac:dyDescent="0.45">
      <c r="A50">
        <v>17157</v>
      </c>
      <c r="B50">
        <v>8172</v>
      </c>
      <c r="C50">
        <v>15542</v>
      </c>
      <c r="D50">
        <v>6205</v>
      </c>
      <c r="E50">
        <v>7834</v>
      </c>
      <c r="F50">
        <v>8180</v>
      </c>
      <c r="G50">
        <v>10343</v>
      </c>
      <c r="H50">
        <v>6233</v>
      </c>
      <c r="I50">
        <v>2892</v>
      </c>
      <c r="J50">
        <v>2441</v>
      </c>
      <c r="K50">
        <v>2962</v>
      </c>
      <c r="L50">
        <v>2364</v>
      </c>
      <c r="M50">
        <v>2349</v>
      </c>
      <c r="N50">
        <v>2671</v>
      </c>
      <c r="O50">
        <v>4732</v>
      </c>
      <c r="P50">
        <v>2750</v>
      </c>
      <c r="Q50">
        <v>2991</v>
      </c>
      <c r="R50">
        <v>2428</v>
      </c>
      <c r="S50">
        <v>2346</v>
      </c>
      <c r="T50">
        <v>2714</v>
      </c>
      <c r="U50">
        <v>2322</v>
      </c>
      <c r="V50">
        <v>2336</v>
      </c>
      <c r="W50">
        <v>2610</v>
      </c>
    </row>
    <row r="51" spans="1:23" x14ac:dyDescent="0.45">
      <c r="A51">
        <v>17772</v>
      </c>
      <c r="B51">
        <v>9725</v>
      </c>
      <c r="C51">
        <v>31764</v>
      </c>
      <c r="D51">
        <v>4317</v>
      </c>
      <c r="E51">
        <v>7992</v>
      </c>
      <c r="F51">
        <v>10307</v>
      </c>
      <c r="G51">
        <v>10235</v>
      </c>
      <c r="H51">
        <v>8831</v>
      </c>
      <c r="I51">
        <v>2805</v>
      </c>
      <c r="J51">
        <v>5176</v>
      </c>
      <c r="K51">
        <v>2475</v>
      </c>
      <c r="L51">
        <v>2743</v>
      </c>
      <c r="M51">
        <v>2332</v>
      </c>
      <c r="N51">
        <v>2564</v>
      </c>
      <c r="O51">
        <v>4810</v>
      </c>
      <c r="P51">
        <v>2603</v>
      </c>
      <c r="Q51">
        <v>2840</v>
      </c>
      <c r="R51">
        <v>2335</v>
      </c>
      <c r="S51">
        <v>2338</v>
      </c>
      <c r="T51">
        <v>2680</v>
      </c>
      <c r="U51">
        <v>2327</v>
      </c>
      <c r="V51">
        <v>2506</v>
      </c>
      <c r="W51">
        <v>2760</v>
      </c>
    </row>
    <row r="52" spans="1:23" x14ac:dyDescent="0.45">
      <c r="A52">
        <v>12144</v>
      </c>
      <c r="B52">
        <v>12488</v>
      </c>
      <c r="C52">
        <v>14181</v>
      </c>
      <c r="D52">
        <v>15066</v>
      </c>
      <c r="E52">
        <v>20666</v>
      </c>
      <c r="F52">
        <v>11415</v>
      </c>
      <c r="G52">
        <v>10730</v>
      </c>
      <c r="H52">
        <v>15343</v>
      </c>
      <c r="I52">
        <v>2932</v>
      </c>
      <c r="J52">
        <v>5996</v>
      </c>
      <c r="K52">
        <v>2198</v>
      </c>
      <c r="L52">
        <v>2908</v>
      </c>
      <c r="M52">
        <v>6001</v>
      </c>
      <c r="N52">
        <v>2220</v>
      </c>
      <c r="O52">
        <v>2576</v>
      </c>
      <c r="P52">
        <v>2959</v>
      </c>
      <c r="Q52">
        <v>3183</v>
      </c>
      <c r="R52">
        <v>2575</v>
      </c>
      <c r="S52">
        <v>2601</v>
      </c>
      <c r="T52">
        <v>2711</v>
      </c>
      <c r="U52">
        <v>2582</v>
      </c>
      <c r="V52">
        <v>2955</v>
      </c>
      <c r="W52">
        <v>2712</v>
      </c>
    </row>
    <row r="53" spans="1:23" x14ac:dyDescent="0.45">
      <c r="A53">
        <v>15023</v>
      </c>
      <c r="B53">
        <v>4771</v>
      </c>
      <c r="C53">
        <v>14995</v>
      </c>
      <c r="D53">
        <v>4248</v>
      </c>
      <c r="E53">
        <v>14628</v>
      </c>
      <c r="F53">
        <v>7855</v>
      </c>
      <c r="G53">
        <v>9380</v>
      </c>
      <c r="H53">
        <v>15542</v>
      </c>
      <c r="I53">
        <v>2595</v>
      </c>
      <c r="J53">
        <v>2636</v>
      </c>
      <c r="K53">
        <v>2670</v>
      </c>
      <c r="L53">
        <v>2117</v>
      </c>
      <c r="M53">
        <v>2065</v>
      </c>
      <c r="N53">
        <v>2215</v>
      </c>
      <c r="O53">
        <v>2586</v>
      </c>
      <c r="P53">
        <v>2089</v>
      </c>
      <c r="Q53">
        <v>2715</v>
      </c>
      <c r="R53">
        <v>2737</v>
      </c>
      <c r="S53">
        <v>2600</v>
      </c>
      <c r="T53">
        <v>2777</v>
      </c>
      <c r="U53">
        <v>2592</v>
      </c>
      <c r="V53">
        <v>2440</v>
      </c>
      <c r="W53">
        <v>3021</v>
      </c>
    </row>
    <row r="54" spans="1:23" x14ac:dyDescent="0.45">
      <c r="A54">
        <v>13355</v>
      </c>
      <c r="B54">
        <v>5859</v>
      </c>
      <c r="C54">
        <v>16503</v>
      </c>
      <c r="D54">
        <v>5453</v>
      </c>
      <c r="E54">
        <v>8538</v>
      </c>
      <c r="F54">
        <v>29122</v>
      </c>
      <c r="G54">
        <v>8625</v>
      </c>
      <c r="H54">
        <v>18271</v>
      </c>
      <c r="I54">
        <v>2547</v>
      </c>
      <c r="J54">
        <v>2268</v>
      </c>
      <c r="K54">
        <v>2513</v>
      </c>
      <c r="L54">
        <v>2368</v>
      </c>
      <c r="M54">
        <v>2268</v>
      </c>
      <c r="N54">
        <v>2554</v>
      </c>
      <c r="O54">
        <v>2247</v>
      </c>
      <c r="P54">
        <v>1977</v>
      </c>
      <c r="Q54">
        <v>2844</v>
      </c>
      <c r="R54">
        <v>2690</v>
      </c>
      <c r="S54">
        <v>2249</v>
      </c>
      <c r="T54">
        <v>2665</v>
      </c>
      <c r="U54">
        <v>2407</v>
      </c>
      <c r="V54">
        <v>4471</v>
      </c>
      <c r="W54">
        <v>2416</v>
      </c>
    </row>
    <row r="55" spans="1:23" x14ac:dyDescent="0.45">
      <c r="A55">
        <v>16953</v>
      </c>
      <c r="B55">
        <v>5827</v>
      </c>
      <c r="C55">
        <v>21811</v>
      </c>
      <c r="D55">
        <v>5978</v>
      </c>
      <c r="E55">
        <v>16740</v>
      </c>
      <c r="F55">
        <v>9497</v>
      </c>
      <c r="G55">
        <v>8716</v>
      </c>
      <c r="H55">
        <v>13780</v>
      </c>
      <c r="I55">
        <v>2153</v>
      </c>
      <c r="J55">
        <v>4491</v>
      </c>
      <c r="K55">
        <v>4799</v>
      </c>
      <c r="L55">
        <v>2248</v>
      </c>
      <c r="M55">
        <v>2194</v>
      </c>
      <c r="N55">
        <v>2603</v>
      </c>
      <c r="O55">
        <v>4478</v>
      </c>
      <c r="P55">
        <v>1973</v>
      </c>
      <c r="Q55">
        <v>2573</v>
      </c>
      <c r="R55">
        <v>2179</v>
      </c>
      <c r="S55">
        <v>2017</v>
      </c>
      <c r="T55">
        <v>2438</v>
      </c>
      <c r="U55">
        <v>2162</v>
      </c>
      <c r="V55">
        <v>2177</v>
      </c>
      <c r="W55">
        <v>2711</v>
      </c>
    </row>
    <row r="56" spans="1:23" x14ac:dyDescent="0.45">
      <c r="A56">
        <v>11743</v>
      </c>
      <c r="B56">
        <v>6582</v>
      </c>
      <c r="C56">
        <v>19038</v>
      </c>
      <c r="D56">
        <v>3921</v>
      </c>
      <c r="E56">
        <v>6559</v>
      </c>
      <c r="F56">
        <v>9786</v>
      </c>
      <c r="G56">
        <v>9776</v>
      </c>
      <c r="H56">
        <v>19433</v>
      </c>
      <c r="I56">
        <v>3408</v>
      </c>
      <c r="J56">
        <v>3072</v>
      </c>
      <c r="K56">
        <v>3417</v>
      </c>
      <c r="L56">
        <v>3087</v>
      </c>
      <c r="M56">
        <v>3072</v>
      </c>
      <c r="N56">
        <v>3370</v>
      </c>
      <c r="O56">
        <v>3120</v>
      </c>
      <c r="P56">
        <v>2247</v>
      </c>
      <c r="Q56">
        <v>3327</v>
      </c>
      <c r="R56">
        <v>2779</v>
      </c>
      <c r="S56">
        <v>2209</v>
      </c>
      <c r="T56">
        <v>2945</v>
      </c>
      <c r="U56">
        <v>3072</v>
      </c>
      <c r="V56">
        <v>2110</v>
      </c>
      <c r="W56">
        <v>3508</v>
      </c>
    </row>
    <row r="57" spans="1:23" x14ac:dyDescent="0.45">
      <c r="A57">
        <v>14898</v>
      </c>
      <c r="B57">
        <v>11519</v>
      </c>
      <c r="C57">
        <v>15859</v>
      </c>
      <c r="D57">
        <v>11234</v>
      </c>
      <c r="E57">
        <v>9536</v>
      </c>
      <c r="F57">
        <v>11482</v>
      </c>
      <c r="G57">
        <v>9404</v>
      </c>
      <c r="H57">
        <v>8324</v>
      </c>
      <c r="I57">
        <v>2652</v>
      </c>
      <c r="J57">
        <v>2130</v>
      </c>
      <c r="K57">
        <v>3153</v>
      </c>
      <c r="L57">
        <v>2163</v>
      </c>
      <c r="M57">
        <v>4651</v>
      </c>
      <c r="N57">
        <v>2570</v>
      </c>
      <c r="O57">
        <v>4619</v>
      </c>
      <c r="P57">
        <v>2109</v>
      </c>
      <c r="Q57">
        <v>2662</v>
      </c>
      <c r="R57">
        <v>2506</v>
      </c>
      <c r="S57">
        <v>2492</v>
      </c>
      <c r="T57">
        <v>2576</v>
      </c>
      <c r="U57">
        <v>2508</v>
      </c>
      <c r="V57">
        <v>2053</v>
      </c>
      <c r="W57">
        <v>2783</v>
      </c>
    </row>
    <row r="58" spans="1:23" x14ac:dyDescent="0.45">
      <c r="A58">
        <v>34151</v>
      </c>
      <c r="B58">
        <v>5185</v>
      </c>
      <c r="C58">
        <v>14663</v>
      </c>
      <c r="D58">
        <v>4976</v>
      </c>
      <c r="E58">
        <v>8684</v>
      </c>
      <c r="F58">
        <v>16282</v>
      </c>
      <c r="G58">
        <v>9173</v>
      </c>
      <c r="H58">
        <v>13924</v>
      </c>
      <c r="I58">
        <v>2931</v>
      </c>
      <c r="J58">
        <v>3500</v>
      </c>
      <c r="K58">
        <v>2691</v>
      </c>
      <c r="L58">
        <v>6144</v>
      </c>
      <c r="M58">
        <v>3490</v>
      </c>
      <c r="N58">
        <v>2663</v>
      </c>
      <c r="O58">
        <v>3537</v>
      </c>
      <c r="P58">
        <v>2704</v>
      </c>
      <c r="Q58">
        <v>2734</v>
      </c>
      <c r="R58">
        <v>2830</v>
      </c>
      <c r="S58">
        <v>3523</v>
      </c>
      <c r="T58">
        <v>2757</v>
      </c>
      <c r="U58">
        <v>3494</v>
      </c>
      <c r="V58">
        <v>2649</v>
      </c>
      <c r="W58">
        <v>2844</v>
      </c>
    </row>
    <row r="59" spans="1:23" x14ac:dyDescent="0.45">
      <c r="A59">
        <v>14096</v>
      </c>
      <c r="B59">
        <v>9185</v>
      </c>
      <c r="C59">
        <v>20533</v>
      </c>
      <c r="D59">
        <v>8340</v>
      </c>
      <c r="E59">
        <v>10061</v>
      </c>
      <c r="F59">
        <v>12189</v>
      </c>
      <c r="G59">
        <v>9918</v>
      </c>
      <c r="H59">
        <v>10598</v>
      </c>
      <c r="I59">
        <v>2683</v>
      </c>
      <c r="J59">
        <v>2586</v>
      </c>
      <c r="K59">
        <v>2791</v>
      </c>
      <c r="L59">
        <v>2697</v>
      </c>
      <c r="M59">
        <v>2550</v>
      </c>
      <c r="N59">
        <v>2816</v>
      </c>
      <c r="O59">
        <v>4952</v>
      </c>
      <c r="P59">
        <v>2343</v>
      </c>
      <c r="Q59">
        <v>3109</v>
      </c>
      <c r="R59">
        <v>2570</v>
      </c>
      <c r="S59">
        <v>4805</v>
      </c>
      <c r="T59">
        <v>3261</v>
      </c>
      <c r="U59">
        <v>2562</v>
      </c>
      <c r="V59">
        <v>2716</v>
      </c>
      <c r="W59">
        <v>2804</v>
      </c>
    </row>
    <row r="60" spans="1:23" x14ac:dyDescent="0.45">
      <c r="A60">
        <v>11903</v>
      </c>
      <c r="B60">
        <v>5749</v>
      </c>
      <c r="C60">
        <v>12357</v>
      </c>
      <c r="D60">
        <v>4654</v>
      </c>
      <c r="E60">
        <v>6952</v>
      </c>
      <c r="F60">
        <v>11668</v>
      </c>
      <c r="G60">
        <v>19329</v>
      </c>
      <c r="H60">
        <v>12272</v>
      </c>
      <c r="I60">
        <v>2476</v>
      </c>
      <c r="J60">
        <v>2817</v>
      </c>
      <c r="K60">
        <v>2764</v>
      </c>
      <c r="L60">
        <v>3284</v>
      </c>
      <c r="M60">
        <v>2560</v>
      </c>
      <c r="N60">
        <v>3483</v>
      </c>
      <c r="O60">
        <v>2590</v>
      </c>
      <c r="P60">
        <v>2335</v>
      </c>
      <c r="Q60">
        <v>3471</v>
      </c>
      <c r="R60">
        <v>3260</v>
      </c>
      <c r="S60">
        <v>2449</v>
      </c>
      <c r="T60">
        <v>3573</v>
      </c>
      <c r="U60">
        <v>2569</v>
      </c>
      <c r="V60">
        <v>2563</v>
      </c>
      <c r="W60">
        <v>3447</v>
      </c>
    </row>
    <row r="61" spans="1:23" x14ac:dyDescent="0.45">
      <c r="A61">
        <v>18395</v>
      </c>
      <c r="B61">
        <v>4927</v>
      </c>
      <c r="C61">
        <v>20406</v>
      </c>
      <c r="D61">
        <v>6466</v>
      </c>
      <c r="E61">
        <v>38771</v>
      </c>
      <c r="F61">
        <v>10390</v>
      </c>
      <c r="G61">
        <v>9328</v>
      </c>
      <c r="H61">
        <v>19508</v>
      </c>
      <c r="I61">
        <v>3010</v>
      </c>
      <c r="J61">
        <v>2086</v>
      </c>
      <c r="K61">
        <v>3090</v>
      </c>
      <c r="L61">
        <v>2252</v>
      </c>
      <c r="M61">
        <v>4978</v>
      </c>
      <c r="N61">
        <v>3052</v>
      </c>
      <c r="O61">
        <v>2484</v>
      </c>
      <c r="P61">
        <v>2515</v>
      </c>
      <c r="Q61">
        <v>3031</v>
      </c>
      <c r="R61">
        <v>2118</v>
      </c>
      <c r="S61">
        <v>4986</v>
      </c>
      <c r="T61">
        <v>3182</v>
      </c>
      <c r="U61">
        <v>2478</v>
      </c>
      <c r="V61">
        <v>2405</v>
      </c>
      <c r="W61">
        <v>3277</v>
      </c>
    </row>
    <row r="62" spans="1:23" x14ac:dyDescent="0.45">
      <c r="A62">
        <v>13716</v>
      </c>
      <c r="B62">
        <v>8213</v>
      </c>
      <c r="C62">
        <v>22566</v>
      </c>
      <c r="D62">
        <v>9953</v>
      </c>
      <c r="E62">
        <v>8051</v>
      </c>
      <c r="F62">
        <v>9872</v>
      </c>
      <c r="G62">
        <v>7372</v>
      </c>
      <c r="H62">
        <v>8695</v>
      </c>
      <c r="I62">
        <v>2245</v>
      </c>
      <c r="J62">
        <v>4369</v>
      </c>
      <c r="K62">
        <v>2486</v>
      </c>
      <c r="L62">
        <v>2670</v>
      </c>
      <c r="M62">
        <v>2629</v>
      </c>
      <c r="N62">
        <v>2485</v>
      </c>
      <c r="O62">
        <v>2643</v>
      </c>
      <c r="P62">
        <v>2364</v>
      </c>
      <c r="Q62">
        <v>2792</v>
      </c>
      <c r="R62">
        <v>2658</v>
      </c>
      <c r="S62">
        <v>2645</v>
      </c>
      <c r="T62">
        <v>2639</v>
      </c>
      <c r="U62">
        <v>2635</v>
      </c>
      <c r="V62">
        <v>2454</v>
      </c>
      <c r="W62">
        <v>2790</v>
      </c>
    </row>
    <row r="63" spans="1:23" x14ac:dyDescent="0.45">
      <c r="A63">
        <v>16530</v>
      </c>
      <c r="B63">
        <v>10250</v>
      </c>
      <c r="C63">
        <v>16333</v>
      </c>
      <c r="D63">
        <v>8773</v>
      </c>
      <c r="E63">
        <v>9468</v>
      </c>
      <c r="F63">
        <v>8042</v>
      </c>
      <c r="G63">
        <v>9348</v>
      </c>
      <c r="H63">
        <v>6319</v>
      </c>
      <c r="I63">
        <v>2761</v>
      </c>
      <c r="J63">
        <v>2928</v>
      </c>
      <c r="K63">
        <v>3357</v>
      </c>
      <c r="L63">
        <v>2385</v>
      </c>
      <c r="M63">
        <v>4742</v>
      </c>
      <c r="N63">
        <v>2523</v>
      </c>
      <c r="O63">
        <v>4827</v>
      </c>
      <c r="P63">
        <v>2384</v>
      </c>
      <c r="Q63">
        <v>2773</v>
      </c>
      <c r="R63">
        <v>2557</v>
      </c>
      <c r="S63">
        <v>2401</v>
      </c>
      <c r="T63">
        <v>2892</v>
      </c>
      <c r="U63">
        <v>2430</v>
      </c>
      <c r="V63">
        <v>2936</v>
      </c>
      <c r="W63">
        <v>2907</v>
      </c>
    </row>
    <row r="64" spans="1:23" x14ac:dyDescent="0.45">
      <c r="A64">
        <v>10557</v>
      </c>
      <c r="B64">
        <v>7711</v>
      </c>
      <c r="C64">
        <v>18825</v>
      </c>
      <c r="D64">
        <v>6320</v>
      </c>
      <c r="E64">
        <v>8545</v>
      </c>
      <c r="F64">
        <v>8219</v>
      </c>
      <c r="G64">
        <v>8480</v>
      </c>
      <c r="H64">
        <v>7351</v>
      </c>
      <c r="I64">
        <v>2114</v>
      </c>
      <c r="J64">
        <v>2252</v>
      </c>
      <c r="K64">
        <v>2339</v>
      </c>
      <c r="L64">
        <v>2741</v>
      </c>
      <c r="M64">
        <v>2309</v>
      </c>
      <c r="N64">
        <v>2515</v>
      </c>
      <c r="O64">
        <v>2971</v>
      </c>
      <c r="P64">
        <v>2014</v>
      </c>
      <c r="Q64">
        <v>2514</v>
      </c>
      <c r="R64">
        <v>2931</v>
      </c>
      <c r="S64">
        <v>2938</v>
      </c>
      <c r="T64">
        <v>2611</v>
      </c>
      <c r="U64">
        <v>2978</v>
      </c>
      <c r="V64">
        <v>2093</v>
      </c>
      <c r="W64">
        <v>3348</v>
      </c>
    </row>
    <row r="65" spans="1:23" x14ac:dyDescent="0.45">
      <c r="A65">
        <v>13055</v>
      </c>
      <c r="B65">
        <v>5721</v>
      </c>
      <c r="C65">
        <v>15149</v>
      </c>
      <c r="D65">
        <v>4277</v>
      </c>
      <c r="E65">
        <v>7534</v>
      </c>
      <c r="F65">
        <v>16285</v>
      </c>
      <c r="G65">
        <v>10399</v>
      </c>
      <c r="H65">
        <v>16657</v>
      </c>
      <c r="I65">
        <v>2098</v>
      </c>
      <c r="J65">
        <v>2374</v>
      </c>
      <c r="K65">
        <v>2335</v>
      </c>
      <c r="L65">
        <v>3124</v>
      </c>
      <c r="M65">
        <v>2818</v>
      </c>
      <c r="N65">
        <v>5657</v>
      </c>
      <c r="O65">
        <v>2388</v>
      </c>
      <c r="P65">
        <v>2043</v>
      </c>
      <c r="Q65">
        <v>2315</v>
      </c>
      <c r="R65">
        <v>5185</v>
      </c>
      <c r="S65">
        <v>2849</v>
      </c>
      <c r="T65">
        <v>3104</v>
      </c>
      <c r="U65">
        <v>2381</v>
      </c>
      <c r="V65">
        <v>2023</v>
      </c>
      <c r="W65">
        <v>2322</v>
      </c>
    </row>
    <row r="66" spans="1:23" x14ac:dyDescent="0.45">
      <c r="A66">
        <v>14934</v>
      </c>
      <c r="B66">
        <v>10789</v>
      </c>
      <c r="C66">
        <v>19191</v>
      </c>
      <c r="D66">
        <v>9792</v>
      </c>
      <c r="E66">
        <v>9071</v>
      </c>
      <c r="F66">
        <v>19576</v>
      </c>
      <c r="G66">
        <v>10144</v>
      </c>
      <c r="H66">
        <v>18669</v>
      </c>
      <c r="I66">
        <v>2519</v>
      </c>
      <c r="J66">
        <v>2319</v>
      </c>
      <c r="K66">
        <v>2502</v>
      </c>
      <c r="L66">
        <v>2332</v>
      </c>
      <c r="M66">
        <v>3347</v>
      </c>
      <c r="N66">
        <v>2569</v>
      </c>
      <c r="O66">
        <v>5533</v>
      </c>
      <c r="P66">
        <v>2271</v>
      </c>
      <c r="Q66">
        <v>2664</v>
      </c>
      <c r="R66">
        <v>3371</v>
      </c>
      <c r="S66">
        <v>3337</v>
      </c>
      <c r="T66">
        <v>2809</v>
      </c>
      <c r="U66">
        <v>3373</v>
      </c>
      <c r="V66">
        <v>2163</v>
      </c>
      <c r="W66">
        <v>3642</v>
      </c>
    </row>
    <row r="67" spans="1:23" x14ac:dyDescent="0.45">
      <c r="A67">
        <v>11374</v>
      </c>
      <c r="B67">
        <v>6195</v>
      </c>
      <c r="C67">
        <v>17490</v>
      </c>
      <c r="D67">
        <v>7741</v>
      </c>
      <c r="E67">
        <v>8216</v>
      </c>
      <c r="F67">
        <v>12062</v>
      </c>
      <c r="G67">
        <v>9735</v>
      </c>
      <c r="H67">
        <v>13772</v>
      </c>
      <c r="I67">
        <v>2399</v>
      </c>
      <c r="J67">
        <v>2564</v>
      </c>
      <c r="K67">
        <v>2893</v>
      </c>
      <c r="L67">
        <v>2591</v>
      </c>
      <c r="M67">
        <v>2576</v>
      </c>
      <c r="N67">
        <v>2898</v>
      </c>
      <c r="O67">
        <v>2570</v>
      </c>
      <c r="P67">
        <v>2375</v>
      </c>
      <c r="Q67">
        <v>2910</v>
      </c>
      <c r="R67">
        <v>3031</v>
      </c>
      <c r="S67">
        <v>2267</v>
      </c>
      <c r="T67">
        <v>2957</v>
      </c>
      <c r="U67">
        <v>2595</v>
      </c>
      <c r="V67">
        <v>2410</v>
      </c>
      <c r="W67">
        <v>2862</v>
      </c>
    </row>
    <row r="68" spans="1:23" x14ac:dyDescent="0.45">
      <c r="A68">
        <v>23374</v>
      </c>
      <c r="B68">
        <v>12866</v>
      </c>
      <c r="C68">
        <v>14689</v>
      </c>
      <c r="D68">
        <v>12872</v>
      </c>
      <c r="E68">
        <v>9294</v>
      </c>
      <c r="F68">
        <v>9789</v>
      </c>
      <c r="G68">
        <v>7904</v>
      </c>
      <c r="H68">
        <v>13040</v>
      </c>
      <c r="I68">
        <v>2994</v>
      </c>
      <c r="J68">
        <v>2856</v>
      </c>
      <c r="K68">
        <v>3065</v>
      </c>
      <c r="L68">
        <v>2691</v>
      </c>
      <c r="M68">
        <v>2341</v>
      </c>
      <c r="N68">
        <v>2670</v>
      </c>
      <c r="O68">
        <v>2497</v>
      </c>
      <c r="P68">
        <v>2271</v>
      </c>
      <c r="Q68">
        <v>3112</v>
      </c>
      <c r="R68">
        <v>3108</v>
      </c>
      <c r="S68">
        <v>2378</v>
      </c>
      <c r="T68">
        <v>2763</v>
      </c>
      <c r="U68">
        <v>2562</v>
      </c>
      <c r="V68">
        <v>2275</v>
      </c>
      <c r="W68">
        <v>3036</v>
      </c>
    </row>
    <row r="69" spans="1:23" x14ac:dyDescent="0.45">
      <c r="A69">
        <v>15581</v>
      </c>
      <c r="B69">
        <v>9854</v>
      </c>
      <c r="C69">
        <v>15976</v>
      </c>
      <c r="D69">
        <v>16864</v>
      </c>
      <c r="E69">
        <v>8794</v>
      </c>
      <c r="F69">
        <v>11622</v>
      </c>
      <c r="G69">
        <v>10280</v>
      </c>
      <c r="H69">
        <v>16866</v>
      </c>
      <c r="I69">
        <v>1967</v>
      </c>
      <c r="J69">
        <v>2086</v>
      </c>
      <c r="K69">
        <v>2770</v>
      </c>
      <c r="L69">
        <v>2473</v>
      </c>
      <c r="M69">
        <v>3403</v>
      </c>
      <c r="N69">
        <v>2546</v>
      </c>
      <c r="O69">
        <v>3410</v>
      </c>
      <c r="P69">
        <v>2114</v>
      </c>
      <c r="Q69">
        <v>2631</v>
      </c>
      <c r="R69">
        <v>3401</v>
      </c>
      <c r="S69">
        <v>3412</v>
      </c>
      <c r="T69">
        <v>2680</v>
      </c>
      <c r="U69">
        <v>3388</v>
      </c>
      <c r="V69">
        <v>3402</v>
      </c>
      <c r="W69">
        <v>3678</v>
      </c>
    </row>
    <row r="70" spans="1:23" x14ac:dyDescent="0.45">
      <c r="A70">
        <v>13833</v>
      </c>
      <c r="B70">
        <v>7273</v>
      </c>
      <c r="C70">
        <v>20570</v>
      </c>
      <c r="D70">
        <v>6335</v>
      </c>
      <c r="E70">
        <v>6662</v>
      </c>
      <c r="F70">
        <v>6600</v>
      </c>
      <c r="G70">
        <v>9596</v>
      </c>
      <c r="H70">
        <v>6432</v>
      </c>
      <c r="I70">
        <v>2352</v>
      </c>
      <c r="J70">
        <v>2641</v>
      </c>
      <c r="K70">
        <v>2589</v>
      </c>
      <c r="L70">
        <v>2289</v>
      </c>
      <c r="M70">
        <v>2115</v>
      </c>
      <c r="N70">
        <v>1785</v>
      </c>
      <c r="O70">
        <v>8129</v>
      </c>
      <c r="P70">
        <v>2025</v>
      </c>
      <c r="Q70">
        <v>2449</v>
      </c>
      <c r="R70">
        <v>2394</v>
      </c>
      <c r="S70">
        <v>2595</v>
      </c>
      <c r="T70">
        <v>2634</v>
      </c>
      <c r="U70">
        <v>2679</v>
      </c>
      <c r="V70">
        <v>2198</v>
      </c>
      <c r="W70">
        <v>2551</v>
      </c>
    </row>
    <row r="71" spans="1:23" x14ac:dyDescent="0.45">
      <c r="A71">
        <v>11176</v>
      </c>
      <c r="B71">
        <v>6793</v>
      </c>
      <c r="C71">
        <v>15738</v>
      </c>
      <c r="D71">
        <v>4394</v>
      </c>
      <c r="E71">
        <v>8921</v>
      </c>
      <c r="F71">
        <v>13021</v>
      </c>
      <c r="G71">
        <v>9076</v>
      </c>
      <c r="H71">
        <v>7791</v>
      </c>
      <c r="I71">
        <v>2173</v>
      </c>
      <c r="J71">
        <v>2155</v>
      </c>
      <c r="K71">
        <v>2502</v>
      </c>
      <c r="L71">
        <v>2044</v>
      </c>
      <c r="M71">
        <v>2662</v>
      </c>
      <c r="N71">
        <v>2220</v>
      </c>
      <c r="O71">
        <v>2150</v>
      </c>
      <c r="P71">
        <v>2151</v>
      </c>
      <c r="Q71">
        <v>2511</v>
      </c>
      <c r="R71">
        <v>2746</v>
      </c>
      <c r="S71">
        <v>2132</v>
      </c>
      <c r="T71">
        <v>3065</v>
      </c>
      <c r="U71">
        <v>2175</v>
      </c>
      <c r="V71">
        <v>2112</v>
      </c>
      <c r="W71">
        <v>2507</v>
      </c>
    </row>
    <row r="72" spans="1:23" x14ac:dyDescent="0.45">
      <c r="A72">
        <v>13650</v>
      </c>
      <c r="B72">
        <v>8675</v>
      </c>
      <c r="C72">
        <v>12431</v>
      </c>
      <c r="D72">
        <v>8345</v>
      </c>
      <c r="E72">
        <v>9685</v>
      </c>
      <c r="F72">
        <v>15312</v>
      </c>
      <c r="G72">
        <v>9511</v>
      </c>
      <c r="H72">
        <v>14895</v>
      </c>
      <c r="I72">
        <v>2500</v>
      </c>
      <c r="J72">
        <v>2770</v>
      </c>
      <c r="K72">
        <v>2504</v>
      </c>
      <c r="L72">
        <v>2455</v>
      </c>
      <c r="M72">
        <v>3383</v>
      </c>
      <c r="N72">
        <v>2801</v>
      </c>
      <c r="O72">
        <v>3376</v>
      </c>
      <c r="P72">
        <v>2544</v>
      </c>
      <c r="Q72">
        <v>3599</v>
      </c>
      <c r="R72">
        <v>3363</v>
      </c>
      <c r="S72">
        <v>3336</v>
      </c>
      <c r="T72">
        <v>3686</v>
      </c>
      <c r="U72">
        <v>6146</v>
      </c>
      <c r="V72">
        <v>2239</v>
      </c>
      <c r="W72">
        <v>2980</v>
      </c>
    </row>
    <row r="73" spans="1:23" x14ac:dyDescent="0.45">
      <c r="A73">
        <v>14853</v>
      </c>
      <c r="B73">
        <v>9613</v>
      </c>
      <c r="C73">
        <v>21820</v>
      </c>
      <c r="D73">
        <v>9672</v>
      </c>
      <c r="E73">
        <v>7081</v>
      </c>
      <c r="F73">
        <v>12120</v>
      </c>
      <c r="G73">
        <v>9554</v>
      </c>
      <c r="H73">
        <v>12729</v>
      </c>
      <c r="I73">
        <v>2172</v>
      </c>
      <c r="J73">
        <v>3105</v>
      </c>
      <c r="K73">
        <v>3119</v>
      </c>
      <c r="L73">
        <v>2102</v>
      </c>
      <c r="M73">
        <v>2989</v>
      </c>
      <c r="N73">
        <v>2378</v>
      </c>
      <c r="O73">
        <v>3093</v>
      </c>
      <c r="P73">
        <v>2121</v>
      </c>
      <c r="Q73">
        <v>3143</v>
      </c>
      <c r="R73">
        <v>2119</v>
      </c>
      <c r="S73">
        <v>3092</v>
      </c>
      <c r="T73">
        <v>3164</v>
      </c>
      <c r="U73">
        <v>3100</v>
      </c>
      <c r="V73">
        <v>2871</v>
      </c>
      <c r="W73">
        <v>3367</v>
      </c>
    </row>
    <row r="74" spans="1:23" x14ac:dyDescent="0.45">
      <c r="A74">
        <v>14004</v>
      </c>
      <c r="B74">
        <v>6464</v>
      </c>
      <c r="C74">
        <v>16717</v>
      </c>
      <c r="D74">
        <v>5306</v>
      </c>
      <c r="E74">
        <v>11104</v>
      </c>
      <c r="F74">
        <v>11899</v>
      </c>
      <c r="G74">
        <v>10063</v>
      </c>
      <c r="H74">
        <v>12867</v>
      </c>
      <c r="I74">
        <v>2549</v>
      </c>
      <c r="J74">
        <v>2442</v>
      </c>
      <c r="K74">
        <v>2792</v>
      </c>
      <c r="L74">
        <v>2616</v>
      </c>
      <c r="M74">
        <v>3185</v>
      </c>
      <c r="N74">
        <v>2839</v>
      </c>
      <c r="O74">
        <v>2603</v>
      </c>
      <c r="P74">
        <v>2485</v>
      </c>
      <c r="Q74">
        <v>3183</v>
      </c>
      <c r="R74">
        <v>2628</v>
      </c>
      <c r="S74">
        <v>2629</v>
      </c>
      <c r="T74">
        <v>3197</v>
      </c>
      <c r="U74">
        <v>2661</v>
      </c>
      <c r="V74">
        <v>5343</v>
      </c>
      <c r="W74">
        <v>2937</v>
      </c>
    </row>
    <row r="75" spans="1:23" x14ac:dyDescent="0.45">
      <c r="A75">
        <v>13538</v>
      </c>
      <c r="B75">
        <v>25065</v>
      </c>
      <c r="C75">
        <v>18939</v>
      </c>
      <c r="D75">
        <v>22663</v>
      </c>
      <c r="E75">
        <v>8644</v>
      </c>
      <c r="F75">
        <v>33009</v>
      </c>
      <c r="G75">
        <v>7615</v>
      </c>
      <c r="H75">
        <v>13672</v>
      </c>
      <c r="I75">
        <v>2187</v>
      </c>
      <c r="J75">
        <v>2391</v>
      </c>
      <c r="K75">
        <v>2541</v>
      </c>
      <c r="L75">
        <v>2622</v>
      </c>
      <c r="M75">
        <v>2622</v>
      </c>
      <c r="N75">
        <v>2764</v>
      </c>
      <c r="O75">
        <v>2677</v>
      </c>
      <c r="P75">
        <v>2119</v>
      </c>
      <c r="Q75">
        <v>2709</v>
      </c>
      <c r="R75">
        <v>2817</v>
      </c>
      <c r="S75">
        <v>2635</v>
      </c>
      <c r="T75">
        <v>2863</v>
      </c>
      <c r="U75">
        <v>2826</v>
      </c>
      <c r="V75">
        <v>2066</v>
      </c>
      <c r="W75">
        <v>2686</v>
      </c>
    </row>
    <row r="76" spans="1:23" x14ac:dyDescent="0.45">
      <c r="A76">
        <v>16624</v>
      </c>
      <c r="B76">
        <v>14713</v>
      </c>
      <c r="C76">
        <v>14589</v>
      </c>
      <c r="D76">
        <v>8681</v>
      </c>
      <c r="E76">
        <v>8237</v>
      </c>
      <c r="F76">
        <v>10874</v>
      </c>
      <c r="G76">
        <v>8982</v>
      </c>
      <c r="H76">
        <v>9747</v>
      </c>
      <c r="I76">
        <v>2434</v>
      </c>
      <c r="J76">
        <v>2160</v>
      </c>
      <c r="K76">
        <v>2421</v>
      </c>
      <c r="L76">
        <v>2227</v>
      </c>
      <c r="M76">
        <v>2060</v>
      </c>
      <c r="N76">
        <v>2557</v>
      </c>
      <c r="O76">
        <v>4287</v>
      </c>
      <c r="P76">
        <v>2038</v>
      </c>
      <c r="Q76">
        <v>2542</v>
      </c>
      <c r="R76">
        <v>2462</v>
      </c>
      <c r="S76">
        <v>2448</v>
      </c>
      <c r="T76">
        <v>2638</v>
      </c>
      <c r="U76">
        <v>2474</v>
      </c>
      <c r="V76">
        <v>2147</v>
      </c>
      <c r="W76">
        <v>2660</v>
      </c>
    </row>
    <row r="77" spans="1:23" x14ac:dyDescent="0.45">
      <c r="A77">
        <v>40680</v>
      </c>
      <c r="B77">
        <v>7714</v>
      </c>
      <c r="C77">
        <v>20823</v>
      </c>
      <c r="D77">
        <v>4687</v>
      </c>
      <c r="E77">
        <v>8788</v>
      </c>
      <c r="F77">
        <v>33435</v>
      </c>
      <c r="G77">
        <v>8425</v>
      </c>
      <c r="H77">
        <v>10121</v>
      </c>
      <c r="I77">
        <v>2306</v>
      </c>
      <c r="J77">
        <v>2305</v>
      </c>
      <c r="K77">
        <v>2460</v>
      </c>
      <c r="L77">
        <v>2355</v>
      </c>
      <c r="M77">
        <v>2381</v>
      </c>
      <c r="N77">
        <v>2458</v>
      </c>
      <c r="O77">
        <v>2386</v>
      </c>
      <c r="P77">
        <v>2351</v>
      </c>
      <c r="Q77">
        <v>2675</v>
      </c>
      <c r="R77">
        <v>2474</v>
      </c>
      <c r="S77">
        <v>2364</v>
      </c>
      <c r="T77">
        <v>2648</v>
      </c>
      <c r="U77">
        <v>2429</v>
      </c>
      <c r="V77">
        <v>2281</v>
      </c>
      <c r="W77">
        <v>2651</v>
      </c>
    </row>
    <row r="78" spans="1:23" x14ac:dyDescent="0.45">
      <c r="A78">
        <v>14898</v>
      </c>
      <c r="B78">
        <v>17836</v>
      </c>
      <c r="C78">
        <v>26294</v>
      </c>
      <c r="D78">
        <v>15949</v>
      </c>
      <c r="E78">
        <v>11014</v>
      </c>
      <c r="F78">
        <v>20409</v>
      </c>
      <c r="G78">
        <v>13272</v>
      </c>
      <c r="H78">
        <v>26069</v>
      </c>
      <c r="I78">
        <v>3069</v>
      </c>
      <c r="J78">
        <v>3068</v>
      </c>
      <c r="K78">
        <v>3462</v>
      </c>
      <c r="L78">
        <v>3380</v>
      </c>
      <c r="M78">
        <v>3498</v>
      </c>
      <c r="N78">
        <v>3557</v>
      </c>
      <c r="O78">
        <v>3069</v>
      </c>
      <c r="P78">
        <v>3386</v>
      </c>
      <c r="Q78">
        <v>3502</v>
      </c>
      <c r="R78">
        <v>3245</v>
      </c>
      <c r="S78">
        <v>3480</v>
      </c>
      <c r="T78">
        <v>3966</v>
      </c>
      <c r="U78">
        <v>3087</v>
      </c>
      <c r="V78">
        <v>3298</v>
      </c>
      <c r="W78">
        <v>3907</v>
      </c>
    </row>
    <row r="79" spans="1:23" x14ac:dyDescent="0.45">
      <c r="A79">
        <v>19474</v>
      </c>
      <c r="B79">
        <v>7070</v>
      </c>
      <c r="C79">
        <v>25149</v>
      </c>
      <c r="D79">
        <v>6463</v>
      </c>
      <c r="E79">
        <v>9400</v>
      </c>
      <c r="F79">
        <v>15936</v>
      </c>
      <c r="G79">
        <v>15065</v>
      </c>
      <c r="H79">
        <v>16026</v>
      </c>
      <c r="I79">
        <v>3393</v>
      </c>
      <c r="J79">
        <v>4577</v>
      </c>
      <c r="K79">
        <v>3518</v>
      </c>
      <c r="L79">
        <v>3149</v>
      </c>
      <c r="M79">
        <v>4599</v>
      </c>
      <c r="N79">
        <v>3455</v>
      </c>
      <c r="O79">
        <v>4570</v>
      </c>
      <c r="P79">
        <v>3488</v>
      </c>
      <c r="Q79">
        <v>4678</v>
      </c>
      <c r="R79">
        <v>6922</v>
      </c>
      <c r="S79">
        <v>8054</v>
      </c>
      <c r="T79">
        <v>3172</v>
      </c>
      <c r="U79">
        <v>4585</v>
      </c>
      <c r="V79">
        <v>6735</v>
      </c>
      <c r="W79">
        <v>3661</v>
      </c>
    </row>
    <row r="80" spans="1:23" x14ac:dyDescent="0.45">
      <c r="A80">
        <v>26263</v>
      </c>
      <c r="B80">
        <v>29679</v>
      </c>
      <c r="C80">
        <v>26264</v>
      </c>
      <c r="D80">
        <v>15100</v>
      </c>
      <c r="E80">
        <v>11728</v>
      </c>
      <c r="F80">
        <v>14581</v>
      </c>
      <c r="G80">
        <v>25236</v>
      </c>
      <c r="H80">
        <v>21092</v>
      </c>
      <c r="I80">
        <v>2489</v>
      </c>
      <c r="J80">
        <v>2437</v>
      </c>
      <c r="K80">
        <v>3061</v>
      </c>
      <c r="L80">
        <v>2561</v>
      </c>
      <c r="M80">
        <v>3516</v>
      </c>
      <c r="N80">
        <v>2657</v>
      </c>
      <c r="O80">
        <v>2490</v>
      </c>
      <c r="P80">
        <v>3026</v>
      </c>
      <c r="Q80">
        <v>3134</v>
      </c>
      <c r="R80">
        <v>3532</v>
      </c>
      <c r="S80">
        <v>2707</v>
      </c>
      <c r="T80">
        <v>4062</v>
      </c>
      <c r="U80">
        <v>3230</v>
      </c>
      <c r="V80">
        <v>2227</v>
      </c>
      <c r="W80">
        <v>3735</v>
      </c>
    </row>
    <row r="81" spans="1:23" x14ac:dyDescent="0.45">
      <c r="A81">
        <v>15954</v>
      </c>
      <c r="B81">
        <v>11781</v>
      </c>
      <c r="C81">
        <v>20981</v>
      </c>
      <c r="D81">
        <v>9234</v>
      </c>
      <c r="E81">
        <v>10322</v>
      </c>
      <c r="F81">
        <v>17115</v>
      </c>
      <c r="G81">
        <v>12469</v>
      </c>
      <c r="H81">
        <v>26649</v>
      </c>
      <c r="I81">
        <v>2906</v>
      </c>
      <c r="J81">
        <v>2714</v>
      </c>
      <c r="K81">
        <v>3699</v>
      </c>
      <c r="L81">
        <v>16709</v>
      </c>
      <c r="M81">
        <v>2729</v>
      </c>
      <c r="N81">
        <v>3718</v>
      </c>
      <c r="O81">
        <v>2721</v>
      </c>
      <c r="P81">
        <v>6029</v>
      </c>
      <c r="Q81">
        <v>3620</v>
      </c>
      <c r="R81">
        <v>2991</v>
      </c>
      <c r="S81">
        <v>2614</v>
      </c>
      <c r="T81">
        <v>3273</v>
      </c>
      <c r="U81">
        <v>2716</v>
      </c>
      <c r="V81">
        <v>2533</v>
      </c>
      <c r="W81">
        <v>3693</v>
      </c>
    </row>
    <row r="82" spans="1:23" x14ac:dyDescent="0.45">
      <c r="A82">
        <v>16436</v>
      </c>
      <c r="B82">
        <v>7845</v>
      </c>
      <c r="C82">
        <v>30651</v>
      </c>
      <c r="D82">
        <v>6396</v>
      </c>
      <c r="E82">
        <v>10836</v>
      </c>
      <c r="F82">
        <v>30670</v>
      </c>
      <c r="G82">
        <v>9482</v>
      </c>
      <c r="H82">
        <v>29279</v>
      </c>
      <c r="I82">
        <v>2892</v>
      </c>
      <c r="J82">
        <v>2731</v>
      </c>
      <c r="K82">
        <v>2683</v>
      </c>
      <c r="L82">
        <v>2152</v>
      </c>
      <c r="M82">
        <v>2281</v>
      </c>
      <c r="N82">
        <v>2410</v>
      </c>
      <c r="O82">
        <v>2734</v>
      </c>
      <c r="P82">
        <v>2289</v>
      </c>
      <c r="Q82">
        <v>2720</v>
      </c>
      <c r="R82">
        <v>2262</v>
      </c>
      <c r="S82">
        <v>2601</v>
      </c>
      <c r="T82">
        <v>2589</v>
      </c>
      <c r="U82">
        <v>2892</v>
      </c>
      <c r="V82">
        <v>2067</v>
      </c>
      <c r="W82">
        <v>2891</v>
      </c>
    </row>
    <row r="83" spans="1:23" x14ac:dyDescent="0.45">
      <c r="A83">
        <v>14026</v>
      </c>
      <c r="B83">
        <v>8153</v>
      </c>
      <c r="C83">
        <v>19905</v>
      </c>
      <c r="D83">
        <v>6801</v>
      </c>
      <c r="E83">
        <v>17386</v>
      </c>
      <c r="F83">
        <v>14249</v>
      </c>
      <c r="G83">
        <v>9813</v>
      </c>
      <c r="H83">
        <v>30564</v>
      </c>
      <c r="I83">
        <v>2486</v>
      </c>
      <c r="J83">
        <v>2316</v>
      </c>
      <c r="K83">
        <v>3653</v>
      </c>
      <c r="L83">
        <v>2341</v>
      </c>
      <c r="M83">
        <v>2359</v>
      </c>
      <c r="N83">
        <v>2604</v>
      </c>
      <c r="O83">
        <v>5071</v>
      </c>
      <c r="P83">
        <v>2253</v>
      </c>
      <c r="Q83">
        <v>3311</v>
      </c>
      <c r="R83">
        <v>2430</v>
      </c>
      <c r="S83">
        <v>2282</v>
      </c>
      <c r="T83">
        <v>3775</v>
      </c>
      <c r="U83">
        <v>2291</v>
      </c>
      <c r="V83">
        <v>3450</v>
      </c>
      <c r="W83">
        <v>2677</v>
      </c>
    </row>
    <row r="84" spans="1:23" x14ac:dyDescent="0.45">
      <c r="A84">
        <v>13716</v>
      </c>
      <c r="B84">
        <v>5296</v>
      </c>
      <c r="C84">
        <v>18640</v>
      </c>
      <c r="D84">
        <v>6147</v>
      </c>
      <c r="E84">
        <v>9409</v>
      </c>
      <c r="F84">
        <v>22836</v>
      </c>
      <c r="G84">
        <v>9066</v>
      </c>
      <c r="H84">
        <v>18765</v>
      </c>
      <c r="I84">
        <v>2500</v>
      </c>
      <c r="J84">
        <v>2272</v>
      </c>
      <c r="K84">
        <v>2303</v>
      </c>
      <c r="L84">
        <v>2255</v>
      </c>
      <c r="M84">
        <v>4197</v>
      </c>
      <c r="N84">
        <v>2871</v>
      </c>
      <c r="O84">
        <v>4226</v>
      </c>
      <c r="P84">
        <v>2081</v>
      </c>
      <c r="Q84">
        <v>2845</v>
      </c>
      <c r="R84">
        <v>2243</v>
      </c>
      <c r="S84">
        <v>4199</v>
      </c>
      <c r="T84">
        <v>2852</v>
      </c>
      <c r="U84">
        <v>2349</v>
      </c>
      <c r="V84">
        <v>2416</v>
      </c>
      <c r="W84">
        <v>2453</v>
      </c>
    </row>
    <row r="85" spans="1:23" x14ac:dyDescent="0.45">
      <c r="A85">
        <v>12122</v>
      </c>
      <c r="B85">
        <v>9054</v>
      </c>
      <c r="C85">
        <v>16538</v>
      </c>
      <c r="D85">
        <v>8101</v>
      </c>
      <c r="E85">
        <v>9119</v>
      </c>
      <c r="F85">
        <v>11811</v>
      </c>
      <c r="G85">
        <v>8415</v>
      </c>
      <c r="H85">
        <v>10602</v>
      </c>
      <c r="I85">
        <v>1951</v>
      </c>
      <c r="J85">
        <v>2298</v>
      </c>
      <c r="K85">
        <v>2656</v>
      </c>
      <c r="L85">
        <v>2751</v>
      </c>
      <c r="M85">
        <v>2133</v>
      </c>
      <c r="N85">
        <v>3057</v>
      </c>
      <c r="O85">
        <v>2278</v>
      </c>
      <c r="P85">
        <v>1950</v>
      </c>
      <c r="Q85">
        <v>2676</v>
      </c>
      <c r="R85">
        <v>1998</v>
      </c>
      <c r="S85">
        <v>2149</v>
      </c>
      <c r="T85">
        <v>3088</v>
      </c>
      <c r="U85">
        <v>2308</v>
      </c>
      <c r="V85">
        <v>1946</v>
      </c>
      <c r="W85">
        <v>2650</v>
      </c>
    </row>
    <row r="86" spans="1:23" x14ac:dyDescent="0.45">
      <c r="A86">
        <v>18806</v>
      </c>
      <c r="B86">
        <v>7235</v>
      </c>
      <c r="C86">
        <v>17363</v>
      </c>
      <c r="D86">
        <v>6943</v>
      </c>
      <c r="E86">
        <v>14635</v>
      </c>
      <c r="F86">
        <v>13766</v>
      </c>
      <c r="G86">
        <v>8468</v>
      </c>
      <c r="H86">
        <v>19781</v>
      </c>
      <c r="I86">
        <v>2442</v>
      </c>
      <c r="J86">
        <v>2846</v>
      </c>
      <c r="K86">
        <v>2774</v>
      </c>
      <c r="L86">
        <v>2942</v>
      </c>
      <c r="M86">
        <v>2336</v>
      </c>
      <c r="N86">
        <v>2975</v>
      </c>
      <c r="O86">
        <v>2330</v>
      </c>
      <c r="P86">
        <v>2540</v>
      </c>
      <c r="Q86">
        <v>2922</v>
      </c>
      <c r="R86">
        <v>2386</v>
      </c>
      <c r="S86">
        <v>2336</v>
      </c>
      <c r="T86">
        <v>2997</v>
      </c>
      <c r="U86">
        <v>2302</v>
      </c>
      <c r="V86">
        <v>2630</v>
      </c>
      <c r="W86">
        <v>2615</v>
      </c>
    </row>
    <row r="87" spans="1:23" x14ac:dyDescent="0.45">
      <c r="A87">
        <v>15401</v>
      </c>
      <c r="B87">
        <v>6938</v>
      </c>
      <c r="C87">
        <v>15044</v>
      </c>
      <c r="D87">
        <v>3747</v>
      </c>
      <c r="E87">
        <v>6018</v>
      </c>
      <c r="F87">
        <v>13670</v>
      </c>
      <c r="G87">
        <v>11687</v>
      </c>
      <c r="H87">
        <v>12097</v>
      </c>
      <c r="I87">
        <v>2848</v>
      </c>
      <c r="J87">
        <v>2696</v>
      </c>
      <c r="K87">
        <v>2983</v>
      </c>
      <c r="L87">
        <v>3184</v>
      </c>
      <c r="M87">
        <v>2694</v>
      </c>
      <c r="N87">
        <v>3009</v>
      </c>
      <c r="O87">
        <v>5677</v>
      </c>
      <c r="P87">
        <v>2710</v>
      </c>
      <c r="Q87">
        <v>2848</v>
      </c>
      <c r="R87">
        <v>3168</v>
      </c>
      <c r="S87">
        <v>3188</v>
      </c>
      <c r="T87">
        <v>2617</v>
      </c>
      <c r="U87">
        <v>2687</v>
      </c>
      <c r="V87">
        <v>3037</v>
      </c>
      <c r="W87">
        <v>3110</v>
      </c>
    </row>
    <row r="88" spans="1:23" x14ac:dyDescent="0.45">
      <c r="A88">
        <v>19473</v>
      </c>
      <c r="B88">
        <v>8306</v>
      </c>
      <c r="C88">
        <v>14284</v>
      </c>
      <c r="D88">
        <v>5022</v>
      </c>
      <c r="E88">
        <v>8335</v>
      </c>
      <c r="F88">
        <v>18510</v>
      </c>
      <c r="G88">
        <v>10677</v>
      </c>
      <c r="H88">
        <v>16411</v>
      </c>
      <c r="I88">
        <v>2373</v>
      </c>
      <c r="J88">
        <v>2375</v>
      </c>
      <c r="K88">
        <v>2621</v>
      </c>
      <c r="L88">
        <v>2225</v>
      </c>
      <c r="M88">
        <v>2160</v>
      </c>
      <c r="N88">
        <v>2148</v>
      </c>
      <c r="O88">
        <v>2544</v>
      </c>
      <c r="P88">
        <v>2256</v>
      </c>
      <c r="Q88">
        <v>2829</v>
      </c>
      <c r="R88">
        <v>2611</v>
      </c>
      <c r="S88">
        <v>2582</v>
      </c>
      <c r="T88">
        <v>7074</v>
      </c>
      <c r="U88">
        <v>2572</v>
      </c>
      <c r="V88">
        <v>2402</v>
      </c>
      <c r="W88">
        <v>2907</v>
      </c>
    </row>
    <row r="89" spans="1:23" x14ac:dyDescent="0.45">
      <c r="A89">
        <v>20893</v>
      </c>
      <c r="B89">
        <v>16618</v>
      </c>
      <c r="C89">
        <v>18697</v>
      </c>
      <c r="D89">
        <v>15548</v>
      </c>
      <c r="E89">
        <v>12257</v>
      </c>
      <c r="F89">
        <v>27822</v>
      </c>
      <c r="G89">
        <v>36692</v>
      </c>
      <c r="H89">
        <v>14366</v>
      </c>
      <c r="I89">
        <v>2645</v>
      </c>
      <c r="J89">
        <v>2647</v>
      </c>
      <c r="K89">
        <v>2823</v>
      </c>
      <c r="L89">
        <v>5723</v>
      </c>
      <c r="M89">
        <v>2819</v>
      </c>
      <c r="N89">
        <v>3179</v>
      </c>
      <c r="O89">
        <v>5280</v>
      </c>
      <c r="P89">
        <v>2825</v>
      </c>
      <c r="Q89">
        <v>2930</v>
      </c>
      <c r="R89">
        <v>2967</v>
      </c>
      <c r="S89">
        <v>2809</v>
      </c>
      <c r="T89">
        <v>3218</v>
      </c>
      <c r="U89">
        <v>2770</v>
      </c>
      <c r="V89">
        <v>2810</v>
      </c>
      <c r="W89">
        <v>3022</v>
      </c>
    </row>
    <row r="90" spans="1:23" x14ac:dyDescent="0.45">
      <c r="A90">
        <v>16711</v>
      </c>
      <c r="B90">
        <v>27027</v>
      </c>
      <c r="C90">
        <v>25842</v>
      </c>
      <c r="D90">
        <v>6878</v>
      </c>
      <c r="E90">
        <v>7836</v>
      </c>
      <c r="F90">
        <v>26945</v>
      </c>
      <c r="G90">
        <v>10801</v>
      </c>
      <c r="H90">
        <v>17950</v>
      </c>
      <c r="I90">
        <v>2279</v>
      </c>
      <c r="J90">
        <v>2438</v>
      </c>
      <c r="K90">
        <v>3199</v>
      </c>
      <c r="L90">
        <v>2332</v>
      </c>
      <c r="M90">
        <v>2445</v>
      </c>
      <c r="N90">
        <v>3177</v>
      </c>
      <c r="O90">
        <v>4283</v>
      </c>
      <c r="P90">
        <v>2811</v>
      </c>
      <c r="Q90">
        <v>6854</v>
      </c>
      <c r="R90">
        <v>2274</v>
      </c>
      <c r="S90">
        <v>2489</v>
      </c>
      <c r="T90">
        <v>3189</v>
      </c>
      <c r="U90">
        <v>2455</v>
      </c>
      <c r="V90">
        <v>2260</v>
      </c>
      <c r="W90">
        <v>3195</v>
      </c>
    </row>
    <row r="91" spans="1:23" x14ac:dyDescent="0.45">
      <c r="A91">
        <v>15042</v>
      </c>
      <c r="B91">
        <v>10829</v>
      </c>
      <c r="C91">
        <v>17127</v>
      </c>
      <c r="D91">
        <v>5629</v>
      </c>
      <c r="E91">
        <v>8430</v>
      </c>
      <c r="F91">
        <v>25539</v>
      </c>
      <c r="G91">
        <v>9578</v>
      </c>
      <c r="H91">
        <v>24652</v>
      </c>
      <c r="I91">
        <v>3321</v>
      </c>
      <c r="J91">
        <v>2672</v>
      </c>
      <c r="K91">
        <v>3212</v>
      </c>
      <c r="L91">
        <v>2959</v>
      </c>
      <c r="M91">
        <v>2937</v>
      </c>
      <c r="N91">
        <v>3124</v>
      </c>
      <c r="O91">
        <v>5706</v>
      </c>
      <c r="P91">
        <v>3104</v>
      </c>
      <c r="Q91">
        <v>3314</v>
      </c>
      <c r="R91">
        <v>2912</v>
      </c>
      <c r="S91">
        <v>2954</v>
      </c>
      <c r="T91">
        <v>3099</v>
      </c>
      <c r="U91">
        <v>2921</v>
      </c>
      <c r="V91">
        <v>2810</v>
      </c>
      <c r="W91">
        <v>3108</v>
      </c>
    </row>
    <row r="92" spans="1:23" x14ac:dyDescent="0.45">
      <c r="A92">
        <v>9029</v>
      </c>
      <c r="B92">
        <v>11893</v>
      </c>
      <c r="C92">
        <v>13958</v>
      </c>
      <c r="D92">
        <v>7165</v>
      </c>
      <c r="E92">
        <v>9954</v>
      </c>
      <c r="F92">
        <v>15113</v>
      </c>
      <c r="G92">
        <v>11836</v>
      </c>
      <c r="H92">
        <v>14597</v>
      </c>
      <c r="I92">
        <v>3252</v>
      </c>
      <c r="J92">
        <v>2437</v>
      </c>
      <c r="K92">
        <v>2716</v>
      </c>
      <c r="L92">
        <v>3195</v>
      </c>
      <c r="M92">
        <v>2676</v>
      </c>
      <c r="N92">
        <v>3445</v>
      </c>
      <c r="O92">
        <v>2432</v>
      </c>
      <c r="P92">
        <v>3216</v>
      </c>
      <c r="Q92">
        <v>2759</v>
      </c>
      <c r="R92">
        <v>2492</v>
      </c>
      <c r="S92">
        <v>2448</v>
      </c>
      <c r="T92">
        <v>2737</v>
      </c>
      <c r="U92">
        <v>2458</v>
      </c>
      <c r="V92">
        <v>3141</v>
      </c>
      <c r="W92">
        <v>2953</v>
      </c>
    </row>
    <row r="93" spans="1:23" x14ac:dyDescent="0.45">
      <c r="A93">
        <v>14325</v>
      </c>
      <c r="B93">
        <v>7437</v>
      </c>
      <c r="C93">
        <v>18610</v>
      </c>
      <c r="D93">
        <v>6017</v>
      </c>
      <c r="E93">
        <v>9369</v>
      </c>
      <c r="F93">
        <v>16800</v>
      </c>
      <c r="G93">
        <v>8440</v>
      </c>
      <c r="H93">
        <v>16727</v>
      </c>
      <c r="I93">
        <v>2518</v>
      </c>
      <c r="J93">
        <v>2257</v>
      </c>
      <c r="K93">
        <v>2698</v>
      </c>
      <c r="L93">
        <v>2481</v>
      </c>
      <c r="M93">
        <v>2239</v>
      </c>
      <c r="N93">
        <v>2717</v>
      </c>
      <c r="O93">
        <v>2229</v>
      </c>
      <c r="P93">
        <v>2494</v>
      </c>
      <c r="Q93">
        <v>2726</v>
      </c>
      <c r="R93">
        <v>2727</v>
      </c>
      <c r="S93">
        <v>2528</v>
      </c>
      <c r="T93">
        <v>3019</v>
      </c>
      <c r="U93">
        <v>2245</v>
      </c>
      <c r="V93">
        <v>2504</v>
      </c>
      <c r="W93">
        <v>2717</v>
      </c>
    </row>
    <row r="94" spans="1:23" x14ac:dyDescent="0.45">
      <c r="A94">
        <v>19460</v>
      </c>
      <c r="B94">
        <v>19932</v>
      </c>
      <c r="C94">
        <v>18050</v>
      </c>
      <c r="D94">
        <v>18053</v>
      </c>
      <c r="E94">
        <v>10175</v>
      </c>
      <c r="F94">
        <v>12497</v>
      </c>
      <c r="G94">
        <v>9663</v>
      </c>
      <c r="H94">
        <v>11973</v>
      </c>
      <c r="I94">
        <v>2526</v>
      </c>
      <c r="J94">
        <v>3071</v>
      </c>
      <c r="K94">
        <v>3887</v>
      </c>
      <c r="L94">
        <v>2766</v>
      </c>
      <c r="M94">
        <v>2768</v>
      </c>
      <c r="N94">
        <v>2767</v>
      </c>
      <c r="O94">
        <v>5372</v>
      </c>
      <c r="P94">
        <v>2544</v>
      </c>
      <c r="Q94">
        <v>2847</v>
      </c>
      <c r="R94">
        <v>2763</v>
      </c>
      <c r="S94">
        <v>2767</v>
      </c>
      <c r="T94">
        <v>3043</v>
      </c>
      <c r="U94">
        <v>2769</v>
      </c>
      <c r="V94">
        <v>2967</v>
      </c>
      <c r="W94">
        <v>3055</v>
      </c>
    </row>
    <row r="95" spans="1:23" x14ac:dyDescent="0.45">
      <c r="A95">
        <v>20972</v>
      </c>
      <c r="B95">
        <v>15005</v>
      </c>
      <c r="C95">
        <v>21062</v>
      </c>
      <c r="D95">
        <v>11074</v>
      </c>
      <c r="E95">
        <v>10623</v>
      </c>
      <c r="F95">
        <v>19964</v>
      </c>
      <c r="G95">
        <v>10097</v>
      </c>
      <c r="H95">
        <v>18224</v>
      </c>
      <c r="I95">
        <v>2691</v>
      </c>
      <c r="J95">
        <v>2377</v>
      </c>
      <c r="K95">
        <v>2571</v>
      </c>
      <c r="L95">
        <v>1354</v>
      </c>
      <c r="M95">
        <v>3218</v>
      </c>
      <c r="N95">
        <v>2572</v>
      </c>
      <c r="O95">
        <v>4373</v>
      </c>
      <c r="P95">
        <v>2714</v>
      </c>
      <c r="Q95">
        <v>2945</v>
      </c>
      <c r="R95">
        <v>4415</v>
      </c>
      <c r="S95">
        <v>4343</v>
      </c>
      <c r="T95">
        <v>2995</v>
      </c>
      <c r="U95">
        <v>2355</v>
      </c>
      <c r="V95">
        <v>2638</v>
      </c>
      <c r="W95">
        <v>2634</v>
      </c>
    </row>
    <row r="96" spans="1:23" x14ac:dyDescent="0.45">
      <c r="A96">
        <v>16688</v>
      </c>
      <c r="B96">
        <v>9509</v>
      </c>
      <c r="C96">
        <v>16984</v>
      </c>
      <c r="D96">
        <v>9046</v>
      </c>
      <c r="E96">
        <v>9787</v>
      </c>
      <c r="F96">
        <v>11109</v>
      </c>
      <c r="G96">
        <v>9319</v>
      </c>
      <c r="H96">
        <v>10392</v>
      </c>
      <c r="I96">
        <v>2610</v>
      </c>
      <c r="J96">
        <v>2554</v>
      </c>
      <c r="K96">
        <v>2809</v>
      </c>
      <c r="L96">
        <v>2637</v>
      </c>
      <c r="M96">
        <v>2588</v>
      </c>
      <c r="N96">
        <v>2860</v>
      </c>
      <c r="O96">
        <v>2563</v>
      </c>
      <c r="P96">
        <v>2589</v>
      </c>
      <c r="Q96">
        <v>3155</v>
      </c>
      <c r="R96">
        <v>2935</v>
      </c>
      <c r="S96">
        <v>2940</v>
      </c>
      <c r="T96">
        <v>3180</v>
      </c>
      <c r="U96">
        <v>2645</v>
      </c>
      <c r="V96">
        <v>2637</v>
      </c>
      <c r="W96">
        <v>3208</v>
      </c>
    </row>
    <row r="97" spans="1:110" x14ac:dyDescent="0.45">
      <c r="A97">
        <v>18916</v>
      </c>
      <c r="B97">
        <v>11575</v>
      </c>
      <c r="C97">
        <v>21302</v>
      </c>
      <c r="D97">
        <v>10935</v>
      </c>
      <c r="E97">
        <v>10596</v>
      </c>
      <c r="F97">
        <v>14903</v>
      </c>
      <c r="G97">
        <v>11966</v>
      </c>
      <c r="H97">
        <v>12356</v>
      </c>
      <c r="I97">
        <v>2842</v>
      </c>
      <c r="J97">
        <v>2930</v>
      </c>
      <c r="K97">
        <v>3246</v>
      </c>
      <c r="L97">
        <v>2973</v>
      </c>
      <c r="M97">
        <v>3363</v>
      </c>
      <c r="N97">
        <v>3207</v>
      </c>
      <c r="O97">
        <v>6176</v>
      </c>
      <c r="P97">
        <v>2879</v>
      </c>
      <c r="Q97">
        <v>3459</v>
      </c>
      <c r="R97">
        <v>6218</v>
      </c>
      <c r="S97">
        <v>3350</v>
      </c>
      <c r="T97">
        <v>3374</v>
      </c>
      <c r="U97">
        <v>3403</v>
      </c>
      <c r="V97">
        <v>3032</v>
      </c>
      <c r="W97">
        <v>3705</v>
      </c>
    </row>
    <row r="98" spans="1:110" x14ac:dyDescent="0.45">
      <c r="A98">
        <v>16708</v>
      </c>
      <c r="B98">
        <v>15282</v>
      </c>
      <c r="C98">
        <v>24356</v>
      </c>
      <c r="D98">
        <v>15183</v>
      </c>
      <c r="E98">
        <v>11853</v>
      </c>
      <c r="F98">
        <v>15831</v>
      </c>
      <c r="G98">
        <v>14858</v>
      </c>
      <c r="H98">
        <v>13902</v>
      </c>
      <c r="I98">
        <v>3832</v>
      </c>
      <c r="J98">
        <v>3147</v>
      </c>
      <c r="K98">
        <v>3645</v>
      </c>
      <c r="L98">
        <v>3398</v>
      </c>
      <c r="M98">
        <v>4370</v>
      </c>
      <c r="N98">
        <v>3879</v>
      </c>
      <c r="O98">
        <v>4228</v>
      </c>
      <c r="P98">
        <v>6624</v>
      </c>
      <c r="Q98">
        <v>3819</v>
      </c>
      <c r="R98">
        <v>4264</v>
      </c>
      <c r="S98">
        <v>4200</v>
      </c>
      <c r="T98">
        <v>4048</v>
      </c>
      <c r="U98">
        <v>8002</v>
      </c>
      <c r="V98">
        <v>3716</v>
      </c>
      <c r="W98">
        <v>4392</v>
      </c>
    </row>
    <row r="99" spans="1:110" x14ac:dyDescent="0.45">
      <c r="A99">
        <v>20702</v>
      </c>
      <c r="B99">
        <v>43725</v>
      </c>
      <c r="C99">
        <v>16713</v>
      </c>
      <c r="D99">
        <v>42824</v>
      </c>
      <c r="E99">
        <v>9977</v>
      </c>
      <c r="F99">
        <v>17165</v>
      </c>
      <c r="G99">
        <v>9188</v>
      </c>
      <c r="H99">
        <v>19305</v>
      </c>
      <c r="I99">
        <v>2735</v>
      </c>
      <c r="J99">
        <v>2212</v>
      </c>
      <c r="K99">
        <v>2825</v>
      </c>
      <c r="L99">
        <v>2978</v>
      </c>
      <c r="M99">
        <v>5428</v>
      </c>
      <c r="N99">
        <v>3278</v>
      </c>
      <c r="O99">
        <v>2972</v>
      </c>
      <c r="P99">
        <v>2451</v>
      </c>
      <c r="Q99">
        <v>3114</v>
      </c>
      <c r="R99">
        <v>2205</v>
      </c>
      <c r="S99">
        <v>5438</v>
      </c>
      <c r="T99">
        <v>2962</v>
      </c>
      <c r="U99">
        <v>2982</v>
      </c>
      <c r="V99">
        <v>2329</v>
      </c>
      <c r="W99">
        <v>3058</v>
      </c>
      <c r="Y99" s="20"/>
      <c r="Z99" s="20"/>
      <c r="AA99" s="20"/>
      <c r="AB99" s="20"/>
      <c r="AC99" s="20"/>
      <c r="AD99" s="20"/>
      <c r="AE99" s="20"/>
      <c r="AF99" s="20"/>
    </row>
    <row r="100" spans="1:110" x14ac:dyDescent="0.45">
      <c r="A100">
        <v>13532</v>
      </c>
      <c r="B100">
        <v>6265</v>
      </c>
      <c r="C100">
        <v>15779</v>
      </c>
      <c r="D100">
        <v>6966</v>
      </c>
      <c r="E100">
        <v>7604</v>
      </c>
      <c r="F100">
        <v>15910</v>
      </c>
      <c r="G100">
        <v>8347</v>
      </c>
      <c r="H100">
        <v>14302</v>
      </c>
      <c r="I100">
        <v>2261</v>
      </c>
      <c r="J100">
        <v>2628</v>
      </c>
      <c r="K100">
        <v>2594</v>
      </c>
      <c r="L100">
        <v>2436</v>
      </c>
      <c r="M100">
        <v>2644</v>
      </c>
      <c r="N100">
        <v>2638</v>
      </c>
      <c r="O100">
        <v>2676</v>
      </c>
      <c r="P100">
        <v>2145</v>
      </c>
      <c r="Q100">
        <v>2662</v>
      </c>
      <c r="R100">
        <v>2070</v>
      </c>
      <c r="S100">
        <v>5092</v>
      </c>
      <c r="T100">
        <v>2486</v>
      </c>
      <c r="U100">
        <v>2669</v>
      </c>
      <c r="V100">
        <v>2262</v>
      </c>
      <c r="W100">
        <v>3156</v>
      </c>
      <c r="Y100" s="20"/>
      <c r="Z100" s="20"/>
      <c r="AA100" s="20"/>
      <c r="AB100" s="20"/>
      <c r="AC100" s="20"/>
      <c r="AD100" s="20"/>
      <c r="AE100" s="20"/>
      <c r="AF100" s="20"/>
    </row>
    <row r="101" spans="1:110" x14ac:dyDescent="0.45">
      <c r="A101">
        <v>13882</v>
      </c>
      <c r="B101">
        <v>11122</v>
      </c>
      <c r="C101">
        <v>16947</v>
      </c>
      <c r="D101">
        <v>9752</v>
      </c>
      <c r="E101">
        <v>7563</v>
      </c>
      <c r="F101">
        <v>16008</v>
      </c>
      <c r="G101">
        <v>9620</v>
      </c>
      <c r="H101">
        <v>12863</v>
      </c>
      <c r="I101">
        <v>2274</v>
      </c>
      <c r="J101">
        <v>2180</v>
      </c>
      <c r="K101">
        <v>2436</v>
      </c>
      <c r="L101">
        <v>2596</v>
      </c>
      <c r="M101">
        <v>5598</v>
      </c>
      <c r="N101">
        <v>3116</v>
      </c>
      <c r="O101">
        <v>2655</v>
      </c>
      <c r="P101">
        <v>2587</v>
      </c>
      <c r="Q101">
        <v>2817</v>
      </c>
      <c r="R101">
        <v>2979</v>
      </c>
      <c r="S101">
        <v>2621</v>
      </c>
      <c r="T101">
        <v>3226</v>
      </c>
      <c r="U101">
        <v>2655</v>
      </c>
      <c r="V101">
        <v>2902</v>
      </c>
      <c r="W101">
        <v>3269</v>
      </c>
      <c r="Y101" s="20"/>
      <c r="Z101" s="20"/>
      <c r="AA101" s="20"/>
      <c r="AB101" s="20"/>
      <c r="AC101" s="20"/>
      <c r="AD101" s="20"/>
      <c r="AE101" s="20"/>
      <c r="AF101" s="20"/>
    </row>
    <row r="102" spans="1:110" x14ac:dyDescent="0.45">
      <c r="A102">
        <v>14174</v>
      </c>
      <c r="B102">
        <v>10567</v>
      </c>
      <c r="C102">
        <v>21840</v>
      </c>
      <c r="D102">
        <v>8522</v>
      </c>
      <c r="E102">
        <v>7654</v>
      </c>
      <c r="F102">
        <v>10293</v>
      </c>
      <c r="G102">
        <v>10420</v>
      </c>
      <c r="H102">
        <v>7334</v>
      </c>
      <c r="I102">
        <v>2080</v>
      </c>
      <c r="J102">
        <v>2599</v>
      </c>
      <c r="K102">
        <v>2443</v>
      </c>
      <c r="L102">
        <v>2267</v>
      </c>
      <c r="M102">
        <v>2286</v>
      </c>
      <c r="N102">
        <v>2525</v>
      </c>
      <c r="O102">
        <v>7020</v>
      </c>
      <c r="P102">
        <v>2196</v>
      </c>
      <c r="Q102">
        <v>2511</v>
      </c>
      <c r="R102">
        <v>2295</v>
      </c>
      <c r="S102">
        <v>2278</v>
      </c>
      <c r="T102">
        <v>2608</v>
      </c>
      <c r="U102">
        <v>2337</v>
      </c>
      <c r="V102">
        <v>2175</v>
      </c>
      <c r="W102">
        <v>2659</v>
      </c>
      <c r="Y102" s="20"/>
      <c r="Z102" s="20"/>
      <c r="AA102" s="20"/>
      <c r="AB102" s="20"/>
      <c r="AC102" s="20"/>
      <c r="AD102" s="20"/>
      <c r="AE102" s="20"/>
      <c r="AF102" s="20"/>
    </row>
    <row r="103" spans="1:110" x14ac:dyDescent="0.45">
      <c r="Y103" s="20"/>
      <c r="Z103" s="20"/>
      <c r="AA103" s="20"/>
      <c r="AB103" s="20"/>
      <c r="AC103" s="20"/>
      <c r="AD103" s="20"/>
      <c r="AE103" s="20"/>
      <c r="AF103" s="20"/>
    </row>
    <row r="104" spans="1:110" x14ac:dyDescent="0.45">
      <c r="A104" t="s">
        <v>0</v>
      </c>
      <c r="Y104" s="20"/>
      <c r="Z104" s="20"/>
      <c r="AA104" s="20"/>
      <c r="AB104" s="20"/>
      <c r="AC104" s="20"/>
      <c r="AD104" s="20"/>
      <c r="AE104" s="20"/>
      <c r="AF104" s="20"/>
      <c r="AL104" t="s">
        <v>19</v>
      </c>
      <c r="AM104" s="3">
        <v>2.2000000000000002</v>
      </c>
      <c r="BW104" t="s">
        <v>31</v>
      </c>
    </row>
    <row r="105" spans="1:110" x14ac:dyDescent="0.45">
      <c r="Y105" s="20"/>
      <c r="Z105" s="20"/>
      <c r="AA105" s="20"/>
      <c r="AB105" s="20"/>
      <c r="AC105" s="20"/>
      <c r="AD105" s="20"/>
      <c r="AE105" s="20"/>
      <c r="AF105" s="20"/>
    </row>
    <row r="106" spans="1:110" x14ac:dyDescent="0.45">
      <c r="A106" s="2"/>
      <c r="B106" s="2" t="str">
        <f>A2</f>
        <v>UF Mul Cbrt</v>
      </c>
      <c r="C106" s="2" t="str">
        <f t="shared" ref="C106:X106" si="0">B2</f>
        <v>UF MulVA Cbrt</v>
      </c>
      <c r="D106" s="2"/>
      <c r="E106" s="2" t="str">
        <f t="shared" si="0"/>
        <v>UF NoLogVA Cbrt</v>
      </c>
      <c r="F106" s="2" t="str">
        <f t="shared" si="0"/>
        <v>UFDistr Mul Cbrt</v>
      </c>
      <c r="G106" s="2" t="str">
        <f t="shared" si="0"/>
        <v>UFDistr MulVA Cbrt</v>
      </c>
      <c r="H106" s="2"/>
      <c r="I106" s="2" t="str">
        <f t="shared" si="0"/>
        <v>UFDistr NoLogVA Cbrt</v>
      </c>
      <c r="J106" s="2" t="str">
        <f t="shared" si="0"/>
        <v>UFCenter Bitdiff Cbrt</v>
      </c>
      <c r="K106" s="2" t="str">
        <f t="shared" si="0"/>
        <v>UFCenter BitdiffVA Cbrt</v>
      </c>
      <c r="L106" s="2" t="str">
        <f t="shared" si="0"/>
        <v>UFCenter BitdiffFN Cbrt</v>
      </c>
      <c r="M106" s="2"/>
      <c r="N106" s="2" t="str">
        <f t="shared" si="0"/>
        <v>UFCenter HardLogVA Cbrt</v>
      </c>
      <c r="O106" s="2" t="str">
        <f t="shared" si="0"/>
        <v>UFCenter HardLogFN Cbrt</v>
      </c>
      <c r="P106" s="2" t="str">
        <f t="shared" si="0"/>
        <v>UFCenter Log Cbrt</v>
      </c>
      <c r="Q106" s="2" t="str">
        <f t="shared" si="0"/>
        <v>UFCenter LogVA Cbrt</v>
      </c>
      <c r="R106" s="2" t="str">
        <f t="shared" si="0"/>
        <v>UFCenter LogFN Cbrt</v>
      </c>
      <c r="S106" s="2" t="str">
        <f t="shared" si="0"/>
        <v>UFCenter Mul Cbrt</v>
      </c>
      <c r="T106" s="2" t="str">
        <f t="shared" si="0"/>
        <v>UFCenter MulVA Cbrt</v>
      </c>
      <c r="U106" s="2" t="str">
        <f t="shared" si="0"/>
        <v>UFCenter MulFN Cbrt</v>
      </c>
      <c r="V106" s="2" t="str">
        <f t="shared" si="0"/>
        <v>UFCenter NoLog Cbrt</v>
      </c>
      <c r="W106" s="2" t="str">
        <f t="shared" si="0"/>
        <v>UFCenter NoLogVA Cbrt</v>
      </c>
      <c r="X106" s="2" t="str">
        <f t="shared" si="0"/>
        <v>UFCenter NoLogFN Cbrt</v>
      </c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M106" s="4" t="str">
        <f>A2</f>
        <v>UF Mul Cbrt</v>
      </c>
      <c r="AN106" s="4" t="str">
        <f t="shared" ref="AN106:BU106" si="1">B2</f>
        <v>UF MulVA Cbrt</v>
      </c>
      <c r="AO106" s="4" t="str">
        <f t="shared" si="1"/>
        <v>UF NoLog Cbrt</v>
      </c>
      <c r="AP106" s="4" t="str">
        <f t="shared" si="1"/>
        <v>UF NoLogVA Cbrt</v>
      </c>
      <c r="AQ106" s="4" t="str">
        <f t="shared" si="1"/>
        <v>UFDistr Mul Cbrt</v>
      </c>
      <c r="AR106" s="4" t="str">
        <f t="shared" si="1"/>
        <v>UFDistr MulVA Cbrt</v>
      </c>
      <c r="AS106" s="4" t="str">
        <f t="shared" si="1"/>
        <v>UFDistr NoLog Cbrt</v>
      </c>
      <c r="AT106" s="4" t="str">
        <f t="shared" si="1"/>
        <v>UFDistr NoLogVA Cbrt</v>
      </c>
      <c r="AU106" s="4" t="str">
        <f t="shared" si="1"/>
        <v>UFCenter Bitdiff Cbrt</v>
      </c>
      <c r="AV106" s="4" t="str">
        <f t="shared" si="1"/>
        <v>UFCenter BitdiffVA Cbrt</v>
      </c>
      <c r="AW106" s="4" t="str">
        <f t="shared" si="1"/>
        <v>UFCenter BitdiffFN Cbrt</v>
      </c>
      <c r="AX106" s="4" t="str">
        <f t="shared" si="1"/>
        <v>UFCenter HardLog Cbrt</v>
      </c>
      <c r="AY106" s="4" t="str">
        <f t="shared" si="1"/>
        <v>UFCenter HardLogVA Cbrt</v>
      </c>
      <c r="AZ106" s="4" t="str">
        <f t="shared" si="1"/>
        <v>UFCenter HardLogFN Cbrt</v>
      </c>
      <c r="BA106" s="4" t="str">
        <f t="shared" si="1"/>
        <v>UFCenter Log Cbrt</v>
      </c>
      <c r="BB106" s="4" t="str">
        <f t="shared" si="1"/>
        <v>UFCenter LogVA Cbrt</v>
      </c>
      <c r="BC106" s="4" t="str">
        <f t="shared" si="1"/>
        <v>UFCenter LogFN Cbrt</v>
      </c>
      <c r="BD106" s="4" t="str">
        <f t="shared" si="1"/>
        <v>UFCenter Mul Cbrt</v>
      </c>
      <c r="BE106" s="4" t="str">
        <f t="shared" si="1"/>
        <v>UFCenter MulVA Cbrt</v>
      </c>
      <c r="BF106" s="4" t="str">
        <f t="shared" si="1"/>
        <v>UFCenter MulFN Cbrt</v>
      </c>
      <c r="BG106" s="4" t="str">
        <f t="shared" si="1"/>
        <v>UFCenter NoLog Cbrt</v>
      </c>
      <c r="BH106" s="4" t="str">
        <f t="shared" si="1"/>
        <v>UFCenter NoLogVA Cbrt</v>
      </c>
      <c r="BI106" s="4" t="str">
        <f t="shared" si="1"/>
        <v>UFCenter NoLogFN Cbrt</v>
      </c>
      <c r="BJ106" s="4">
        <f t="shared" si="1"/>
        <v>0</v>
      </c>
      <c r="BK106" s="4">
        <f t="shared" si="1"/>
        <v>0</v>
      </c>
      <c r="BL106" s="4">
        <f t="shared" si="1"/>
        <v>0</v>
      </c>
      <c r="BM106" s="4">
        <f t="shared" si="1"/>
        <v>0</v>
      </c>
      <c r="BN106" s="4">
        <f t="shared" si="1"/>
        <v>0</v>
      </c>
      <c r="BO106" s="4">
        <f t="shared" si="1"/>
        <v>0</v>
      </c>
      <c r="BP106" s="4">
        <f t="shared" si="1"/>
        <v>0</v>
      </c>
      <c r="BQ106" s="4">
        <f t="shared" si="1"/>
        <v>0</v>
      </c>
      <c r="BR106" s="4">
        <f t="shared" si="1"/>
        <v>0</v>
      </c>
      <c r="BS106" s="4">
        <f t="shared" si="1"/>
        <v>0</v>
      </c>
      <c r="BT106" s="4">
        <f t="shared" si="1"/>
        <v>0</v>
      </c>
      <c r="BU106" s="4">
        <f t="shared" si="1"/>
        <v>0</v>
      </c>
      <c r="BW106" s="2"/>
      <c r="BX106" s="2" t="str">
        <f>A2</f>
        <v>UF Mul Cbrt</v>
      </c>
      <c r="BY106" s="2" t="str">
        <f t="shared" ref="BY106:DF106" si="2">B2</f>
        <v>UF MulVA Cbrt</v>
      </c>
      <c r="BZ106" s="2" t="str">
        <f t="shared" si="2"/>
        <v>UF NoLog Cbrt</v>
      </c>
      <c r="CA106" s="2" t="str">
        <f t="shared" si="2"/>
        <v>UF NoLogVA Cbrt</v>
      </c>
      <c r="CB106" s="2" t="str">
        <f t="shared" si="2"/>
        <v>UFDistr Mul Cbrt</v>
      </c>
      <c r="CC106" s="2" t="str">
        <f t="shared" si="2"/>
        <v>UFDistr MulVA Cbrt</v>
      </c>
      <c r="CD106" s="2" t="str">
        <f t="shared" si="2"/>
        <v>UFDistr NoLog Cbrt</v>
      </c>
      <c r="CE106" s="2" t="str">
        <f t="shared" si="2"/>
        <v>UFDistr NoLogVA Cbrt</v>
      </c>
      <c r="CF106" s="2" t="str">
        <f t="shared" si="2"/>
        <v>UFCenter Bitdiff Cbrt</v>
      </c>
      <c r="CG106" s="2" t="str">
        <f t="shared" si="2"/>
        <v>UFCenter BitdiffVA Cbrt</v>
      </c>
      <c r="CH106" s="2" t="str">
        <f t="shared" si="2"/>
        <v>UFCenter BitdiffFN Cbrt</v>
      </c>
      <c r="CI106" s="2" t="str">
        <f t="shared" si="2"/>
        <v>UFCenter HardLog Cbrt</v>
      </c>
      <c r="CJ106" s="2" t="str">
        <f t="shared" si="2"/>
        <v>UFCenter HardLogVA Cbrt</v>
      </c>
      <c r="CK106" s="2" t="str">
        <f t="shared" si="2"/>
        <v>UFCenter HardLogFN Cbrt</v>
      </c>
      <c r="CL106" s="2" t="str">
        <f t="shared" si="2"/>
        <v>UFCenter Log Cbrt</v>
      </c>
      <c r="CM106" s="2" t="str">
        <f t="shared" si="2"/>
        <v>UFCenter LogVA Cbrt</v>
      </c>
      <c r="CN106" s="2" t="str">
        <f t="shared" si="2"/>
        <v>UFCenter LogFN Cbrt</v>
      </c>
      <c r="CO106" s="2" t="str">
        <f t="shared" si="2"/>
        <v>UFCenter Mul Cbrt</v>
      </c>
      <c r="CP106" s="2" t="str">
        <f t="shared" si="2"/>
        <v>UFCenter MulVA Cbrt</v>
      </c>
      <c r="CQ106" s="2" t="str">
        <f t="shared" si="2"/>
        <v>UFCenter MulFN Cbrt</v>
      </c>
      <c r="CR106" s="2" t="str">
        <f t="shared" si="2"/>
        <v>UFCenter NoLog Cbrt</v>
      </c>
      <c r="CS106" s="2" t="str">
        <f t="shared" si="2"/>
        <v>UFCenter NoLogVA Cbrt</v>
      </c>
      <c r="CT106" s="2" t="str">
        <f t="shared" si="2"/>
        <v>UFCenter NoLogFN Cbrt</v>
      </c>
      <c r="CU106" s="2">
        <f t="shared" si="2"/>
        <v>0</v>
      </c>
      <c r="CV106" s="2">
        <f t="shared" si="2"/>
        <v>0</v>
      </c>
      <c r="CW106" s="2">
        <f t="shared" si="2"/>
        <v>0</v>
      </c>
      <c r="CX106" s="2">
        <f t="shared" si="2"/>
        <v>0</v>
      </c>
      <c r="CY106" s="2">
        <f t="shared" si="2"/>
        <v>0</v>
      </c>
      <c r="CZ106" s="2">
        <f t="shared" si="2"/>
        <v>0</v>
      </c>
      <c r="DA106" s="2">
        <f t="shared" si="2"/>
        <v>0</v>
      </c>
      <c r="DB106" s="2">
        <f t="shared" si="2"/>
        <v>0</v>
      </c>
      <c r="DC106" s="2">
        <f t="shared" si="2"/>
        <v>0</v>
      </c>
      <c r="DD106" s="2">
        <f t="shared" si="2"/>
        <v>0</v>
      </c>
      <c r="DE106" s="2">
        <f t="shared" si="2"/>
        <v>0</v>
      </c>
      <c r="DF106" s="2">
        <f t="shared" si="2"/>
        <v>0</v>
      </c>
    </row>
    <row r="107" spans="1:110" x14ac:dyDescent="0.45">
      <c r="A107" t="s">
        <v>1</v>
      </c>
      <c r="B107">
        <f>AVERAGE(A3:A102)</f>
        <v>16414.82</v>
      </c>
      <c r="C107">
        <f t="shared" ref="C107:X107" si="3">AVERAGE(B3:B102)</f>
        <v>10818.19</v>
      </c>
      <c r="E107">
        <f t="shared" si="3"/>
        <v>9120.56</v>
      </c>
      <c r="F107">
        <f t="shared" si="3"/>
        <v>10324.950000000001</v>
      </c>
      <c r="G107">
        <f t="shared" si="3"/>
        <v>14851.37</v>
      </c>
      <c r="I107">
        <f t="shared" si="3"/>
        <v>14113.89</v>
      </c>
      <c r="J107">
        <f t="shared" si="3"/>
        <v>2597.79</v>
      </c>
      <c r="K107">
        <f t="shared" si="3"/>
        <v>2750.32</v>
      </c>
      <c r="L107">
        <f t="shared" si="3"/>
        <v>2838.43</v>
      </c>
      <c r="N107">
        <f t="shared" si="3"/>
        <v>2903.42</v>
      </c>
      <c r="O107">
        <f t="shared" si="3"/>
        <v>2844.57</v>
      </c>
      <c r="P107">
        <f t="shared" si="3"/>
        <v>3476.38</v>
      </c>
      <c r="Q107">
        <f t="shared" si="3"/>
        <v>2536.5100000000002</v>
      </c>
      <c r="R107">
        <f t="shared" si="3"/>
        <v>2979.65</v>
      </c>
      <c r="S107">
        <f t="shared" si="3"/>
        <v>2718.89</v>
      </c>
      <c r="T107">
        <f t="shared" si="3"/>
        <v>2952.69</v>
      </c>
      <c r="U107">
        <f t="shared" si="3"/>
        <v>2985.19</v>
      </c>
      <c r="V107">
        <f t="shared" si="3"/>
        <v>2837.98</v>
      </c>
      <c r="W107">
        <f t="shared" si="3"/>
        <v>2600.58</v>
      </c>
      <c r="X107">
        <f t="shared" si="3"/>
        <v>2973.74</v>
      </c>
      <c r="Y107" s="20"/>
      <c r="Z107" s="20"/>
      <c r="AA107" s="20"/>
      <c r="AB107" s="20"/>
      <c r="AC107" s="20"/>
      <c r="AD107" s="20"/>
      <c r="AE107" s="20"/>
      <c r="AF107" s="20"/>
      <c r="AL107" t="s">
        <v>22</v>
      </c>
      <c r="AM107" s="5">
        <f>AM114-$AM121</f>
        <v>6912</v>
      </c>
      <c r="AN107" s="6">
        <f t="shared" ref="AN107:BU107" si="4">AN114-$AM121</f>
        <v>4486</v>
      </c>
      <c r="AO107" s="6">
        <f t="shared" si="4"/>
        <v>12033</v>
      </c>
      <c r="AP107" s="6">
        <f t="shared" si="4"/>
        <v>3373</v>
      </c>
      <c r="AQ107" s="6">
        <f t="shared" si="4"/>
        <v>6018</v>
      </c>
      <c r="AR107" s="6">
        <f t="shared" si="4"/>
        <v>5363</v>
      </c>
      <c r="AS107" s="6">
        <f t="shared" si="4"/>
        <v>7352</v>
      </c>
      <c r="AT107" s="6">
        <f t="shared" si="4"/>
        <v>4360</v>
      </c>
      <c r="AU107" s="6">
        <f t="shared" si="4"/>
        <v>1511</v>
      </c>
      <c r="AV107" s="6">
        <f t="shared" si="4"/>
        <v>2042</v>
      </c>
      <c r="AW107" s="6">
        <f t="shared" si="4"/>
        <v>2031</v>
      </c>
      <c r="AX107" s="6">
        <f t="shared" si="4"/>
        <v>1354</v>
      </c>
      <c r="AY107" s="6">
        <f t="shared" si="4"/>
        <v>2024</v>
      </c>
      <c r="AZ107" s="6">
        <f t="shared" si="4"/>
        <v>1785</v>
      </c>
      <c r="BA107" s="6">
        <f t="shared" si="4"/>
        <v>2150</v>
      </c>
      <c r="BB107" s="6">
        <f t="shared" si="4"/>
        <v>1941</v>
      </c>
      <c r="BC107" s="6">
        <f t="shared" si="4"/>
        <v>2154</v>
      </c>
      <c r="BD107" s="6">
        <f t="shared" si="4"/>
        <v>1323</v>
      </c>
      <c r="BE107" s="6">
        <f t="shared" si="4"/>
        <v>1967</v>
      </c>
      <c r="BF107" s="6">
        <f t="shared" si="4"/>
        <v>1947</v>
      </c>
      <c r="BG107" s="6">
        <f t="shared" si="4"/>
        <v>2162</v>
      </c>
      <c r="BH107" s="6">
        <f t="shared" si="4"/>
        <v>1224</v>
      </c>
      <c r="BI107" s="6">
        <f t="shared" si="4"/>
        <v>2281</v>
      </c>
      <c r="BJ107" s="6">
        <f t="shared" si="4"/>
        <v>0</v>
      </c>
      <c r="BK107" s="6">
        <f t="shared" si="4"/>
        <v>0</v>
      </c>
      <c r="BL107" s="6">
        <f t="shared" si="4"/>
        <v>0</v>
      </c>
      <c r="BM107" s="6">
        <f t="shared" si="4"/>
        <v>0</v>
      </c>
      <c r="BN107" s="6">
        <f t="shared" si="4"/>
        <v>0</v>
      </c>
      <c r="BO107" s="6">
        <f t="shared" si="4"/>
        <v>0</v>
      </c>
      <c r="BP107" s="6">
        <f t="shared" si="4"/>
        <v>0</v>
      </c>
      <c r="BQ107" s="6">
        <f t="shared" si="4"/>
        <v>0</v>
      </c>
      <c r="BR107" s="6">
        <f t="shared" si="4"/>
        <v>0</v>
      </c>
      <c r="BS107" s="6">
        <f t="shared" si="4"/>
        <v>0</v>
      </c>
      <c r="BT107" s="6">
        <f t="shared" si="4"/>
        <v>0</v>
      </c>
      <c r="BU107" s="7">
        <f t="shared" si="4"/>
        <v>0</v>
      </c>
      <c r="BW107" t="s">
        <v>32</v>
      </c>
      <c r="BX107">
        <f>[1]!SHAPIRO(A3:A102)</f>
        <v>0.54797728718095473</v>
      </c>
      <c r="BY107">
        <f>[1]!SHAPIRO(B3:B102)</f>
        <v>0.76909910452024333</v>
      </c>
      <c r="BZ107">
        <f>[1]!SHAPIRO(C3:C102)</f>
        <v>0.91638675082335774</v>
      </c>
      <c r="CA107">
        <f>[1]!SHAPIRO(D3:D102)</f>
        <v>0.72883611853430297</v>
      </c>
      <c r="CB107">
        <f>[1]!SHAPIRO(E3:E102)</f>
        <v>0.46484940588266738</v>
      </c>
      <c r="CC107">
        <f>[1]!SHAPIRO(F3:F102)</f>
        <v>0.81060752811137915</v>
      </c>
      <c r="CD107">
        <f>[1]!SHAPIRO(G3:G102)</f>
        <v>0.50360450163850179</v>
      </c>
      <c r="CE107">
        <f>[1]!SHAPIRO(H3:H102)</f>
        <v>0.940518986819457</v>
      </c>
      <c r="CF107">
        <f>[1]!SHAPIRO(I3:I102)</f>
        <v>0.51076579214962659</v>
      </c>
      <c r="CG107">
        <f>[1]!SHAPIRO(J3:J102)</f>
        <v>0.67872153138132885</v>
      </c>
      <c r="CH107">
        <f>[1]!SHAPIRO(K3:K102)</f>
        <v>0.81335295848574607</v>
      </c>
      <c r="CI107">
        <f>[1]!SHAPIRO(L3:L102)</f>
        <v>0.40037147787789379</v>
      </c>
      <c r="CJ107">
        <f>[1]!SHAPIRO(M3:M102)</f>
        <v>0.74154349317613111</v>
      </c>
      <c r="CK107">
        <f>[1]!SHAPIRO(N3:N102)</f>
        <v>0.81532344224908948</v>
      </c>
      <c r="CL107">
        <f>[1]!SHAPIRO(O3:O102)</f>
        <v>0.78103598217755332</v>
      </c>
      <c r="CM107">
        <f>[1]!SHAPIRO(P3:P102)</f>
        <v>0.57010150556273054</v>
      </c>
      <c r="CN107">
        <f>[1]!SHAPIRO(Q3:Q102)</f>
        <v>0.7297826147699521</v>
      </c>
      <c r="CO107">
        <f>[1]!SHAPIRO(R3:R102)</f>
        <v>0.73822244138177706</v>
      </c>
      <c r="CP107">
        <f>[1]!SHAPIRO(S3:S102)</f>
        <v>0.72213890493546207</v>
      </c>
      <c r="CQ107">
        <f>[1]!SHAPIRO(T3:T102)</f>
        <v>0.72857479447444173</v>
      </c>
      <c r="CR107">
        <f>[1]!SHAPIRO(U3:U102)</f>
        <v>0.54390348088782325</v>
      </c>
      <c r="CS107">
        <f>[1]!SHAPIRO(V3:V102)</f>
        <v>0.68105325367015712</v>
      </c>
      <c r="CT107">
        <f>[1]!SHAPIRO(W3:W102)</f>
        <v>0.93221384110147532</v>
      </c>
      <c r="CU107" t="e">
        <f>[1]!SHAPIRO(X3:X102)</f>
        <v>#VALUE!</v>
      </c>
      <c r="CV107" t="e">
        <f>[1]!SHAPIRO(Y3:Y102)</f>
        <v>#VALUE!</v>
      </c>
      <c r="CW107" t="e">
        <f>[1]!SHAPIRO(Z3:Z102)</f>
        <v>#VALUE!</v>
      </c>
      <c r="CX107" t="e">
        <f>[1]!SHAPIRO(AA3:AA102)</f>
        <v>#VALUE!</v>
      </c>
      <c r="CY107" t="e">
        <f>[1]!SHAPIRO(AB3:AB102)</f>
        <v>#VALUE!</v>
      </c>
      <c r="CZ107" t="e">
        <f>[1]!SHAPIRO(AC3:AC102)</f>
        <v>#VALUE!</v>
      </c>
      <c r="DA107" t="e">
        <f>[1]!SHAPIRO(AD3:AD102)</f>
        <v>#VALUE!</v>
      </c>
      <c r="DB107" t="e">
        <f>[1]!SHAPIRO(AE3:AE102)</f>
        <v>#VALUE!</v>
      </c>
      <c r="DC107" t="e">
        <f>[1]!SHAPIRO(AF3:AF102)</f>
        <v>#VALUE!</v>
      </c>
      <c r="DD107" t="e">
        <f>[1]!SHAPIRO(AG3:AG102)</f>
        <v>#VALUE!</v>
      </c>
      <c r="DE107" t="e">
        <f>[1]!SHAPIRO(AH3:AH102)</f>
        <v>#VALUE!</v>
      </c>
      <c r="DF107" t="e">
        <f>[1]!SHAPIRO(AI3:AI102)</f>
        <v>#VALUE!</v>
      </c>
    </row>
    <row r="108" spans="1:110" x14ac:dyDescent="0.45">
      <c r="A108" t="s">
        <v>2</v>
      </c>
      <c r="B108">
        <f>_xlfn.STDEV.S(A3:A102)/SQRT(COUNT(A3:A102))</f>
        <v>765.80913561930015</v>
      </c>
      <c r="C108">
        <f t="shared" ref="C108:X108" si="5">_xlfn.STDEV.S(B3:B102)/SQRT(COUNT(B3:B102))</f>
        <v>625.61572332520313</v>
      </c>
      <c r="E108">
        <f t="shared" si="5"/>
        <v>582.68064339383932</v>
      </c>
      <c r="F108">
        <f t="shared" si="5"/>
        <v>627.08340291955722</v>
      </c>
      <c r="G108">
        <f t="shared" si="5"/>
        <v>785.44256824487888</v>
      </c>
      <c r="I108">
        <f t="shared" si="5"/>
        <v>617.95389875692911</v>
      </c>
      <c r="J108">
        <f t="shared" si="5"/>
        <v>77.370030863103437</v>
      </c>
      <c r="K108">
        <f t="shared" si="5"/>
        <v>81.588329626933358</v>
      </c>
      <c r="L108">
        <f t="shared" si="5"/>
        <v>57.521508063497336</v>
      </c>
      <c r="N108">
        <f t="shared" si="5"/>
        <v>95.078228482198455</v>
      </c>
      <c r="O108">
        <f t="shared" si="5"/>
        <v>55.431676490846442</v>
      </c>
      <c r="P108">
        <f t="shared" si="5"/>
        <v>148.19820728478547</v>
      </c>
      <c r="Q108">
        <f t="shared" si="5"/>
        <v>80.420433725552996</v>
      </c>
      <c r="R108">
        <f t="shared" si="5"/>
        <v>62.507698717757151</v>
      </c>
      <c r="S108">
        <f t="shared" si="5"/>
        <v>78.13133580935073</v>
      </c>
      <c r="T108">
        <f t="shared" si="5"/>
        <v>104.13067809345151</v>
      </c>
      <c r="U108">
        <f t="shared" si="5"/>
        <v>62.652626884716923</v>
      </c>
      <c r="V108">
        <f t="shared" si="5"/>
        <v>95.489092909329003</v>
      </c>
      <c r="W108">
        <f t="shared" si="5"/>
        <v>79.265815654121255</v>
      </c>
      <c r="X108">
        <f t="shared" si="5"/>
        <v>45.088941554499272</v>
      </c>
      <c r="Y108" s="20"/>
      <c r="Z108" s="20"/>
      <c r="AA108" s="20"/>
      <c r="AB108" s="20"/>
      <c r="AC108" s="20"/>
      <c r="AD108" s="20"/>
      <c r="AE108" s="20"/>
      <c r="AF108" s="20"/>
      <c r="AL108" t="s">
        <v>26</v>
      </c>
      <c r="AM108" s="8">
        <f>MAX(AM115-AM114,0)</f>
        <v>6455.75</v>
      </c>
      <c r="AN108" s="9">
        <f t="shared" ref="AN108:BU111" si="6">MAX(AN115-AN114,0)</f>
        <v>2551</v>
      </c>
      <c r="AO108" s="9">
        <f t="shared" si="6"/>
        <v>3887.5</v>
      </c>
      <c r="AP108" s="9">
        <f t="shared" si="6"/>
        <v>2612.5</v>
      </c>
      <c r="AQ108" s="9">
        <f t="shared" si="6"/>
        <v>1771</v>
      </c>
      <c r="AR108" s="9">
        <f t="shared" si="6"/>
        <v>4863</v>
      </c>
      <c r="AS108" s="9">
        <f t="shared" si="6"/>
        <v>1315.75</v>
      </c>
      <c r="AT108" s="9">
        <f t="shared" si="6"/>
        <v>5335.5</v>
      </c>
      <c r="AU108" s="9">
        <f t="shared" si="6"/>
        <v>735.5</v>
      </c>
      <c r="AV108" s="9">
        <f t="shared" si="6"/>
        <v>249.5</v>
      </c>
      <c r="AW108" s="9">
        <f t="shared" si="6"/>
        <v>441</v>
      </c>
      <c r="AX108" s="9">
        <f t="shared" si="6"/>
        <v>929.75</v>
      </c>
      <c r="AY108" s="9">
        <f t="shared" si="6"/>
        <v>311</v>
      </c>
      <c r="AZ108" s="9">
        <f t="shared" si="6"/>
        <v>733</v>
      </c>
      <c r="BA108" s="9">
        <f t="shared" si="6"/>
        <v>340.75</v>
      </c>
      <c r="BB108" s="9">
        <f t="shared" si="6"/>
        <v>177.75</v>
      </c>
      <c r="BC108" s="9">
        <f t="shared" si="6"/>
        <v>475</v>
      </c>
      <c r="BD108" s="9">
        <f t="shared" si="6"/>
        <v>966.75</v>
      </c>
      <c r="BE108" s="9">
        <f t="shared" si="6"/>
        <v>392.5</v>
      </c>
      <c r="BF108" s="9">
        <f t="shared" si="6"/>
        <v>667.5</v>
      </c>
      <c r="BG108" s="9">
        <f t="shared" si="6"/>
        <v>212.75</v>
      </c>
      <c r="BH108" s="9">
        <f t="shared" si="6"/>
        <v>948.75</v>
      </c>
      <c r="BI108" s="9">
        <f t="shared" si="6"/>
        <v>365</v>
      </c>
      <c r="BJ108" s="9" t="e">
        <f t="shared" si="6"/>
        <v>#NUM!</v>
      </c>
      <c r="BK108" s="9" t="e">
        <f t="shared" si="6"/>
        <v>#NUM!</v>
      </c>
      <c r="BL108" s="9" t="e">
        <f t="shared" si="6"/>
        <v>#NUM!</v>
      </c>
      <c r="BM108" s="9" t="e">
        <f t="shared" si="6"/>
        <v>#NUM!</v>
      </c>
      <c r="BN108" s="9" t="e">
        <f t="shared" si="6"/>
        <v>#NUM!</v>
      </c>
      <c r="BO108" s="9" t="e">
        <f t="shared" si="6"/>
        <v>#NUM!</v>
      </c>
      <c r="BP108" s="9" t="e">
        <f t="shared" si="6"/>
        <v>#NUM!</v>
      </c>
      <c r="BQ108" s="9" t="e">
        <f t="shared" si="6"/>
        <v>#NUM!</v>
      </c>
      <c r="BR108" s="9" t="e">
        <f t="shared" si="6"/>
        <v>#NUM!</v>
      </c>
      <c r="BS108" s="9" t="e">
        <f t="shared" si="6"/>
        <v>#NUM!</v>
      </c>
      <c r="BT108" s="9" t="e">
        <f t="shared" si="6"/>
        <v>#NUM!</v>
      </c>
      <c r="BU108" s="10" t="e">
        <f t="shared" si="6"/>
        <v>#NUM!</v>
      </c>
      <c r="BW108" t="s">
        <v>33</v>
      </c>
      <c r="BX108">
        <f>[1]!SWTEST(A3:A102)</f>
        <v>4.4408920985006262E-16</v>
      </c>
      <c r="BY108">
        <f>[1]!SWTEST(B3:B102)</f>
        <v>3.0896396552293481E-11</v>
      </c>
      <c r="BZ108">
        <f>[1]!SWTEST(C3:C102)</f>
        <v>9.0983062730476405E-6</v>
      </c>
      <c r="CA108">
        <f>[1]!SWTEST(D3:D102)</f>
        <v>2.6761926008589398E-12</v>
      </c>
      <c r="CB108">
        <f>[1]!SWTEST(E3:E102)</f>
        <v>0</v>
      </c>
      <c r="CC108">
        <f>[1]!SWTEST(F3:F102)</f>
        <v>5.3124926679970486E-10</v>
      </c>
      <c r="CD108">
        <f>[1]!SWTEST(G3:G102)</f>
        <v>1.1102230246251565E-16</v>
      </c>
      <c r="CE108">
        <f>[1]!SWTEST(H3:H102)</f>
        <v>2.0739760062704615E-4</v>
      </c>
      <c r="CF108">
        <f>[1]!SWTEST(I3:I102)</f>
        <v>1.1102230246251565E-16</v>
      </c>
      <c r="CG108">
        <f>[1]!SWTEST(J3:J102)</f>
        <v>1.7696955012524995E-13</v>
      </c>
      <c r="CH108">
        <f>[1]!SWTEST(K3:K102)</f>
        <v>6.5025451689848524E-10</v>
      </c>
      <c r="CI108">
        <f>[1]!SWTEST(L3:L102)</f>
        <v>0</v>
      </c>
      <c r="CJ108">
        <f>[1]!SWTEST(M3:M102)</f>
        <v>5.6288307348495437E-12</v>
      </c>
      <c r="CK108">
        <f>[1]!SWTEST(N3:N102)</f>
        <v>7.5267914123600121E-10</v>
      </c>
      <c r="CL108">
        <f>[1]!SWTEST(O3:O102)</f>
        <v>6.743283709198522E-11</v>
      </c>
      <c r="CM108">
        <f>[1]!SWTEST(P3:P102)</f>
        <v>1.2212453270876722E-15</v>
      </c>
      <c r="CN108">
        <f>[1]!SWTEST(Q3:Q102)</f>
        <v>2.8261837314857985E-12</v>
      </c>
      <c r="CO108">
        <f>[1]!SWTEST(R3:R102)</f>
        <v>4.6236348083539269E-12</v>
      </c>
      <c r="CP108">
        <f>[1]!SWTEST(S3:S102)</f>
        <v>1.8260948309034575E-12</v>
      </c>
      <c r="CQ108">
        <f>[1]!SWTEST(T3:T102)</f>
        <v>2.6362245719724342E-12</v>
      </c>
      <c r="CR108">
        <f>[1]!SWTEST(U3:U102)</f>
        <v>4.4408920985006262E-16</v>
      </c>
      <c r="CS108">
        <f>[1]!SWTEST(V3:V102)</f>
        <v>1.9939605522267811E-13</v>
      </c>
      <c r="CT108">
        <f>[1]!SWTEST(W3:W102)</f>
        <v>6.6609513190596381E-5</v>
      </c>
      <c r="CU108" t="e">
        <f>[1]!SWTEST(X3:X102)</f>
        <v>#VALUE!</v>
      </c>
      <c r="CV108" t="e">
        <f>[1]!SWTEST(Y3:Y102)</f>
        <v>#VALUE!</v>
      </c>
      <c r="CW108" t="e">
        <f>[1]!SWTEST(Z3:Z102)</f>
        <v>#VALUE!</v>
      </c>
      <c r="CX108" t="e">
        <f>[1]!SWTEST(AA3:AA102)</f>
        <v>#VALUE!</v>
      </c>
      <c r="CY108" t="e">
        <f>[1]!SWTEST(AB3:AB102)</f>
        <v>#VALUE!</v>
      </c>
      <c r="CZ108" t="e">
        <f>[1]!SWTEST(AC3:AC102)</f>
        <v>#VALUE!</v>
      </c>
      <c r="DA108" t="e">
        <f>[1]!SWTEST(AD3:AD102)</f>
        <v>#VALUE!</v>
      </c>
      <c r="DB108" t="e">
        <f>[1]!SWTEST(AE3:AE102)</f>
        <v>#VALUE!</v>
      </c>
      <c r="DC108" t="e">
        <f>[1]!SWTEST(AF3:AF102)</f>
        <v>#VALUE!</v>
      </c>
      <c r="DD108" t="e">
        <f>[1]!SWTEST(AG3:AG102)</f>
        <v>#VALUE!</v>
      </c>
      <c r="DE108" t="e">
        <f>[1]!SWTEST(AH3:AH102)</f>
        <v>#VALUE!</v>
      </c>
      <c r="DF108" t="e">
        <f>[1]!SWTEST(AI3:AI102)</f>
        <v>#VALUE!</v>
      </c>
    </row>
    <row r="109" spans="1:110" x14ac:dyDescent="0.45">
      <c r="A109" t="s">
        <v>3</v>
      </c>
      <c r="B109">
        <f>MEDIAN(A3:A102)</f>
        <v>14978.5</v>
      </c>
      <c r="C109">
        <f t="shared" ref="C109:X109" si="7">MEDIAN(B3:B102)</f>
        <v>8864.5</v>
      </c>
      <c r="E109">
        <f t="shared" si="7"/>
        <v>7145.5</v>
      </c>
      <c r="F109">
        <f t="shared" si="7"/>
        <v>9044.5</v>
      </c>
      <c r="G109">
        <f t="shared" si="7"/>
        <v>12705.5</v>
      </c>
      <c r="I109">
        <f t="shared" si="7"/>
        <v>12997.5</v>
      </c>
      <c r="J109">
        <f t="shared" si="7"/>
        <v>2487.5</v>
      </c>
      <c r="K109">
        <f t="shared" si="7"/>
        <v>2469</v>
      </c>
      <c r="L109">
        <f t="shared" si="7"/>
        <v>2676.5</v>
      </c>
      <c r="N109">
        <f t="shared" si="7"/>
        <v>2568</v>
      </c>
      <c r="O109">
        <f t="shared" si="7"/>
        <v>2660</v>
      </c>
      <c r="P109">
        <f t="shared" si="7"/>
        <v>2789</v>
      </c>
      <c r="Q109">
        <f t="shared" si="7"/>
        <v>2319.5</v>
      </c>
      <c r="R109">
        <f t="shared" si="7"/>
        <v>2834.5</v>
      </c>
      <c r="S109">
        <f t="shared" si="7"/>
        <v>2563.5</v>
      </c>
      <c r="T109">
        <f t="shared" si="7"/>
        <v>2593.5</v>
      </c>
      <c r="U109">
        <f t="shared" si="7"/>
        <v>2859.5</v>
      </c>
      <c r="V109">
        <f t="shared" si="7"/>
        <v>2577</v>
      </c>
      <c r="W109">
        <f t="shared" si="7"/>
        <v>2405.5</v>
      </c>
      <c r="X109">
        <f t="shared" si="7"/>
        <v>2889.5</v>
      </c>
      <c r="Y109" s="20"/>
      <c r="Z109" s="20"/>
      <c r="AA109" s="20"/>
      <c r="AB109" s="20"/>
      <c r="AC109" s="20"/>
      <c r="AD109" s="20"/>
      <c r="AE109" s="20"/>
      <c r="AF109" s="20"/>
      <c r="AL109" t="s">
        <v>27</v>
      </c>
      <c r="AM109" s="8">
        <f t="shared" ref="AM109:BB111" si="8">MAX(AM116-AM115,0)</f>
        <v>1610.75</v>
      </c>
      <c r="AN109" s="9">
        <f t="shared" si="8"/>
        <v>1827.5</v>
      </c>
      <c r="AO109" s="9">
        <f t="shared" si="8"/>
        <v>1983.5</v>
      </c>
      <c r="AP109" s="9">
        <f t="shared" si="8"/>
        <v>1160</v>
      </c>
      <c r="AQ109" s="9">
        <f t="shared" si="8"/>
        <v>1255.5</v>
      </c>
      <c r="AR109" s="9">
        <f t="shared" si="8"/>
        <v>2479.5</v>
      </c>
      <c r="AS109" s="9">
        <f t="shared" si="8"/>
        <v>828.75</v>
      </c>
      <c r="AT109" s="9">
        <f t="shared" si="8"/>
        <v>3302</v>
      </c>
      <c r="AU109" s="9">
        <f t="shared" si="8"/>
        <v>241</v>
      </c>
      <c r="AV109" s="9">
        <f t="shared" si="8"/>
        <v>177.5</v>
      </c>
      <c r="AW109" s="9">
        <f t="shared" si="8"/>
        <v>204.5</v>
      </c>
      <c r="AX109" s="9">
        <f t="shared" si="8"/>
        <v>199.25</v>
      </c>
      <c r="AY109" s="9">
        <f t="shared" si="8"/>
        <v>233</v>
      </c>
      <c r="AZ109" s="9">
        <f t="shared" si="8"/>
        <v>142</v>
      </c>
      <c r="BA109" s="9">
        <f t="shared" si="8"/>
        <v>298.25</v>
      </c>
      <c r="BB109" s="9">
        <f t="shared" si="8"/>
        <v>200.75</v>
      </c>
      <c r="BC109" s="9">
        <f t="shared" si="6"/>
        <v>205.5</v>
      </c>
      <c r="BD109" s="9">
        <f t="shared" si="6"/>
        <v>273.75</v>
      </c>
      <c r="BE109" s="9">
        <f t="shared" si="6"/>
        <v>234</v>
      </c>
      <c r="BF109" s="9">
        <f t="shared" si="6"/>
        <v>245</v>
      </c>
      <c r="BG109" s="9">
        <f t="shared" si="6"/>
        <v>202.25</v>
      </c>
      <c r="BH109" s="9">
        <f t="shared" si="6"/>
        <v>232.75</v>
      </c>
      <c r="BI109" s="9">
        <f t="shared" si="6"/>
        <v>243.5</v>
      </c>
      <c r="BJ109" s="9" t="e">
        <f t="shared" si="6"/>
        <v>#NUM!</v>
      </c>
      <c r="BK109" s="9" t="e">
        <f t="shared" si="6"/>
        <v>#NUM!</v>
      </c>
      <c r="BL109" s="9" t="e">
        <f t="shared" si="6"/>
        <v>#NUM!</v>
      </c>
      <c r="BM109" s="9" t="e">
        <f t="shared" si="6"/>
        <v>#NUM!</v>
      </c>
      <c r="BN109" s="9" t="e">
        <f t="shared" si="6"/>
        <v>#NUM!</v>
      </c>
      <c r="BO109" s="9" t="e">
        <f t="shared" si="6"/>
        <v>#NUM!</v>
      </c>
      <c r="BP109" s="9" t="e">
        <f t="shared" si="6"/>
        <v>#NUM!</v>
      </c>
      <c r="BQ109" s="9" t="e">
        <f t="shared" si="6"/>
        <v>#NUM!</v>
      </c>
      <c r="BR109" s="9" t="e">
        <f t="shared" si="6"/>
        <v>#NUM!</v>
      </c>
      <c r="BS109" s="9" t="e">
        <f t="shared" si="6"/>
        <v>#NUM!</v>
      </c>
      <c r="BT109" s="9" t="e">
        <f t="shared" si="6"/>
        <v>#NUM!</v>
      </c>
      <c r="BU109" s="10" t="e">
        <f t="shared" si="6"/>
        <v>#NUM!</v>
      </c>
      <c r="BW109" t="s">
        <v>34</v>
      </c>
      <c r="BX109">
        <v>0.05</v>
      </c>
      <c r="BY109">
        <v>0.05</v>
      </c>
      <c r="BZ109">
        <v>0.05</v>
      </c>
      <c r="CA109">
        <v>0.05</v>
      </c>
      <c r="CB109">
        <v>0.05</v>
      </c>
      <c r="CC109">
        <v>0.05</v>
      </c>
      <c r="CD109">
        <v>0.05</v>
      </c>
      <c r="CE109">
        <v>0.05</v>
      </c>
      <c r="CF109">
        <v>0.05</v>
      </c>
      <c r="CG109">
        <v>0.05</v>
      </c>
      <c r="CH109">
        <v>0.05</v>
      </c>
      <c r="CI109">
        <v>0.05</v>
      </c>
      <c r="CJ109">
        <v>0.05</v>
      </c>
      <c r="CK109">
        <v>0.05</v>
      </c>
      <c r="CL109">
        <v>0.05</v>
      </c>
      <c r="CM109">
        <v>0.05</v>
      </c>
      <c r="CN109">
        <v>0.05</v>
      </c>
      <c r="CO109">
        <v>0.05</v>
      </c>
      <c r="CP109">
        <v>0.05</v>
      </c>
      <c r="CQ109">
        <v>0.05</v>
      </c>
      <c r="CR109">
        <v>0.05</v>
      </c>
      <c r="CS109">
        <v>0.05</v>
      </c>
      <c r="CT109">
        <v>0.05</v>
      </c>
      <c r="CU109">
        <v>0.05</v>
      </c>
      <c r="CV109">
        <v>0.05</v>
      </c>
      <c r="CW109">
        <v>0.05</v>
      </c>
      <c r="CX109">
        <v>0.05</v>
      </c>
      <c r="CY109">
        <v>0.05</v>
      </c>
      <c r="CZ109">
        <v>0.05</v>
      </c>
      <c r="DA109">
        <v>0.05</v>
      </c>
      <c r="DB109">
        <v>0.05</v>
      </c>
      <c r="DC109">
        <v>0.05</v>
      </c>
      <c r="DD109">
        <v>0.05</v>
      </c>
      <c r="DE109">
        <v>0.05</v>
      </c>
      <c r="DF109">
        <v>0.05</v>
      </c>
    </row>
    <row r="110" spans="1:110" x14ac:dyDescent="0.45">
      <c r="A110" t="s">
        <v>4</v>
      </c>
      <c r="B110">
        <f>MODE(A3:A102)</f>
        <v>14898</v>
      </c>
      <c r="C110">
        <f t="shared" ref="C110:X110" si="9">MODE(B3:B102)</f>
        <v>6938</v>
      </c>
      <c r="E110" t="e">
        <f t="shared" si="9"/>
        <v>#N/A</v>
      </c>
      <c r="F110" t="e">
        <f t="shared" si="9"/>
        <v>#N/A</v>
      </c>
      <c r="G110" t="e">
        <f t="shared" si="9"/>
        <v>#N/A</v>
      </c>
      <c r="I110" t="e">
        <f t="shared" si="9"/>
        <v>#N/A</v>
      </c>
      <c r="J110">
        <f t="shared" si="9"/>
        <v>2245</v>
      </c>
      <c r="K110">
        <f t="shared" si="9"/>
        <v>2252</v>
      </c>
      <c r="L110">
        <f t="shared" si="9"/>
        <v>2502</v>
      </c>
      <c r="N110">
        <f t="shared" si="9"/>
        <v>2588</v>
      </c>
      <c r="O110">
        <f t="shared" si="9"/>
        <v>2654</v>
      </c>
      <c r="P110">
        <f t="shared" si="9"/>
        <v>2490</v>
      </c>
      <c r="Q110">
        <f t="shared" si="9"/>
        <v>2041</v>
      </c>
      <c r="R110">
        <f t="shared" si="9"/>
        <v>2829</v>
      </c>
      <c r="S110">
        <f t="shared" si="9"/>
        <v>2540</v>
      </c>
      <c r="T110">
        <f t="shared" si="9"/>
        <v>2435</v>
      </c>
      <c r="U110">
        <f t="shared" si="9"/>
        <v>2680</v>
      </c>
      <c r="V110">
        <f t="shared" si="9"/>
        <v>2366</v>
      </c>
      <c r="W110">
        <f t="shared" si="9"/>
        <v>2198</v>
      </c>
      <c r="X110">
        <f t="shared" si="9"/>
        <v>2556</v>
      </c>
      <c r="Y110" s="20"/>
      <c r="Z110" s="20"/>
      <c r="AA110" s="20"/>
      <c r="AB110" s="20"/>
      <c r="AC110" s="20"/>
      <c r="AD110" s="20"/>
      <c r="AE110" s="20"/>
      <c r="AF110" s="20"/>
      <c r="AL110" t="s">
        <v>28</v>
      </c>
      <c r="AM110" s="8">
        <f t="shared" si="8"/>
        <v>2621</v>
      </c>
      <c r="AN110" s="9">
        <f t="shared" si="6"/>
        <v>3034.25</v>
      </c>
      <c r="AO110" s="9">
        <f t="shared" si="6"/>
        <v>3095</v>
      </c>
      <c r="AP110" s="9">
        <f t="shared" si="6"/>
        <v>3252.5</v>
      </c>
      <c r="AQ110" s="9">
        <f t="shared" si="6"/>
        <v>1045</v>
      </c>
      <c r="AR110" s="9">
        <f t="shared" si="6"/>
        <v>4131.25</v>
      </c>
      <c r="AS110" s="9">
        <f t="shared" si="6"/>
        <v>1190.25</v>
      </c>
      <c r="AT110" s="9">
        <f t="shared" si="6"/>
        <v>4514.5</v>
      </c>
      <c r="AU110" s="9">
        <f t="shared" si="6"/>
        <v>318.25</v>
      </c>
      <c r="AV110" s="9">
        <f t="shared" si="6"/>
        <v>355.25</v>
      </c>
      <c r="AW110" s="9">
        <f t="shared" si="6"/>
        <v>393.75</v>
      </c>
      <c r="AX110" s="9">
        <f t="shared" si="6"/>
        <v>473</v>
      </c>
      <c r="AY110" s="9">
        <f t="shared" si="6"/>
        <v>508.75</v>
      </c>
      <c r="AZ110" s="9">
        <f t="shared" si="6"/>
        <v>443.25</v>
      </c>
      <c r="BA110" s="9">
        <f t="shared" si="6"/>
        <v>1610.25</v>
      </c>
      <c r="BB110" s="9">
        <f t="shared" si="6"/>
        <v>302.75</v>
      </c>
      <c r="BC110" s="9">
        <f t="shared" si="6"/>
        <v>309</v>
      </c>
      <c r="BD110" s="9">
        <f t="shared" si="6"/>
        <v>368.5</v>
      </c>
      <c r="BE110" s="9">
        <f t="shared" si="6"/>
        <v>462.25</v>
      </c>
      <c r="BF110" s="9">
        <f t="shared" si="6"/>
        <v>321</v>
      </c>
      <c r="BG110" s="9">
        <f t="shared" si="6"/>
        <v>261</v>
      </c>
      <c r="BH110" s="9">
        <f t="shared" si="6"/>
        <v>404.5</v>
      </c>
      <c r="BI110" s="9">
        <f t="shared" si="6"/>
        <v>343.75</v>
      </c>
      <c r="BJ110" s="9" t="e">
        <f t="shared" si="6"/>
        <v>#NUM!</v>
      </c>
      <c r="BK110" s="9" t="e">
        <f t="shared" si="6"/>
        <v>#NUM!</v>
      </c>
      <c r="BL110" s="9" t="e">
        <f t="shared" si="6"/>
        <v>#NUM!</v>
      </c>
      <c r="BM110" s="9" t="e">
        <f t="shared" si="6"/>
        <v>#NUM!</v>
      </c>
      <c r="BN110" s="9" t="e">
        <f t="shared" si="6"/>
        <v>#NUM!</v>
      </c>
      <c r="BO110" s="9" t="e">
        <f t="shared" si="6"/>
        <v>#NUM!</v>
      </c>
      <c r="BP110" s="9" t="e">
        <f t="shared" si="6"/>
        <v>#NUM!</v>
      </c>
      <c r="BQ110" s="9" t="e">
        <f t="shared" si="6"/>
        <v>#NUM!</v>
      </c>
      <c r="BR110" s="9" t="e">
        <f t="shared" si="6"/>
        <v>#NUM!</v>
      </c>
      <c r="BS110" s="9" t="e">
        <f t="shared" si="6"/>
        <v>#NUM!</v>
      </c>
      <c r="BT110" s="9" t="e">
        <f t="shared" si="6"/>
        <v>#NUM!</v>
      </c>
      <c r="BU110" s="10" t="e">
        <f t="shared" si="6"/>
        <v>#NUM!</v>
      </c>
      <c r="BW110" s="1" t="s">
        <v>35</v>
      </c>
      <c r="BX110" s="14" t="str">
        <f>IF(BX108&lt;BX109,"no","yes")</f>
        <v>no</v>
      </c>
      <c r="BY110" s="14" t="str">
        <f t="shared" ref="BY110:DF110" si="10">IF(BY108&lt;BY109,"no","yes")</f>
        <v>no</v>
      </c>
      <c r="BZ110" s="14" t="str">
        <f t="shared" si="10"/>
        <v>no</v>
      </c>
      <c r="CA110" s="14" t="str">
        <f t="shared" si="10"/>
        <v>no</v>
      </c>
      <c r="CB110" s="14" t="str">
        <f t="shared" si="10"/>
        <v>no</v>
      </c>
      <c r="CC110" s="14" t="str">
        <f t="shared" si="10"/>
        <v>no</v>
      </c>
      <c r="CD110" s="14" t="str">
        <f t="shared" si="10"/>
        <v>no</v>
      </c>
      <c r="CE110" s="14" t="str">
        <f t="shared" si="10"/>
        <v>no</v>
      </c>
      <c r="CF110" s="14" t="str">
        <f t="shared" si="10"/>
        <v>no</v>
      </c>
      <c r="CG110" s="14" t="str">
        <f t="shared" si="10"/>
        <v>no</v>
      </c>
      <c r="CH110" s="14" t="str">
        <f t="shared" si="10"/>
        <v>no</v>
      </c>
      <c r="CI110" s="14" t="str">
        <f t="shared" si="10"/>
        <v>no</v>
      </c>
      <c r="CJ110" s="14" t="str">
        <f t="shared" si="10"/>
        <v>no</v>
      </c>
      <c r="CK110" s="14" t="str">
        <f t="shared" si="10"/>
        <v>no</v>
      </c>
      <c r="CL110" s="14" t="str">
        <f t="shared" si="10"/>
        <v>no</v>
      </c>
      <c r="CM110" s="14" t="str">
        <f t="shared" si="10"/>
        <v>no</v>
      </c>
      <c r="CN110" s="14" t="str">
        <f t="shared" si="10"/>
        <v>no</v>
      </c>
      <c r="CO110" s="14" t="str">
        <f t="shared" si="10"/>
        <v>no</v>
      </c>
      <c r="CP110" s="14" t="str">
        <f t="shared" si="10"/>
        <v>no</v>
      </c>
      <c r="CQ110" s="14" t="str">
        <f t="shared" si="10"/>
        <v>no</v>
      </c>
      <c r="CR110" s="14" t="str">
        <f t="shared" si="10"/>
        <v>no</v>
      </c>
      <c r="CS110" s="14" t="str">
        <f t="shared" si="10"/>
        <v>no</v>
      </c>
      <c r="CT110" s="14" t="str">
        <f t="shared" si="10"/>
        <v>no</v>
      </c>
      <c r="CU110" s="14" t="e">
        <f t="shared" si="10"/>
        <v>#VALUE!</v>
      </c>
      <c r="CV110" s="14" t="e">
        <f t="shared" si="10"/>
        <v>#VALUE!</v>
      </c>
      <c r="CW110" s="14" t="e">
        <f t="shared" si="10"/>
        <v>#VALUE!</v>
      </c>
      <c r="CX110" s="14" t="e">
        <f t="shared" si="10"/>
        <v>#VALUE!</v>
      </c>
      <c r="CY110" s="14" t="e">
        <f t="shared" si="10"/>
        <v>#VALUE!</v>
      </c>
      <c r="CZ110" s="14" t="e">
        <f t="shared" si="10"/>
        <v>#VALUE!</v>
      </c>
      <c r="DA110" s="14" t="e">
        <f t="shared" si="10"/>
        <v>#VALUE!</v>
      </c>
      <c r="DB110" s="14" t="e">
        <f t="shared" si="10"/>
        <v>#VALUE!</v>
      </c>
      <c r="DC110" s="14" t="e">
        <f t="shared" si="10"/>
        <v>#VALUE!</v>
      </c>
      <c r="DD110" s="14" t="e">
        <f t="shared" si="10"/>
        <v>#VALUE!</v>
      </c>
      <c r="DE110" s="14" t="e">
        <f t="shared" si="10"/>
        <v>#VALUE!</v>
      </c>
      <c r="DF110" s="14" t="e">
        <f t="shared" si="10"/>
        <v>#VALUE!</v>
      </c>
    </row>
    <row r="111" spans="1:110" x14ac:dyDescent="0.45">
      <c r="A111" t="s">
        <v>5</v>
      </c>
      <c r="B111">
        <f>_xlfn.STDEV.S(A3:A102)</f>
        <v>7658.091356193001</v>
      </c>
      <c r="C111">
        <f t="shared" ref="C111:X111" si="11">_xlfn.STDEV.S(B3:B102)</f>
        <v>6256.1572332520318</v>
      </c>
      <c r="E111">
        <f t="shared" si="11"/>
        <v>5826.8064339383936</v>
      </c>
      <c r="F111">
        <f t="shared" si="11"/>
        <v>6270.8340291955719</v>
      </c>
      <c r="G111">
        <f t="shared" si="11"/>
        <v>7854.4256824487893</v>
      </c>
      <c r="I111">
        <f t="shared" si="11"/>
        <v>6179.5389875692908</v>
      </c>
      <c r="J111">
        <f t="shared" si="11"/>
        <v>773.70030863103443</v>
      </c>
      <c r="K111">
        <f t="shared" si="11"/>
        <v>815.88329626933353</v>
      </c>
      <c r="L111">
        <f t="shared" si="11"/>
        <v>575.21508063497333</v>
      </c>
      <c r="N111">
        <f t="shared" si="11"/>
        <v>950.78228482198449</v>
      </c>
      <c r="O111">
        <f t="shared" si="11"/>
        <v>554.31676490846439</v>
      </c>
      <c r="P111">
        <f t="shared" si="11"/>
        <v>1481.9820728478546</v>
      </c>
      <c r="Q111">
        <f t="shared" si="11"/>
        <v>804.20433725552994</v>
      </c>
      <c r="R111">
        <f t="shared" si="11"/>
        <v>625.07698717757148</v>
      </c>
      <c r="S111">
        <f t="shared" si="11"/>
        <v>781.3133580935073</v>
      </c>
      <c r="T111">
        <f t="shared" si="11"/>
        <v>1041.306780934515</v>
      </c>
      <c r="U111">
        <f t="shared" si="11"/>
        <v>626.52626884716926</v>
      </c>
      <c r="V111">
        <f t="shared" si="11"/>
        <v>954.89092909329008</v>
      </c>
      <c r="W111">
        <f t="shared" si="11"/>
        <v>792.65815654121252</v>
      </c>
      <c r="X111">
        <f t="shared" si="11"/>
        <v>450.88941554499274</v>
      </c>
      <c r="Y111" s="20"/>
      <c r="Z111" s="20"/>
      <c r="AA111" s="20"/>
      <c r="AB111" s="20"/>
      <c r="AC111" s="20"/>
      <c r="AD111" s="20"/>
      <c r="AE111" s="20"/>
      <c r="AF111" s="20"/>
      <c r="AL111" t="s">
        <v>29</v>
      </c>
      <c r="AM111" s="8">
        <f t="shared" si="8"/>
        <v>8663.5</v>
      </c>
      <c r="AN111" s="9">
        <f t="shared" si="6"/>
        <v>9234.25</v>
      </c>
      <c r="AO111" s="9">
        <f t="shared" si="6"/>
        <v>10765</v>
      </c>
      <c r="AP111" s="9">
        <f t="shared" si="6"/>
        <v>8465</v>
      </c>
      <c r="AQ111" s="9">
        <f t="shared" si="6"/>
        <v>4545.5</v>
      </c>
      <c r="AR111" s="9">
        <f t="shared" si="6"/>
        <v>13833.25</v>
      </c>
      <c r="AS111" s="9">
        <f t="shared" si="6"/>
        <v>4378.25</v>
      </c>
      <c r="AT111" s="9">
        <f t="shared" si="6"/>
        <v>14175</v>
      </c>
      <c r="AU111" s="9">
        <f t="shared" si="6"/>
        <v>1026.25</v>
      </c>
      <c r="AV111" s="9">
        <f t="shared" si="6"/>
        <v>903.75</v>
      </c>
      <c r="AW111" s="9">
        <f t="shared" si="6"/>
        <v>816.75</v>
      </c>
      <c r="AX111" s="9">
        <f t="shared" si="6"/>
        <v>761</v>
      </c>
      <c r="AY111" s="9">
        <f t="shared" si="6"/>
        <v>1574.25</v>
      </c>
      <c r="AZ111" s="9">
        <f t="shared" si="6"/>
        <v>775.75</v>
      </c>
      <c r="BA111" s="9">
        <f t="shared" si="6"/>
        <v>3729.75</v>
      </c>
      <c r="BB111" s="9">
        <f t="shared" si="6"/>
        <v>865.75</v>
      </c>
      <c r="BC111" s="9">
        <f t="shared" si="6"/>
        <v>785.5</v>
      </c>
      <c r="BD111" s="9">
        <f t="shared" si="6"/>
        <v>1332</v>
      </c>
      <c r="BE111" s="9">
        <f t="shared" si="6"/>
        <v>1287.25</v>
      </c>
      <c r="BF111" s="9">
        <f t="shared" si="6"/>
        <v>1196.5</v>
      </c>
      <c r="BG111" s="9">
        <f t="shared" si="6"/>
        <v>871</v>
      </c>
      <c r="BH111" s="9">
        <f t="shared" si="6"/>
        <v>1283</v>
      </c>
      <c r="BI111" s="9">
        <f t="shared" si="6"/>
        <v>1239.75</v>
      </c>
      <c r="BJ111" s="9" t="e">
        <f t="shared" si="6"/>
        <v>#NUM!</v>
      </c>
      <c r="BK111" s="9" t="e">
        <f t="shared" si="6"/>
        <v>#NUM!</v>
      </c>
      <c r="BL111" s="9" t="e">
        <f t="shared" si="6"/>
        <v>#NUM!</v>
      </c>
      <c r="BM111" s="9" t="e">
        <f t="shared" si="6"/>
        <v>#NUM!</v>
      </c>
      <c r="BN111" s="9" t="e">
        <f t="shared" si="6"/>
        <v>#NUM!</v>
      </c>
      <c r="BO111" s="9" t="e">
        <f t="shared" si="6"/>
        <v>#NUM!</v>
      </c>
      <c r="BP111" s="9" t="e">
        <f t="shared" si="6"/>
        <v>#NUM!</v>
      </c>
      <c r="BQ111" s="9" t="e">
        <f t="shared" si="6"/>
        <v>#NUM!</v>
      </c>
      <c r="BR111" s="9" t="e">
        <f t="shared" si="6"/>
        <v>#NUM!</v>
      </c>
      <c r="BS111" s="9" t="e">
        <f t="shared" si="6"/>
        <v>#NUM!</v>
      </c>
      <c r="BT111" s="9" t="e">
        <f t="shared" si="6"/>
        <v>#NUM!</v>
      </c>
      <c r="BU111" s="10" t="e">
        <f t="shared" si="6"/>
        <v>#NUM!</v>
      </c>
    </row>
    <row r="112" spans="1:110" x14ac:dyDescent="0.45">
      <c r="A112" t="s">
        <v>6</v>
      </c>
      <c r="B112">
        <f>_xlfn.VAR.S(A3:A102)</f>
        <v>58646363.219797961</v>
      </c>
      <c r="C112">
        <f t="shared" ref="C112:X112" si="12">_xlfn.VAR.S(B3:B102)</f>
        <v>39139503.327171713</v>
      </c>
      <c r="E112">
        <f t="shared" si="12"/>
        <v>33951673.218585864</v>
      </c>
      <c r="F112">
        <f t="shared" si="12"/>
        <v>39323359.421717174</v>
      </c>
      <c r="G112">
        <f t="shared" si="12"/>
        <v>61692002.801111124</v>
      </c>
      <c r="I112">
        <f t="shared" si="12"/>
        <v>38186702.098888896</v>
      </c>
      <c r="J112">
        <f t="shared" si="12"/>
        <v>598612.16757575795</v>
      </c>
      <c r="K112">
        <f t="shared" si="12"/>
        <v>665665.55313131306</v>
      </c>
      <c r="L112">
        <f t="shared" si="12"/>
        <v>330872.3889898989</v>
      </c>
      <c r="N112">
        <f t="shared" si="12"/>
        <v>903986.95313131332</v>
      </c>
      <c r="O112">
        <f t="shared" si="12"/>
        <v>307267.07585858577</v>
      </c>
      <c r="P112">
        <f t="shared" si="12"/>
        <v>2196270.8642424238</v>
      </c>
      <c r="Q112">
        <f t="shared" si="12"/>
        <v>646744.6160606062</v>
      </c>
      <c r="R112">
        <f t="shared" si="12"/>
        <v>390721.23989898991</v>
      </c>
      <c r="S112">
        <f t="shared" si="12"/>
        <v>610450.56353535317</v>
      </c>
      <c r="T112">
        <f t="shared" si="12"/>
        <v>1084319.8120202019</v>
      </c>
      <c r="U112">
        <f t="shared" si="12"/>
        <v>392535.16555555543</v>
      </c>
      <c r="V112">
        <f t="shared" si="12"/>
        <v>911816.68646464683</v>
      </c>
      <c r="W112">
        <f t="shared" si="12"/>
        <v>628306.95313131332</v>
      </c>
      <c r="X112">
        <f t="shared" si="12"/>
        <v>203301.26505050514</v>
      </c>
      <c r="Y112" s="20"/>
      <c r="Z112" s="20"/>
      <c r="AA112" s="20"/>
      <c r="AB112" s="20"/>
      <c r="AC112" s="20"/>
      <c r="AD112" s="20"/>
      <c r="AE112" s="20"/>
      <c r="AF112" s="20"/>
      <c r="AL112" t="s">
        <v>1</v>
      </c>
      <c r="AM112" s="11">
        <f>AM119-$AM121</f>
        <v>16414.82</v>
      </c>
      <c r="AN112" s="12">
        <f t="shared" ref="AN112:BU112" si="13">AN119-$AM121</f>
        <v>10818.19</v>
      </c>
      <c r="AO112" s="12">
        <f t="shared" si="13"/>
        <v>18959.060000000001</v>
      </c>
      <c r="AP112" s="12">
        <f t="shared" si="13"/>
        <v>9120.56</v>
      </c>
      <c r="AQ112" s="12">
        <f t="shared" si="13"/>
        <v>10324.950000000001</v>
      </c>
      <c r="AR112" s="12">
        <f t="shared" si="13"/>
        <v>14851.37</v>
      </c>
      <c r="AS112" s="12">
        <f t="shared" si="13"/>
        <v>10240.299999999999</v>
      </c>
      <c r="AT112" s="12">
        <f t="shared" si="13"/>
        <v>14113.89</v>
      </c>
      <c r="AU112" s="12">
        <f t="shared" si="13"/>
        <v>2597.79</v>
      </c>
      <c r="AV112" s="12">
        <f t="shared" si="13"/>
        <v>2750.32</v>
      </c>
      <c r="AW112" s="12">
        <f t="shared" si="13"/>
        <v>2838.43</v>
      </c>
      <c r="AX112" s="12">
        <f t="shared" si="13"/>
        <v>3015.09</v>
      </c>
      <c r="AY112" s="12">
        <f t="shared" si="13"/>
        <v>2903.42</v>
      </c>
      <c r="AZ112" s="12">
        <f t="shared" si="13"/>
        <v>2844.57</v>
      </c>
      <c r="BA112" s="12">
        <f t="shared" si="13"/>
        <v>3476.38</v>
      </c>
      <c r="BB112" s="12">
        <f t="shared" si="13"/>
        <v>2536.5100000000002</v>
      </c>
      <c r="BC112" s="12">
        <f t="shared" si="13"/>
        <v>2979.65</v>
      </c>
      <c r="BD112" s="12">
        <f t="shared" si="13"/>
        <v>2718.89</v>
      </c>
      <c r="BE112" s="12">
        <f t="shared" si="13"/>
        <v>2952.69</v>
      </c>
      <c r="BF112" s="12">
        <f t="shared" si="13"/>
        <v>2985.19</v>
      </c>
      <c r="BG112" s="12">
        <f t="shared" si="13"/>
        <v>2837.98</v>
      </c>
      <c r="BH112" s="12">
        <f t="shared" si="13"/>
        <v>2600.58</v>
      </c>
      <c r="BI112" s="12">
        <f t="shared" si="13"/>
        <v>2973.74</v>
      </c>
      <c r="BJ112" s="12" t="e">
        <f t="shared" si="13"/>
        <v>#DIV/0!</v>
      </c>
      <c r="BK112" s="12" t="e">
        <f t="shared" si="13"/>
        <v>#DIV/0!</v>
      </c>
      <c r="BL112" s="12" t="e">
        <f t="shared" si="13"/>
        <v>#DIV/0!</v>
      </c>
      <c r="BM112" s="12" t="e">
        <f t="shared" si="13"/>
        <v>#DIV/0!</v>
      </c>
      <c r="BN112" s="12" t="e">
        <f t="shared" si="13"/>
        <v>#DIV/0!</v>
      </c>
      <c r="BO112" s="12" t="e">
        <f t="shared" si="13"/>
        <v>#DIV/0!</v>
      </c>
      <c r="BP112" s="12" t="e">
        <f t="shared" si="13"/>
        <v>#DIV/0!</v>
      </c>
      <c r="BQ112" s="12" t="e">
        <f t="shared" si="13"/>
        <v>#DIV/0!</v>
      </c>
      <c r="BR112" s="12" t="e">
        <f t="shared" si="13"/>
        <v>#DIV/0!</v>
      </c>
      <c r="BS112" s="12" t="e">
        <f t="shared" si="13"/>
        <v>#DIV/0!</v>
      </c>
      <c r="BT112" s="12" t="e">
        <f t="shared" si="13"/>
        <v>#DIV/0!</v>
      </c>
      <c r="BU112" s="13" t="e">
        <f t="shared" si="13"/>
        <v>#DIV/0!</v>
      </c>
      <c r="BW112" t="s">
        <v>36</v>
      </c>
    </row>
    <row r="113" spans="1:110" x14ac:dyDescent="0.45">
      <c r="A113" t="s">
        <v>7</v>
      </c>
      <c r="B113">
        <f>KURT(A3:A102)</f>
        <v>39.179939527504658</v>
      </c>
      <c r="C113">
        <f t="shared" ref="C113:X113" si="14">KURT(B3:B102)</f>
        <v>7.9775430089464745</v>
      </c>
      <c r="E113">
        <f t="shared" si="14"/>
        <v>12.057602255508092</v>
      </c>
      <c r="F113">
        <f t="shared" si="14"/>
        <v>22.190033449071962</v>
      </c>
      <c r="G113">
        <f t="shared" si="14"/>
        <v>7.3748065211383391</v>
      </c>
      <c r="I113">
        <f t="shared" si="14"/>
        <v>0.45644411811200936</v>
      </c>
      <c r="J113">
        <f t="shared" si="14"/>
        <v>53.677703890550823</v>
      </c>
      <c r="K113">
        <f t="shared" si="14"/>
        <v>5.6328023005942924</v>
      </c>
      <c r="L113">
        <f t="shared" si="14"/>
        <v>5.5774124504491898</v>
      </c>
      <c r="N113">
        <f t="shared" si="14"/>
        <v>4.4909750496656287</v>
      </c>
      <c r="O113">
        <f t="shared" si="14"/>
        <v>7.8000028613009373</v>
      </c>
      <c r="P113">
        <f t="shared" si="14"/>
        <v>3.2841505416620858</v>
      </c>
      <c r="Q113">
        <f t="shared" si="14"/>
        <v>17.62380983232973</v>
      </c>
      <c r="R113">
        <f t="shared" si="14"/>
        <v>15.589842254990124</v>
      </c>
      <c r="S113">
        <f t="shared" si="14"/>
        <v>12.00694874130104</v>
      </c>
      <c r="T113">
        <f t="shared" si="14"/>
        <v>6.3010396141544298</v>
      </c>
      <c r="U113">
        <f t="shared" si="14"/>
        <v>18.455501080402435</v>
      </c>
      <c r="V113">
        <f t="shared" si="14"/>
        <v>14.347124844460325</v>
      </c>
      <c r="W113">
        <f t="shared" si="14"/>
        <v>12.432572508157252</v>
      </c>
      <c r="X113">
        <f t="shared" si="14"/>
        <v>0.89118012488307352</v>
      </c>
      <c r="Y113" s="20"/>
      <c r="Z113" s="20"/>
      <c r="AA113" s="20"/>
      <c r="AB113" s="20"/>
      <c r="AC113" s="20"/>
      <c r="AD113" s="20"/>
      <c r="AE113" s="20"/>
      <c r="AF113" s="20"/>
    </row>
    <row r="114" spans="1:110" x14ac:dyDescent="0.45">
      <c r="A114" t="s">
        <v>8</v>
      </c>
      <c r="B114">
        <f>SKEW(A3:A102)</f>
        <v>5.4099415682743714</v>
      </c>
      <c r="C114">
        <f t="shared" ref="C114:X114" si="15">SKEW(B3:B102)</f>
        <v>2.4075171200913332</v>
      </c>
      <c r="E114">
        <f t="shared" si="15"/>
        <v>2.894005710413535</v>
      </c>
      <c r="F114">
        <f t="shared" si="15"/>
        <v>4.5187785322023366</v>
      </c>
      <c r="G114">
        <f t="shared" si="15"/>
        <v>2.2426062941280054</v>
      </c>
      <c r="I114">
        <f t="shared" si="15"/>
        <v>0.87085388179104573</v>
      </c>
      <c r="J114">
        <f t="shared" si="15"/>
        <v>6.3903229539117898</v>
      </c>
      <c r="K114">
        <f t="shared" si="15"/>
        <v>2.4142597158355414</v>
      </c>
      <c r="L114">
        <f t="shared" si="15"/>
        <v>2.0565773393297233</v>
      </c>
      <c r="N114">
        <f t="shared" si="15"/>
        <v>2.1022688272939676</v>
      </c>
      <c r="O114">
        <f t="shared" si="15"/>
        <v>2.2172433475241458</v>
      </c>
      <c r="P114">
        <f t="shared" si="15"/>
        <v>1.7638675224744322</v>
      </c>
      <c r="Q114">
        <f t="shared" si="15"/>
        <v>3.9017164672824838</v>
      </c>
      <c r="R114">
        <f t="shared" si="15"/>
        <v>3.2071813312680981</v>
      </c>
      <c r="S114">
        <f t="shared" si="15"/>
        <v>2.9101211551068817</v>
      </c>
      <c r="T114">
        <f t="shared" si="15"/>
        <v>2.3190732302931196</v>
      </c>
      <c r="U114">
        <f t="shared" si="15"/>
        <v>3.3755011914067539</v>
      </c>
      <c r="V114">
        <f t="shared" si="15"/>
        <v>3.6379826463141827</v>
      </c>
      <c r="W114">
        <f t="shared" si="15"/>
        <v>3.1119269698268495</v>
      </c>
      <c r="X114">
        <f t="shared" si="15"/>
        <v>0.98989415043936768</v>
      </c>
      <c r="Y114" s="20"/>
      <c r="Z114" s="20"/>
      <c r="AA114" s="20"/>
      <c r="AB114" s="20"/>
      <c r="AC114" s="20"/>
      <c r="AD114" s="20"/>
      <c r="AE114" s="20"/>
      <c r="AF114" s="20"/>
      <c r="AL114" t="s">
        <v>22</v>
      </c>
      <c r="AM114" s="5">
        <f t="array" ref="AM114">MIN(IF(ISBLANK(A3:A102),"",IF(A3:A102&gt;=AM115-$AM104*(AM117-AM115),A3:A102,"")))</f>
        <v>6912</v>
      </c>
      <c r="AN114" s="6">
        <f t="array" ref="AN114">MIN(IF(ISBLANK(B3:B102),"",IF(B3:B102&gt;=AN115-$AM104*(AN117-AN115),B3:B102,"")))</f>
        <v>4486</v>
      </c>
      <c r="AO114" s="6">
        <f t="array" ref="AO114">MIN(IF(ISBLANK(C3:C102),"",IF(C3:C102&gt;=AO115-$AM104*(AO117-AO115),C3:C102,"")))</f>
        <v>12033</v>
      </c>
      <c r="AP114" s="6">
        <f t="array" ref="AP114">MIN(IF(ISBLANK(D3:D102),"",IF(D3:D102&gt;=AP115-$AM104*(AP117-AP115),D3:D102,"")))</f>
        <v>3373</v>
      </c>
      <c r="AQ114" s="6">
        <f t="array" ref="AQ114">MIN(IF(ISBLANK(E3:E102),"",IF(E3:E102&gt;=AQ115-$AM104*(AQ117-AQ115),E3:E102,"")))</f>
        <v>6018</v>
      </c>
      <c r="AR114" s="6">
        <f t="array" ref="AR114">MIN(IF(ISBLANK(F3:F102),"",IF(F3:F102&gt;=AR115-$AM104*(AR117-AR115),F3:F102,"")))</f>
        <v>5363</v>
      </c>
      <c r="AS114" s="6">
        <f t="array" ref="AS114">MIN(IF(ISBLANK(G3:G102),"",IF(G3:G102&gt;=AS115-$AM104*(AS117-AS115),G3:G102,"")))</f>
        <v>7352</v>
      </c>
      <c r="AT114" s="6">
        <f t="array" ref="AT114">MIN(IF(ISBLANK(H3:H102),"",IF(H3:H102&gt;=AT115-$AM104*(AT117-AT115),H3:H102,"")))</f>
        <v>4360</v>
      </c>
      <c r="AU114" s="6">
        <f t="array" ref="AU114">MIN(IF(ISBLANK(I3:I102),"",IF(I3:I102&gt;=AU115-$AM104*(AU117-AU115),I3:I102,"")))</f>
        <v>1511</v>
      </c>
      <c r="AV114" s="6">
        <f t="array" ref="AV114">MIN(IF(ISBLANK(J3:J102),"",IF(J3:J102&gt;=AV115-$AM104*(AV117-AV115),J3:J102,"")))</f>
        <v>2042</v>
      </c>
      <c r="AW114" s="6">
        <f t="array" ref="AW114">MIN(IF(ISBLANK(K3:K102),"",IF(K3:K102&gt;=AW115-$AM104*(AW117-AW115),K3:K102,"")))</f>
        <v>2031</v>
      </c>
      <c r="AX114" s="6">
        <f t="array" ref="AX114">MIN(IF(ISBLANK(L3:L102),"",IF(L3:L102&gt;=AX115-$AM104*(AX117-AX115),L3:L102,"")))</f>
        <v>1354</v>
      </c>
      <c r="AY114" s="6">
        <f t="array" ref="AY114">MIN(IF(ISBLANK(M3:M102),"",IF(M3:M102&gt;=AY115-$AM104*(AY117-AY115),M3:M102,"")))</f>
        <v>2024</v>
      </c>
      <c r="AZ114" s="6">
        <f t="array" ref="AZ114">MIN(IF(ISBLANK(N3:N102),"",IF(N3:N102&gt;=AZ115-$AM104*(AZ117-AZ115),N3:N102,"")))</f>
        <v>1785</v>
      </c>
      <c r="BA114" s="6">
        <f t="array" ref="BA114">MIN(IF(ISBLANK(O3:O102),"",IF(O3:O102&gt;=BA115-$AM104*(BA117-BA115),O3:O102,"")))</f>
        <v>2150</v>
      </c>
      <c r="BB114" s="6">
        <f t="array" ref="BB114">MIN(IF(ISBLANK(P3:P102),"",IF(P3:P102&gt;=BB115-$AM104*(BB117-BB115),P3:P102,"")))</f>
        <v>1941</v>
      </c>
      <c r="BC114" s="6">
        <f t="array" ref="BC114">MIN(IF(ISBLANK(Q3:Q102),"",IF(Q3:Q102&gt;=BC115-$AM104*(BC117-BC115),Q3:Q102,"")))</f>
        <v>2154</v>
      </c>
      <c r="BD114" s="6">
        <f t="array" ref="BD114">MIN(IF(ISBLANK(R3:R102),"",IF(R3:R102&gt;=BD115-$AM104*(BD117-BD115),R3:R102,"")))</f>
        <v>1323</v>
      </c>
      <c r="BE114" s="6">
        <f t="array" ref="BE114">MIN(IF(ISBLANK(S3:S102),"",IF(S3:S102&gt;=BE115-$AM104*(BE117-BE115),S3:S102,"")))</f>
        <v>1967</v>
      </c>
      <c r="BF114" s="6">
        <f t="array" ref="BF114">MIN(IF(ISBLANK(T3:T102),"",IF(T3:T102&gt;=BF115-$AM104*(BF117-BF115),T3:T102,"")))</f>
        <v>1947</v>
      </c>
      <c r="BG114" s="6">
        <f t="array" ref="BG114">MIN(IF(ISBLANK(U3:U102),"",IF(U3:U102&gt;=BG115-$AM104*(BG117-BG115),U3:U102,"")))</f>
        <v>2162</v>
      </c>
      <c r="BH114" s="6">
        <f t="array" ref="BH114">MIN(IF(ISBLANK(V3:V102),"",IF(V3:V102&gt;=BH115-$AM104*(BH117-BH115),V3:V102,"")))</f>
        <v>1224</v>
      </c>
      <c r="BI114" s="6">
        <f t="array" ref="BI114">MIN(IF(ISBLANK(W3:W102),"",IF(W3:W102&gt;=BI115-$AM104*(BI117-BI115),W3:W102,"")))</f>
        <v>2281</v>
      </c>
      <c r="BJ114" s="6">
        <f t="array" ref="BJ114">MIN(IF(ISBLANK(X3:X102),"",IF(X3:X102&gt;=BJ115-$AM104*(BJ117-BJ115),X3:X102,"")))</f>
        <v>0</v>
      </c>
      <c r="BK114" s="6">
        <f t="array" ref="BK114">MIN(IF(ISBLANK(Y3:Y102),"",IF(Y3:Y102&gt;=BK115-$AM104*(BK117-BK115),Y3:Y102,"")))</f>
        <v>0</v>
      </c>
      <c r="BL114" s="6">
        <f t="array" ref="BL114">MIN(IF(ISBLANK(Z3:Z102),"",IF(Z3:Z102&gt;=BL115-$AM104*(BL117-BL115),Z3:Z102,"")))</f>
        <v>0</v>
      </c>
      <c r="BM114" s="6">
        <f t="array" ref="BM114">MIN(IF(ISBLANK(AA3:AA102),"",IF(AA3:AA102&gt;=BM115-$AM104*(BM117-BM115),AA3:AA102,"")))</f>
        <v>0</v>
      </c>
      <c r="BN114" s="6">
        <f t="array" ref="BN114">MIN(IF(ISBLANK(AB3:AB102),"",IF(AB3:AB102&gt;=BN115-$AM104*(BN117-BN115),AB3:AB102,"")))</f>
        <v>0</v>
      </c>
      <c r="BO114" s="6">
        <f t="array" ref="BO114">MIN(IF(ISBLANK(AC3:AC102),"",IF(AC3:AC102&gt;=BO115-$AM104*(BO117-BO115),AC3:AC102,"")))</f>
        <v>0</v>
      </c>
      <c r="BP114" s="6">
        <f t="array" ref="BP114">MIN(IF(ISBLANK(AD3:AD102),"",IF(AD3:AD102&gt;=BP115-$AM104*(BP117-BP115),AD3:AD102,"")))</f>
        <v>0</v>
      </c>
      <c r="BQ114" s="6">
        <f t="array" ref="BQ114">MIN(IF(ISBLANK(AE3:AE102),"",IF(AE3:AE102&gt;=BQ115-$AM104*(BQ117-BQ115),AE3:AE102,"")))</f>
        <v>0</v>
      </c>
      <c r="BR114" s="6">
        <f t="array" ref="BR114">MIN(IF(ISBLANK(AF3:AF102),"",IF(AF3:AF102&gt;=BR115-$AM104*(BR117-BR115),AF3:AF102,"")))</f>
        <v>0</v>
      </c>
      <c r="BS114" s="6">
        <f t="array" ref="BS114">MIN(IF(ISBLANK(AG3:AG102),"",IF(AG3:AG102&gt;=BS115-$AM104*(BS117-BS115),AG3:AG102,"")))</f>
        <v>0</v>
      </c>
      <c r="BT114" s="6">
        <f t="array" ref="BT114">MIN(IF(ISBLANK(AH3:AH102),"",IF(AH3:AH102&gt;=BT115-$AM104*(BT117-BT115),AH3:AH102,"")))</f>
        <v>0</v>
      </c>
      <c r="BU114" s="7">
        <f t="array" ref="BU114">MIN(IF(ISBLANK(AI3:AI102),"",IF(AI3:AI102&gt;=BU115-$AM104*(BU117-BU115),AI3:AI102,"")))</f>
        <v>0</v>
      </c>
      <c r="BW114" s="15" t="s">
        <v>37</v>
      </c>
      <c r="BX114" s="15">
        <f>[1]!DAGOSTINO(A3:A102)</f>
        <v>148.30658617357977</v>
      </c>
      <c r="BY114" s="15">
        <f>[1]!DAGOSTINO(B3:B102)</f>
        <v>69.463200929417511</v>
      </c>
      <c r="BZ114" s="15">
        <f>[1]!DAGOSTINO(C3:C102)</f>
        <v>23.918814314493112</v>
      </c>
      <c r="CA114" s="15">
        <f>[1]!DAGOSTINO(D3:D102)</f>
        <v>86.193620006057046</v>
      </c>
      <c r="CB114" s="15">
        <f>[1]!DAGOSTINO(E3:E102)</f>
        <v>125.08155879644286</v>
      </c>
      <c r="CC114" s="15">
        <f>[1]!DAGOSTINO(F3:F102)</f>
        <v>64.773345825073761</v>
      </c>
      <c r="CD114" s="15">
        <f>[1]!DAGOSTINO(G3:G102)</f>
        <v>143.62733147905348</v>
      </c>
      <c r="CE114" s="15">
        <f>[1]!DAGOSTINO(H3:H102)</f>
        <v>12.103629777271907</v>
      </c>
      <c r="CF114" s="15">
        <f>[1]!DAGOSTINO(I3:I102)</f>
        <v>166.70902954969696</v>
      </c>
      <c r="CG114" s="15">
        <f>[1]!DAGOSTINO(J3:J102)</f>
        <v>64.058930321987219</v>
      </c>
      <c r="CH114" s="15">
        <f>[1]!DAGOSTINO(K3:K102)</f>
        <v>56.467702788477453</v>
      </c>
      <c r="CI114" s="15">
        <f>[1]!DAGOSTINO(L3:L102)</f>
        <v>136.09818904081354</v>
      </c>
      <c r="CJ114" s="15">
        <f>[1]!DAGOSTINO(M3:M102)</f>
        <v>54.311714578938478</v>
      </c>
      <c r="CK114" s="15">
        <f>[1]!DAGOSTINO(N3:N102)</f>
        <v>65.168501486052904</v>
      </c>
      <c r="CL114" s="15">
        <f>[1]!DAGOSTINO(O3:O102)</f>
        <v>43.014494309167269</v>
      </c>
      <c r="CM114" s="15">
        <f>[1]!DAGOSTINO(P3:P102)</f>
        <v>110.99452822756081</v>
      </c>
      <c r="CN114" s="15">
        <f>[1]!DAGOSTINO(Q3:Q102)</f>
        <v>96.657192333353208</v>
      </c>
      <c r="CO114" s="15">
        <f>[1]!DAGOSTINO(R3:R102)</f>
        <v>86.425261745869008</v>
      </c>
      <c r="CP114" s="15">
        <f>[1]!DAGOSTINO(S3:S102)</f>
        <v>63.835159599228277</v>
      </c>
      <c r="CQ114" s="15">
        <f>[1]!DAGOSTINO(T3:T102)</f>
        <v>102.76170840318574</v>
      </c>
      <c r="CR114" s="15">
        <f>[1]!DAGOSTINO(U3:U102)</f>
        <v>102.79395815320231</v>
      </c>
      <c r="CS114" s="15">
        <f>[1]!DAGOSTINO(V3:V102)</f>
        <v>90.829584461784023</v>
      </c>
      <c r="CT114" s="15">
        <f>[1]!DAGOSTINO(W3:W102)</f>
        <v>16.247139299056588</v>
      </c>
      <c r="CU114" s="15" t="e">
        <f>[1]!DAGOSTINO(X3:X102)</f>
        <v>#N/A</v>
      </c>
      <c r="CV114" s="15" t="e">
        <f>[1]!DAGOSTINO(Y3:Y102)</f>
        <v>#N/A</v>
      </c>
      <c r="CW114" s="15" t="e">
        <f>[1]!DAGOSTINO(Z3:Z102)</f>
        <v>#N/A</v>
      </c>
      <c r="CX114" s="15" t="e">
        <f>[1]!DAGOSTINO(AA3:AA102)</f>
        <v>#N/A</v>
      </c>
      <c r="CY114" s="15" t="e">
        <f>[1]!DAGOSTINO(AB3:AB102)</f>
        <v>#N/A</v>
      </c>
      <c r="CZ114" s="15" t="e">
        <f>[1]!DAGOSTINO(AC3:AC102)</f>
        <v>#N/A</v>
      </c>
      <c r="DA114" s="15" t="e">
        <f>[1]!DAGOSTINO(AD3:AD102)</f>
        <v>#N/A</v>
      </c>
      <c r="DB114" s="15" t="e">
        <f>[1]!DAGOSTINO(AE3:AE102)</f>
        <v>#N/A</v>
      </c>
      <c r="DC114" s="15" t="e">
        <f>[1]!DAGOSTINO(AF3:AF102)</f>
        <v>#N/A</v>
      </c>
      <c r="DD114" s="15" t="e">
        <f>[1]!DAGOSTINO(AG3:AG102)</f>
        <v>#N/A</v>
      </c>
      <c r="DE114" s="15" t="e">
        <f>[1]!DAGOSTINO(AH3:AH102)</f>
        <v>#N/A</v>
      </c>
      <c r="DF114" s="15" t="e">
        <f>[1]!DAGOSTINO(AI3:AI102)</f>
        <v>#N/A</v>
      </c>
    </row>
    <row r="115" spans="1:110" x14ac:dyDescent="0.45">
      <c r="A115" t="s">
        <v>9</v>
      </c>
      <c r="B115">
        <f>B116-B117</f>
        <v>69608</v>
      </c>
      <c r="C115">
        <f t="shared" ref="C115:X115" si="16">C116-C117</f>
        <v>39239</v>
      </c>
      <c r="E115">
        <f t="shared" si="16"/>
        <v>39451</v>
      </c>
      <c r="F115">
        <f t="shared" si="16"/>
        <v>41949</v>
      </c>
      <c r="G115">
        <f t="shared" si="16"/>
        <v>49389</v>
      </c>
      <c r="I115">
        <f t="shared" si="16"/>
        <v>27327</v>
      </c>
      <c r="J115">
        <f t="shared" si="16"/>
        <v>7678</v>
      </c>
      <c r="K115">
        <f t="shared" si="16"/>
        <v>3954</v>
      </c>
      <c r="L115">
        <f t="shared" si="16"/>
        <v>3404</v>
      </c>
      <c r="N115">
        <f t="shared" si="16"/>
        <v>4986</v>
      </c>
      <c r="O115">
        <f t="shared" si="16"/>
        <v>3872</v>
      </c>
      <c r="P115">
        <f t="shared" si="16"/>
        <v>7126</v>
      </c>
      <c r="Q115">
        <f t="shared" si="16"/>
        <v>4989</v>
      </c>
      <c r="R115">
        <f t="shared" si="16"/>
        <v>4700</v>
      </c>
      <c r="S115">
        <f t="shared" si="16"/>
        <v>5599</v>
      </c>
      <c r="T115">
        <f t="shared" si="16"/>
        <v>6087</v>
      </c>
      <c r="U115">
        <f t="shared" si="16"/>
        <v>5127</v>
      </c>
      <c r="V115">
        <f t="shared" si="16"/>
        <v>5840</v>
      </c>
      <c r="W115">
        <f t="shared" si="16"/>
        <v>5511</v>
      </c>
      <c r="X115">
        <f t="shared" si="16"/>
        <v>2192</v>
      </c>
      <c r="Y115" s="20"/>
      <c r="Z115" s="20"/>
      <c r="AA115" s="20"/>
      <c r="AB115" s="20"/>
      <c r="AC115" s="20"/>
      <c r="AD115" s="20"/>
      <c r="AE115" s="20"/>
      <c r="AF115" s="20"/>
      <c r="AL115" t="s">
        <v>23</v>
      </c>
      <c r="AM115" s="8">
        <f>_xlfn.QUARTILE.INC(A3:A102,1)</f>
        <v>13367.75</v>
      </c>
      <c r="AN115" s="9">
        <f t="shared" ref="AN115:BU115" si="17">_xlfn.QUARTILE.INC(B3:B102,1)</f>
        <v>7037</v>
      </c>
      <c r="AO115" s="9">
        <f t="shared" si="17"/>
        <v>15920.5</v>
      </c>
      <c r="AP115" s="9">
        <f t="shared" si="17"/>
        <v>5985.5</v>
      </c>
      <c r="AQ115" s="9">
        <f t="shared" si="17"/>
        <v>7789</v>
      </c>
      <c r="AR115" s="9">
        <f t="shared" si="17"/>
        <v>10226</v>
      </c>
      <c r="AS115" s="9">
        <f t="shared" si="17"/>
        <v>8667.75</v>
      </c>
      <c r="AT115" s="9">
        <f t="shared" si="17"/>
        <v>9695.5</v>
      </c>
      <c r="AU115" s="9">
        <f t="shared" si="17"/>
        <v>2246.5</v>
      </c>
      <c r="AV115" s="9">
        <f t="shared" si="17"/>
        <v>2291.5</v>
      </c>
      <c r="AW115" s="9">
        <f t="shared" si="17"/>
        <v>2472</v>
      </c>
      <c r="AX115" s="9">
        <f t="shared" si="17"/>
        <v>2283.75</v>
      </c>
      <c r="AY115" s="9">
        <f t="shared" si="17"/>
        <v>2335</v>
      </c>
      <c r="AZ115" s="9">
        <f t="shared" si="17"/>
        <v>2518</v>
      </c>
      <c r="BA115" s="9">
        <f t="shared" si="17"/>
        <v>2490.75</v>
      </c>
      <c r="BB115" s="9">
        <f t="shared" si="17"/>
        <v>2118.75</v>
      </c>
      <c r="BC115" s="9">
        <f t="shared" si="17"/>
        <v>2629</v>
      </c>
      <c r="BD115" s="9">
        <f t="shared" si="17"/>
        <v>2289.75</v>
      </c>
      <c r="BE115" s="9">
        <f t="shared" si="17"/>
        <v>2359.5</v>
      </c>
      <c r="BF115" s="9">
        <f t="shared" si="17"/>
        <v>2614.5</v>
      </c>
      <c r="BG115" s="9">
        <f t="shared" si="17"/>
        <v>2374.75</v>
      </c>
      <c r="BH115" s="9">
        <f t="shared" si="17"/>
        <v>2172.75</v>
      </c>
      <c r="BI115" s="9">
        <f t="shared" si="17"/>
        <v>2646</v>
      </c>
      <c r="BJ115" s="9" t="e">
        <f t="shared" si="17"/>
        <v>#NUM!</v>
      </c>
      <c r="BK115" s="9" t="e">
        <f t="shared" si="17"/>
        <v>#NUM!</v>
      </c>
      <c r="BL115" s="9" t="e">
        <f t="shared" si="17"/>
        <v>#NUM!</v>
      </c>
      <c r="BM115" s="9" t="e">
        <f t="shared" si="17"/>
        <v>#NUM!</v>
      </c>
      <c r="BN115" s="9" t="e">
        <f t="shared" si="17"/>
        <v>#NUM!</v>
      </c>
      <c r="BO115" s="9" t="e">
        <f t="shared" si="17"/>
        <v>#NUM!</v>
      </c>
      <c r="BP115" s="9" t="e">
        <f t="shared" si="17"/>
        <v>#NUM!</v>
      </c>
      <c r="BQ115" s="9" t="e">
        <f t="shared" si="17"/>
        <v>#NUM!</v>
      </c>
      <c r="BR115" s="9" t="e">
        <f t="shared" si="17"/>
        <v>#NUM!</v>
      </c>
      <c r="BS115" s="9" t="e">
        <f t="shared" si="17"/>
        <v>#NUM!</v>
      </c>
      <c r="BT115" s="9" t="e">
        <f t="shared" si="17"/>
        <v>#NUM!</v>
      </c>
      <c r="BU115" s="10" t="e">
        <f t="shared" si="17"/>
        <v>#NUM!</v>
      </c>
      <c r="BW115" t="s">
        <v>33</v>
      </c>
      <c r="BX115">
        <f>[1]!DPTEST(A3:A102)</f>
        <v>0</v>
      </c>
      <c r="BY115">
        <f>[1]!DPTEST(B3:B102)</f>
        <v>7.7715611723760958E-16</v>
      </c>
      <c r="BZ115">
        <f>[1]!DPTEST(C3:C102)</f>
        <v>6.3987547473942641E-6</v>
      </c>
      <c r="CA115">
        <f>[1]!DPTEST(D3:D102)</f>
        <v>0</v>
      </c>
      <c r="CB115">
        <f>[1]!DPTEST(E3:E102)</f>
        <v>0</v>
      </c>
      <c r="CC115">
        <f>[1]!DPTEST(F3:F102)</f>
        <v>8.5487172896137054E-15</v>
      </c>
      <c r="CD115">
        <f>[1]!DPTEST(G3:G102)</f>
        <v>0</v>
      </c>
      <c r="CE115">
        <f>[1]!DPTEST(H3:H102)</f>
        <v>2.3535866303687758E-3</v>
      </c>
      <c r="CF115">
        <f>[1]!DPTEST(I3:I102)</f>
        <v>0</v>
      </c>
      <c r="CG115">
        <f>[1]!DPTEST(J3:J102)</f>
        <v>1.2323475573339238E-14</v>
      </c>
      <c r="CH115">
        <f>[1]!DPTEST(K3:K102)</f>
        <v>5.4722892883773966E-13</v>
      </c>
      <c r="CI115">
        <f>[1]!DPTEST(L3:L102)</f>
        <v>0</v>
      </c>
      <c r="CJ115">
        <f>[1]!DPTEST(M3:M102)</f>
        <v>1.6082690734720018E-12</v>
      </c>
      <c r="CK115">
        <f>[1]!DPTEST(N3:N102)</f>
        <v>7.1054273576010019E-15</v>
      </c>
      <c r="CL115">
        <f>[1]!DPTEST(O3:O102)</f>
        <v>4.5658454794761383E-10</v>
      </c>
      <c r="CM115">
        <f>[1]!DPTEST(P3:P102)</f>
        <v>0</v>
      </c>
      <c r="CN115">
        <f>[1]!DPTEST(Q3:Q102)</f>
        <v>0</v>
      </c>
      <c r="CO115">
        <f>[1]!DPTEST(R3:R102)</f>
        <v>0</v>
      </c>
      <c r="CP115">
        <f>[1]!DPTEST(S3:S102)</f>
        <v>1.3766765505351941E-14</v>
      </c>
      <c r="CQ115">
        <f>[1]!DPTEST(T3:T102)</f>
        <v>0</v>
      </c>
      <c r="CR115">
        <f>[1]!DPTEST(U3:U102)</f>
        <v>0</v>
      </c>
      <c r="CS115">
        <f>[1]!DPTEST(V3:V102)</f>
        <v>0</v>
      </c>
      <c r="CT115">
        <f>[1]!DPTEST(W3:W102)</f>
        <v>2.9646848075992605E-4</v>
      </c>
      <c r="CU115" t="e">
        <f>[1]!DPTEST(X3:X102)</f>
        <v>#N/A</v>
      </c>
      <c r="CV115" t="e">
        <f>[1]!DPTEST(Y3:Y102)</f>
        <v>#N/A</v>
      </c>
      <c r="CW115" t="e">
        <f>[1]!DPTEST(Z3:Z102)</f>
        <v>#N/A</v>
      </c>
      <c r="CX115" t="e">
        <f>[1]!DPTEST(AA3:AA102)</f>
        <v>#N/A</v>
      </c>
      <c r="CY115" t="e">
        <f>[1]!DPTEST(AB3:AB102)</f>
        <v>#N/A</v>
      </c>
      <c r="CZ115" t="e">
        <f>[1]!DPTEST(AC3:AC102)</f>
        <v>#N/A</v>
      </c>
      <c r="DA115" t="e">
        <f>[1]!DPTEST(AD3:AD102)</f>
        <v>#N/A</v>
      </c>
      <c r="DB115" t="e">
        <f>[1]!DPTEST(AE3:AE102)</f>
        <v>#N/A</v>
      </c>
      <c r="DC115" t="e">
        <f>[1]!DPTEST(AF3:AF102)</f>
        <v>#N/A</v>
      </c>
      <c r="DD115" t="e">
        <f>[1]!DPTEST(AG3:AG102)</f>
        <v>#N/A</v>
      </c>
      <c r="DE115" t="e">
        <f>[1]!DPTEST(AH3:AH102)</f>
        <v>#N/A</v>
      </c>
      <c r="DF115" t="e">
        <f>[1]!DPTEST(AI3:AI102)</f>
        <v>#N/A</v>
      </c>
    </row>
    <row r="116" spans="1:110" x14ac:dyDescent="0.45">
      <c r="A116" t="s">
        <v>10</v>
      </c>
      <c r="B116">
        <f>MAX(A3:A102)</f>
        <v>76520</v>
      </c>
      <c r="C116">
        <f t="shared" ref="C116:X116" si="18">MAX(B3:B102)</f>
        <v>43725</v>
      </c>
      <c r="E116">
        <f t="shared" si="18"/>
        <v>42824</v>
      </c>
      <c r="F116">
        <f t="shared" si="18"/>
        <v>47967</v>
      </c>
      <c r="G116">
        <f t="shared" si="18"/>
        <v>54752</v>
      </c>
      <c r="I116">
        <f t="shared" si="18"/>
        <v>31687</v>
      </c>
      <c r="J116">
        <f t="shared" si="18"/>
        <v>9189</v>
      </c>
      <c r="K116">
        <f t="shared" si="18"/>
        <v>5996</v>
      </c>
      <c r="L116">
        <f t="shared" si="18"/>
        <v>5435</v>
      </c>
      <c r="N116">
        <f t="shared" si="18"/>
        <v>7010</v>
      </c>
      <c r="O116">
        <f t="shared" si="18"/>
        <v>5657</v>
      </c>
      <c r="P116">
        <f t="shared" si="18"/>
        <v>9276</v>
      </c>
      <c r="Q116">
        <f t="shared" si="18"/>
        <v>6930</v>
      </c>
      <c r="R116">
        <f t="shared" si="18"/>
        <v>6854</v>
      </c>
      <c r="S116">
        <f t="shared" si="18"/>
        <v>6922</v>
      </c>
      <c r="T116">
        <f t="shared" si="18"/>
        <v>8054</v>
      </c>
      <c r="U116">
        <f t="shared" si="18"/>
        <v>7074</v>
      </c>
      <c r="V116">
        <f t="shared" si="18"/>
        <v>8002</v>
      </c>
      <c r="W116">
        <f t="shared" si="18"/>
        <v>6735</v>
      </c>
      <c r="X116">
        <f t="shared" si="18"/>
        <v>4473</v>
      </c>
      <c r="Y116" s="20"/>
      <c r="Z116" s="20"/>
      <c r="AA116" s="20"/>
      <c r="AB116" s="20"/>
      <c r="AC116" s="20"/>
      <c r="AD116" s="20"/>
      <c r="AE116" s="20"/>
      <c r="AF116" s="20"/>
      <c r="AL116" t="s">
        <v>3</v>
      </c>
      <c r="AM116" s="8">
        <f>MEDIAN(A3:A102)</f>
        <v>14978.5</v>
      </c>
      <c r="AN116" s="9">
        <f t="shared" ref="AN116:BU116" si="19">MEDIAN(B3:B102)</f>
        <v>8864.5</v>
      </c>
      <c r="AO116" s="9">
        <f t="shared" si="19"/>
        <v>17904</v>
      </c>
      <c r="AP116" s="9">
        <f t="shared" si="19"/>
        <v>7145.5</v>
      </c>
      <c r="AQ116" s="9">
        <f t="shared" si="19"/>
        <v>9044.5</v>
      </c>
      <c r="AR116" s="9">
        <f t="shared" si="19"/>
        <v>12705.5</v>
      </c>
      <c r="AS116" s="9">
        <f t="shared" si="19"/>
        <v>9496.5</v>
      </c>
      <c r="AT116" s="9">
        <f t="shared" si="19"/>
        <v>12997.5</v>
      </c>
      <c r="AU116" s="9">
        <f t="shared" si="19"/>
        <v>2487.5</v>
      </c>
      <c r="AV116" s="9">
        <f t="shared" si="19"/>
        <v>2469</v>
      </c>
      <c r="AW116" s="9">
        <f t="shared" si="19"/>
        <v>2676.5</v>
      </c>
      <c r="AX116" s="9">
        <f t="shared" si="19"/>
        <v>2483</v>
      </c>
      <c r="AY116" s="9">
        <f t="shared" si="19"/>
        <v>2568</v>
      </c>
      <c r="AZ116" s="9">
        <f t="shared" si="19"/>
        <v>2660</v>
      </c>
      <c r="BA116" s="9">
        <f t="shared" si="19"/>
        <v>2789</v>
      </c>
      <c r="BB116" s="9">
        <f t="shared" si="19"/>
        <v>2319.5</v>
      </c>
      <c r="BC116" s="9">
        <f t="shared" si="19"/>
        <v>2834.5</v>
      </c>
      <c r="BD116" s="9">
        <f t="shared" si="19"/>
        <v>2563.5</v>
      </c>
      <c r="BE116" s="9">
        <f t="shared" si="19"/>
        <v>2593.5</v>
      </c>
      <c r="BF116" s="9">
        <f t="shared" si="19"/>
        <v>2859.5</v>
      </c>
      <c r="BG116" s="9">
        <f t="shared" si="19"/>
        <v>2577</v>
      </c>
      <c r="BH116" s="9">
        <f t="shared" si="19"/>
        <v>2405.5</v>
      </c>
      <c r="BI116" s="9">
        <f t="shared" si="19"/>
        <v>2889.5</v>
      </c>
      <c r="BJ116" s="9" t="e">
        <f t="shared" si="19"/>
        <v>#NUM!</v>
      </c>
      <c r="BK116" s="9" t="e">
        <f t="shared" si="19"/>
        <v>#NUM!</v>
      </c>
      <c r="BL116" s="9" t="e">
        <f t="shared" si="19"/>
        <v>#NUM!</v>
      </c>
      <c r="BM116" s="9" t="e">
        <f t="shared" si="19"/>
        <v>#NUM!</v>
      </c>
      <c r="BN116" s="9" t="e">
        <f t="shared" si="19"/>
        <v>#NUM!</v>
      </c>
      <c r="BO116" s="9" t="e">
        <f t="shared" si="19"/>
        <v>#NUM!</v>
      </c>
      <c r="BP116" s="9" t="e">
        <f t="shared" si="19"/>
        <v>#NUM!</v>
      </c>
      <c r="BQ116" s="9" t="e">
        <f t="shared" si="19"/>
        <v>#NUM!</v>
      </c>
      <c r="BR116" s="9" t="e">
        <f t="shared" si="19"/>
        <v>#NUM!</v>
      </c>
      <c r="BS116" s="9" t="e">
        <f t="shared" si="19"/>
        <v>#NUM!</v>
      </c>
      <c r="BT116" s="9" t="e">
        <f t="shared" si="19"/>
        <v>#NUM!</v>
      </c>
      <c r="BU116" s="10" t="e">
        <f t="shared" si="19"/>
        <v>#NUM!</v>
      </c>
      <c r="BW116" t="s">
        <v>34</v>
      </c>
      <c r="BX116">
        <v>0.05</v>
      </c>
      <c r="BY116">
        <v>0.05</v>
      </c>
      <c r="BZ116">
        <v>0.05</v>
      </c>
      <c r="CA116">
        <v>0.05</v>
      </c>
      <c r="CB116">
        <v>0.05</v>
      </c>
      <c r="CC116">
        <v>0.05</v>
      </c>
      <c r="CD116">
        <v>0.05</v>
      </c>
      <c r="CE116">
        <v>0.05</v>
      </c>
      <c r="CF116">
        <v>0.05</v>
      </c>
      <c r="CG116">
        <v>0.05</v>
      </c>
      <c r="CH116">
        <v>0.05</v>
      </c>
      <c r="CI116">
        <v>0.05</v>
      </c>
      <c r="CJ116">
        <v>0.05</v>
      </c>
      <c r="CK116">
        <v>0.05</v>
      </c>
      <c r="CL116">
        <v>0.05</v>
      </c>
      <c r="CM116">
        <v>0.05</v>
      </c>
      <c r="CN116">
        <v>0.05</v>
      </c>
      <c r="CO116">
        <v>0.05</v>
      </c>
      <c r="CP116">
        <v>0.05</v>
      </c>
      <c r="CQ116">
        <v>0.05</v>
      </c>
      <c r="CR116">
        <v>0.05</v>
      </c>
      <c r="CS116">
        <v>0.05</v>
      </c>
      <c r="CT116">
        <v>0.05</v>
      </c>
      <c r="CU116">
        <v>0.05</v>
      </c>
      <c r="CV116">
        <v>0.05</v>
      </c>
      <c r="CW116">
        <v>0.05</v>
      </c>
      <c r="CX116">
        <v>0.05</v>
      </c>
      <c r="CY116">
        <v>0.05</v>
      </c>
      <c r="CZ116">
        <v>0.05</v>
      </c>
      <c r="DA116">
        <v>0.05</v>
      </c>
      <c r="DB116">
        <v>0.05</v>
      </c>
      <c r="DC116">
        <v>0.05</v>
      </c>
      <c r="DD116">
        <v>0.05</v>
      </c>
      <c r="DE116">
        <v>0.05</v>
      </c>
      <c r="DF116">
        <v>0.05</v>
      </c>
    </row>
    <row r="117" spans="1:110" x14ac:dyDescent="0.45">
      <c r="A117" t="s">
        <v>11</v>
      </c>
      <c r="B117">
        <f>MIN(A3:A102)</f>
        <v>6912</v>
      </c>
      <c r="C117">
        <f t="shared" ref="C117:X117" si="20">MIN(B3:B102)</f>
        <v>4486</v>
      </c>
      <c r="E117">
        <f t="shared" si="20"/>
        <v>3373</v>
      </c>
      <c r="F117">
        <f t="shared" si="20"/>
        <v>6018</v>
      </c>
      <c r="G117">
        <f t="shared" si="20"/>
        <v>5363</v>
      </c>
      <c r="I117">
        <f t="shared" si="20"/>
        <v>4360</v>
      </c>
      <c r="J117">
        <f t="shared" si="20"/>
        <v>1511</v>
      </c>
      <c r="K117">
        <f t="shared" si="20"/>
        <v>2042</v>
      </c>
      <c r="L117">
        <f t="shared" si="20"/>
        <v>2031</v>
      </c>
      <c r="N117">
        <f t="shared" si="20"/>
        <v>2024</v>
      </c>
      <c r="O117">
        <f t="shared" si="20"/>
        <v>1785</v>
      </c>
      <c r="P117">
        <f t="shared" si="20"/>
        <v>2150</v>
      </c>
      <c r="Q117">
        <f t="shared" si="20"/>
        <v>1941</v>
      </c>
      <c r="R117">
        <f t="shared" si="20"/>
        <v>2154</v>
      </c>
      <c r="S117">
        <f t="shared" si="20"/>
        <v>1323</v>
      </c>
      <c r="T117">
        <f t="shared" si="20"/>
        <v>1967</v>
      </c>
      <c r="U117">
        <f t="shared" si="20"/>
        <v>1947</v>
      </c>
      <c r="V117">
        <f t="shared" si="20"/>
        <v>2162</v>
      </c>
      <c r="W117">
        <f t="shared" si="20"/>
        <v>1224</v>
      </c>
      <c r="X117">
        <f t="shared" si="20"/>
        <v>2281</v>
      </c>
      <c r="Y117" s="20"/>
      <c r="Z117" s="20"/>
      <c r="AA117" s="20"/>
      <c r="AB117" s="20"/>
      <c r="AC117" s="20"/>
      <c r="AD117" s="20"/>
      <c r="AE117" s="20"/>
      <c r="AF117" s="20"/>
      <c r="AL117" t="s">
        <v>24</v>
      </c>
      <c r="AM117" s="8">
        <f>_xlfn.QUARTILE.INC(A3:A102,3)</f>
        <v>17599.5</v>
      </c>
      <c r="AN117" s="9">
        <f t="shared" ref="AN117:BU117" si="21">_xlfn.QUARTILE.INC(B3:B102,3)</f>
        <v>11898.75</v>
      </c>
      <c r="AO117" s="9">
        <f t="shared" si="21"/>
        <v>20999</v>
      </c>
      <c r="AP117" s="9">
        <f t="shared" si="21"/>
        <v>10398</v>
      </c>
      <c r="AQ117" s="9">
        <f t="shared" si="21"/>
        <v>10089.5</v>
      </c>
      <c r="AR117" s="9">
        <f t="shared" si="21"/>
        <v>16836.75</v>
      </c>
      <c r="AS117" s="9">
        <f t="shared" si="21"/>
        <v>10686.75</v>
      </c>
      <c r="AT117" s="9">
        <f t="shared" si="21"/>
        <v>17512</v>
      </c>
      <c r="AU117" s="9">
        <f t="shared" si="21"/>
        <v>2805.75</v>
      </c>
      <c r="AV117" s="9">
        <f t="shared" si="21"/>
        <v>2824.25</v>
      </c>
      <c r="AW117" s="9">
        <f t="shared" si="21"/>
        <v>3070.25</v>
      </c>
      <c r="AX117" s="9">
        <f t="shared" si="21"/>
        <v>2956</v>
      </c>
      <c r="AY117" s="9">
        <f t="shared" si="21"/>
        <v>3076.75</v>
      </c>
      <c r="AZ117" s="9">
        <f t="shared" si="21"/>
        <v>3103.25</v>
      </c>
      <c r="BA117" s="9">
        <f t="shared" si="21"/>
        <v>4399.25</v>
      </c>
      <c r="BB117" s="9">
        <f t="shared" si="21"/>
        <v>2622.25</v>
      </c>
      <c r="BC117" s="9">
        <f t="shared" si="21"/>
        <v>3143.5</v>
      </c>
      <c r="BD117" s="9">
        <f t="shared" si="21"/>
        <v>2932</v>
      </c>
      <c r="BE117" s="9">
        <f t="shared" si="21"/>
        <v>3055.75</v>
      </c>
      <c r="BF117" s="9">
        <f t="shared" si="21"/>
        <v>3180.5</v>
      </c>
      <c r="BG117" s="9">
        <f t="shared" si="21"/>
        <v>2838</v>
      </c>
      <c r="BH117" s="9">
        <f t="shared" si="21"/>
        <v>2810</v>
      </c>
      <c r="BI117" s="9">
        <f t="shared" si="21"/>
        <v>3233.25</v>
      </c>
      <c r="BJ117" s="9" t="e">
        <f t="shared" si="21"/>
        <v>#NUM!</v>
      </c>
      <c r="BK117" s="9" t="e">
        <f t="shared" si="21"/>
        <v>#NUM!</v>
      </c>
      <c r="BL117" s="9" t="e">
        <f t="shared" si="21"/>
        <v>#NUM!</v>
      </c>
      <c r="BM117" s="9" t="e">
        <f t="shared" si="21"/>
        <v>#NUM!</v>
      </c>
      <c r="BN117" s="9" t="e">
        <f t="shared" si="21"/>
        <v>#NUM!</v>
      </c>
      <c r="BO117" s="9" t="e">
        <f t="shared" si="21"/>
        <v>#NUM!</v>
      </c>
      <c r="BP117" s="9" t="e">
        <f t="shared" si="21"/>
        <v>#NUM!</v>
      </c>
      <c r="BQ117" s="9" t="e">
        <f t="shared" si="21"/>
        <v>#NUM!</v>
      </c>
      <c r="BR117" s="9" t="e">
        <f t="shared" si="21"/>
        <v>#NUM!</v>
      </c>
      <c r="BS117" s="9" t="e">
        <f t="shared" si="21"/>
        <v>#NUM!</v>
      </c>
      <c r="BT117" s="9" t="e">
        <f t="shared" si="21"/>
        <v>#NUM!</v>
      </c>
      <c r="BU117" s="10" t="e">
        <f t="shared" si="21"/>
        <v>#NUM!</v>
      </c>
      <c r="BW117" s="1" t="s">
        <v>35</v>
      </c>
      <c r="BX117" s="14" t="str">
        <f>IF(BX115&lt;BX116,"no","yes")</f>
        <v>no</v>
      </c>
      <c r="BY117" s="14" t="str">
        <f t="shared" ref="BY117:DF117" si="22">IF(BY115&lt;BY116,"no","yes")</f>
        <v>no</v>
      </c>
      <c r="BZ117" s="14" t="str">
        <f t="shared" si="22"/>
        <v>no</v>
      </c>
      <c r="CA117" s="14" t="str">
        <f t="shared" si="22"/>
        <v>no</v>
      </c>
      <c r="CB117" s="14" t="str">
        <f t="shared" si="22"/>
        <v>no</v>
      </c>
      <c r="CC117" s="14" t="str">
        <f t="shared" si="22"/>
        <v>no</v>
      </c>
      <c r="CD117" s="14" t="str">
        <f t="shared" si="22"/>
        <v>no</v>
      </c>
      <c r="CE117" s="14" t="str">
        <f t="shared" si="22"/>
        <v>no</v>
      </c>
      <c r="CF117" s="14" t="str">
        <f t="shared" si="22"/>
        <v>no</v>
      </c>
      <c r="CG117" s="14" t="str">
        <f t="shared" si="22"/>
        <v>no</v>
      </c>
      <c r="CH117" s="14" t="str">
        <f t="shared" si="22"/>
        <v>no</v>
      </c>
      <c r="CI117" s="14" t="str">
        <f t="shared" si="22"/>
        <v>no</v>
      </c>
      <c r="CJ117" s="14" t="str">
        <f t="shared" si="22"/>
        <v>no</v>
      </c>
      <c r="CK117" s="14" t="str">
        <f t="shared" si="22"/>
        <v>no</v>
      </c>
      <c r="CL117" s="14" t="str">
        <f t="shared" si="22"/>
        <v>no</v>
      </c>
      <c r="CM117" s="14" t="str">
        <f t="shared" si="22"/>
        <v>no</v>
      </c>
      <c r="CN117" s="14" t="str">
        <f t="shared" si="22"/>
        <v>no</v>
      </c>
      <c r="CO117" s="14" t="str">
        <f t="shared" si="22"/>
        <v>no</v>
      </c>
      <c r="CP117" s="14" t="str">
        <f t="shared" si="22"/>
        <v>no</v>
      </c>
      <c r="CQ117" s="14" t="str">
        <f t="shared" si="22"/>
        <v>no</v>
      </c>
      <c r="CR117" s="14" t="str">
        <f t="shared" si="22"/>
        <v>no</v>
      </c>
      <c r="CS117" s="14" t="str">
        <f t="shared" si="22"/>
        <v>no</v>
      </c>
      <c r="CT117" s="14" t="str">
        <f t="shared" si="22"/>
        <v>no</v>
      </c>
      <c r="CU117" s="14" t="e">
        <f t="shared" si="22"/>
        <v>#N/A</v>
      </c>
      <c r="CV117" s="14" t="e">
        <f t="shared" si="22"/>
        <v>#N/A</v>
      </c>
      <c r="CW117" s="14" t="e">
        <f t="shared" si="22"/>
        <v>#N/A</v>
      </c>
      <c r="CX117" s="14" t="e">
        <f t="shared" si="22"/>
        <v>#N/A</v>
      </c>
      <c r="CY117" s="14" t="e">
        <f t="shared" si="22"/>
        <v>#N/A</v>
      </c>
      <c r="CZ117" s="14" t="e">
        <f t="shared" si="22"/>
        <v>#N/A</v>
      </c>
      <c r="DA117" s="14" t="e">
        <f t="shared" si="22"/>
        <v>#N/A</v>
      </c>
      <c r="DB117" s="14" t="e">
        <f t="shared" si="22"/>
        <v>#N/A</v>
      </c>
      <c r="DC117" s="14" t="e">
        <f t="shared" si="22"/>
        <v>#N/A</v>
      </c>
      <c r="DD117" s="14" t="e">
        <f t="shared" si="22"/>
        <v>#N/A</v>
      </c>
      <c r="DE117" s="14" t="e">
        <f t="shared" si="22"/>
        <v>#N/A</v>
      </c>
      <c r="DF117" s="14" t="e">
        <f t="shared" si="22"/>
        <v>#N/A</v>
      </c>
    </row>
    <row r="118" spans="1:110" x14ac:dyDescent="0.45">
      <c r="A118" t="s">
        <v>12</v>
      </c>
      <c r="B118">
        <f>SUM(A3:A102)</f>
        <v>1641482</v>
      </c>
      <c r="C118">
        <f t="shared" ref="C118:X118" si="23">SUM(B3:B102)</f>
        <v>1081819</v>
      </c>
      <c r="E118">
        <f t="shared" si="23"/>
        <v>912056</v>
      </c>
      <c r="F118">
        <f t="shared" si="23"/>
        <v>1032495</v>
      </c>
      <c r="G118">
        <f t="shared" si="23"/>
        <v>1485137</v>
      </c>
      <c r="I118">
        <f t="shared" si="23"/>
        <v>1411389</v>
      </c>
      <c r="J118">
        <f t="shared" si="23"/>
        <v>259779</v>
      </c>
      <c r="K118">
        <f t="shared" si="23"/>
        <v>275032</v>
      </c>
      <c r="L118">
        <f t="shared" si="23"/>
        <v>283843</v>
      </c>
      <c r="N118">
        <f t="shared" si="23"/>
        <v>290342</v>
      </c>
      <c r="O118">
        <f t="shared" si="23"/>
        <v>284457</v>
      </c>
      <c r="P118">
        <f t="shared" si="23"/>
        <v>347638</v>
      </c>
      <c r="Q118">
        <f t="shared" si="23"/>
        <v>253651</v>
      </c>
      <c r="R118">
        <f t="shared" si="23"/>
        <v>297965</v>
      </c>
      <c r="S118">
        <f t="shared" si="23"/>
        <v>271889</v>
      </c>
      <c r="T118">
        <f t="shared" si="23"/>
        <v>295269</v>
      </c>
      <c r="U118">
        <f t="shared" si="23"/>
        <v>298519</v>
      </c>
      <c r="V118">
        <f t="shared" si="23"/>
        <v>283798</v>
      </c>
      <c r="W118">
        <f t="shared" si="23"/>
        <v>260058</v>
      </c>
      <c r="X118">
        <f t="shared" si="23"/>
        <v>297374</v>
      </c>
      <c r="Y118" s="20"/>
      <c r="Z118" s="20"/>
      <c r="AA118" s="20"/>
      <c r="AB118" s="20"/>
      <c r="AC118" s="20"/>
      <c r="AD118" s="20"/>
      <c r="AE118" s="20"/>
      <c r="AF118" s="20"/>
      <c r="AL118" t="s">
        <v>25</v>
      </c>
      <c r="AM118" s="8">
        <f t="array" ref="AM118">MAX(IF(ISBLANK(A3:A102),"",IF(A3:A102&lt;=AM117+$AM104*(AM117-AM115),A3:A102,"")))</f>
        <v>26263</v>
      </c>
      <c r="AN118" s="9">
        <f t="array" ref="AN118">MAX(IF(ISBLANK(B3:B102),"",IF(B3:B102&lt;=AN117+$AM104*(AN117-AN115),B3:B102,"")))</f>
        <v>21133</v>
      </c>
      <c r="AO118" s="9">
        <f t="array" ref="AO118">MAX(IF(ISBLANK(C3:C102),"",IF(C3:C102&lt;=AO117+$AM104*(AO117-AO115),C3:C102,"")))</f>
        <v>31764</v>
      </c>
      <c r="AP118" s="9">
        <f t="array" ref="AP118">MAX(IF(ISBLANK(D3:D102),"",IF(D3:D102&lt;=AP117+$AM104*(AP117-AP115),D3:D102,"")))</f>
        <v>18863</v>
      </c>
      <c r="AQ118" s="9">
        <f t="array" ref="AQ118">MAX(IF(ISBLANK(E3:E102),"",IF(E3:E102&lt;=AQ117+$AM104*(AQ117-AQ115),E3:E102,"")))</f>
        <v>14635</v>
      </c>
      <c r="AR118" s="9">
        <f t="array" ref="AR118">MAX(IF(ISBLANK(F3:F102),"",IF(F3:F102&lt;=AR117+$AM104*(AR117-AR115),F3:F102,"")))</f>
        <v>30670</v>
      </c>
      <c r="AS118" s="9">
        <f t="array" ref="AS118">MAX(IF(ISBLANK(G3:G102),"",IF(G3:G102&lt;=AS117+$AM104*(AS117-AS115),G3:G102,"")))</f>
        <v>15065</v>
      </c>
      <c r="AT118" s="9">
        <f t="array" ref="AT118">MAX(IF(ISBLANK(H3:H102),"",IF(H3:H102&lt;=AT117+$AM104*(AT117-AT115),H3:H102,"")))</f>
        <v>31687</v>
      </c>
      <c r="AU118" s="9">
        <f t="array" ref="AU118">MAX(IF(ISBLANK(I3:I102),"",IF(I3:I102&lt;=AU117+$AM104*(AU117-AU115),I3:I102,"")))</f>
        <v>3832</v>
      </c>
      <c r="AV118" s="9">
        <f t="array" ref="AV118">MAX(IF(ISBLANK(J3:J102),"",IF(J3:J102&lt;=AV117+$AM104*(AV117-AV115),J3:J102,"")))</f>
        <v>3728</v>
      </c>
      <c r="AW118" s="9">
        <f t="array" ref="AW118">MAX(IF(ISBLANK(K3:K102),"",IF(K3:K102&lt;=AW117+$AM104*(AW117-AW115),K3:K102,"")))</f>
        <v>3887</v>
      </c>
      <c r="AX118" s="9">
        <f t="array" ref="AX118">MAX(IF(ISBLANK(L3:L102),"",IF(L3:L102&lt;=AX117+$AM104*(AX117-AX115),L3:L102,"")))</f>
        <v>3717</v>
      </c>
      <c r="AY118" s="9">
        <f t="array" ref="AY118">MAX(IF(ISBLANK(M3:M102),"",IF(M3:M102&lt;=AY117+$AM104*(AY117-AY115),M3:M102,"")))</f>
        <v>4651</v>
      </c>
      <c r="AZ118" s="9">
        <f t="array" ref="AZ118">MAX(IF(ISBLANK(N3:N102),"",IF(N3:N102&lt;=AZ117+$AM104*(AZ117-AZ115),N3:N102,"")))</f>
        <v>3879</v>
      </c>
      <c r="BA118" s="9">
        <f t="array" ref="BA118">MAX(IF(ISBLANK(O3:O102),"",IF(O3:O102&lt;=BA117+$AM104*(BA117-BA115),O3:O102,"")))</f>
        <v>8129</v>
      </c>
      <c r="BB118" s="9">
        <f t="array" ref="BB118">MAX(IF(ISBLANK(P3:P102),"",IF(P3:P102&lt;=BB117+$AM104*(BB117-BB115),P3:P102,"")))</f>
        <v>3488</v>
      </c>
      <c r="BC118" s="9">
        <f t="array" ref="BC118">MAX(IF(ISBLANK(Q3:Q102),"",IF(Q3:Q102&lt;=BC117+$AM104*(BC117-BC115),Q3:Q102,"")))</f>
        <v>3929</v>
      </c>
      <c r="BD118" s="9">
        <f t="array" ref="BD118">MAX(IF(ISBLANK(R3:R102),"",IF(R3:R102&lt;=BD117+$AM104*(BD117-BD115),R3:R102,"")))</f>
        <v>4264</v>
      </c>
      <c r="BE118" s="9">
        <f t="array" ref="BE118">MAX(IF(ISBLANK(S3:S102),"",IF(S3:S102&lt;=BE117+$AM104*(BE117-BE115),S3:S102,"")))</f>
        <v>4343</v>
      </c>
      <c r="BF118" s="9">
        <f t="array" ref="BF118">MAX(IF(ISBLANK(T3:T102),"",IF(T3:T102&lt;=BF117+$AM104*(BF117-BF115),T3:T102,"")))</f>
        <v>4377</v>
      </c>
      <c r="BG118" s="9">
        <f t="array" ref="BG118">MAX(IF(ISBLANK(U3:U102),"",IF(U3:U102&lt;=BG117+$AM104*(BG117-BG115),U3:U102,"")))</f>
        <v>3709</v>
      </c>
      <c r="BH118" s="9">
        <f t="array" ref="BH118">MAX(IF(ISBLANK(V3:V102),"",IF(V3:V102&lt;=BH117+$AM104*(BH117-BH115),V3:V102,"")))</f>
        <v>4093</v>
      </c>
      <c r="BI118" s="9">
        <f t="array" ref="BI118">MAX(IF(ISBLANK(W3:W102),"",IF(W3:W102&lt;=BI117+$AM104*(BI117-BI115),W3:W102,"")))</f>
        <v>4473</v>
      </c>
      <c r="BJ118" s="9">
        <f t="array" ref="BJ118">MAX(IF(ISBLANK(X3:X102),"",IF(X3:X102&lt;=BJ117+$AM104*(BJ117-BJ115),X3:X102,"")))</f>
        <v>0</v>
      </c>
      <c r="BK118" s="9">
        <f t="array" ref="BK118">MAX(IF(ISBLANK(Y3:Y102),"",IF(Y3:Y102&lt;=BK117+$AM104*(BK117-BK115),Y3:Y102,"")))</f>
        <v>0</v>
      </c>
      <c r="BL118" s="9">
        <f t="array" ref="BL118">MAX(IF(ISBLANK(Z3:Z102),"",IF(Z3:Z102&lt;=BL117+$AM104*(BL117-BL115),Z3:Z102,"")))</f>
        <v>0</v>
      </c>
      <c r="BM118" s="9">
        <f t="array" ref="BM118">MAX(IF(ISBLANK(AA3:AA102),"",IF(AA3:AA102&lt;=BM117+$AM104*(BM117-BM115),AA3:AA102,"")))</f>
        <v>0</v>
      </c>
      <c r="BN118" s="9">
        <f t="array" ref="BN118">MAX(IF(ISBLANK(AB3:AB102),"",IF(AB3:AB102&lt;=BN117+$AM104*(BN117-BN115),AB3:AB102,"")))</f>
        <v>0</v>
      </c>
      <c r="BO118" s="9">
        <f t="array" ref="BO118">MAX(IF(ISBLANK(AC3:AC102),"",IF(AC3:AC102&lt;=BO117+$AM104*(BO117-BO115),AC3:AC102,"")))</f>
        <v>0</v>
      </c>
      <c r="BP118" s="9">
        <f t="array" ref="BP118">MAX(IF(ISBLANK(AD3:AD102),"",IF(AD3:AD102&lt;=BP117+$AM104*(BP117-BP115),AD3:AD102,"")))</f>
        <v>0</v>
      </c>
      <c r="BQ118" s="9">
        <f t="array" ref="BQ118">MAX(IF(ISBLANK(AE3:AE102),"",IF(AE3:AE102&lt;=BQ117+$AM104*(BQ117-BQ115),AE3:AE102,"")))</f>
        <v>0</v>
      </c>
      <c r="BR118" s="9">
        <f t="array" ref="BR118">MAX(IF(ISBLANK(AF3:AF102),"",IF(AF3:AF102&lt;=BR117+$AM104*(BR117-BR115),AF3:AF102,"")))</f>
        <v>0</v>
      </c>
      <c r="BS118" s="9">
        <f t="array" ref="BS118">MAX(IF(ISBLANK(AG3:AG102),"",IF(AG3:AG102&lt;=BS117+$AM104*(BS117-BS115),AG3:AG102,"")))</f>
        <v>0</v>
      </c>
      <c r="BT118" s="9">
        <f t="array" ref="BT118">MAX(IF(ISBLANK(AH3:AH102),"",IF(AH3:AH102&lt;=BT117+$AM104*(BT117-BT115),AH3:AH102,"")))</f>
        <v>0</v>
      </c>
      <c r="BU118" s="10">
        <f t="array" ref="BU118">MAX(IF(ISBLANK(AI3:AI102),"",IF(AI3:AI102&lt;=BU117+$AM104*(BU117-BU115),AI3:AI102,"")))</f>
        <v>0</v>
      </c>
    </row>
    <row r="119" spans="1:110" x14ac:dyDescent="0.45">
      <c r="A119" t="s">
        <v>13</v>
      </c>
      <c r="B119">
        <f>COUNT(A3:A102)</f>
        <v>100</v>
      </c>
      <c r="C119">
        <f t="shared" ref="C119:X119" si="24">COUNT(B3:B102)</f>
        <v>100</v>
      </c>
      <c r="E119">
        <f t="shared" si="24"/>
        <v>100</v>
      </c>
      <c r="F119">
        <f t="shared" si="24"/>
        <v>100</v>
      </c>
      <c r="G119">
        <f t="shared" si="24"/>
        <v>100</v>
      </c>
      <c r="I119">
        <f t="shared" si="24"/>
        <v>100</v>
      </c>
      <c r="J119">
        <f t="shared" si="24"/>
        <v>100</v>
      </c>
      <c r="K119">
        <f t="shared" si="24"/>
        <v>100</v>
      </c>
      <c r="L119">
        <f t="shared" si="24"/>
        <v>100</v>
      </c>
      <c r="N119">
        <f t="shared" si="24"/>
        <v>100</v>
      </c>
      <c r="O119">
        <f t="shared" si="24"/>
        <v>100</v>
      </c>
      <c r="P119">
        <f t="shared" si="24"/>
        <v>100</v>
      </c>
      <c r="Q119">
        <f t="shared" si="24"/>
        <v>100</v>
      </c>
      <c r="R119">
        <f t="shared" si="24"/>
        <v>100</v>
      </c>
      <c r="S119">
        <f t="shared" si="24"/>
        <v>100</v>
      </c>
      <c r="T119">
        <f t="shared" si="24"/>
        <v>100</v>
      </c>
      <c r="U119">
        <f t="shared" si="24"/>
        <v>100</v>
      </c>
      <c r="V119">
        <f t="shared" si="24"/>
        <v>100</v>
      </c>
      <c r="W119">
        <f t="shared" si="24"/>
        <v>100</v>
      </c>
      <c r="X119">
        <f t="shared" si="24"/>
        <v>100</v>
      </c>
      <c r="Y119" s="20"/>
      <c r="Z119" s="20"/>
      <c r="AA119" s="20"/>
      <c r="AB119" s="20"/>
      <c r="AC119" s="20"/>
      <c r="AD119" s="20"/>
      <c r="AE119" s="20"/>
      <c r="AF119" s="20"/>
      <c r="AL119" t="s">
        <v>1</v>
      </c>
      <c r="AM119" s="11">
        <f>AVERAGE(A3:A102)</f>
        <v>16414.82</v>
      </c>
      <c r="AN119" s="12">
        <f t="shared" ref="AN119:BU119" si="25">AVERAGE(B3:B102)</f>
        <v>10818.19</v>
      </c>
      <c r="AO119" s="12">
        <f t="shared" si="25"/>
        <v>18959.060000000001</v>
      </c>
      <c r="AP119" s="12">
        <f t="shared" si="25"/>
        <v>9120.56</v>
      </c>
      <c r="AQ119" s="12">
        <f t="shared" si="25"/>
        <v>10324.950000000001</v>
      </c>
      <c r="AR119" s="12">
        <f t="shared" si="25"/>
        <v>14851.37</v>
      </c>
      <c r="AS119" s="12">
        <f t="shared" si="25"/>
        <v>10240.299999999999</v>
      </c>
      <c r="AT119" s="12">
        <f t="shared" si="25"/>
        <v>14113.89</v>
      </c>
      <c r="AU119" s="12">
        <f t="shared" si="25"/>
        <v>2597.79</v>
      </c>
      <c r="AV119" s="12">
        <f t="shared" si="25"/>
        <v>2750.32</v>
      </c>
      <c r="AW119" s="12">
        <f t="shared" si="25"/>
        <v>2838.43</v>
      </c>
      <c r="AX119" s="12">
        <f t="shared" si="25"/>
        <v>3015.09</v>
      </c>
      <c r="AY119" s="12">
        <f t="shared" si="25"/>
        <v>2903.42</v>
      </c>
      <c r="AZ119" s="12">
        <f t="shared" si="25"/>
        <v>2844.57</v>
      </c>
      <c r="BA119" s="12">
        <f t="shared" si="25"/>
        <v>3476.38</v>
      </c>
      <c r="BB119" s="12">
        <f t="shared" si="25"/>
        <v>2536.5100000000002</v>
      </c>
      <c r="BC119" s="12">
        <f t="shared" si="25"/>
        <v>2979.65</v>
      </c>
      <c r="BD119" s="12">
        <f t="shared" si="25"/>
        <v>2718.89</v>
      </c>
      <c r="BE119" s="12">
        <f t="shared" si="25"/>
        <v>2952.69</v>
      </c>
      <c r="BF119" s="12">
        <f t="shared" si="25"/>
        <v>2985.19</v>
      </c>
      <c r="BG119" s="12">
        <f t="shared" si="25"/>
        <v>2837.98</v>
      </c>
      <c r="BH119" s="12">
        <f t="shared" si="25"/>
        <v>2600.58</v>
      </c>
      <c r="BI119" s="12">
        <f t="shared" si="25"/>
        <v>2973.74</v>
      </c>
      <c r="BJ119" s="12" t="e">
        <f t="shared" si="25"/>
        <v>#DIV/0!</v>
      </c>
      <c r="BK119" s="12" t="e">
        <f t="shared" si="25"/>
        <v>#DIV/0!</v>
      </c>
      <c r="BL119" s="12" t="e">
        <f t="shared" si="25"/>
        <v>#DIV/0!</v>
      </c>
      <c r="BM119" s="12" t="e">
        <f t="shared" si="25"/>
        <v>#DIV/0!</v>
      </c>
      <c r="BN119" s="12" t="e">
        <f t="shared" si="25"/>
        <v>#DIV/0!</v>
      </c>
      <c r="BO119" s="12" t="e">
        <f t="shared" si="25"/>
        <v>#DIV/0!</v>
      </c>
      <c r="BP119" s="12" t="e">
        <f t="shared" si="25"/>
        <v>#DIV/0!</v>
      </c>
      <c r="BQ119" s="12" t="e">
        <f t="shared" si="25"/>
        <v>#DIV/0!</v>
      </c>
      <c r="BR119" s="12" t="e">
        <f t="shared" si="25"/>
        <v>#DIV/0!</v>
      </c>
      <c r="BS119" s="12" t="e">
        <f t="shared" si="25"/>
        <v>#DIV/0!</v>
      </c>
      <c r="BT119" s="12" t="e">
        <f t="shared" si="25"/>
        <v>#DIV/0!</v>
      </c>
      <c r="BU119" s="13" t="e">
        <f t="shared" si="25"/>
        <v>#DIV/0!</v>
      </c>
    </row>
    <row r="120" spans="1:110" x14ac:dyDescent="0.45">
      <c r="A120" t="s">
        <v>14</v>
      </c>
      <c r="B120">
        <f>GEOMEAN(A3:A102)</f>
        <v>15500.242254486242</v>
      </c>
      <c r="C120">
        <f t="shared" ref="C120:X120" si="26">GEOMEAN(B3:B102)</f>
        <v>9611.4148562076189</v>
      </c>
      <c r="E120">
        <f t="shared" si="26"/>
        <v>7970.6439242494835</v>
      </c>
      <c r="F120">
        <f t="shared" si="26"/>
        <v>9490.6889685363276</v>
      </c>
      <c r="G120">
        <f t="shared" si="26"/>
        <v>13347.967959045895</v>
      </c>
      <c r="I120">
        <f t="shared" si="26"/>
        <v>12847.299751098915</v>
      </c>
      <c r="J120">
        <f t="shared" si="26"/>
        <v>2534.2766183692975</v>
      </c>
      <c r="K120">
        <f t="shared" si="26"/>
        <v>2663.5029249846048</v>
      </c>
      <c r="L120">
        <f t="shared" si="26"/>
        <v>2790.6920790146728</v>
      </c>
      <c r="N120">
        <f t="shared" si="26"/>
        <v>2788.7239937144195</v>
      </c>
      <c r="O120">
        <f t="shared" si="26"/>
        <v>2800.105339033636</v>
      </c>
      <c r="P120">
        <f t="shared" si="26"/>
        <v>3240.5548620518939</v>
      </c>
      <c r="Q120">
        <f t="shared" si="26"/>
        <v>2458.3049393923179</v>
      </c>
      <c r="R120">
        <f t="shared" si="26"/>
        <v>2930.4572428520214</v>
      </c>
      <c r="S120">
        <f t="shared" si="26"/>
        <v>2637.0614309376651</v>
      </c>
      <c r="T120">
        <f t="shared" si="26"/>
        <v>2822.1229488014346</v>
      </c>
      <c r="U120">
        <f t="shared" si="26"/>
        <v>2935.8163023198954</v>
      </c>
      <c r="V120">
        <f t="shared" si="26"/>
        <v>2740.7928230644206</v>
      </c>
      <c r="W120">
        <f t="shared" si="26"/>
        <v>2517.0898860856091</v>
      </c>
      <c r="X120">
        <f t="shared" si="26"/>
        <v>2942.2170303663629</v>
      </c>
      <c r="Y120" s="20"/>
      <c r="Z120" s="20"/>
      <c r="AA120" s="20"/>
      <c r="AB120" s="20"/>
      <c r="AC120" s="20"/>
      <c r="AD120" s="20"/>
      <c r="AE120" s="20"/>
      <c r="AF120" s="20"/>
    </row>
    <row r="121" spans="1:110" x14ac:dyDescent="0.45">
      <c r="A121" t="s">
        <v>15</v>
      </c>
      <c r="B121">
        <f>HARMEAN(A3:A102)</f>
        <v>14885.124799325475</v>
      </c>
      <c r="C121">
        <f t="shared" ref="C121:X121" si="27">HARMEAN(B3:B102)</f>
        <v>8754.7704674756005</v>
      </c>
      <c r="E121">
        <f t="shared" si="27"/>
        <v>7184.411841596173</v>
      </c>
      <c r="F121">
        <f t="shared" si="27"/>
        <v>9058.2537423114136</v>
      </c>
      <c r="G121">
        <f t="shared" si="27"/>
        <v>12151.634254092307</v>
      </c>
      <c r="I121">
        <f t="shared" si="27"/>
        <v>11643.53101742384</v>
      </c>
      <c r="J121">
        <f t="shared" si="27"/>
        <v>2490.6715439179661</v>
      </c>
      <c r="K121">
        <f t="shared" si="27"/>
        <v>2599.9340318033078</v>
      </c>
      <c r="L121">
        <f t="shared" si="27"/>
        <v>2750.4664449723746</v>
      </c>
      <c r="N121">
        <f t="shared" si="27"/>
        <v>2702.8505677679027</v>
      </c>
      <c r="O121">
        <f t="shared" si="27"/>
        <v>2761.8683981309882</v>
      </c>
      <c r="P121">
        <f t="shared" si="27"/>
        <v>3065.032512600259</v>
      </c>
      <c r="Q121">
        <f t="shared" si="27"/>
        <v>2406.0749354503691</v>
      </c>
      <c r="R121">
        <f t="shared" si="27"/>
        <v>2891.2096242803664</v>
      </c>
      <c r="S121">
        <f t="shared" si="27"/>
        <v>2571.3003193616332</v>
      </c>
      <c r="T121">
        <f t="shared" si="27"/>
        <v>2726.9270191395067</v>
      </c>
      <c r="U121">
        <f t="shared" si="27"/>
        <v>2895.7216284715191</v>
      </c>
      <c r="V121">
        <f t="shared" si="27"/>
        <v>2678.3981996972502</v>
      </c>
      <c r="W121">
        <f t="shared" si="27"/>
        <v>2453.7331512540427</v>
      </c>
      <c r="X121">
        <f t="shared" si="27"/>
        <v>2912.8137803731124</v>
      </c>
      <c r="Y121" s="20"/>
      <c r="Z121" s="20"/>
      <c r="AA121" s="20"/>
      <c r="AB121" s="20"/>
      <c r="AC121" s="20"/>
      <c r="AD121" s="20"/>
      <c r="AE121" s="20"/>
      <c r="AF121" s="20"/>
      <c r="AL121" t="s">
        <v>20</v>
      </c>
      <c r="AM121" s="3">
        <f>IF(MIN(AM114:BU114)&gt;=0,0,MIN(AM114:BU114))</f>
        <v>0</v>
      </c>
    </row>
    <row r="122" spans="1:110" x14ac:dyDescent="0.45">
      <c r="A122" t="s">
        <v>16</v>
      </c>
      <c r="B122">
        <f>AVEDEV(A3:A102)</f>
        <v>3870.5568000000003</v>
      </c>
      <c r="C122">
        <f t="shared" ref="C122:X122" si="28">AVEDEV(B3:B102)</f>
        <v>4295.5146000000004</v>
      </c>
      <c r="E122">
        <f t="shared" si="28"/>
        <v>3886.701599999999</v>
      </c>
      <c r="F122">
        <f t="shared" si="28"/>
        <v>2993.1620000000034</v>
      </c>
      <c r="G122">
        <f t="shared" si="28"/>
        <v>5395.0313999999989</v>
      </c>
      <c r="I122">
        <f t="shared" si="28"/>
        <v>4800.5680000000011</v>
      </c>
      <c r="J122">
        <f t="shared" si="28"/>
        <v>384.57960000000014</v>
      </c>
      <c r="K122">
        <f t="shared" si="28"/>
        <v>531.00079999999991</v>
      </c>
      <c r="L122">
        <f t="shared" si="28"/>
        <v>409.13040000000007</v>
      </c>
      <c r="N122">
        <f t="shared" si="28"/>
        <v>671.46799999999973</v>
      </c>
      <c r="O122">
        <f t="shared" si="28"/>
        <v>392.59539999999993</v>
      </c>
      <c r="P122">
        <f t="shared" si="28"/>
        <v>1157.5568000000003</v>
      </c>
      <c r="Q122">
        <f t="shared" si="28"/>
        <v>448.4834000000003</v>
      </c>
      <c r="R122">
        <f t="shared" si="28"/>
        <v>402.43200000000013</v>
      </c>
      <c r="S122">
        <f t="shared" si="28"/>
        <v>483.00579999999985</v>
      </c>
      <c r="T122">
        <f t="shared" si="28"/>
        <v>717.99980000000039</v>
      </c>
      <c r="U122">
        <f t="shared" si="28"/>
        <v>392.8279999999998</v>
      </c>
      <c r="V122">
        <f t="shared" si="28"/>
        <v>525.71000000000026</v>
      </c>
      <c r="W122">
        <f t="shared" si="28"/>
        <v>490.57720000000023</v>
      </c>
      <c r="X122">
        <f t="shared" si="28"/>
        <v>355.03319999999991</v>
      </c>
      <c r="Y122" s="20"/>
      <c r="Z122" s="20"/>
      <c r="AA122" s="20"/>
      <c r="AB122" s="20"/>
      <c r="AC122" s="20"/>
      <c r="AD122" s="20"/>
      <c r="AE122" s="20"/>
      <c r="AF122" s="20"/>
    </row>
    <row r="123" spans="1:110" x14ac:dyDescent="0.45">
      <c r="A123" t="s">
        <v>17</v>
      </c>
      <c r="B123">
        <f>[1]!MAD(A3:A102)</f>
        <v>1957.5</v>
      </c>
      <c r="C123">
        <f>[1]!MAD(B3:B102)</f>
        <v>2353.5</v>
      </c>
      <c r="E123">
        <f>[1]!MAD(D3:D102)</f>
        <v>2106</v>
      </c>
      <c r="F123">
        <f>[1]!MAD(E3:E102)</f>
        <v>1199.5</v>
      </c>
      <c r="G123">
        <f>[1]!MAD(F3:F102)</f>
        <v>3249</v>
      </c>
      <c r="I123">
        <f>[1]!MAD(H3:H102)</f>
        <v>3898</v>
      </c>
      <c r="J123">
        <f>[1]!MAD(I3:I102)</f>
        <v>249</v>
      </c>
      <c r="K123">
        <f>[1]!MAD(J3:J102)</f>
        <v>219</v>
      </c>
      <c r="L123">
        <f>[1]!MAD(K3:K102)</f>
        <v>253</v>
      </c>
      <c r="N123">
        <f>[1]!MAD(M3:M102)</f>
        <v>278</v>
      </c>
      <c r="O123">
        <f>[1]!MAD(N3:N102)</f>
        <v>219.5</v>
      </c>
      <c r="P123">
        <f>[1]!MAD(O3:O102)</f>
        <v>455</v>
      </c>
      <c r="Q123">
        <f>[1]!MAD(P3:P102)</f>
        <v>233.5</v>
      </c>
      <c r="R123">
        <f>[1]!MAD(Q3:Q102)</f>
        <v>278.5</v>
      </c>
      <c r="S123">
        <f>[1]!MAD(R3:R102)</f>
        <v>311</v>
      </c>
      <c r="T123">
        <f>[1]!MAD(S3:S102)</f>
        <v>303</v>
      </c>
      <c r="U123">
        <f>[1]!MAD(T3:T102)</f>
        <v>267</v>
      </c>
      <c r="V123">
        <f>[1]!MAD(U3:U102)</f>
        <v>211</v>
      </c>
      <c r="W123">
        <f>[1]!MAD(V3:V102)</f>
        <v>254.5</v>
      </c>
      <c r="X123">
        <f>[1]!MAD(W3:W102)</f>
        <v>282</v>
      </c>
      <c r="Y123" s="20"/>
      <c r="Z123" s="20"/>
      <c r="AA123" s="20"/>
      <c r="AB123" s="20"/>
      <c r="AC123" s="20"/>
      <c r="AD123" s="20"/>
      <c r="AE123" s="20"/>
      <c r="AF123" s="20"/>
      <c r="AL123" t="s">
        <v>21</v>
      </c>
      <c r="AM123" t="s">
        <v>30</v>
      </c>
      <c r="AN123" t="s">
        <v>30</v>
      </c>
      <c r="AO123" t="s">
        <v>30</v>
      </c>
      <c r="AP123" t="s">
        <v>30</v>
      </c>
      <c r="AQ123" t="s">
        <v>30</v>
      </c>
      <c r="AR123" t="s">
        <v>30</v>
      </c>
      <c r="AS123">
        <f>G84</f>
        <v>9066</v>
      </c>
      <c r="AT123" t="s">
        <v>30</v>
      </c>
      <c r="AU123" t="s">
        <v>30</v>
      </c>
      <c r="AV123" t="s">
        <v>30</v>
      </c>
      <c r="AW123" t="s">
        <v>30</v>
      </c>
      <c r="AX123" t="s">
        <v>30</v>
      </c>
      <c r="AY123" t="s">
        <v>30</v>
      </c>
      <c r="AZ123" t="s">
        <v>30</v>
      </c>
      <c r="BA123" t="s">
        <v>30</v>
      </c>
      <c r="BB123">
        <f>P28</f>
        <v>3780</v>
      </c>
      <c r="BC123" t="s">
        <v>30</v>
      </c>
      <c r="BD123" t="s">
        <v>30</v>
      </c>
      <c r="BE123" t="s">
        <v>30</v>
      </c>
      <c r="BF123" t="s">
        <v>30</v>
      </c>
      <c r="BG123" t="s">
        <v>30</v>
      </c>
      <c r="BH123">
        <f>V56</f>
        <v>2110</v>
      </c>
      <c r="BI123" t="s">
        <v>30</v>
      </c>
      <c r="BJ123" t="s">
        <v>30</v>
      </c>
      <c r="BK123">
        <f>Y56</f>
        <v>0</v>
      </c>
      <c r="BL123" t="s">
        <v>30</v>
      </c>
      <c r="BM123">
        <f>AA43</f>
        <v>0</v>
      </c>
      <c r="BN123">
        <f>AB56</f>
        <v>0</v>
      </c>
      <c r="BO123" t="s">
        <v>30</v>
      </c>
      <c r="BP123" t="s">
        <v>30</v>
      </c>
      <c r="BQ123">
        <f>AE56</f>
        <v>0</v>
      </c>
      <c r="BR123" t="s">
        <v>30</v>
      </c>
      <c r="BS123" t="s">
        <v>30</v>
      </c>
      <c r="BT123">
        <f>AH56</f>
        <v>0</v>
      </c>
      <c r="BU123" t="s">
        <v>30</v>
      </c>
    </row>
    <row r="124" spans="1:110" x14ac:dyDescent="0.45">
      <c r="A124" s="1" t="s">
        <v>18</v>
      </c>
      <c r="B124" s="1">
        <f>[1]!IQR(A3:A102,FALSE)</f>
        <v>4231.75</v>
      </c>
      <c r="C124" s="1">
        <f>[1]!IQR(B3:B102,FALSE)</f>
        <v>4861.75</v>
      </c>
      <c r="D124" s="1"/>
      <c r="E124" s="1">
        <f>[1]!IQR(D3:D102,FALSE)</f>
        <v>4412.5</v>
      </c>
      <c r="F124" s="1">
        <f>[1]!IQR(E3:E102,FALSE)</f>
        <v>2300.5</v>
      </c>
      <c r="G124" s="1">
        <f>[1]!IQR(F3:F102,FALSE)</f>
        <v>6610.75</v>
      </c>
      <c r="H124" s="1"/>
      <c r="I124" s="1">
        <f>[1]!IQR(H3:H102,FALSE)</f>
        <v>7816.5</v>
      </c>
      <c r="J124" s="1">
        <f>[1]!IQR(I3:I102,FALSE)</f>
        <v>559.25</v>
      </c>
      <c r="K124" s="1">
        <f>[1]!IQR(J3:J102,FALSE)</f>
        <v>532.75</v>
      </c>
      <c r="L124" s="1">
        <f>[1]!IQR(K3:K102,FALSE)</f>
        <v>598.25</v>
      </c>
      <c r="M124" s="1"/>
      <c r="N124" s="1">
        <f>[1]!IQR(M3:M102,FALSE)</f>
        <v>741.75</v>
      </c>
      <c r="O124" s="1">
        <f>[1]!IQR(N3:N102,FALSE)</f>
        <v>585.25</v>
      </c>
      <c r="P124" s="1">
        <f>[1]!IQR(O3:O102,FALSE)</f>
        <v>1908.5</v>
      </c>
      <c r="Q124" s="1">
        <f>[1]!IQR(P3:P102,FALSE)</f>
        <v>503.5</v>
      </c>
      <c r="R124" s="1">
        <f>[1]!IQR(Q3:Q102,FALSE)</f>
        <v>514.5</v>
      </c>
      <c r="S124" s="1">
        <f>[1]!IQR(R3:R102,FALSE)</f>
        <v>642.25</v>
      </c>
      <c r="T124" s="1">
        <f>[1]!IQR(S3:S102,FALSE)</f>
        <v>696.25</v>
      </c>
      <c r="U124" s="1">
        <f>[1]!IQR(T3:T102,FALSE)</f>
        <v>566</v>
      </c>
      <c r="V124" s="1">
        <f>[1]!IQR(U3:U102,FALSE)</f>
        <v>463.25</v>
      </c>
      <c r="W124" s="1">
        <f>[1]!IQR(V3:V102,FALSE)</f>
        <v>637.25</v>
      </c>
      <c r="X124" s="1">
        <f>[1]!IQR(W3:W102,FALSE)</f>
        <v>587.25</v>
      </c>
      <c r="Y124" s="21"/>
      <c r="Z124" s="21"/>
      <c r="AA124" s="21"/>
      <c r="AB124" s="21"/>
      <c r="AC124" s="21"/>
      <c r="AD124" s="21"/>
      <c r="AE124" s="21"/>
      <c r="AF124" s="21"/>
      <c r="AG124" s="1"/>
      <c r="AH124" s="1"/>
      <c r="AI124" s="1"/>
      <c r="AJ124" s="1"/>
      <c r="BB124">
        <f>P56</f>
        <v>2247</v>
      </c>
    </row>
    <row r="125" spans="1:110" x14ac:dyDescent="0.45">
      <c r="Y125" s="20"/>
      <c r="Z125" s="20"/>
      <c r="AA125" s="20"/>
      <c r="AB125" s="20"/>
      <c r="AC125" s="20"/>
      <c r="AD125" s="20"/>
      <c r="AE125" s="20"/>
      <c r="AF125" s="20"/>
    </row>
    <row r="126" spans="1:110" x14ac:dyDescent="0.45">
      <c r="A126" t="s">
        <v>38</v>
      </c>
      <c r="Y126" s="20"/>
      <c r="Z126" s="20"/>
      <c r="AA126" s="20"/>
      <c r="AB126" s="20"/>
      <c r="AC126" s="20"/>
      <c r="AD126" s="20"/>
      <c r="AE126" s="20"/>
      <c r="AF126" s="20"/>
    </row>
    <row r="127" spans="1:110" x14ac:dyDescent="0.45">
      <c r="Y127" s="20"/>
      <c r="Z127" s="20"/>
      <c r="AA127" s="20"/>
      <c r="AB127" s="20"/>
      <c r="AC127" s="20"/>
      <c r="AD127" s="20"/>
      <c r="AE127" s="20"/>
      <c r="AF127" s="20"/>
    </row>
    <row r="128" spans="1:110" x14ac:dyDescent="0.45">
      <c r="B128" t="str">
        <f>A2</f>
        <v>UF Mul Cbrt</v>
      </c>
      <c r="C128" t="str">
        <f t="shared" ref="C128:X128" si="29">B2</f>
        <v>UF MulVA Cbrt</v>
      </c>
      <c r="D128" t="str">
        <f t="shared" si="29"/>
        <v>UF NoLog Cbrt</v>
      </c>
      <c r="E128" t="str">
        <f t="shared" si="29"/>
        <v>UF NoLogVA Cbrt</v>
      </c>
      <c r="F128" t="str">
        <f t="shared" si="29"/>
        <v>UFDistr Mul Cbrt</v>
      </c>
      <c r="G128" t="str">
        <f t="shared" si="29"/>
        <v>UFDistr MulVA Cbrt</v>
      </c>
      <c r="H128" t="str">
        <f t="shared" si="29"/>
        <v>UFDistr NoLog Cbrt</v>
      </c>
      <c r="I128" t="str">
        <f t="shared" si="29"/>
        <v>UFDistr NoLogVA Cbrt</v>
      </c>
      <c r="J128" t="str">
        <f t="shared" si="29"/>
        <v>UFCenter Bitdiff Cbrt</v>
      </c>
      <c r="K128" t="str">
        <f t="shared" si="29"/>
        <v>UFCenter BitdiffVA Cbrt</v>
      </c>
      <c r="L128" t="str">
        <f t="shared" si="29"/>
        <v>UFCenter BitdiffFN Cbrt</v>
      </c>
      <c r="M128" t="str">
        <f t="shared" si="29"/>
        <v>UFCenter HardLog Cbrt</v>
      </c>
      <c r="N128" t="str">
        <f t="shared" si="29"/>
        <v>UFCenter HardLogVA Cbrt</v>
      </c>
      <c r="O128" t="str">
        <f t="shared" si="29"/>
        <v>UFCenter HardLogFN Cbrt</v>
      </c>
      <c r="P128" t="str">
        <f t="shared" si="29"/>
        <v>UFCenter Log Cbrt</v>
      </c>
      <c r="Q128" t="str">
        <f t="shared" si="29"/>
        <v>UFCenter LogVA Cbrt</v>
      </c>
      <c r="R128" t="str">
        <f t="shared" si="29"/>
        <v>UFCenter LogFN Cbrt</v>
      </c>
      <c r="S128" t="str">
        <f t="shared" si="29"/>
        <v>UFCenter Mul Cbrt</v>
      </c>
      <c r="T128" t="str">
        <f t="shared" si="29"/>
        <v>UFCenter MulVA Cbrt</v>
      </c>
      <c r="U128" t="str">
        <f t="shared" si="29"/>
        <v>UFCenter MulFN Cbrt</v>
      </c>
      <c r="V128" t="str">
        <f t="shared" si="29"/>
        <v>UFCenter NoLog Cbrt</v>
      </c>
      <c r="W128" t="str">
        <f t="shared" si="29"/>
        <v>UFCenter NoLogVA Cbrt</v>
      </c>
      <c r="X128" t="str">
        <f t="shared" si="29"/>
        <v>UFCenter NoLogFN Cbrt</v>
      </c>
      <c r="Y128" s="20"/>
      <c r="Z128" s="20"/>
      <c r="AA128" s="20"/>
      <c r="AB128" s="20"/>
      <c r="AC128" s="20"/>
      <c r="AD128" s="20"/>
      <c r="AE128" s="20"/>
      <c r="AF128" s="20"/>
    </row>
    <row r="129" spans="1:37" x14ac:dyDescent="0.45">
      <c r="A129" t="s">
        <v>39</v>
      </c>
      <c r="B129" s="5">
        <f>MEDIAN(A3:A102)</f>
        <v>14978.5</v>
      </c>
      <c r="C129" s="6">
        <f t="shared" ref="C129:X129" si="30">MEDIAN(B3:B102)</f>
        <v>8864.5</v>
      </c>
      <c r="D129" s="6">
        <f t="shared" si="30"/>
        <v>17904</v>
      </c>
      <c r="E129" s="6">
        <f t="shared" si="30"/>
        <v>7145.5</v>
      </c>
      <c r="F129" s="6">
        <f t="shared" si="30"/>
        <v>9044.5</v>
      </c>
      <c r="G129" s="6">
        <f t="shared" si="30"/>
        <v>12705.5</v>
      </c>
      <c r="H129" s="6">
        <f t="shared" si="30"/>
        <v>9496.5</v>
      </c>
      <c r="I129" s="6">
        <f t="shared" si="30"/>
        <v>12997.5</v>
      </c>
      <c r="J129" s="6">
        <f t="shared" si="30"/>
        <v>2487.5</v>
      </c>
      <c r="K129" s="6">
        <f t="shared" si="30"/>
        <v>2469</v>
      </c>
      <c r="L129" s="6">
        <f t="shared" si="30"/>
        <v>2676.5</v>
      </c>
      <c r="M129" s="6">
        <f t="shared" si="30"/>
        <v>2483</v>
      </c>
      <c r="N129" s="6">
        <f t="shared" si="30"/>
        <v>2568</v>
      </c>
      <c r="O129" s="6">
        <f t="shared" si="30"/>
        <v>2660</v>
      </c>
      <c r="P129" s="6">
        <f t="shared" si="30"/>
        <v>2789</v>
      </c>
      <c r="Q129" s="6">
        <f t="shared" si="30"/>
        <v>2319.5</v>
      </c>
      <c r="R129" s="6">
        <f t="shared" si="30"/>
        <v>2834.5</v>
      </c>
      <c r="S129" s="6">
        <f t="shared" si="30"/>
        <v>2563.5</v>
      </c>
      <c r="T129" s="6">
        <f t="shared" si="30"/>
        <v>2593.5</v>
      </c>
      <c r="U129" s="6">
        <f t="shared" si="30"/>
        <v>2859.5</v>
      </c>
      <c r="V129" s="6">
        <f t="shared" si="30"/>
        <v>2577</v>
      </c>
      <c r="W129" s="6">
        <f t="shared" si="30"/>
        <v>2405.5</v>
      </c>
      <c r="X129" s="6">
        <f t="shared" si="30"/>
        <v>2889.5</v>
      </c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7"/>
    </row>
    <row r="130" spans="1:37" x14ac:dyDescent="0.45">
      <c r="A130" t="s">
        <v>40</v>
      </c>
      <c r="B130" s="8">
        <f>[1]!RANK_SUM(A3:AI102, 1,1)</f>
        <v>205397.5</v>
      </c>
      <c r="C130" s="9">
        <f>[1]!RANK_SUM(A3:AI102, 2,1)</f>
        <v>178141.5</v>
      </c>
      <c r="D130" s="9">
        <f>[1]!RANK_SUM(A3:AI102, 3,1)</f>
        <v>215057.5</v>
      </c>
      <c r="E130" s="9">
        <f>[1]!RANK_SUM(A3:AI102, 4,1)</f>
        <v>168868.5</v>
      </c>
      <c r="F130" s="9">
        <f>[1]!RANK_SUM(A3:AI102, 5,1)</f>
        <v>176277.5</v>
      </c>
      <c r="G130" s="9">
        <f>[1]!RANK_SUM(A3:AI102, 6,1)</f>
        <v>196001</v>
      </c>
      <c r="H130" s="9">
        <f>[1]!RANK_SUM(A3:AI102, 7,1)</f>
        <v>179943</v>
      </c>
      <c r="I130" s="9">
        <f>[1]!RANK_SUM(A3:AI102, 8,1)</f>
        <v>194661</v>
      </c>
      <c r="J130" s="9">
        <f>[1]!RANK_SUM(A3:AI102, 9,1)</f>
        <v>58921</v>
      </c>
      <c r="K130" s="9">
        <f>[1]!RANK_SUM(A3:AI102, 10,1)</f>
        <v>63860</v>
      </c>
      <c r="L130" s="9">
        <f>[1]!RANK_SUM(A3:AI102, 11,1)</f>
        <v>82199</v>
      </c>
      <c r="M130" s="9">
        <f>[1]!RANK_SUM(A3:AI102, 12,1)</f>
        <v>68016.5</v>
      </c>
      <c r="N130" s="9">
        <f>[1]!RANK_SUM(A3:AI102, 13,1)</f>
        <v>72696</v>
      </c>
      <c r="O130" s="9">
        <f>[1]!RANK_SUM(A3:AI102, 14,1)</f>
        <v>84892.5</v>
      </c>
      <c r="P130" s="9">
        <f>[1]!RANK_SUM(A3:AI102, 15,1)</f>
        <v>94066</v>
      </c>
      <c r="Q130" s="9">
        <f>[1]!RANK_SUM(A3:AI102, 16,1)</f>
        <v>47052.5</v>
      </c>
      <c r="R130" s="9">
        <f>[1]!RANK_SUM(A3:AI102, 17,1)</f>
        <v>96041</v>
      </c>
      <c r="S130" s="9">
        <f>[1]!RANK_SUM(A3:AI102, 18,1)</f>
        <v>67583.5</v>
      </c>
      <c r="T130" s="9">
        <f>[1]!RANK_SUM(A3:AI102, 19,1)</f>
        <v>74418</v>
      </c>
      <c r="U130" s="9">
        <f>[1]!RANK_SUM(A3:AI102, 20,1)</f>
        <v>97151</v>
      </c>
      <c r="V130" s="9">
        <f>[1]!RANK_SUM(A3:AI102, 21,1)</f>
        <v>72833.5</v>
      </c>
      <c r="W130" s="9">
        <f>[1]!RANK_SUM(A3:AI102, 22,1)</f>
        <v>53596</v>
      </c>
      <c r="X130" s="9">
        <f>[1]!RANK_SUM(A3:AI102, 23,1)</f>
        <v>98476</v>
      </c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10"/>
    </row>
    <row r="131" spans="1:37" x14ac:dyDescent="0.45">
      <c r="A131" t="s">
        <v>41</v>
      </c>
      <c r="B131" s="8">
        <f>COUNT(A3:A102)</f>
        <v>100</v>
      </c>
      <c r="C131" s="9">
        <f t="shared" ref="C131:X131" si="31">COUNT(B3:B102)</f>
        <v>100</v>
      </c>
      <c r="D131" s="9">
        <f t="shared" si="31"/>
        <v>100</v>
      </c>
      <c r="E131" s="9">
        <f t="shared" si="31"/>
        <v>100</v>
      </c>
      <c r="F131" s="9">
        <f t="shared" si="31"/>
        <v>100</v>
      </c>
      <c r="G131" s="9">
        <f t="shared" si="31"/>
        <v>100</v>
      </c>
      <c r="H131" s="9">
        <f t="shared" si="31"/>
        <v>100</v>
      </c>
      <c r="I131" s="9">
        <f t="shared" si="31"/>
        <v>100</v>
      </c>
      <c r="J131" s="9">
        <f t="shared" si="31"/>
        <v>100</v>
      </c>
      <c r="K131" s="9">
        <f t="shared" si="31"/>
        <v>100</v>
      </c>
      <c r="L131" s="9">
        <f t="shared" si="31"/>
        <v>100</v>
      </c>
      <c r="M131" s="9">
        <f t="shared" si="31"/>
        <v>100</v>
      </c>
      <c r="N131" s="9">
        <f t="shared" si="31"/>
        <v>100</v>
      </c>
      <c r="O131" s="9">
        <f t="shared" si="31"/>
        <v>100</v>
      </c>
      <c r="P131" s="9">
        <f t="shared" si="31"/>
        <v>100</v>
      </c>
      <c r="Q131" s="9">
        <f t="shared" si="31"/>
        <v>100</v>
      </c>
      <c r="R131" s="9">
        <f t="shared" si="31"/>
        <v>100</v>
      </c>
      <c r="S131" s="9">
        <f t="shared" si="31"/>
        <v>100</v>
      </c>
      <c r="T131" s="9">
        <f t="shared" si="31"/>
        <v>100</v>
      </c>
      <c r="U131" s="9">
        <f t="shared" si="31"/>
        <v>100</v>
      </c>
      <c r="V131" s="9">
        <f t="shared" si="31"/>
        <v>100</v>
      </c>
      <c r="W131" s="9">
        <f t="shared" si="31"/>
        <v>100</v>
      </c>
      <c r="X131" s="9">
        <f t="shared" si="31"/>
        <v>100</v>
      </c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10"/>
      <c r="AK131" s="16">
        <f>SUM(B131:AJ131)</f>
        <v>2300</v>
      </c>
    </row>
    <row r="132" spans="1:37" x14ac:dyDescent="0.45">
      <c r="A132" t="s">
        <v>42</v>
      </c>
      <c r="B132" s="11">
        <f>B130^2/B131</f>
        <v>421881330.0625</v>
      </c>
      <c r="C132" s="12">
        <f t="shared" ref="C132:X132" si="32">C130^2/C131</f>
        <v>317343940.22250003</v>
      </c>
      <c r="D132" s="12">
        <f t="shared" si="32"/>
        <v>462497283.0625</v>
      </c>
      <c r="E132" s="12">
        <f t="shared" si="32"/>
        <v>285165702.92250001</v>
      </c>
      <c r="F132" s="12">
        <f t="shared" si="32"/>
        <v>310737570.0625</v>
      </c>
      <c r="G132" s="12">
        <f t="shared" si="32"/>
        <v>384163920.00999999</v>
      </c>
      <c r="H132" s="12">
        <f t="shared" si="32"/>
        <v>323794832.49000001</v>
      </c>
      <c r="I132" s="12">
        <f t="shared" si="32"/>
        <v>378929049.20999998</v>
      </c>
      <c r="J132" s="12">
        <f t="shared" si="32"/>
        <v>34716842.409999996</v>
      </c>
      <c r="K132" s="12">
        <f t="shared" si="32"/>
        <v>40780996</v>
      </c>
      <c r="L132" s="12">
        <f t="shared" si="32"/>
        <v>67566756.010000005</v>
      </c>
      <c r="M132" s="12">
        <f t="shared" si="32"/>
        <v>46262442.722499996</v>
      </c>
      <c r="N132" s="12">
        <f t="shared" si="32"/>
        <v>52847084.159999996</v>
      </c>
      <c r="O132" s="12">
        <f t="shared" si="32"/>
        <v>72067365.5625</v>
      </c>
      <c r="P132" s="12">
        <f t="shared" si="32"/>
        <v>88484123.560000002</v>
      </c>
      <c r="Q132" s="12">
        <f t="shared" si="32"/>
        <v>22139377.5625</v>
      </c>
      <c r="R132" s="12">
        <f t="shared" si="32"/>
        <v>92238736.810000002</v>
      </c>
      <c r="S132" s="12">
        <f t="shared" si="32"/>
        <v>45675294.722499996</v>
      </c>
      <c r="T132" s="12">
        <f t="shared" si="32"/>
        <v>55380387.240000002</v>
      </c>
      <c r="U132" s="12">
        <f t="shared" si="32"/>
        <v>94383168.010000005</v>
      </c>
      <c r="V132" s="12">
        <f t="shared" si="32"/>
        <v>53047187.222499996</v>
      </c>
      <c r="W132" s="12">
        <f t="shared" si="32"/>
        <v>28725312.16</v>
      </c>
      <c r="X132" s="12">
        <f t="shared" si="32"/>
        <v>96975225.760000005</v>
      </c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3"/>
      <c r="AK132" s="17">
        <f>SUM(B132:AJ132)</f>
        <v>3775803927.954999</v>
      </c>
    </row>
    <row r="133" spans="1:37" x14ac:dyDescent="0.45">
      <c r="A133" t="s">
        <v>43</v>
      </c>
      <c r="AK133" s="17">
        <f>12*AK132/(AK131*(AK131+1))-3*(AK131+1)</f>
        <v>1658.4283270902997</v>
      </c>
    </row>
    <row r="134" spans="1:37" x14ac:dyDescent="0.45">
      <c r="A134" t="s">
        <v>44</v>
      </c>
      <c r="AK134" s="17">
        <f>AK133/(1-[1]!TiesCorrection(A3:AI102)/(3500*(3500^2-1)))</f>
        <v>1658.4285589415324</v>
      </c>
    </row>
    <row r="135" spans="1:37" x14ac:dyDescent="0.45">
      <c r="A135" t="s">
        <v>45</v>
      </c>
      <c r="AK135" s="17">
        <f>COUNTA(B128:AJ128)-1</f>
        <v>22</v>
      </c>
    </row>
    <row r="136" spans="1:37" x14ac:dyDescent="0.45">
      <c r="A136" t="s">
        <v>33</v>
      </c>
      <c r="AK136" s="17">
        <f>_xlfn.CHISQ.DIST.RT(AK134,AK135)</f>
        <v>0</v>
      </c>
    </row>
    <row r="137" spans="1:37" x14ac:dyDescent="0.45">
      <c r="A137" t="s">
        <v>34</v>
      </c>
      <c r="AK137" s="17">
        <v>0.05</v>
      </c>
    </row>
    <row r="138" spans="1:37" x14ac:dyDescent="0.45">
      <c r="A138" t="s">
        <v>46</v>
      </c>
      <c r="AK138" s="18" t="str">
        <f>IF(AK136&lt;AK137,"yes","no")</f>
        <v>yes</v>
      </c>
    </row>
  </sheetData>
  <conditionalFormatting sqref="B107:AJ107">
    <cfRule type="top10" dxfId="29" priority="9" bottom="1" rank="1"/>
    <cfRule type="top10" dxfId="28" priority="10" rank="1"/>
  </conditionalFormatting>
  <conditionalFormatting sqref="B109:AJ109">
    <cfRule type="top10" dxfId="27" priority="7" bottom="1" rank="1"/>
    <cfRule type="top10" dxfId="26" priority="8" rank="1"/>
  </conditionalFormatting>
  <conditionalFormatting sqref="B111:AJ111">
    <cfRule type="top10" dxfId="25" priority="5" bottom="1" rank="1"/>
    <cfRule type="top10" dxfId="24" priority="6" rank="1"/>
  </conditionalFormatting>
  <conditionalFormatting sqref="B116:AJ116">
    <cfRule type="top10" dxfId="23" priority="3" bottom="1" rank="1"/>
    <cfRule type="top10" dxfId="22" priority="4" rank="1"/>
  </conditionalFormatting>
  <conditionalFormatting sqref="B117:AJ117">
    <cfRule type="top10" dxfId="21" priority="1" bottom="1" rank="1"/>
    <cfRule type="top10" dxfId="20" priority="2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148"/>
  <sheetViews>
    <sheetView tabSelected="1" topLeftCell="A73" zoomScale="70" zoomScaleNormal="70" workbookViewId="0">
      <selection activeCell="M106" sqref="M106:M125"/>
    </sheetView>
  </sheetViews>
  <sheetFormatPr defaultRowHeight="14.25" x14ac:dyDescent="0.45"/>
  <sheetData>
    <row r="1" spans="1:23" x14ac:dyDescent="0.45">
      <c r="A1" t="s">
        <v>71</v>
      </c>
    </row>
    <row r="2" spans="1:23" x14ac:dyDescent="0.45">
      <c r="A2" t="s">
        <v>48</v>
      </c>
      <c r="B2" t="s">
        <v>49</v>
      </c>
      <c r="C2" t="s">
        <v>50</v>
      </c>
      <c r="D2" t="s">
        <v>51</v>
      </c>
      <c r="E2" t="s">
        <v>52</v>
      </c>
      <c r="F2" t="s">
        <v>53</v>
      </c>
      <c r="G2" t="s">
        <v>54</v>
      </c>
      <c r="H2" t="s">
        <v>55</v>
      </c>
      <c r="I2" t="s">
        <v>56</v>
      </c>
      <c r="J2" t="s">
        <v>57</v>
      </c>
      <c r="K2" t="s">
        <v>58</v>
      </c>
      <c r="L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  <c r="S2" t="s">
        <v>66</v>
      </c>
      <c r="T2" t="s">
        <v>67</v>
      </c>
      <c r="U2" t="s">
        <v>68</v>
      </c>
      <c r="V2" t="s">
        <v>69</v>
      </c>
      <c r="W2" t="s">
        <v>70</v>
      </c>
    </row>
    <row r="3" spans="1:23" x14ac:dyDescent="0.45">
      <c r="A3">
        <v>400</v>
      </c>
      <c r="B3">
        <v>511</v>
      </c>
      <c r="C3">
        <v>397</v>
      </c>
      <c r="D3">
        <v>512</v>
      </c>
      <c r="E3">
        <v>426</v>
      </c>
      <c r="F3">
        <v>428</v>
      </c>
      <c r="G3">
        <v>426</v>
      </c>
      <c r="H3">
        <v>437</v>
      </c>
      <c r="I3">
        <v>421</v>
      </c>
      <c r="J3">
        <v>413</v>
      </c>
      <c r="K3">
        <v>243</v>
      </c>
      <c r="L3">
        <v>439</v>
      </c>
      <c r="M3">
        <v>416</v>
      </c>
      <c r="N3">
        <v>243</v>
      </c>
      <c r="O3">
        <v>434</v>
      </c>
      <c r="P3">
        <v>398</v>
      </c>
      <c r="Q3">
        <v>233</v>
      </c>
      <c r="R3">
        <v>426</v>
      </c>
      <c r="S3">
        <v>415</v>
      </c>
      <c r="T3">
        <v>241</v>
      </c>
      <c r="U3">
        <v>426</v>
      </c>
      <c r="V3">
        <v>415</v>
      </c>
      <c r="W3">
        <v>241</v>
      </c>
    </row>
    <row r="4" spans="1:23" x14ac:dyDescent="0.45">
      <c r="A4">
        <v>391</v>
      </c>
      <c r="B4">
        <v>510</v>
      </c>
      <c r="C4">
        <v>403</v>
      </c>
      <c r="D4">
        <v>510</v>
      </c>
      <c r="E4">
        <v>420</v>
      </c>
      <c r="F4">
        <v>429</v>
      </c>
      <c r="G4">
        <v>415</v>
      </c>
      <c r="H4">
        <v>426</v>
      </c>
      <c r="I4">
        <v>438</v>
      </c>
      <c r="J4">
        <v>422</v>
      </c>
      <c r="K4">
        <v>241</v>
      </c>
      <c r="L4">
        <v>438</v>
      </c>
      <c r="M4">
        <v>422</v>
      </c>
      <c r="N4">
        <v>244</v>
      </c>
      <c r="O4">
        <v>435</v>
      </c>
      <c r="P4">
        <v>425</v>
      </c>
      <c r="Q4">
        <v>234</v>
      </c>
      <c r="R4">
        <v>430</v>
      </c>
      <c r="S4">
        <v>422</v>
      </c>
      <c r="T4">
        <v>243</v>
      </c>
      <c r="U4">
        <v>430</v>
      </c>
      <c r="V4">
        <v>422</v>
      </c>
      <c r="W4">
        <v>243</v>
      </c>
    </row>
    <row r="5" spans="1:23" x14ac:dyDescent="0.45">
      <c r="A5">
        <v>411</v>
      </c>
      <c r="B5">
        <v>511</v>
      </c>
      <c r="C5">
        <v>401</v>
      </c>
      <c r="D5">
        <v>511</v>
      </c>
      <c r="E5">
        <v>403</v>
      </c>
      <c r="F5">
        <v>427</v>
      </c>
      <c r="G5">
        <v>415</v>
      </c>
      <c r="H5">
        <v>427</v>
      </c>
      <c r="I5">
        <v>435</v>
      </c>
      <c r="J5">
        <v>418</v>
      </c>
      <c r="K5">
        <v>235</v>
      </c>
      <c r="L5">
        <v>442</v>
      </c>
      <c r="M5">
        <v>418</v>
      </c>
      <c r="N5">
        <v>234</v>
      </c>
      <c r="O5">
        <v>443</v>
      </c>
      <c r="P5">
        <v>393</v>
      </c>
      <c r="Q5">
        <v>244</v>
      </c>
      <c r="R5">
        <v>435</v>
      </c>
      <c r="S5">
        <v>418</v>
      </c>
      <c r="T5">
        <v>234</v>
      </c>
      <c r="U5">
        <v>435</v>
      </c>
      <c r="V5">
        <v>418</v>
      </c>
      <c r="W5">
        <v>234</v>
      </c>
    </row>
    <row r="6" spans="1:23" x14ac:dyDescent="0.45">
      <c r="A6">
        <v>400</v>
      </c>
      <c r="B6">
        <v>503</v>
      </c>
      <c r="C6">
        <v>394</v>
      </c>
      <c r="D6">
        <v>507</v>
      </c>
      <c r="E6">
        <v>412</v>
      </c>
      <c r="F6">
        <v>422</v>
      </c>
      <c r="G6">
        <v>412</v>
      </c>
      <c r="H6">
        <v>407</v>
      </c>
      <c r="I6">
        <v>435</v>
      </c>
      <c r="J6">
        <v>436</v>
      </c>
      <c r="K6">
        <v>239</v>
      </c>
      <c r="L6">
        <v>436</v>
      </c>
      <c r="M6">
        <v>432</v>
      </c>
      <c r="N6">
        <v>240</v>
      </c>
      <c r="O6">
        <v>429</v>
      </c>
      <c r="P6">
        <v>435</v>
      </c>
      <c r="Q6">
        <v>245</v>
      </c>
      <c r="R6">
        <v>443</v>
      </c>
      <c r="S6">
        <v>440</v>
      </c>
      <c r="T6">
        <v>237</v>
      </c>
      <c r="U6">
        <v>443</v>
      </c>
      <c r="V6">
        <v>440</v>
      </c>
      <c r="W6">
        <v>237</v>
      </c>
    </row>
    <row r="7" spans="1:23" x14ac:dyDescent="0.45">
      <c r="A7">
        <v>402</v>
      </c>
      <c r="B7">
        <v>511</v>
      </c>
      <c r="C7">
        <v>388</v>
      </c>
      <c r="D7">
        <v>511</v>
      </c>
      <c r="E7">
        <v>417</v>
      </c>
      <c r="F7">
        <v>420</v>
      </c>
      <c r="G7">
        <v>424</v>
      </c>
      <c r="H7">
        <v>420</v>
      </c>
      <c r="I7">
        <v>429</v>
      </c>
      <c r="J7">
        <v>417</v>
      </c>
      <c r="K7">
        <v>248</v>
      </c>
      <c r="L7">
        <v>417</v>
      </c>
      <c r="M7">
        <v>417</v>
      </c>
      <c r="N7">
        <v>244</v>
      </c>
      <c r="O7">
        <v>430</v>
      </c>
      <c r="P7">
        <v>429</v>
      </c>
      <c r="Q7">
        <v>234</v>
      </c>
      <c r="R7">
        <v>439</v>
      </c>
      <c r="S7">
        <v>417</v>
      </c>
      <c r="T7">
        <v>244</v>
      </c>
      <c r="U7">
        <v>433</v>
      </c>
      <c r="V7">
        <v>417</v>
      </c>
      <c r="W7">
        <v>244</v>
      </c>
    </row>
    <row r="8" spans="1:23" x14ac:dyDescent="0.45">
      <c r="A8">
        <v>396</v>
      </c>
      <c r="B8">
        <v>512</v>
      </c>
      <c r="C8">
        <v>408</v>
      </c>
      <c r="D8">
        <v>512</v>
      </c>
      <c r="E8">
        <v>423</v>
      </c>
      <c r="F8">
        <v>420</v>
      </c>
      <c r="G8">
        <v>417</v>
      </c>
      <c r="H8">
        <v>420</v>
      </c>
      <c r="I8">
        <v>433</v>
      </c>
      <c r="J8">
        <v>410</v>
      </c>
      <c r="K8">
        <v>243</v>
      </c>
      <c r="L8">
        <v>449</v>
      </c>
      <c r="M8">
        <v>410</v>
      </c>
      <c r="N8">
        <v>244</v>
      </c>
      <c r="O8">
        <v>437</v>
      </c>
      <c r="P8">
        <v>413</v>
      </c>
      <c r="Q8">
        <v>244</v>
      </c>
      <c r="R8">
        <v>428</v>
      </c>
      <c r="S8">
        <v>410</v>
      </c>
      <c r="T8">
        <v>247</v>
      </c>
      <c r="U8">
        <v>428</v>
      </c>
      <c r="V8">
        <v>410</v>
      </c>
      <c r="W8">
        <v>247</v>
      </c>
    </row>
    <row r="9" spans="1:23" x14ac:dyDescent="0.45">
      <c r="A9">
        <v>396</v>
      </c>
      <c r="B9">
        <v>509</v>
      </c>
      <c r="C9">
        <v>392</v>
      </c>
      <c r="D9">
        <v>509</v>
      </c>
      <c r="E9">
        <v>412</v>
      </c>
      <c r="F9">
        <v>410</v>
      </c>
      <c r="G9">
        <v>414</v>
      </c>
      <c r="H9">
        <v>410</v>
      </c>
      <c r="I9">
        <v>430</v>
      </c>
      <c r="J9">
        <v>416</v>
      </c>
      <c r="K9">
        <v>246</v>
      </c>
      <c r="L9">
        <v>405</v>
      </c>
      <c r="M9">
        <v>416</v>
      </c>
      <c r="N9">
        <v>246</v>
      </c>
      <c r="O9">
        <v>433</v>
      </c>
      <c r="P9">
        <v>400</v>
      </c>
      <c r="Q9">
        <v>235</v>
      </c>
      <c r="R9">
        <v>433</v>
      </c>
      <c r="S9">
        <v>416</v>
      </c>
      <c r="T9">
        <v>246</v>
      </c>
      <c r="U9">
        <v>424</v>
      </c>
      <c r="V9">
        <v>416</v>
      </c>
      <c r="W9">
        <v>246</v>
      </c>
    </row>
    <row r="10" spans="1:23" x14ac:dyDescent="0.45">
      <c r="A10">
        <v>405</v>
      </c>
      <c r="B10">
        <v>503</v>
      </c>
      <c r="C10">
        <v>409</v>
      </c>
      <c r="D10">
        <v>503</v>
      </c>
      <c r="E10">
        <v>436</v>
      </c>
      <c r="F10">
        <v>424</v>
      </c>
      <c r="G10">
        <v>416</v>
      </c>
      <c r="H10">
        <v>425</v>
      </c>
      <c r="I10">
        <v>426</v>
      </c>
      <c r="J10">
        <v>408</v>
      </c>
      <c r="K10">
        <v>241</v>
      </c>
      <c r="L10">
        <v>432</v>
      </c>
      <c r="M10">
        <v>408</v>
      </c>
      <c r="N10">
        <v>238</v>
      </c>
      <c r="O10">
        <v>404</v>
      </c>
      <c r="P10">
        <v>419</v>
      </c>
      <c r="Q10">
        <v>241</v>
      </c>
      <c r="R10">
        <v>441</v>
      </c>
      <c r="S10">
        <v>408</v>
      </c>
      <c r="T10">
        <v>240</v>
      </c>
      <c r="U10">
        <v>441</v>
      </c>
      <c r="V10">
        <v>408</v>
      </c>
      <c r="W10">
        <v>240</v>
      </c>
    </row>
    <row r="11" spans="1:23" x14ac:dyDescent="0.45">
      <c r="A11">
        <v>405</v>
      </c>
      <c r="B11">
        <v>511</v>
      </c>
      <c r="C11">
        <v>405</v>
      </c>
      <c r="D11">
        <v>511</v>
      </c>
      <c r="E11">
        <v>425</v>
      </c>
      <c r="F11">
        <v>406</v>
      </c>
      <c r="G11">
        <v>425</v>
      </c>
      <c r="H11">
        <v>406</v>
      </c>
      <c r="I11">
        <v>440</v>
      </c>
      <c r="J11">
        <v>420</v>
      </c>
      <c r="K11">
        <v>241</v>
      </c>
      <c r="L11">
        <v>434</v>
      </c>
      <c r="M11">
        <v>420</v>
      </c>
      <c r="N11">
        <v>241</v>
      </c>
      <c r="O11">
        <v>439</v>
      </c>
      <c r="P11">
        <v>407</v>
      </c>
      <c r="Q11">
        <v>238</v>
      </c>
      <c r="R11">
        <v>424</v>
      </c>
      <c r="S11">
        <v>420</v>
      </c>
      <c r="T11">
        <v>240</v>
      </c>
      <c r="U11">
        <v>424</v>
      </c>
      <c r="V11">
        <v>420</v>
      </c>
      <c r="W11">
        <v>240</v>
      </c>
    </row>
    <row r="12" spans="1:23" x14ac:dyDescent="0.45">
      <c r="A12">
        <v>377</v>
      </c>
      <c r="B12">
        <v>500</v>
      </c>
      <c r="C12">
        <v>369</v>
      </c>
      <c r="D12">
        <v>502</v>
      </c>
      <c r="E12">
        <v>432</v>
      </c>
      <c r="F12">
        <v>399</v>
      </c>
      <c r="G12">
        <v>422</v>
      </c>
      <c r="H12">
        <v>399</v>
      </c>
      <c r="I12">
        <v>432</v>
      </c>
      <c r="J12">
        <v>409</v>
      </c>
      <c r="K12">
        <v>241</v>
      </c>
      <c r="L12">
        <v>423</v>
      </c>
      <c r="M12">
        <v>426</v>
      </c>
      <c r="N12">
        <v>242</v>
      </c>
      <c r="O12">
        <v>410</v>
      </c>
      <c r="P12">
        <v>420</v>
      </c>
      <c r="Q12">
        <v>238</v>
      </c>
      <c r="R12">
        <v>450</v>
      </c>
      <c r="S12">
        <v>418</v>
      </c>
      <c r="T12">
        <v>241</v>
      </c>
      <c r="U12">
        <v>450</v>
      </c>
      <c r="V12">
        <v>418</v>
      </c>
      <c r="W12">
        <v>241</v>
      </c>
    </row>
    <row r="13" spans="1:23" x14ac:dyDescent="0.45">
      <c r="A13">
        <v>414</v>
      </c>
      <c r="B13">
        <v>511</v>
      </c>
      <c r="C13">
        <v>383</v>
      </c>
      <c r="D13">
        <v>511</v>
      </c>
      <c r="E13">
        <v>415</v>
      </c>
      <c r="F13">
        <v>427</v>
      </c>
      <c r="G13">
        <v>425</v>
      </c>
      <c r="H13">
        <v>427</v>
      </c>
      <c r="I13">
        <v>439</v>
      </c>
      <c r="J13">
        <v>422</v>
      </c>
      <c r="K13">
        <v>250</v>
      </c>
      <c r="L13">
        <v>424</v>
      </c>
      <c r="M13">
        <v>422</v>
      </c>
      <c r="N13">
        <v>251</v>
      </c>
      <c r="O13">
        <v>440</v>
      </c>
      <c r="P13">
        <v>421</v>
      </c>
      <c r="Q13">
        <v>244</v>
      </c>
      <c r="R13">
        <v>430</v>
      </c>
      <c r="S13">
        <v>422</v>
      </c>
      <c r="T13">
        <v>251</v>
      </c>
      <c r="U13">
        <v>430</v>
      </c>
      <c r="V13">
        <v>422</v>
      </c>
      <c r="W13">
        <v>251</v>
      </c>
    </row>
    <row r="14" spans="1:23" x14ac:dyDescent="0.45">
      <c r="A14">
        <v>406</v>
      </c>
      <c r="B14">
        <v>512</v>
      </c>
      <c r="C14">
        <v>400</v>
      </c>
      <c r="D14">
        <v>512</v>
      </c>
      <c r="E14">
        <v>426</v>
      </c>
      <c r="F14">
        <v>433</v>
      </c>
      <c r="G14">
        <v>426</v>
      </c>
      <c r="H14">
        <v>433</v>
      </c>
      <c r="I14">
        <v>447</v>
      </c>
      <c r="J14">
        <v>418</v>
      </c>
      <c r="K14">
        <v>246</v>
      </c>
      <c r="L14">
        <v>429</v>
      </c>
      <c r="M14">
        <v>418</v>
      </c>
      <c r="N14">
        <v>245</v>
      </c>
      <c r="O14">
        <v>445</v>
      </c>
      <c r="P14">
        <v>428</v>
      </c>
      <c r="Q14">
        <v>241</v>
      </c>
      <c r="R14">
        <v>446</v>
      </c>
      <c r="S14">
        <v>418</v>
      </c>
      <c r="T14">
        <v>247</v>
      </c>
      <c r="U14">
        <v>436</v>
      </c>
      <c r="V14">
        <v>418</v>
      </c>
      <c r="W14">
        <v>247</v>
      </c>
    </row>
    <row r="15" spans="1:23" x14ac:dyDescent="0.45">
      <c r="A15">
        <v>400</v>
      </c>
      <c r="B15">
        <v>510</v>
      </c>
      <c r="C15">
        <v>406</v>
      </c>
      <c r="D15">
        <v>510</v>
      </c>
      <c r="E15">
        <v>435</v>
      </c>
      <c r="F15">
        <v>422</v>
      </c>
      <c r="G15">
        <v>403</v>
      </c>
      <c r="H15">
        <v>422</v>
      </c>
      <c r="I15">
        <v>429</v>
      </c>
      <c r="J15">
        <v>412</v>
      </c>
      <c r="K15">
        <v>259</v>
      </c>
      <c r="L15">
        <v>436</v>
      </c>
      <c r="M15">
        <v>412</v>
      </c>
      <c r="N15">
        <v>259</v>
      </c>
      <c r="O15">
        <v>422</v>
      </c>
      <c r="P15">
        <v>425</v>
      </c>
      <c r="Q15">
        <v>239</v>
      </c>
      <c r="R15">
        <v>435</v>
      </c>
      <c r="S15">
        <v>412</v>
      </c>
      <c r="T15">
        <v>256</v>
      </c>
      <c r="U15">
        <v>434</v>
      </c>
      <c r="V15">
        <v>412</v>
      </c>
      <c r="W15">
        <v>256</v>
      </c>
    </row>
    <row r="16" spans="1:23" x14ac:dyDescent="0.45">
      <c r="A16">
        <v>414</v>
      </c>
      <c r="B16">
        <v>510</v>
      </c>
      <c r="C16">
        <v>409</v>
      </c>
      <c r="D16">
        <v>510</v>
      </c>
      <c r="E16">
        <v>428</v>
      </c>
      <c r="F16">
        <v>423</v>
      </c>
      <c r="G16">
        <v>426</v>
      </c>
      <c r="H16">
        <v>439</v>
      </c>
      <c r="I16">
        <v>429</v>
      </c>
      <c r="J16">
        <v>413</v>
      </c>
      <c r="K16">
        <v>250</v>
      </c>
      <c r="L16">
        <v>437</v>
      </c>
      <c r="M16">
        <v>402</v>
      </c>
      <c r="N16">
        <v>248</v>
      </c>
      <c r="O16">
        <v>420</v>
      </c>
      <c r="P16">
        <v>420</v>
      </c>
      <c r="Q16">
        <v>249</v>
      </c>
      <c r="R16">
        <v>433</v>
      </c>
      <c r="S16">
        <v>418</v>
      </c>
      <c r="T16">
        <v>250</v>
      </c>
      <c r="U16">
        <v>433</v>
      </c>
      <c r="V16">
        <v>418</v>
      </c>
      <c r="W16">
        <v>250</v>
      </c>
    </row>
    <row r="17" spans="1:23" x14ac:dyDescent="0.45">
      <c r="A17">
        <v>399</v>
      </c>
      <c r="B17">
        <v>509</v>
      </c>
      <c r="C17">
        <v>401</v>
      </c>
      <c r="D17">
        <v>509</v>
      </c>
      <c r="E17">
        <v>428</v>
      </c>
      <c r="F17">
        <v>435</v>
      </c>
      <c r="G17">
        <v>428</v>
      </c>
      <c r="H17">
        <v>435</v>
      </c>
      <c r="I17">
        <v>444</v>
      </c>
      <c r="J17">
        <v>428</v>
      </c>
      <c r="K17">
        <v>245</v>
      </c>
      <c r="L17">
        <v>444</v>
      </c>
      <c r="M17">
        <v>428</v>
      </c>
      <c r="N17">
        <v>244</v>
      </c>
      <c r="O17">
        <v>437</v>
      </c>
      <c r="P17">
        <v>428</v>
      </c>
      <c r="Q17">
        <v>260</v>
      </c>
      <c r="R17">
        <v>437</v>
      </c>
      <c r="S17">
        <v>428</v>
      </c>
      <c r="T17">
        <v>246</v>
      </c>
      <c r="U17">
        <v>433</v>
      </c>
      <c r="V17">
        <v>428</v>
      </c>
      <c r="W17">
        <v>246</v>
      </c>
    </row>
    <row r="18" spans="1:23" x14ac:dyDescent="0.45">
      <c r="A18">
        <v>409</v>
      </c>
      <c r="B18">
        <v>512</v>
      </c>
      <c r="C18">
        <v>400</v>
      </c>
      <c r="D18">
        <v>512</v>
      </c>
      <c r="E18">
        <v>402</v>
      </c>
      <c r="F18">
        <v>425</v>
      </c>
      <c r="G18">
        <v>420</v>
      </c>
      <c r="H18">
        <v>425</v>
      </c>
      <c r="I18">
        <v>440</v>
      </c>
      <c r="J18">
        <v>426</v>
      </c>
      <c r="K18">
        <v>244</v>
      </c>
      <c r="L18">
        <v>420</v>
      </c>
      <c r="M18">
        <v>426</v>
      </c>
      <c r="N18">
        <v>242</v>
      </c>
      <c r="O18">
        <v>421</v>
      </c>
      <c r="P18">
        <v>428</v>
      </c>
      <c r="Q18">
        <v>247</v>
      </c>
      <c r="R18">
        <v>440</v>
      </c>
      <c r="S18">
        <v>426</v>
      </c>
      <c r="T18">
        <v>243</v>
      </c>
      <c r="U18">
        <v>440</v>
      </c>
      <c r="V18">
        <v>426</v>
      </c>
      <c r="W18">
        <v>243</v>
      </c>
    </row>
    <row r="19" spans="1:23" x14ac:dyDescent="0.45">
      <c r="A19">
        <v>392</v>
      </c>
      <c r="B19">
        <v>511</v>
      </c>
      <c r="C19">
        <v>392</v>
      </c>
      <c r="D19">
        <v>511</v>
      </c>
      <c r="E19">
        <v>422</v>
      </c>
      <c r="F19">
        <v>421</v>
      </c>
      <c r="G19">
        <v>420</v>
      </c>
      <c r="H19">
        <v>430</v>
      </c>
      <c r="I19">
        <v>425</v>
      </c>
      <c r="J19">
        <v>417</v>
      </c>
      <c r="K19">
        <v>242</v>
      </c>
      <c r="L19">
        <v>438</v>
      </c>
      <c r="M19">
        <v>417</v>
      </c>
      <c r="N19">
        <v>241</v>
      </c>
      <c r="O19">
        <v>427</v>
      </c>
      <c r="P19">
        <v>418</v>
      </c>
      <c r="Q19">
        <v>236</v>
      </c>
      <c r="R19">
        <v>436</v>
      </c>
      <c r="S19">
        <v>417</v>
      </c>
      <c r="T19">
        <v>240</v>
      </c>
      <c r="U19">
        <v>431</v>
      </c>
      <c r="V19">
        <v>417</v>
      </c>
      <c r="W19">
        <v>240</v>
      </c>
    </row>
    <row r="20" spans="1:23" x14ac:dyDescent="0.45">
      <c r="A20">
        <v>401</v>
      </c>
      <c r="B20">
        <v>511</v>
      </c>
      <c r="C20">
        <v>404</v>
      </c>
      <c r="D20">
        <v>511</v>
      </c>
      <c r="E20">
        <v>425</v>
      </c>
      <c r="F20">
        <v>436</v>
      </c>
      <c r="G20">
        <v>433</v>
      </c>
      <c r="H20">
        <v>408</v>
      </c>
      <c r="I20">
        <v>436</v>
      </c>
      <c r="J20">
        <v>424</v>
      </c>
      <c r="K20">
        <v>238</v>
      </c>
      <c r="L20">
        <v>435</v>
      </c>
      <c r="M20">
        <v>424</v>
      </c>
      <c r="N20">
        <v>240</v>
      </c>
      <c r="O20">
        <v>433</v>
      </c>
      <c r="P20">
        <v>422</v>
      </c>
      <c r="Q20">
        <v>232</v>
      </c>
      <c r="R20">
        <v>428</v>
      </c>
      <c r="S20">
        <v>424</v>
      </c>
      <c r="T20">
        <v>238</v>
      </c>
      <c r="U20">
        <v>428</v>
      </c>
      <c r="V20">
        <v>424</v>
      </c>
      <c r="W20">
        <v>238</v>
      </c>
    </row>
    <row r="21" spans="1:23" x14ac:dyDescent="0.45">
      <c r="A21">
        <v>414</v>
      </c>
      <c r="B21">
        <v>512</v>
      </c>
      <c r="C21">
        <v>400</v>
      </c>
      <c r="D21">
        <v>512</v>
      </c>
      <c r="E21">
        <v>432</v>
      </c>
      <c r="F21">
        <v>423</v>
      </c>
      <c r="G21">
        <v>432</v>
      </c>
      <c r="H21">
        <v>423</v>
      </c>
      <c r="I21">
        <v>434</v>
      </c>
      <c r="J21">
        <v>430</v>
      </c>
      <c r="K21">
        <v>261</v>
      </c>
      <c r="L21">
        <v>437</v>
      </c>
      <c r="M21">
        <v>430</v>
      </c>
      <c r="N21">
        <v>259</v>
      </c>
      <c r="O21">
        <v>434</v>
      </c>
      <c r="P21">
        <v>432</v>
      </c>
      <c r="Q21">
        <v>247</v>
      </c>
      <c r="R21">
        <v>440</v>
      </c>
      <c r="S21">
        <v>430</v>
      </c>
      <c r="T21">
        <v>264</v>
      </c>
      <c r="U21">
        <v>440</v>
      </c>
      <c r="V21">
        <v>430</v>
      </c>
      <c r="W21">
        <v>264</v>
      </c>
    </row>
    <row r="22" spans="1:23" x14ac:dyDescent="0.45">
      <c r="A22">
        <v>407</v>
      </c>
      <c r="B22">
        <v>511</v>
      </c>
      <c r="C22">
        <v>394</v>
      </c>
      <c r="D22">
        <v>511</v>
      </c>
      <c r="E22">
        <v>430</v>
      </c>
      <c r="F22">
        <v>432</v>
      </c>
      <c r="G22">
        <v>428</v>
      </c>
      <c r="H22">
        <v>432</v>
      </c>
      <c r="I22">
        <v>449</v>
      </c>
      <c r="J22">
        <v>422</v>
      </c>
      <c r="K22">
        <v>242</v>
      </c>
      <c r="L22">
        <v>449</v>
      </c>
      <c r="M22">
        <v>422</v>
      </c>
      <c r="N22">
        <v>243</v>
      </c>
      <c r="O22">
        <v>422</v>
      </c>
      <c r="P22">
        <v>428</v>
      </c>
      <c r="Q22">
        <v>248</v>
      </c>
      <c r="R22">
        <v>453</v>
      </c>
      <c r="S22">
        <v>422</v>
      </c>
      <c r="T22">
        <v>244</v>
      </c>
      <c r="U22">
        <v>453</v>
      </c>
      <c r="V22">
        <v>422</v>
      </c>
      <c r="W22">
        <v>244</v>
      </c>
    </row>
    <row r="23" spans="1:23" x14ac:dyDescent="0.45">
      <c r="A23">
        <v>400</v>
      </c>
      <c r="B23">
        <v>509</v>
      </c>
      <c r="C23">
        <v>397</v>
      </c>
      <c r="D23">
        <v>509</v>
      </c>
      <c r="E23">
        <v>414</v>
      </c>
      <c r="F23">
        <v>423</v>
      </c>
      <c r="G23">
        <v>427</v>
      </c>
      <c r="H23">
        <v>421</v>
      </c>
      <c r="I23">
        <v>409</v>
      </c>
      <c r="J23">
        <v>390</v>
      </c>
      <c r="K23">
        <v>232</v>
      </c>
      <c r="L23">
        <v>416</v>
      </c>
      <c r="M23">
        <v>390</v>
      </c>
      <c r="N23">
        <v>233</v>
      </c>
      <c r="O23">
        <v>405</v>
      </c>
      <c r="P23">
        <v>371</v>
      </c>
      <c r="Q23">
        <v>241</v>
      </c>
      <c r="R23">
        <v>407</v>
      </c>
      <c r="S23">
        <v>390</v>
      </c>
      <c r="T23">
        <v>235</v>
      </c>
      <c r="U23">
        <v>407</v>
      </c>
      <c r="V23">
        <v>390</v>
      </c>
      <c r="W23">
        <v>235</v>
      </c>
    </row>
    <row r="24" spans="1:23" x14ac:dyDescent="0.45">
      <c r="A24">
        <v>396</v>
      </c>
      <c r="B24">
        <v>509</v>
      </c>
      <c r="C24">
        <v>403</v>
      </c>
      <c r="D24">
        <v>509</v>
      </c>
      <c r="E24">
        <v>418</v>
      </c>
      <c r="F24">
        <v>411</v>
      </c>
      <c r="G24">
        <v>406</v>
      </c>
      <c r="H24">
        <v>411</v>
      </c>
      <c r="I24">
        <v>431</v>
      </c>
      <c r="J24">
        <v>417</v>
      </c>
      <c r="K24">
        <v>251</v>
      </c>
      <c r="L24">
        <v>415</v>
      </c>
      <c r="M24">
        <v>417</v>
      </c>
      <c r="N24">
        <v>250</v>
      </c>
      <c r="O24">
        <v>428</v>
      </c>
      <c r="P24">
        <v>399</v>
      </c>
      <c r="Q24">
        <v>240</v>
      </c>
      <c r="R24">
        <v>432</v>
      </c>
      <c r="S24">
        <v>417</v>
      </c>
      <c r="T24">
        <v>250</v>
      </c>
      <c r="U24">
        <v>432</v>
      </c>
      <c r="V24">
        <v>417</v>
      </c>
      <c r="W24">
        <v>250</v>
      </c>
    </row>
    <row r="25" spans="1:23" x14ac:dyDescent="0.45">
      <c r="A25">
        <v>398</v>
      </c>
      <c r="B25">
        <v>509</v>
      </c>
      <c r="C25">
        <v>391</v>
      </c>
      <c r="D25">
        <v>509</v>
      </c>
      <c r="E25">
        <v>419</v>
      </c>
      <c r="F25">
        <v>407</v>
      </c>
      <c r="G25">
        <v>432</v>
      </c>
      <c r="H25">
        <v>416</v>
      </c>
      <c r="I25">
        <v>420</v>
      </c>
      <c r="J25">
        <v>408</v>
      </c>
      <c r="K25">
        <v>250</v>
      </c>
      <c r="L25">
        <v>413</v>
      </c>
      <c r="M25">
        <v>408</v>
      </c>
      <c r="N25">
        <v>248</v>
      </c>
      <c r="O25">
        <v>416</v>
      </c>
      <c r="P25">
        <v>400</v>
      </c>
      <c r="Q25">
        <v>245</v>
      </c>
      <c r="R25">
        <v>408</v>
      </c>
      <c r="S25">
        <v>408</v>
      </c>
      <c r="T25">
        <v>248</v>
      </c>
      <c r="U25">
        <v>408</v>
      </c>
      <c r="V25">
        <v>408</v>
      </c>
      <c r="W25">
        <v>248</v>
      </c>
    </row>
    <row r="26" spans="1:23" x14ac:dyDescent="0.45">
      <c r="A26">
        <v>395</v>
      </c>
      <c r="B26">
        <v>510</v>
      </c>
      <c r="C26">
        <v>394</v>
      </c>
      <c r="D26">
        <v>510</v>
      </c>
      <c r="E26">
        <v>411</v>
      </c>
      <c r="F26">
        <v>429</v>
      </c>
      <c r="G26">
        <v>429</v>
      </c>
      <c r="H26">
        <v>429</v>
      </c>
      <c r="I26">
        <v>422</v>
      </c>
      <c r="J26">
        <v>434</v>
      </c>
      <c r="K26">
        <v>239</v>
      </c>
      <c r="L26">
        <v>427</v>
      </c>
      <c r="M26">
        <v>434</v>
      </c>
      <c r="N26">
        <v>238</v>
      </c>
      <c r="O26">
        <v>409</v>
      </c>
      <c r="P26">
        <v>416</v>
      </c>
      <c r="Q26">
        <v>245</v>
      </c>
      <c r="R26">
        <v>422</v>
      </c>
      <c r="S26">
        <v>434</v>
      </c>
      <c r="T26">
        <v>238</v>
      </c>
      <c r="U26">
        <v>422</v>
      </c>
      <c r="V26">
        <v>434</v>
      </c>
      <c r="W26">
        <v>238</v>
      </c>
    </row>
    <row r="27" spans="1:23" x14ac:dyDescent="0.45">
      <c r="A27">
        <v>398</v>
      </c>
      <c r="B27">
        <v>509</v>
      </c>
      <c r="C27">
        <v>388</v>
      </c>
      <c r="D27">
        <v>509</v>
      </c>
      <c r="E27">
        <v>419</v>
      </c>
      <c r="F27">
        <v>424</v>
      </c>
      <c r="G27">
        <v>426</v>
      </c>
      <c r="H27">
        <v>418</v>
      </c>
      <c r="I27">
        <v>426</v>
      </c>
      <c r="J27">
        <v>409</v>
      </c>
      <c r="K27">
        <v>252</v>
      </c>
      <c r="L27">
        <v>432</v>
      </c>
      <c r="M27">
        <v>409</v>
      </c>
      <c r="N27">
        <v>254</v>
      </c>
      <c r="O27">
        <v>442</v>
      </c>
      <c r="P27">
        <v>406</v>
      </c>
      <c r="Q27">
        <v>234</v>
      </c>
      <c r="R27">
        <v>430</v>
      </c>
      <c r="S27">
        <v>409</v>
      </c>
      <c r="T27">
        <v>250</v>
      </c>
      <c r="U27">
        <v>430</v>
      </c>
      <c r="V27">
        <v>409</v>
      </c>
      <c r="W27">
        <v>250</v>
      </c>
    </row>
    <row r="28" spans="1:23" x14ac:dyDescent="0.45">
      <c r="A28">
        <v>390</v>
      </c>
      <c r="B28">
        <v>505</v>
      </c>
      <c r="C28">
        <v>390</v>
      </c>
      <c r="D28">
        <v>505</v>
      </c>
      <c r="E28">
        <v>437</v>
      </c>
      <c r="F28">
        <v>431</v>
      </c>
      <c r="G28">
        <v>425</v>
      </c>
      <c r="H28">
        <v>431</v>
      </c>
      <c r="I28">
        <v>439</v>
      </c>
      <c r="J28">
        <v>423</v>
      </c>
      <c r="K28">
        <v>249</v>
      </c>
      <c r="L28">
        <v>440</v>
      </c>
      <c r="M28">
        <v>423</v>
      </c>
      <c r="N28">
        <v>249</v>
      </c>
      <c r="O28">
        <v>428</v>
      </c>
      <c r="P28">
        <v>404</v>
      </c>
      <c r="Q28">
        <v>234</v>
      </c>
      <c r="R28">
        <v>422</v>
      </c>
      <c r="S28">
        <v>423</v>
      </c>
      <c r="T28">
        <v>250</v>
      </c>
      <c r="U28">
        <v>422</v>
      </c>
      <c r="V28">
        <v>423</v>
      </c>
      <c r="W28">
        <v>250</v>
      </c>
    </row>
    <row r="29" spans="1:23" x14ac:dyDescent="0.45">
      <c r="A29">
        <v>410</v>
      </c>
      <c r="B29">
        <v>512</v>
      </c>
      <c r="C29">
        <v>400</v>
      </c>
      <c r="D29">
        <v>512</v>
      </c>
      <c r="E29">
        <v>440</v>
      </c>
      <c r="F29">
        <v>436</v>
      </c>
      <c r="G29">
        <v>434</v>
      </c>
      <c r="H29">
        <v>436</v>
      </c>
      <c r="I29">
        <v>433</v>
      </c>
      <c r="J29">
        <v>406</v>
      </c>
      <c r="K29">
        <v>253</v>
      </c>
      <c r="L29">
        <v>424</v>
      </c>
      <c r="M29">
        <v>406</v>
      </c>
      <c r="N29">
        <v>253</v>
      </c>
      <c r="O29">
        <v>443</v>
      </c>
      <c r="P29">
        <v>418</v>
      </c>
      <c r="Q29">
        <v>259</v>
      </c>
      <c r="R29">
        <v>432</v>
      </c>
      <c r="S29">
        <v>406</v>
      </c>
      <c r="T29">
        <v>253</v>
      </c>
      <c r="U29">
        <v>432</v>
      </c>
      <c r="V29">
        <v>406</v>
      </c>
      <c r="W29">
        <v>253</v>
      </c>
    </row>
    <row r="30" spans="1:23" x14ac:dyDescent="0.45">
      <c r="A30">
        <v>401</v>
      </c>
      <c r="B30">
        <v>512</v>
      </c>
      <c r="C30">
        <v>398</v>
      </c>
      <c r="D30">
        <v>512</v>
      </c>
      <c r="E30">
        <v>404</v>
      </c>
      <c r="F30">
        <v>407</v>
      </c>
      <c r="G30">
        <v>413</v>
      </c>
      <c r="H30">
        <v>433</v>
      </c>
      <c r="I30">
        <v>435</v>
      </c>
      <c r="J30">
        <v>423</v>
      </c>
      <c r="K30">
        <v>246</v>
      </c>
      <c r="L30">
        <v>448</v>
      </c>
      <c r="M30">
        <v>413</v>
      </c>
      <c r="N30">
        <v>246</v>
      </c>
      <c r="O30">
        <v>435</v>
      </c>
      <c r="P30">
        <v>413</v>
      </c>
      <c r="Q30">
        <v>251</v>
      </c>
      <c r="R30">
        <v>427</v>
      </c>
      <c r="S30">
        <v>408</v>
      </c>
      <c r="T30">
        <v>247</v>
      </c>
      <c r="U30">
        <v>428</v>
      </c>
      <c r="V30">
        <v>408</v>
      </c>
      <c r="W30">
        <v>247</v>
      </c>
    </row>
    <row r="31" spans="1:23" x14ac:dyDescent="0.45">
      <c r="A31">
        <v>367</v>
      </c>
      <c r="B31">
        <v>509</v>
      </c>
      <c r="C31">
        <v>390</v>
      </c>
      <c r="D31">
        <v>507</v>
      </c>
      <c r="E31">
        <v>413</v>
      </c>
      <c r="F31">
        <v>438</v>
      </c>
      <c r="G31">
        <v>420</v>
      </c>
      <c r="H31">
        <v>437</v>
      </c>
      <c r="I31">
        <v>432</v>
      </c>
      <c r="J31">
        <v>426</v>
      </c>
      <c r="K31">
        <v>243</v>
      </c>
      <c r="L31">
        <v>439</v>
      </c>
      <c r="M31">
        <v>396</v>
      </c>
      <c r="N31">
        <v>243</v>
      </c>
      <c r="O31">
        <v>431</v>
      </c>
      <c r="P31">
        <v>407</v>
      </c>
      <c r="Q31">
        <v>239</v>
      </c>
      <c r="R31">
        <v>433</v>
      </c>
      <c r="S31">
        <v>408</v>
      </c>
      <c r="T31">
        <v>242</v>
      </c>
      <c r="U31">
        <v>433</v>
      </c>
      <c r="V31">
        <v>408</v>
      </c>
      <c r="W31">
        <v>242</v>
      </c>
    </row>
    <row r="32" spans="1:23" x14ac:dyDescent="0.45">
      <c r="A32">
        <v>383</v>
      </c>
      <c r="B32">
        <v>508</v>
      </c>
      <c r="C32">
        <v>373</v>
      </c>
      <c r="D32">
        <v>508</v>
      </c>
      <c r="E32">
        <v>417</v>
      </c>
      <c r="F32">
        <v>418</v>
      </c>
      <c r="G32">
        <v>412</v>
      </c>
      <c r="H32">
        <v>410</v>
      </c>
      <c r="I32">
        <v>422</v>
      </c>
      <c r="J32">
        <v>396</v>
      </c>
      <c r="K32">
        <v>234</v>
      </c>
      <c r="L32">
        <v>401</v>
      </c>
      <c r="M32">
        <v>393</v>
      </c>
      <c r="N32">
        <v>236</v>
      </c>
      <c r="O32">
        <v>394</v>
      </c>
      <c r="P32">
        <v>391</v>
      </c>
      <c r="Q32">
        <v>236</v>
      </c>
      <c r="R32">
        <v>409</v>
      </c>
      <c r="S32">
        <v>400</v>
      </c>
      <c r="T32">
        <v>234</v>
      </c>
      <c r="U32">
        <v>409</v>
      </c>
      <c r="V32">
        <v>400</v>
      </c>
      <c r="W32">
        <v>234</v>
      </c>
    </row>
    <row r="33" spans="1:23" x14ac:dyDescent="0.45">
      <c r="A33">
        <v>403</v>
      </c>
      <c r="B33">
        <v>510</v>
      </c>
      <c r="C33">
        <v>414</v>
      </c>
      <c r="D33">
        <v>510</v>
      </c>
      <c r="E33">
        <v>433</v>
      </c>
      <c r="F33">
        <v>427</v>
      </c>
      <c r="G33">
        <v>423</v>
      </c>
      <c r="H33">
        <v>438</v>
      </c>
      <c r="I33">
        <v>440</v>
      </c>
      <c r="J33">
        <v>426</v>
      </c>
      <c r="K33">
        <v>252</v>
      </c>
      <c r="L33">
        <v>434</v>
      </c>
      <c r="M33">
        <v>430</v>
      </c>
      <c r="N33">
        <v>252</v>
      </c>
      <c r="O33">
        <v>426</v>
      </c>
      <c r="P33">
        <v>410</v>
      </c>
      <c r="Q33">
        <v>241</v>
      </c>
      <c r="R33">
        <v>437</v>
      </c>
      <c r="S33">
        <v>428</v>
      </c>
      <c r="T33">
        <v>251</v>
      </c>
      <c r="U33">
        <v>437</v>
      </c>
      <c r="V33">
        <v>428</v>
      </c>
      <c r="W33">
        <v>251</v>
      </c>
    </row>
    <row r="34" spans="1:23" x14ac:dyDescent="0.45">
      <c r="A34">
        <v>406</v>
      </c>
      <c r="B34">
        <v>509</v>
      </c>
      <c r="C34">
        <v>397</v>
      </c>
      <c r="D34">
        <v>509</v>
      </c>
      <c r="E34">
        <v>415</v>
      </c>
      <c r="F34">
        <v>431</v>
      </c>
      <c r="G34">
        <v>422</v>
      </c>
      <c r="H34">
        <v>430</v>
      </c>
      <c r="I34">
        <v>432</v>
      </c>
      <c r="J34">
        <v>415</v>
      </c>
      <c r="K34">
        <v>239</v>
      </c>
      <c r="L34">
        <v>428</v>
      </c>
      <c r="M34">
        <v>413</v>
      </c>
      <c r="N34">
        <v>241</v>
      </c>
      <c r="O34">
        <v>426</v>
      </c>
      <c r="P34">
        <v>426</v>
      </c>
      <c r="Q34">
        <v>240</v>
      </c>
      <c r="R34">
        <v>436</v>
      </c>
      <c r="S34">
        <v>426</v>
      </c>
      <c r="T34">
        <v>239</v>
      </c>
      <c r="U34">
        <v>436</v>
      </c>
      <c r="V34">
        <v>426</v>
      </c>
      <c r="W34">
        <v>239</v>
      </c>
    </row>
    <row r="35" spans="1:23" x14ac:dyDescent="0.45">
      <c r="A35">
        <v>417</v>
      </c>
      <c r="B35">
        <v>510</v>
      </c>
      <c r="C35">
        <v>394</v>
      </c>
      <c r="D35">
        <v>510</v>
      </c>
      <c r="E35">
        <v>419</v>
      </c>
      <c r="F35">
        <v>427</v>
      </c>
      <c r="G35">
        <v>418</v>
      </c>
      <c r="H35">
        <v>427</v>
      </c>
      <c r="I35">
        <v>426</v>
      </c>
      <c r="J35">
        <v>416</v>
      </c>
      <c r="K35">
        <v>235</v>
      </c>
      <c r="L35">
        <v>434</v>
      </c>
      <c r="M35">
        <v>416</v>
      </c>
      <c r="N35">
        <v>235</v>
      </c>
      <c r="O35">
        <v>419</v>
      </c>
      <c r="P35">
        <v>400</v>
      </c>
      <c r="Q35">
        <v>243</v>
      </c>
      <c r="R35">
        <v>423</v>
      </c>
      <c r="S35">
        <v>416</v>
      </c>
      <c r="T35">
        <v>234</v>
      </c>
      <c r="U35">
        <v>423</v>
      </c>
      <c r="V35">
        <v>416</v>
      </c>
      <c r="W35">
        <v>234</v>
      </c>
    </row>
    <row r="36" spans="1:23" x14ac:dyDescent="0.45">
      <c r="A36">
        <v>377</v>
      </c>
      <c r="B36">
        <v>511</v>
      </c>
      <c r="C36">
        <v>359</v>
      </c>
      <c r="D36">
        <v>511</v>
      </c>
      <c r="E36">
        <v>418</v>
      </c>
      <c r="F36">
        <v>421</v>
      </c>
      <c r="G36">
        <v>420</v>
      </c>
      <c r="H36">
        <v>421</v>
      </c>
      <c r="I36">
        <v>437</v>
      </c>
      <c r="J36">
        <v>416</v>
      </c>
      <c r="K36">
        <v>275</v>
      </c>
      <c r="L36">
        <v>436</v>
      </c>
      <c r="M36">
        <v>416</v>
      </c>
      <c r="N36">
        <v>280</v>
      </c>
      <c r="O36">
        <v>428</v>
      </c>
      <c r="P36">
        <v>416</v>
      </c>
      <c r="Q36">
        <v>231</v>
      </c>
      <c r="R36">
        <v>394</v>
      </c>
      <c r="S36">
        <v>416</v>
      </c>
      <c r="T36">
        <v>279</v>
      </c>
      <c r="U36">
        <v>394</v>
      </c>
      <c r="V36">
        <v>416</v>
      </c>
      <c r="W36">
        <v>279</v>
      </c>
    </row>
    <row r="37" spans="1:23" x14ac:dyDescent="0.45">
      <c r="A37">
        <v>408</v>
      </c>
      <c r="B37">
        <v>511</v>
      </c>
      <c r="C37">
        <v>407</v>
      </c>
      <c r="D37">
        <v>511</v>
      </c>
      <c r="E37">
        <v>419</v>
      </c>
      <c r="F37">
        <v>412</v>
      </c>
      <c r="G37">
        <v>420</v>
      </c>
      <c r="H37">
        <v>412</v>
      </c>
      <c r="I37">
        <v>433</v>
      </c>
      <c r="J37">
        <v>416</v>
      </c>
      <c r="K37">
        <v>248</v>
      </c>
      <c r="L37">
        <v>439</v>
      </c>
      <c r="M37">
        <v>416</v>
      </c>
      <c r="N37">
        <v>249</v>
      </c>
      <c r="O37">
        <v>427</v>
      </c>
      <c r="P37">
        <v>416</v>
      </c>
      <c r="Q37">
        <v>241</v>
      </c>
      <c r="R37">
        <v>436</v>
      </c>
      <c r="S37">
        <v>416</v>
      </c>
      <c r="T37">
        <v>247</v>
      </c>
      <c r="U37">
        <v>436</v>
      </c>
      <c r="V37">
        <v>416</v>
      </c>
      <c r="W37">
        <v>247</v>
      </c>
    </row>
    <row r="38" spans="1:23" x14ac:dyDescent="0.45">
      <c r="A38">
        <v>393</v>
      </c>
      <c r="B38">
        <v>510</v>
      </c>
      <c r="C38">
        <v>404</v>
      </c>
      <c r="D38">
        <v>510</v>
      </c>
      <c r="E38">
        <v>428</v>
      </c>
      <c r="F38">
        <v>440</v>
      </c>
      <c r="G38">
        <v>421</v>
      </c>
      <c r="H38">
        <v>436</v>
      </c>
      <c r="I38">
        <v>448</v>
      </c>
      <c r="J38">
        <v>404</v>
      </c>
      <c r="K38">
        <v>243</v>
      </c>
      <c r="L38">
        <v>437</v>
      </c>
      <c r="M38">
        <v>404</v>
      </c>
      <c r="N38">
        <v>243</v>
      </c>
      <c r="O38">
        <v>437</v>
      </c>
      <c r="P38">
        <v>396</v>
      </c>
      <c r="Q38">
        <v>238</v>
      </c>
      <c r="R38">
        <v>435</v>
      </c>
      <c r="S38">
        <v>404</v>
      </c>
      <c r="T38">
        <v>245</v>
      </c>
      <c r="U38">
        <v>435</v>
      </c>
      <c r="V38">
        <v>404</v>
      </c>
      <c r="W38">
        <v>245</v>
      </c>
    </row>
    <row r="39" spans="1:23" x14ac:dyDescent="0.45">
      <c r="A39">
        <v>394</v>
      </c>
      <c r="B39">
        <v>511</v>
      </c>
      <c r="C39">
        <v>402</v>
      </c>
      <c r="D39">
        <v>511</v>
      </c>
      <c r="E39">
        <v>404</v>
      </c>
      <c r="F39">
        <v>438</v>
      </c>
      <c r="G39">
        <v>396</v>
      </c>
      <c r="H39">
        <v>427</v>
      </c>
      <c r="I39">
        <v>433</v>
      </c>
      <c r="J39">
        <v>421</v>
      </c>
      <c r="K39">
        <v>254</v>
      </c>
      <c r="L39">
        <v>436</v>
      </c>
      <c r="M39">
        <v>421</v>
      </c>
      <c r="N39">
        <v>253</v>
      </c>
      <c r="O39">
        <v>439</v>
      </c>
      <c r="P39">
        <v>405</v>
      </c>
      <c r="Q39">
        <v>247</v>
      </c>
      <c r="R39">
        <v>436</v>
      </c>
      <c r="S39">
        <v>421</v>
      </c>
      <c r="T39">
        <v>253</v>
      </c>
      <c r="U39">
        <v>436</v>
      </c>
      <c r="V39">
        <v>421</v>
      </c>
      <c r="W39">
        <v>253</v>
      </c>
    </row>
    <row r="40" spans="1:23" x14ac:dyDescent="0.45">
      <c r="A40">
        <v>394</v>
      </c>
      <c r="B40">
        <v>508</v>
      </c>
      <c r="C40">
        <v>400</v>
      </c>
      <c r="D40">
        <v>508</v>
      </c>
      <c r="E40">
        <v>438</v>
      </c>
      <c r="F40">
        <v>428</v>
      </c>
      <c r="G40">
        <v>418</v>
      </c>
      <c r="H40">
        <v>435</v>
      </c>
      <c r="I40">
        <v>437</v>
      </c>
      <c r="J40">
        <v>406</v>
      </c>
      <c r="K40">
        <v>254</v>
      </c>
      <c r="L40">
        <v>437</v>
      </c>
      <c r="M40">
        <v>406</v>
      </c>
      <c r="N40">
        <v>253</v>
      </c>
      <c r="O40">
        <v>422</v>
      </c>
      <c r="P40">
        <v>427</v>
      </c>
      <c r="Q40">
        <v>237</v>
      </c>
      <c r="R40">
        <v>437</v>
      </c>
      <c r="S40">
        <v>406</v>
      </c>
      <c r="T40">
        <v>252</v>
      </c>
      <c r="U40">
        <v>437</v>
      </c>
      <c r="V40">
        <v>406</v>
      </c>
      <c r="W40">
        <v>252</v>
      </c>
    </row>
    <row r="41" spans="1:23" x14ac:dyDescent="0.45">
      <c r="A41">
        <v>419</v>
      </c>
      <c r="B41">
        <v>509</v>
      </c>
      <c r="C41">
        <v>400</v>
      </c>
      <c r="D41">
        <v>508</v>
      </c>
      <c r="E41">
        <v>428</v>
      </c>
      <c r="F41">
        <v>422</v>
      </c>
      <c r="G41">
        <v>419</v>
      </c>
      <c r="H41">
        <v>433</v>
      </c>
      <c r="I41">
        <v>397</v>
      </c>
      <c r="J41">
        <v>390</v>
      </c>
      <c r="K41">
        <v>286</v>
      </c>
      <c r="L41">
        <v>410</v>
      </c>
      <c r="M41">
        <v>380</v>
      </c>
      <c r="N41">
        <v>290</v>
      </c>
      <c r="O41">
        <v>434</v>
      </c>
      <c r="P41">
        <v>377</v>
      </c>
      <c r="Q41">
        <v>301</v>
      </c>
      <c r="R41">
        <v>448</v>
      </c>
      <c r="S41">
        <v>386</v>
      </c>
      <c r="T41">
        <v>286</v>
      </c>
      <c r="U41">
        <v>448</v>
      </c>
      <c r="V41">
        <v>386</v>
      </c>
      <c r="W41">
        <v>286</v>
      </c>
    </row>
    <row r="42" spans="1:23" x14ac:dyDescent="0.45">
      <c r="A42">
        <v>412</v>
      </c>
      <c r="B42">
        <v>511</v>
      </c>
      <c r="C42">
        <v>411</v>
      </c>
      <c r="D42">
        <v>511</v>
      </c>
      <c r="E42">
        <v>423</v>
      </c>
      <c r="F42">
        <v>433</v>
      </c>
      <c r="G42">
        <v>429</v>
      </c>
      <c r="H42">
        <v>433</v>
      </c>
      <c r="I42">
        <v>439</v>
      </c>
      <c r="J42">
        <v>406</v>
      </c>
      <c r="K42">
        <v>245</v>
      </c>
      <c r="L42">
        <v>436</v>
      </c>
      <c r="M42">
        <v>406</v>
      </c>
      <c r="N42">
        <v>247</v>
      </c>
      <c r="O42">
        <v>428</v>
      </c>
      <c r="P42">
        <v>403</v>
      </c>
      <c r="Q42">
        <v>254</v>
      </c>
      <c r="R42">
        <v>426</v>
      </c>
      <c r="S42">
        <v>406</v>
      </c>
      <c r="T42">
        <v>246</v>
      </c>
      <c r="U42">
        <v>425</v>
      </c>
      <c r="V42">
        <v>406</v>
      </c>
      <c r="W42">
        <v>246</v>
      </c>
    </row>
    <row r="43" spans="1:23" x14ac:dyDescent="0.45">
      <c r="A43">
        <v>408</v>
      </c>
      <c r="B43">
        <v>512</v>
      </c>
      <c r="C43">
        <v>402</v>
      </c>
      <c r="D43">
        <v>510</v>
      </c>
      <c r="E43">
        <v>398</v>
      </c>
      <c r="F43">
        <v>435</v>
      </c>
      <c r="G43">
        <v>422</v>
      </c>
      <c r="H43">
        <v>425</v>
      </c>
      <c r="I43">
        <v>435</v>
      </c>
      <c r="J43">
        <v>419</v>
      </c>
      <c r="K43">
        <v>243</v>
      </c>
      <c r="L43">
        <v>438</v>
      </c>
      <c r="M43">
        <v>416</v>
      </c>
      <c r="N43">
        <v>242</v>
      </c>
      <c r="O43">
        <v>436</v>
      </c>
      <c r="P43">
        <v>417</v>
      </c>
      <c r="Q43">
        <v>267</v>
      </c>
      <c r="R43">
        <v>443</v>
      </c>
      <c r="S43">
        <v>429</v>
      </c>
      <c r="T43">
        <v>243</v>
      </c>
      <c r="U43">
        <v>443</v>
      </c>
      <c r="V43">
        <v>429</v>
      </c>
      <c r="W43">
        <v>243</v>
      </c>
    </row>
    <row r="44" spans="1:23" x14ac:dyDescent="0.45">
      <c r="A44">
        <v>388</v>
      </c>
      <c r="B44">
        <v>502</v>
      </c>
      <c r="C44">
        <v>384</v>
      </c>
      <c r="D44">
        <v>502</v>
      </c>
      <c r="E44">
        <v>417</v>
      </c>
      <c r="F44">
        <v>424</v>
      </c>
      <c r="G44">
        <v>406</v>
      </c>
      <c r="H44">
        <v>424</v>
      </c>
      <c r="I44">
        <v>419</v>
      </c>
      <c r="J44">
        <v>396</v>
      </c>
      <c r="K44">
        <v>236</v>
      </c>
      <c r="L44">
        <v>413</v>
      </c>
      <c r="M44">
        <v>396</v>
      </c>
      <c r="N44">
        <v>236</v>
      </c>
      <c r="O44">
        <v>424</v>
      </c>
      <c r="P44">
        <v>392</v>
      </c>
      <c r="Q44">
        <v>238</v>
      </c>
      <c r="R44">
        <v>427</v>
      </c>
      <c r="S44">
        <v>396</v>
      </c>
      <c r="T44">
        <v>239</v>
      </c>
      <c r="U44">
        <v>423</v>
      </c>
      <c r="V44">
        <v>396</v>
      </c>
      <c r="W44">
        <v>239</v>
      </c>
    </row>
    <row r="45" spans="1:23" x14ac:dyDescent="0.45">
      <c r="A45">
        <v>396</v>
      </c>
      <c r="B45">
        <v>510</v>
      </c>
      <c r="C45">
        <v>399</v>
      </c>
      <c r="D45">
        <v>510</v>
      </c>
      <c r="E45">
        <v>421</v>
      </c>
      <c r="F45">
        <v>399</v>
      </c>
      <c r="G45">
        <v>436</v>
      </c>
      <c r="H45">
        <v>399</v>
      </c>
      <c r="I45">
        <v>416</v>
      </c>
      <c r="J45">
        <v>408</v>
      </c>
      <c r="K45">
        <v>245</v>
      </c>
      <c r="L45">
        <v>426</v>
      </c>
      <c r="M45">
        <v>408</v>
      </c>
      <c r="N45">
        <v>243</v>
      </c>
      <c r="O45">
        <v>421</v>
      </c>
      <c r="P45">
        <v>393</v>
      </c>
      <c r="Q45">
        <v>241</v>
      </c>
      <c r="R45">
        <v>420</v>
      </c>
      <c r="S45">
        <v>408</v>
      </c>
      <c r="T45">
        <v>244</v>
      </c>
      <c r="U45">
        <v>420</v>
      </c>
      <c r="V45">
        <v>408</v>
      </c>
      <c r="W45">
        <v>244</v>
      </c>
    </row>
    <row r="46" spans="1:23" x14ac:dyDescent="0.45">
      <c r="A46">
        <v>403</v>
      </c>
      <c r="B46">
        <v>508</v>
      </c>
      <c r="C46">
        <v>385</v>
      </c>
      <c r="D46">
        <v>508</v>
      </c>
      <c r="E46">
        <v>429</v>
      </c>
      <c r="F46">
        <v>447</v>
      </c>
      <c r="G46">
        <v>427</v>
      </c>
      <c r="H46">
        <v>419</v>
      </c>
      <c r="I46">
        <v>441</v>
      </c>
      <c r="J46">
        <v>420</v>
      </c>
      <c r="K46">
        <v>237</v>
      </c>
      <c r="L46">
        <v>436</v>
      </c>
      <c r="M46">
        <v>414</v>
      </c>
      <c r="N46">
        <v>234</v>
      </c>
      <c r="O46">
        <v>436</v>
      </c>
      <c r="P46">
        <v>405</v>
      </c>
      <c r="Q46">
        <v>228</v>
      </c>
      <c r="R46">
        <v>417</v>
      </c>
      <c r="S46">
        <v>410</v>
      </c>
      <c r="T46">
        <v>236</v>
      </c>
      <c r="U46">
        <v>417</v>
      </c>
      <c r="V46">
        <v>410</v>
      </c>
      <c r="W46">
        <v>236</v>
      </c>
    </row>
    <row r="47" spans="1:23" x14ac:dyDescent="0.45">
      <c r="A47">
        <v>380</v>
      </c>
      <c r="B47">
        <v>511</v>
      </c>
      <c r="C47">
        <v>389</v>
      </c>
      <c r="D47">
        <v>511</v>
      </c>
      <c r="E47">
        <v>427</v>
      </c>
      <c r="F47">
        <v>421</v>
      </c>
      <c r="G47">
        <v>411</v>
      </c>
      <c r="H47">
        <v>411</v>
      </c>
      <c r="I47">
        <v>429</v>
      </c>
      <c r="J47">
        <v>408</v>
      </c>
      <c r="K47">
        <v>242</v>
      </c>
      <c r="L47">
        <v>429</v>
      </c>
      <c r="M47">
        <v>408</v>
      </c>
      <c r="N47">
        <v>244</v>
      </c>
      <c r="O47">
        <v>427</v>
      </c>
      <c r="P47">
        <v>407</v>
      </c>
      <c r="Q47">
        <v>245</v>
      </c>
      <c r="R47">
        <v>420</v>
      </c>
      <c r="S47">
        <v>408</v>
      </c>
      <c r="T47">
        <v>245</v>
      </c>
      <c r="U47">
        <v>420</v>
      </c>
      <c r="V47">
        <v>408</v>
      </c>
      <c r="W47">
        <v>245</v>
      </c>
    </row>
    <row r="48" spans="1:23" x14ac:dyDescent="0.45">
      <c r="A48">
        <v>414</v>
      </c>
      <c r="B48">
        <v>512</v>
      </c>
      <c r="C48">
        <v>409</v>
      </c>
      <c r="D48">
        <v>512</v>
      </c>
      <c r="E48">
        <v>428</v>
      </c>
      <c r="F48">
        <v>432</v>
      </c>
      <c r="G48">
        <v>422</v>
      </c>
      <c r="H48">
        <v>419</v>
      </c>
      <c r="I48">
        <v>414</v>
      </c>
      <c r="J48">
        <v>411</v>
      </c>
      <c r="K48">
        <v>260</v>
      </c>
      <c r="L48">
        <v>436</v>
      </c>
      <c r="M48">
        <v>418</v>
      </c>
      <c r="N48">
        <v>258</v>
      </c>
      <c r="O48">
        <v>434</v>
      </c>
      <c r="P48">
        <v>406</v>
      </c>
      <c r="Q48">
        <v>272</v>
      </c>
      <c r="R48">
        <v>428</v>
      </c>
      <c r="S48">
        <v>424</v>
      </c>
      <c r="T48">
        <v>258</v>
      </c>
      <c r="U48">
        <v>428</v>
      </c>
      <c r="V48">
        <v>424</v>
      </c>
      <c r="W48">
        <v>258</v>
      </c>
    </row>
    <row r="49" spans="1:23" x14ac:dyDescent="0.45">
      <c r="A49">
        <v>404</v>
      </c>
      <c r="B49">
        <v>511</v>
      </c>
      <c r="C49">
        <v>406</v>
      </c>
      <c r="D49">
        <v>511</v>
      </c>
      <c r="E49">
        <v>418</v>
      </c>
      <c r="F49">
        <v>422</v>
      </c>
      <c r="G49">
        <v>407</v>
      </c>
      <c r="H49">
        <v>424</v>
      </c>
      <c r="I49">
        <v>432</v>
      </c>
      <c r="J49">
        <v>427</v>
      </c>
      <c r="K49">
        <v>247</v>
      </c>
      <c r="L49">
        <v>426</v>
      </c>
      <c r="M49">
        <v>427</v>
      </c>
      <c r="N49">
        <v>248</v>
      </c>
      <c r="O49">
        <v>436</v>
      </c>
      <c r="P49">
        <v>407</v>
      </c>
      <c r="Q49">
        <v>258</v>
      </c>
      <c r="R49">
        <v>436</v>
      </c>
      <c r="S49">
        <v>427</v>
      </c>
      <c r="T49">
        <v>247</v>
      </c>
      <c r="U49">
        <v>436</v>
      </c>
      <c r="V49">
        <v>427</v>
      </c>
      <c r="W49">
        <v>247</v>
      </c>
    </row>
    <row r="50" spans="1:23" x14ac:dyDescent="0.45">
      <c r="A50">
        <v>397</v>
      </c>
      <c r="B50">
        <v>512</v>
      </c>
      <c r="C50">
        <v>400</v>
      </c>
      <c r="D50">
        <v>512</v>
      </c>
      <c r="E50">
        <v>434</v>
      </c>
      <c r="F50">
        <v>425</v>
      </c>
      <c r="G50">
        <v>427</v>
      </c>
      <c r="H50">
        <v>425</v>
      </c>
      <c r="I50">
        <v>433</v>
      </c>
      <c r="J50">
        <v>400</v>
      </c>
      <c r="K50">
        <v>239</v>
      </c>
      <c r="L50">
        <v>427</v>
      </c>
      <c r="M50">
        <v>400</v>
      </c>
      <c r="N50">
        <v>239</v>
      </c>
      <c r="O50">
        <v>430</v>
      </c>
      <c r="P50">
        <v>401</v>
      </c>
      <c r="Q50">
        <v>231</v>
      </c>
      <c r="R50">
        <v>442</v>
      </c>
      <c r="S50">
        <v>400</v>
      </c>
      <c r="T50">
        <v>241</v>
      </c>
      <c r="U50">
        <v>442</v>
      </c>
      <c r="V50">
        <v>400</v>
      </c>
      <c r="W50">
        <v>241</v>
      </c>
    </row>
    <row r="51" spans="1:23" x14ac:dyDescent="0.45">
      <c r="A51">
        <v>412</v>
      </c>
      <c r="B51">
        <v>512</v>
      </c>
      <c r="C51">
        <v>390</v>
      </c>
      <c r="D51">
        <v>512</v>
      </c>
      <c r="E51">
        <v>439</v>
      </c>
      <c r="F51">
        <v>424</v>
      </c>
      <c r="G51">
        <v>424</v>
      </c>
      <c r="H51">
        <v>424</v>
      </c>
      <c r="I51">
        <v>454</v>
      </c>
      <c r="J51">
        <v>416</v>
      </c>
      <c r="K51">
        <v>267</v>
      </c>
      <c r="L51">
        <v>439</v>
      </c>
      <c r="M51">
        <v>416</v>
      </c>
      <c r="N51">
        <v>268</v>
      </c>
      <c r="O51">
        <v>428</v>
      </c>
      <c r="P51">
        <v>425</v>
      </c>
      <c r="Q51">
        <v>229</v>
      </c>
      <c r="R51">
        <v>426</v>
      </c>
      <c r="S51">
        <v>416</v>
      </c>
      <c r="T51">
        <v>268</v>
      </c>
      <c r="U51">
        <v>426</v>
      </c>
      <c r="V51">
        <v>416</v>
      </c>
      <c r="W51">
        <v>268</v>
      </c>
    </row>
    <row r="52" spans="1:23" x14ac:dyDescent="0.45">
      <c r="A52">
        <v>382</v>
      </c>
      <c r="B52">
        <v>510</v>
      </c>
      <c r="C52">
        <v>374</v>
      </c>
      <c r="D52">
        <v>510</v>
      </c>
      <c r="E52">
        <v>425</v>
      </c>
      <c r="F52">
        <v>416</v>
      </c>
      <c r="G52">
        <v>413</v>
      </c>
      <c r="H52">
        <v>405</v>
      </c>
      <c r="I52">
        <v>430</v>
      </c>
      <c r="J52">
        <v>406</v>
      </c>
      <c r="K52">
        <v>242</v>
      </c>
      <c r="L52">
        <v>426</v>
      </c>
      <c r="M52">
        <v>416</v>
      </c>
      <c r="N52">
        <v>242</v>
      </c>
      <c r="O52">
        <v>428</v>
      </c>
      <c r="P52">
        <v>403</v>
      </c>
      <c r="Q52">
        <v>241</v>
      </c>
      <c r="R52">
        <v>432</v>
      </c>
      <c r="S52">
        <v>396</v>
      </c>
      <c r="T52">
        <v>242</v>
      </c>
      <c r="U52">
        <v>432</v>
      </c>
      <c r="V52">
        <v>396</v>
      </c>
      <c r="W52">
        <v>242</v>
      </c>
    </row>
    <row r="53" spans="1:23" x14ac:dyDescent="0.45">
      <c r="A53">
        <v>405</v>
      </c>
      <c r="B53">
        <v>510</v>
      </c>
      <c r="C53">
        <v>384</v>
      </c>
      <c r="D53">
        <v>512</v>
      </c>
      <c r="E53">
        <v>425</v>
      </c>
      <c r="F53">
        <v>408</v>
      </c>
      <c r="G53">
        <v>415</v>
      </c>
      <c r="H53">
        <v>408</v>
      </c>
      <c r="I53">
        <v>434</v>
      </c>
      <c r="J53">
        <v>414</v>
      </c>
      <c r="K53">
        <v>250</v>
      </c>
      <c r="L53">
        <v>427</v>
      </c>
      <c r="M53">
        <v>414</v>
      </c>
      <c r="N53">
        <v>252</v>
      </c>
      <c r="O53">
        <v>434</v>
      </c>
      <c r="P53">
        <v>411</v>
      </c>
      <c r="Q53">
        <v>244</v>
      </c>
      <c r="R53">
        <v>433</v>
      </c>
      <c r="S53">
        <v>426</v>
      </c>
      <c r="T53">
        <v>251</v>
      </c>
      <c r="U53">
        <v>433</v>
      </c>
      <c r="V53">
        <v>426</v>
      </c>
      <c r="W53">
        <v>251</v>
      </c>
    </row>
    <row r="54" spans="1:23" x14ac:dyDescent="0.45">
      <c r="A54">
        <v>416</v>
      </c>
      <c r="B54">
        <v>510</v>
      </c>
      <c r="C54">
        <v>398</v>
      </c>
      <c r="D54">
        <v>510</v>
      </c>
      <c r="E54">
        <v>422</v>
      </c>
      <c r="F54">
        <v>432</v>
      </c>
      <c r="G54">
        <v>428</v>
      </c>
      <c r="H54">
        <v>410</v>
      </c>
      <c r="I54">
        <v>433</v>
      </c>
      <c r="J54">
        <v>404</v>
      </c>
      <c r="K54">
        <v>248</v>
      </c>
      <c r="L54">
        <v>420</v>
      </c>
      <c r="M54">
        <v>391</v>
      </c>
      <c r="N54">
        <v>247</v>
      </c>
      <c r="O54">
        <v>404</v>
      </c>
      <c r="P54">
        <v>402</v>
      </c>
      <c r="Q54">
        <v>235</v>
      </c>
      <c r="R54">
        <v>429</v>
      </c>
      <c r="S54">
        <v>400</v>
      </c>
      <c r="T54">
        <v>248</v>
      </c>
      <c r="U54">
        <v>429</v>
      </c>
      <c r="V54">
        <v>400</v>
      </c>
      <c r="W54">
        <v>248</v>
      </c>
    </row>
    <row r="55" spans="1:23" x14ac:dyDescent="0.45">
      <c r="A55">
        <v>409</v>
      </c>
      <c r="B55">
        <v>509</v>
      </c>
      <c r="C55">
        <v>418</v>
      </c>
      <c r="D55">
        <v>511</v>
      </c>
      <c r="E55">
        <v>425</v>
      </c>
      <c r="F55">
        <v>427</v>
      </c>
      <c r="G55">
        <v>416</v>
      </c>
      <c r="H55">
        <v>430</v>
      </c>
      <c r="I55">
        <v>435</v>
      </c>
      <c r="J55">
        <v>429</v>
      </c>
      <c r="K55">
        <v>236</v>
      </c>
      <c r="L55">
        <v>433</v>
      </c>
      <c r="M55">
        <v>424</v>
      </c>
      <c r="N55">
        <v>235</v>
      </c>
      <c r="O55">
        <v>416</v>
      </c>
      <c r="P55">
        <v>414</v>
      </c>
      <c r="Q55">
        <v>244</v>
      </c>
      <c r="R55">
        <v>437</v>
      </c>
      <c r="S55">
        <v>418</v>
      </c>
      <c r="T55">
        <v>235</v>
      </c>
      <c r="U55">
        <v>437</v>
      </c>
      <c r="V55">
        <v>418</v>
      </c>
      <c r="W55">
        <v>235</v>
      </c>
    </row>
    <row r="56" spans="1:23" x14ac:dyDescent="0.45">
      <c r="A56">
        <v>385</v>
      </c>
      <c r="B56">
        <v>488</v>
      </c>
      <c r="C56">
        <v>362</v>
      </c>
      <c r="D56">
        <v>488</v>
      </c>
      <c r="E56">
        <v>416</v>
      </c>
      <c r="F56">
        <v>408</v>
      </c>
      <c r="G56">
        <v>423</v>
      </c>
      <c r="H56">
        <v>376</v>
      </c>
      <c r="I56">
        <v>407</v>
      </c>
      <c r="J56">
        <v>389</v>
      </c>
      <c r="K56">
        <v>247</v>
      </c>
      <c r="L56">
        <v>407</v>
      </c>
      <c r="M56">
        <v>389</v>
      </c>
      <c r="N56">
        <v>248</v>
      </c>
      <c r="O56">
        <v>360</v>
      </c>
      <c r="P56">
        <v>373</v>
      </c>
      <c r="Q56">
        <v>243</v>
      </c>
      <c r="R56">
        <v>427</v>
      </c>
      <c r="S56">
        <v>389</v>
      </c>
      <c r="T56">
        <v>246</v>
      </c>
      <c r="U56">
        <v>426</v>
      </c>
      <c r="V56">
        <v>389</v>
      </c>
      <c r="W56">
        <v>246</v>
      </c>
    </row>
    <row r="57" spans="1:23" x14ac:dyDescent="0.45">
      <c r="A57">
        <v>397</v>
      </c>
      <c r="B57">
        <v>511</v>
      </c>
      <c r="C57">
        <v>384</v>
      </c>
      <c r="D57">
        <v>511</v>
      </c>
      <c r="E57">
        <v>429</v>
      </c>
      <c r="F57">
        <v>413</v>
      </c>
      <c r="G57">
        <v>432</v>
      </c>
      <c r="H57">
        <v>419</v>
      </c>
      <c r="I57">
        <v>419</v>
      </c>
      <c r="J57">
        <v>408</v>
      </c>
      <c r="K57">
        <v>246</v>
      </c>
      <c r="L57">
        <v>430</v>
      </c>
      <c r="M57">
        <v>408</v>
      </c>
      <c r="N57">
        <v>249</v>
      </c>
      <c r="O57">
        <v>439</v>
      </c>
      <c r="P57">
        <v>393</v>
      </c>
      <c r="Q57">
        <v>240</v>
      </c>
      <c r="R57">
        <v>422</v>
      </c>
      <c r="S57">
        <v>408</v>
      </c>
      <c r="T57">
        <v>246</v>
      </c>
      <c r="U57">
        <v>422</v>
      </c>
      <c r="V57">
        <v>408</v>
      </c>
      <c r="W57">
        <v>246</v>
      </c>
    </row>
    <row r="58" spans="1:23" x14ac:dyDescent="0.45">
      <c r="A58">
        <v>403</v>
      </c>
      <c r="B58">
        <v>506</v>
      </c>
      <c r="C58">
        <v>402</v>
      </c>
      <c r="D58">
        <v>506</v>
      </c>
      <c r="E58">
        <v>425</v>
      </c>
      <c r="F58">
        <v>430</v>
      </c>
      <c r="G58">
        <v>430</v>
      </c>
      <c r="H58">
        <v>422</v>
      </c>
      <c r="I58">
        <v>430</v>
      </c>
      <c r="J58">
        <v>411</v>
      </c>
      <c r="K58">
        <v>238</v>
      </c>
      <c r="L58">
        <v>434</v>
      </c>
      <c r="M58">
        <v>397</v>
      </c>
      <c r="N58">
        <v>235</v>
      </c>
      <c r="O58">
        <v>428</v>
      </c>
      <c r="P58">
        <v>403</v>
      </c>
      <c r="Q58">
        <v>252</v>
      </c>
      <c r="R58">
        <v>442</v>
      </c>
      <c r="S58">
        <v>424</v>
      </c>
      <c r="T58">
        <v>237</v>
      </c>
      <c r="U58">
        <v>442</v>
      </c>
      <c r="V58">
        <v>424</v>
      </c>
      <c r="W58">
        <v>237</v>
      </c>
    </row>
    <row r="59" spans="1:23" x14ac:dyDescent="0.45">
      <c r="A59">
        <v>409</v>
      </c>
      <c r="B59">
        <v>511</v>
      </c>
      <c r="C59">
        <v>401</v>
      </c>
      <c r="D59">
        <v>511</v>
      </c>
      <c r="E59">
        <v>402</v>
      </c>
      <c r="F59">
        <v>426</v>
      </c>
      <c r="G59">
        <v>429</v>
      </c>
      <c r="H59">
        <v>426</v>
      </c>
      <c r="I59">
        <v>432</v>
      </c>
      <c r="J59">
        <v>424</v>
      </c>
      <c r="K59">
        <v>235</v>
      </c>
      <c r="L59">
        <v>439</v>
      </c>
      <c r="M59">
        <v>424</v>
      </c>
      <c r="N59">
        <v>233</v>
      </c>
      <c r="O59">
        <v>439</v>
      </c>
      <c r="P59">
        <v>420</v>
      </c>
      <c r="Q59">
        <v>243</v>
      </c>
      <c r="R59">
        <v>430</v>
      </c>
      <c r="S59">
        <v>424</v>
      </c>
      <c r="T59">
        <v>231</v>
      </c>
      <c r="U59">
        <v>430</v>
      </c>
      <c r="V59">
        <v>424</v>
      </c>
      <c r="W59">
        <v>231</v>
      </c>
    </row>
    <row r="60" spans="1:23" x14ac:dyDescent="0.45">
      <c r="A60">
        <v>361</v>
      </c>
      <c r="B60">
        <v>507</v>
      </c>
      <c r="C60">
        <v>367</v>
      </c>
      <c r="D60">
        <v>507</v>
      </c>
      <c r="E60">
        <v>428</v>
      </c>
      <c r="F60">
        <v>424</v>
      </c>
      <c r="G60">
        <v>425</v>
      </c>
      <c r="H60">
        <v>424</v>
      </c>
      <c r="I60">
        <v>451</v>
      </c>
      <c r="J60">
        <v>407</v>
      </c>
      <c r="K60">
        <v>271</v>
      </c>
      <c r="L60">
        <v>441</v>
      </c>
      <c r="M60">
        <v>407</v>
      </c>
      <c r="N60">
        <v>263</v>
      </c>
      <c r="O60">
        <v>422</v>
      </c>
      <c r="P60">
        <v>408</v>
      </c>
      <c r="Q60">
        <v>251</v>
      </c>
      <c r="R60">
        <v>434</v>
      </c>
      <c r="S60">
        <v>407</v>
      </c>
      <c r="T60">
        <v>266</v>
      </c>
      <c r="U60">
        <v>434</v>
      </c>
      <c r="V60">
        <v>407</v>
      </c>
      <c r="W60">
        <v>266</v>
      </c>
    </row>
    <row r="61" spans="1:23" x14ac:dyDescent="0.45">
      <c r="A61">
        <v>387</v>
      </c>
      <c r="B61">
        <v>512</v>
      </c>
      <c r="C61">
        <v>412</v>
      </c>
      <c r="D61">
        <v>512</v>
      </c>
      <c r="E61">
        <v>422</v>
      </c>
      <c r="F61">
        <v>438</v>
      </c>
      <c r="G61">
        <v>416</v>
      </c>
      <c r="H61">
        <v>407</v>
      </c>
      <c r="I61">
        <v>442</v>
      </c>
      <c r="J61">
        <v>433</v>
      </c>
      <c r="K61">
        <v>261</v>
      </c>
      <c r="L61">
        <v>451</v>
      </c>
      <c r="M61">
        <v>422</v>
      </c>
      <c r="N61">
        <v>265</v>
      </c>
      <c r="O61">
        <v>447</v>
      </c>
      <c r="P61">
        <v>426</v>
      </c>
      <c r="Q61">
        <v>248</v>
      </c>
      <c r="R61">
        <v>423</v>
      </c>
      <c r="S61">
        <v>433</v>
      </c>
      <c r="T61">
        <v>264</v>
      </c>
      <c r="U61">
        <v>423</v>
      </c>
      <c r="V61">
        <v>433</v>
      </c>
      <c r="W61">
        <v>264</v>
      </c>
    </row>
    <row r="62" spans="1:23" x14ac:dyDescent="0.45">
      <c r="A62">
        <v>414</v>
      </c>
      <c r="B62">
        <v>510</v>
      </c>
      <c r="C62">
        <v>403</v>
      </c>
      <c r="D62">
        <v>511</v>
      </c>
      <c r="E62">
        <v>414</v>
      </c>
      <c r="F62">
        <v>416</v>
      </c>
      <c r="G62">
        <v>403</v>
      </c>
      <c r="H62">
        <v>419</v>
      </c>
      <c r="I62">
        <v>430</v>
      </c>
      <c r="J62">
        <v>411</v>
      </c>
      <c r="K62">
        <v>238</v>
      </c>
      <c r="L62">
        <v>429</v>
      </c>
      <c r="M62">
        <v>413</v>
      </c>
      <c r="N62">
        <v>241</v>
      </c>
      <c r="O62">
        <v>447</v>
      </c>
      <c r="P62">
        <v>403</v>
      </c>
      <c r="Q62">
        <v>249</v>
      </c>
      <c r="R62">
        <v>427</v>
      </c>
      <c r="S62">
        <v>430</v>
      </c>
      <c r="T62">
        <v>239</v>
      </c>
      <c r="U62">
        <v>422</v>
      </c>
      <c r="V62">
        <v>430</v>
      </c>
      <c r="W62">
        <v>239</v>
      </c>
    </row>
    <row r="63" spans="1:23" x14ac:dyDescent="0.45">
      <c r="A63">
        <v>399</v>
      </c>
      <c r="B63">
        <v>512</v>
      </c>
      <c r="C63">
        <v>411</v>
      </c>
      <c r="D63">
        <v>512</v>
      </c>
      <c r="E63">
        <v>412</v>
      </c>
      <c r="F63">
        <v>430</v>
      </c>
      <c r="G63">
        <v>419</v>
      </c>
      <c r="H63">
        <v>430</v>
      </c>
      <c r="I63">
        <v>433</v>
      </c>
      <c r="J63">
        <v>416</v>
      </c>
      <c r="K63">
        <v>244</v>
      </c>
      <c r="L63">
        <v>430</v>
      </c>
      <c r="M63">
        <v>416</v>
      </c>
      <c r="N63">
        <v>244</v>
      </c>
      <c r="O63">
        <v>425</v>
      </c>
      <c r="P63">
        <v>414</v>
      </c>
      <c r="Q63">
        <v>237</v>
      </c>
      <c r="R63">
        <v>428</v>
      </c>
      <c r="S63">
        <v>416</v>
      </c>
      <c r="T63">
        <v>245</v>
      </c>
      <c r="U63">
        <v>428</v>
      </c>
      <c r="V63">
        <v>416</v>
      </c>
      <c r="W63">
        <v>245</v>
      </c>
    </row>
    <row r="64" spans="1:23" x14ac:dyDescent="0.45">
      <c r="A64">
        <v>418</v>
      </c>
      <c r="B64">
        <v>509</v>
      </c>
      <c r="C64">
        <v>401</v>
      </c>
      <c r="D64">
        <v>509</v>
      </c>
      <c r="E64">
        <v>419</v>
      </c>
      <c r="F64">
        <v>434</v>
      </c>
      <c r="G64">
        <v>424</v>
      </c>
      <c r="H64">
        <v>434</v>
      </c>
      <c r="I64">
        <v>438</v>
      </c>
      <c r="J64">
        <v>423</v>
      </c>
      <c r="K64">
        <v>239</v>
      </c>
      <c r="L64">
        <v>425</v>
      </c>
      <c r="M64">
        <v>423</v>
      </c>
      <c r="N64">
        <v>240</v>
      </c>
      <c r="O64">
        <v>432</v>
      </c>
      <c r="P64">
        <v>422</v>
      </c>
      <c r="Q64">
        <v>260</v>
      </c>
      <c r="R64">
        <v>428</v>
      </c>
      <c r="S64">
        <v>423</v>
      </c>
      <c r="T64">
        <v>241</v>
      </c>
      <c r="U64">
        <v>428</v>
      </c>
      <c r="V64">
        <v>423</v>
      </c>
      <c r="W64">
        <v>241</v>
      </c>
    </row>
    <row r="65" spans="1:23" x14ac:dyDescent="0.45">
      <c r="A65">
        <v>390</v>
      </c>
      <c r="B65">
        <v>510</v>
      </c>
      <c r="C65">
        <v>389</v>
      </c>
      <c r="D65">
        <v>510</v>
      </c>
      <c r="E65">
        <v>430</v>
      </c>
      <c r="F65">
        <v>425</v>
      </c>
      <c r="G65">
        <v>426</v>
      </c>
      <c r="H65">
        <v>425</v>
      </c>
      <c r="I65">
        <v>439</v>
      </c>
      <c r="J65">
        <v>433</v>
      </c>
      <c r="K65">
        <v>247</v>
      </c>
      <c r="L65">
        <v>436</v>
      </c>
      <c r="M65">
        <v>433</v>
      </c>
      <c r="N65">
        <v>245</v>
      </c>
      <c r="O65">
        <v>444</v>
      </c>
      <c r="P65">
        <v>422</v>
      </c>
      <c r="Q65">
        <v>242</v>
      </c>
      <c r="R65">
        <v>440</v>
      </c>
      <c r="S65">
        <v>433</v>
      </c>
      <c r="T65">
        <v>246</v>
      </c>
      <c r="U65">
        <v>440</v>
      </c>
      <c r="V65">
        <v>433</v>
      </c>
      <c r="W65">
        <v>246</v>
      </c>
    </row>
    <row r="66" spans="1:23" x14ac:dyDescent="0.45">
      <c r="A66">
        <v>406</v>
      </c>
      <c r="B66">
        <v>512</v>
      </c>
      <c r="C66">
        <v>402</v>
      </c>
      <c r="D66">
        <v>512</v>
      </c>
      <c r="E66">
        <v>417</v>
      </c>
      <c r="F66">
        <v>430</v>
      </c>
      <c r="G66">
        <v>411</v>
      </c>
      <c r="H66">
        <v>430</v>
      </c>
      <c r="I66">
        <v>424</v>
      </c>
      <c r="J66">
        <v>428</v>
      </c>
      <c r="K66">
        <v>245</v>
      </c>
      <c r="L66">
        <v>425</v>
      </c>
      <c r="M66">
        <v>428</v>
      </c>
      <c r="N66">
        <v>244</v>
      </c>
      <c r="O66">
        <v>425</v>
      </c>
      <c r="P66">
        <v>403</v>
      </c>
      <c r="Q66">
        <v>253</v>
      </c>
      <c r="R66">
        <v>432</v>
      </c>
      <c r="S66">
        <v>428</v>
      </c>
      <c r="T66">
        <v>244</v>
      </c>
      <c r="U66">
        <v>432</v>
      </c>
      <c r="V66">
        <v>428</v>
      </c>
      <c r="W66">
        <v>244</v>
      </c>
    </row>
    <row r="67" spans="1:23" x14ac:dyDescent="0.45">
      <c r="A67">
        <v>380</v>
      </c>
      <c r="B67">
        <v>511</v>
      </c>
      <c r="C67">
        <v>409</v>
      </c>
      <c r="D67">
        <v>511</v>
      </c>
      <c r="E67">
        <v>435</v>
      </c>
      <c r="F67">
        <v>429</v>
      </c>
      <c r="G67">
        <v>427</v>
      </c>
      <c r="H67">
        <v>429</v>
      </c>
      <c r="I67">
        <v>428</v>
      </c>
      <c r="J67">
        <v>411</v>
      </c>
      <c r="K67">
        <v>243</v>
      </c>
      <c r="L67">
        <v>434</v>
      </c>
      <c r="M67">
        <v>409</v>
      </c>
      <c r="N67">
        <v>241</v>
      </c>
      <c r="O67">
        <v>442</v>
      </c>
      <c r="P67">
        <v>404</v>
      </c>
      <c r="Q67">
        <v>258</v>
      </c>
      <c r="R67">
        <v>427</v>
      </c>
      <c r="S67">
        <v>416</v>
      </c>
      <c r="T67">
        <v>244</v>
      </c>
      <c r="U67">
        <v>442</v>
      </c>
      <c r="V67">
        <v>416</v>
      </c>
      <c r="W67">
        <v>244</v>
      </c>
    </row>
    <row r="68" spans="1:23" x14ac:dyDescent="0.45">
      <c r="A68">
        <v>405</v>
      </c>
      <c r="B68">
        <v>511</v>
      </c>
      <c r="C68">
        <v>398</v>
      </c>
      <c r="D68">
        <v>511</v>
      </c>
      <c r="E68">
        <v>424</v>
      </c>
      <c r="F68">
        <v>430</v>
      </c>
      <c r="G68">
        <v>426</v>
      </c>
      <c r="H68">
        <v>430</v>
      </c>
      <c r="I68">
        <v>437</v>
      </c>
      <c r="J68">
        <v>412</v>
      </c>
      <c r="K68">
        <v>257</v>
      </c>
      <c r="L68">
        <v>436</v>
      </c>
      <c r="M68">
        <v>422</v>
      </c>
      <c r="N68">
        <v>258</v>
      </c>
      <c r="O68">
        <v>447</v>
      </c>
      <c r="P68">
        <v>436</v>
      </c>
      <c r="Q68">
        <v>255</v>
      </c>
      <c r="R68">
        <v>435</v>
      </c>
      <c r="S68">
        <v>422</v>
      </c>
      <c r="T68">
        <v>262</v>
      </c>
      <c r="U68">
        <v>435</v>
      </c>
      <c r="V68">
        <v>422</v>
      </c>
      <c r="W68">
        <v>262</v>
      </c>
    </row>
    <row r="69" spans="1:23" x14ac:dyDescent="0.45">
      <c r="A69">
        <v>398</v>
      </c>
      <c r="B69">
        <v>511</v>
      </c>
      <c r="C69">
        <v>396</v>
      </c>
      <c r="D69">
        <v>512</v>
      </c>
      <c r="E69">
        <v>418</v>
      </c>
      <c r="F69">
        <v>436</v>
      </c>
      <c r="G69">
        <v>429</v>
      </c>
      <c r="H69">
        <v>431</v>
      </c>
      <c r="I69">
        <v>424</v>
      </c>
      <c r="J69">
        <v>425</v>
      </c>
      <c r="K69">
        <v>243</v>
      </c>
      <c r="L69">
        <v>411</v>
      </c>
      <c r="M69">
        <v>432</v>
      </c>
      <c r="N69">
        <v>243</v>
      </c>
      <c r="O69">
        <v>427</v>
      </c>
      <c r="P69">
        <v>429</v>
      </c>
      <c r="Q69">
        <v>241</v>
      </c>
      <c r="R69">
        <v>439</v>
      </c>
      <c r="S69">
        <v>410</v>
      </c>
      <c r="T69">
        <v>243</v>
      </c>
      <c r="U69">
        <v>439</v>
      </c>
      <c r="V69">
        <v>410</v>
      </c>
      <c r="W69">
        <v>243</v>
      </c>
    </row>
    <row r="70" spans="1:23" x14ac:dyDescent="0.45">
      <c r="A70">
        <v>408</v>
      </c>
      <c r="B70">
        <v>511</v>
      </c>
      <c r="C70">
        <v>413</v>
      </c>
      <c r="D70">
        <v>511</v>
      </c>
      <c r="E70">
        <v>409</v>
      </c>
      <c r="F70">
        <v>437</v>
      </c>
      <c r="G70">
        <v>413</v>
      </c>
      <c r="H70">
        <v>437</v>
      </c>
      <c r="I70">
        <v>446</v>
      </c>
      <c r="J70">
        <v>423</v>
      </c>
      <c r="K70">
        <v>258</v>
      </c>
      <c r="L70">
        <v>430</v>
      </c>
      <c r="M70">
        <v>423</v>
      </c>
      <c r="N70">
        <v>259</v>
      </c>
      <c r="O70">
        <v>436</v>
      </c>
      <c r="P70">
        <v>425</v>
      </c>
      <c r="Q70">
        <v>232</v>
      </c>
      <c r="R70">
        <v>432</v>
      </c>
      <c r="S70">
        <v>423</v>
      </c>
      <c r="T70">
        <v>258</v>
      </c>
      <c r="U70">
        <v>432</v>
      </c>
      <c r="V70">
        <v>423</v>
      </c>
      <c r="W70">
        <v>258</v>
      </c>
    </row>
    <row r="71" spans="1:23" x14ac:dyDescent="0.45">
      <c r="A71">
        <v>409</v>
      </c>
      <c r="B71">
        <v>511</v>
      </c>
      <c r="C71">
        <v>403</v>
      </c>
      <c r="D71">
        <v>511</v>
      </c>
      <c r="E71">
        <v>425</v>
      </c>
      <c r="F71">
        <v>430</v>
      </c>
      <c r="G71">
        <v>422</v>
      </c>
      <c r="H71">
        <v>430</v>
      </c>
      <c r="I71">
        <v>445</v>
      </c>
      <c r="J71">
        <v>436</v>
      </c>
      <c r="K71">
        <v>238</v>
      </c>
      <c r="L71">
        <v>445</v>
      </c>
      <c r="M71">
        <v>436</v>
      </c>
      <c r="N71">
        <v>236</v>
      </c>
      <c r="O71">
        <v>451</v>
      </c>
      <c r="P71">
        <v>426</v>
      </c>
      <c r="Q71">
        <v>267</v>
      </c>
      <c r="R71">
        <v>434</v>
      </c>
      <c r="S71">
        <v>436</v>
      </c>
      <c r="T71">
        <v>237</v>
      </c>
      <c r="U71">
        <v>444</v>
      </c>
      <c r="V71">
        <v>436</v>
      </c>
      <c r="W71">
        <v>237</v>
      </c>
    </row>
    <row r="72" spans="1:23" x14ac:dyDescent="0.45">
      <c r="A72">
        <v>406</v>
      </c>
      <c r="B72">
        <v>511</v>
      </c>
      <c r="C72">
        <v>397</v>
      </c>
      <c r="D72">
        <v>511</v>
      </c>
      <c r="E72">
        <v>424</v>
      </c>
      <c r="F72">
        <v>434</v>
      </c>
      <c r="G72">
        <v>415</v>
      </c>
      <c r="H72">
        <v>434</v>
      </c>
      <c r="I72">
        <v>431</v>
      </c>
      <c r="J72">
        <v>401</v>
      </c>
      <c r="K72">
        <v>253</v>
      </c>
      <c r="L72">
        <v>447</v>
      </c>
      <c r="M72">
        <v>400</v>
      </c>
      <c r="N72">
        <v>249</v>
      </c>
      <c r="O72">
        <v>432</v>
      </c>
      <c r="P72">
        <v>406</v>
      </c>
      <c r="Q72">
        <v>239</v>
      </c>
      <c r="R72">
        <v>422</v>
      </c>
      <c r="S72">
        <v>404</v>
      </c>
      <c r="T72">
        <v>252</v>
      </c>
      <c r="U72">
        <v>422</v>
      </c>
      <c r="V72">
        <v>404</v>
      </c>
      <c r="W72">
        <v>252</v>
      </c>
    </row>
    <row r="73" spans="1:23" x14ac:dyDescent="0.45">
      <c r="A73">
        <v>398</v>
      </c>
      <c r="B73">
        <v>511</v>
      </c>
      <c r="C73">
        <v>390</v>
      </c>
      <c r="D73">
        <v>511</v>
      </c>
      <c r="E73">
        <v>417</v>
      </c>
      <c r="F73">
        <v>428</v>
      </c>
      <c r="G73">
        <v>433</v>
      </c>
      <c r="H73">
        <v>419</v>
      </c>
      <c r="I73">
        <v>447</v>
      </c>
      <c r="J73">
        <v>406</v>
      </c>
      <c r="K73">
        <v>257</v>
      </c>
      <c r="L73">
        <v>438</v>
      </c>
      <c r="M73">
        <v>406</v>
      </c>
      <c r="N73">
        <v>255</v>
      </c>
      <c r="O73">
        <v>421</v>
      </c>
      <c r="P73">
        <v>417</v>
      </c>
      <c r="Q73">
        <v>239</v>
      </c>
      <c r="R73">
        <v>428</v>
      </c>
      <c r="S73">
        <v>406</v>
      </c>
      <c r="T73">
        <v>255</v>
      </c>
      <c r="U73">
        <v>428</v>
      </c>
      <c r="V73">
        <v>406</v>
      </c>
      <c r="W73">
        <v>255</v>
      </c>
    </row>
    <row r="74" spans="1:23" x14ac:dyDescent="0.45">
      <c r="A74">
        <v>384</v>
      </c>
      <c r="B74">
        <v>502</v>
      </c>
      <c r="C74">
        <v>385</v>
      </c>
      <c r="D74">
        <v>503</v>
      </c>
      <c r="E74">
        <v>413</v>
      </c>
      <c r="F74">
        <v>413</v>
      </c>
      <c r="G74">
        <v>405</v>
      </c>
      <c r="H74">
        <v>396</v>
      </c>
      <c r="I74">
        <v>420</v>
      </c>
      <c r="J74">
        <v>391</v>
      </c>
      <c r="K74">
        <v>246</v>
      </c>
      <c r="L74">
        <v>407</v>
      </c>
      <c r="M74">
        <v>381</v>
      </c>
      <c r="N74">
        <v>248</v>
      </c>
      <c r="O74">
        <v>420</v>
      </c>
      <c r="P74">
        <v>399</v>
      </c>
      <c r="Q74">
        <v>245</v>
      </c>
      <c r="R74">
        <v>414</v>
      </c>
      <c r="S74">
        <v>400</v>
      </c>
      <c r="T74">
        <v>248</v>
      </c>
      <c r="U74">
        <v>414</v>
      </c>
      <c r="V74">
        <v>400</v>
      </c>
      <c r="W74">
        <v>248</v>
      </c>
    </row>
    <row r="75" spans="1:23" x14ac:dyDescent="0.45">
      <c r="A75">
        <v>402</v>
      </c>
      <c r="B75">
        <v>507</v>
      </c>
      <c r="C75">
        <v>412</v>
      </c>
      <c r="D75">
        <v>507</v>
      </c>
      <c r="E75">
        <v>432</v>
      </c>
      <c r="F75">
        <v>416</v>
      </c>
      <c r="G75">
        <v>436</v>
      </c>
      <c r="H75">
        <v>416</v>
      </c>
      <c r="I75">
        <v>436</v>
      </c>
      <c r="J75">
        <v>420</v>
      </c>
      <c r="K75">
        <v>243</v>
      </c>
      <c r="L75">
        <v>447</v>
      </c>
      <c r="M75">
        <v>420</v>
      </c>
      <c r="N75">
        <v>244</v>
      </c>
      <c r="O75">
        <v>431</v>
      </c>
      <c r="P75">
        <v>417</v>
      </c>
      <c r="Q75">
        <v>228</v>
      </c>
      <c r="R75">
        <v>441</v>
      </c>
      <c r="S75">
        <v>420</v>
      </c>
      <c r="T75">
        <v>243</v>
      </c>
      <c r="U75">
        <v>441</v>
      </c>
      <c r="V75">
        <v>420</v>
      </c>
      <c r="W75">
        <v>243</v>
      </c>
    </row>
    <row r="76" spans="1:23" x14ac:dyDescent="0.45">
      <c r="A76">
        <v>400</v>
      </c>
      <c r="B76">
        <v>511</v>
      </c>
      <c r="C76">
        <v>405</v>
      </c>
      <c r="D76">
        <v>511</v>
      </c>
      <c r="E76">
        <v>410</v>
      </c>
      <c r="F76">
        <v>431</v>
      </c>
      <c r="G76">
        <v>418</v>
      </c>
      <c r="H76">
        <v>431</v>
      </c>
      <c r="I76">
        <v>422</v>
      </c>
      <c r="J76">
        <v>422</v>
      </c>
      <c r="K76">
        <v>242</v>
      </c>
      <c r="L76">
        <v>445</v>
      </c>
      <c r="M76">
        <v>422</v>
      </c>
      <c r="N76">
        <v>242</v>
      </c>
      <c r="O76">
        <v>444</v>
      </c>
      <c r="P76">
        <v>419</v>
      </c>
      <c r="Q76">
        <v>241</v>
      </c>
      <c r="R76">
        <v>445</v>
      </c>
      <c r="S76">
        <v>422</v>
      </c>
      <c r="T76">
        <v>243</v>
      </c>
      <c r="U76">
        <v>443</v>
      </c>
      <c r="V76">
        <v>422</v>
      </c>
      <c r="W76">
        <v>243</v>
      </c>
    </row>
    <row r="77" spans="1:23" x14ac:dyDescent="0.45">
      <c r="A77">
        <v>413</v>
      </c>
      <c r="B77">
        <v>509</v>
      </c>
      <c r="C77">
        <v>415</v>
      </c>
      <c r="D77">
        <v>508</v>
      </c>
      <c r="E77">
        <v>423</v>
      </c>
      <c r="F77">
        <v>432</v>
      </c>
      <c r="G77">
        <v>430</v>
      </c>
      <c r="H77">
        <v>429</v>
      </c>
      <c r="I77">
        <v>428</v>
      </c>
      <c r="J77">
        <v>401</v>
      </c>
      <c r="K77">
        <v>244</v>
      </c>
      <c r="L77">
        <v>421</v>
      </c>
      <c r="M77">
        <v>422</v>
      </c>
      <c r="N77">
        <v>245</v>
      </c>
      <c r="O77">
        <v>422</v>
      </c>
      <c r="P77">
        <v>408</v>
      </c>
      <c r="Q77">
        <v>237</v>
      </c>
      <c r="R77">
        <v>436</v>
      </c>
      <c r="S77">
        <v>431</v>
      </c>
      <c r="T77">
        <v>245</v>
      </c>
      <c r="U77">
        <v>432</v>
      </c>
      <c r="V77">
        <v>431</v>
      </c>
      <c r="W77">
        <v>245</v>
      </c>
    </row>
    <row r="78" spans="1:23" x14ac:dyDescent="0.45">
      <c r="A78">
        <v>396</v>
      </c>
      <c r="B78">
        <v>510</v>
      </c>
      <c r="C78">
        <v>393</v>
      </c>
      <c r="D78">
        <v>510</v>
      </c>
      <c r="E78">
        <v>424</v>
      </c>
      <c r="F78">
        <v>410</v>
      </c>
      <c r="G78">
        <v>426</v>
      </c>
      <c r="H78">
        <v>379</v>
      </c>
      <c r="I78">
        <v>437</v>
      </c>
      <c r="J78">
        <v>413</v>
      </c>
      <c r="K78">
        <v>230</v>
      </c>
      <c r="L78">
        <v>435</v>
      </c>
      <c r="M78">
        <v>413</v>
      </c>
      <c r="N78">
        <v>229</v>
      </c>
      <c r="O78">
        <v>424</v>
      </c>
      <c r="P78">
        <v>395</v>
      </c>
      <c r="Q78">
        <v>252</v>
      </c>
      <c r="R78">
        <v>436</v>
      </c>
      <c r="S78">
        <v>413</v>
      </c>
      <c r="T78">
        <v>229</v>
      </c>
      <c r="U78">
        <v>436</v>
      </c>
      <c r="V78">
        <v>413</v>
      </c>
      <c r="W78">
        <v>229</v>
      </c>
    </row>
    <row r="79" spans="1:23" x14ac:dyDescent="0.45">
      <c r="A79">
        <v>402</v>
      </c>
      <c r="B79">
        <v>511</v>
      </c>
      <c r="C79">
        <v>409</v>
      </c>
      <c r="D79">
        <v>511</v>
      </c>
      <c r="E79">
        <v>415</v>
      </c>
      <c r="F79">
        <v>419</v>
      </c>
      <c r="G79">
        <v>408</v>
      </c>
      <c r="H79">
        <v>419</v>
      </c>
      <c r="I79">
        <v>427</v>
      </c>
      <c r="J79">
        <v>425</v>
      </c>
      <c r="K79">
        <v>255</v>
      </c>
      <c r="L79">
        <v>427</v>
      </c>
      <c r="M79">
        <v>425</v>
      </c>
      <c r="N79">
        <v>255</v>
      </c>
      <c r="O79">
        <v>443</v>
      </c>
      <c r="P79">
        <v>408</v>
      </c>
      <c r="Q79">
        <v>256</v>
      </c>
      <c r="R79">
        <v>432</v>
      </c>
      <c r="S79">
        <v>425</v>
      </c>
      <c r="T79">
        <v>256</v>
      </c>
      <c r="U79">
        <v>434</v>
      </c>
      <c r="V79">
        <v>425</v>
      </c>
      <c r="W79">
        <v>256</v>
      </c>
    </row>
    <row r="80" spans="1:23" x14ac:dyDescent="0.45">
      <c r="A80">
        <v>418</v>
      </c>
      <c r="B80">
        <v>511</v>
      </c>
      <c r="C80">
        <v>406</v>
      </c>
      <c r="D80">
        <v>507</v>
      </c>
      <c r="E80">
        <v>422</v>
      </c>
      <c r="F80">
        <v>400</v>
      </c>
      <c r="G80">
        <v>411</v>
      </c>
      <c r="H80">
        <v>408</v>
      </c>
      <c r="I80">
        <v>440</v>
      </c>
      <c r="J80">
        <v>430</v>
      </c>
      <c r="K80">
        <v>242</v>
      </c>
      <c r="L80">
        <v>435</v>
      </c>
      <c r="M80">
        <v>415</v>
      </c>
      <c r="N80">
        <v>244</v>
      </c>
      <c r="O80">
        <v>429</v>
      </c>
      <c r="P80">
        <v>430</v>
      </c>
      <c r="Q80">
        <v>243</v>
      </c>
      <c r="R80">
        <v>440</v>
      </c>
      <c r="S80">
        <v>412</v>
      </c>
      <c r="T80">
        <v>244</v>
      </c>
      <c r="U80">
        <v>440</v>
      </c>
      <c r="V80">
        <v>412</v>
      </c>
      <c r="W80">
        <v>244</v>
      </c>
    </row>
    <row r="81" spans="1:23" x14ac:dyDescent="0.45">
      <c r="A81">
        <v>411</v>
      </c>
      <c r="B81">
        <v>512</v>
      </c>
      <c r="C81">
        <v>410</v>
      </c>
      <c r="D81">
        <v>510</v>
      </c>
      <c r="E81">
        <v>412</v>
      </c>
      <c r="F81">
        <v>433</v>
      </c>
      <c r="G81">
        <v>430</v>
      </c>
      <c r="H81">
        <v>423</v>
      </c>
      <c r="I81">
        <v>438</v>
      </c>
      <c r="J81">
        <v>436</v>
      </c>
      <c r="K81">
        <v>245</v>
      </c>
      <c r="L81">
        <v>425</v>
      </c>
      <c r="M81">
        <v>420</v>
      </c>
      <c r="N81">
        <v>246</v>
      </c>
      <c r="O81">
        <v>434</v>
      </c>
      <c r="P81">
        <v>425</v>
      </c>
      <c r="Q81">
        <v>260</v>
      </c>
      <c r="R81">
        <v>429</v>
      </c>
      <c r="S81">
        <v>423</v>
      </c>
      <c r="T81">
        <v>242</v>
      </c>
      <c r="U81">
        <v>440</v>
      </c>
      <c r="V81">
        <v>423</v>
      </c>
      <c r="W81">
        <v>242</v>
      </c>
    </row>
    <row r="82" spans="1:23" x14ac:dyDescent="0.45">
      <c r="A82">
        <v>419</v>
      </c>
      <c r="B82">
        <v>511</v>
      </c>
      <c r="C82">
        <v>386</v>
      </c>
      <c r="D82">
        <v>511</v>
      </c>
      <c r="E82">
        <v>431</v>
      </c>
      <c r="F82">
        <v>432</v>
      </c>
      <c r="G82">
        <v>428</v>
      </c>
      <c r="H82">
        <v>432</v>
      </c>
      <c r="I82">
        <v>432</v>
      </c>
      <c r="J82">
        <v>413</v>
      </c>
      <c r="K82">
        <v>265</v>
      </c>
      <c r="L82">
        <v>425</v>
      </c>
      <c r="M82">
        <v>413</v>
      </c>
      <c r="N82">
        <v>265</v>
      </c>
      <c r="O82">
        <v>434</v>
      </c>
      <c r="P82">
        <v>416</v>
      </c>
      <c r="Q82">
        <v>256</v>
      </c>
      <c r="R82">
        <v>430</v>
      </c>
      <c r="S82">
        <v>413</v>
      </c>
      <c r="T82">
        <v>270</v>
      </c>
      <c r="U82">
        <v>430</v>
      </c>
      <c r="V82">
        <v>413</v>
      </c>
      <c r="W82">
        <v>270</v>
      </c>
    </row>
    <row r="83" spans="1:23" x14ac:dyDescent="0.45">
      <c r="A83">
        <v>404</v>
      </c>
      <c r="B83">
        <v>510</v>
      </c>
      <c r="C83">
        <v>416</v>
      </c>
      <c r="D83">
        <v>510</v>
      </c>
      <c r="E83">
        <v>415</v>
      </c>
      <c r="F83">
        <v>426</v>
      </c>
      <c r="G83">
        <v>411</v>
      </c>
      <c r="H83">
        <v>431</v>
      </c>
      <c r="I83">
        <v>423</v>
      </c>
      <c r="J83">
        <v>422</v>
      </c>
      <c r="K83">
        <v>251</v>
      </c>
      <c r="L83">
        <v>436</v>
      </c>
      <c r="M83">
        <v>422</v>
      </c>
      <c r="N83">
        <v>249</v>
      </c>
      <c r="O83">
        <v>437</v>
      </c>
      <c r="P83">
        <v>426</v>
      </c>
      <c r="Q83">
        <v>248</v>
      </c>
      <c r="R83">
        <v>433</v>
      </c>
      <c r="S83">
        <v>422</v>
      </c>
      <c r="T83">
        <v>249</v>
      </c>
      <c r="U83">
        <v>433</v>
      </c>
      <c r="V83">
        <v>422</v>
      </c>
      <c r="W83">
        <v>249</v>
      </c>
    </row>
    <row r="84" spans="1:23" x14ac:dyDescent="0.45">
      <c r="A84">
        <v>385</v>
      </c>
      <c r="B84">
        <v>510</v>
      </c>
      <c r="C84">
        <v>373</v>
      </c>
      <c r="D84">
        <v>510</v>
      </c>
      <c r="E84">
        <v>406</v>
      </c>
      <c r="F84">
        <v>434</v>
      </c>
      <c r="G84">
        <v>426</v>
      </c>
      <c r="H84">
        <v>434</v>
      </c>
      <c r="I84">
        <v>438</v>
      </c>
      <c r="J84">
        <v>412</v>
      </c>
      <c r="K84">
        <v>250</v>
      </c>
      <c r="L84">
        <v>438</v>
      </c>
      <c r="M84">
        <v>412</v>
      </c>
      <c r="N84">
        <v>247</v>
      </c>
      <c r="O84">
        <v>427</v>
      </c>
      <c r="P84">
        <v>407</v>
      </c>
      <c r="Q84">
        <v>280</v>
      </c>
      <c r="R84">
        <v>436</v>
      </c>
      <c r="S84">
        <v>412</v>
      </c>
      <c r="T84">
        <v>248</v>
      </c>
      <c r="U84">
        <v>436</v>
      </c>
      <c r="V84">
        <v>412</v>
      </c>
      <c r="W84">
        <v>248</v>
      </c>
    </row>
    <row r="85" spans="1:23" x14ac:dyDescent="0.45">
      <c r="A85">
        <v>411</v>
      </c>
      <c r="B85">
        <v>512</v>
      </c>
      <c r="C85">
        <v>394</v>
      </c>
      <c r="D85">
        <v>512</v>
      </c>
      <c r="E85">
        <v>420</v>
      </c>
      <c r="F85">
        <v>425</v>
      </c>
      <c r="G85">
        <v>422</v>
      </c>
      <c r="H85">
        <v>425</v>
      </c>
      <c r="I85">
        <v>435</v>
      </c>
      <c r="J85">
        <v>414</v>
      </c>
      <c r="K85">
        <v>240</v>
      </c>
      <c r="L85">
        <v>430</v>
      </c>
      <c r="M85">
        <v>414</v>
      </c>
      <c r="N85">
        <v>238</v>
      </c>
      <c r="O85">
        <v>432</v>
      </c>
      <c r="P85">
        <v>424</v>
      </c>
      <c r="Q85">
        <v>240</v>
      </c>
      <c r="R85">
        <v>412</v>
      </c>
      <c r="S85">
        <v>414</v>
      </c>
      <c r="T85">
        <v>238</v>
      </c>
      <c r="U85">
        <v>412</v>
      </c>
      <c r="V85">
        <v>414</v>
      </c>
      <c r="W85">
        <v>238</v>
      </c>
    </row>
    <row r="86" spans="1:23" x14ac:dyDescent="0.45">
      <c r="A86">
        <v>399</v>
      </c>
      <c r="B86">
        <v>510</v>
      </c>
      <c r="C86">
        <v>401</v>
      </c>
      <c r="D86">
        <v>510</v>
      </c>
      <c r="E86">
        <v>400</v>
      </c>
      <c r="F86">
        <v>427</v>
      </c>
      <c r="G86">
        <v>418</v>
      </c>
      <c r="H86">
        <v>416</v>
      </c>
      <c r="I86">
        <v>426</v>
      </c>
      <c r="J86">
        <v>396</v>
      </c>
      <c r="K86">
        <v>245</v>
      </c>
      <c r="L86">
        <v>432</v>
      </c>
      <c r="M86">
        <v>390</v>
      </c>
      <c r="N86">
        <v>246</v>
      </c>
      <c r="O86">
        <v>428</v>
      </c>
      <c r="P86">
        <v>408</v>
      </c>
      <c r="Q86">
        <v>252</v>
      </c>
      <c r="R86">
        <v>444</v>
      </c>
      <c r="S86">
        <v>405</v>
      </c>
      <c r="T86">
        <v>248</v>
      </c>
      <c r="U86">
        <v>443</v>
      </c>
      <c r="V86">
        <v>405</v>
      </c>
      <c r="W86">
        <v>248</v>
      </c>
    </row>
    <row r="87" spans="1:23" x14ac:dyDescent="0.45">
      <c r="A87">
        <v>409</v>
      </c>
      <c r="B87">
        <v>512</v>
      </c>
      <c r="C87">
        <v>362</v>
      </c>
      <c r="D87">
        <v>512</v>
      </c>
      <c r="E87">
        <v>420</v>
      </c>
      <c r="F87">
        <v>420</v>
      </c>
      <c r="G87">
        <v>420</v>
      </c>
      <c r="H87">
        <v>420</v>
      </c>
      <c r="I87">
        <v>448</v>
      </c>
      <c r="J87">
        <v>429</v>
      </c>
      <c r="K87">
        <v>242</v>
      </c>
      <c r="L87">
        <v>445</v>
      </c>
      <c r="M87">
        <v>429</v>
      </c>
      <c r="N87">
        <v>244</v>
      </c>
      <c r="O87">
        <v>445</v>
      </c>
      <c r="P87">
        <v>418</v>
      </c>
      <c r="Q87">
        <v>235</v>
      </c>
      <c r="R87">
        <v>448</v>
      </c>
      <c r="S87">
        <v>429</v>
      </c>
      <c r="T87">
        <v>243</v>
      </c>
      <c r="U87">
        <v>448</v>
      </c>
      <c r="V87">
        <v>429</v>
      </c>
      <c r="W87">
        <v>243</v>
      </c>
    </row>
    <row r="88" spans="1:23" x14ac:dyDescent="0.45">
      <c r="A88">
        <v>412</v>
      </c>
      <c r="B88">
        <v>509</v>
      </c>
      <c r="C88">
        <v>412</v>
      </c>
      <c r="D88">
        <v>509</v>
      </c>
      <c r="E88">
        <v>424</v>
      </c>
      <c r="F88">
        <v>430</v>
      </c>
      <c r="G88">
        <v>399</v>
      </c>
      <c r="H88">
        <v>420</v>
      </c>
      <c r="I88">
        <v>422</v>
      </c>
      <c r="J88">
        <v>426</v>
      </c>
      <c r="K88">
        <v>244</v>
      </c>
      <c r="L88">
        <v>428</v>
      </c>
      <c r="M88">
        <v>426</v>
      </c>
      <c r="N88">
        <v>243</v>
      </c>
      <c r="O88">
        <v>415</v>
      </c>
      <c r="P88">
        <v>421</v>
      </c>
      <c r="Q88">
        <v>238</v>
      </c>
      <c r="R88">
        <v>448</v>
      </c>
      <c r="S88">
        <v>426</v>
      </c>
      <c r="T88">
        <v>244</v>
      </c>
      <c r="U88">
        <v>448</v>
      </c>
      <c r="V88">
        <v>426</v>
      </c>
      <c r="W88">
        <v>244</v>
      </c>
    </row>
    <row r="89" spans="1:23" x14ac:dyDescent="0.45">
      <c r="A89">
        <v>383</v>
      </c>
      <c r="B89">
        <v>508</v>
      </c>
      <c r="C89">
        <v>402</v>
      </c>
      <c r="D89">
        <v>508</v>
      </c>
      <c r="E89">
        <v>411</v>
      </c>
      <c r="F89">
        <v>407</v>
      </c>
      <c r="G89">
        <v>420</v>
      </c>
      <c r="H89">
        <v>420</v>
      </c>
      <c r="I89">
        <v>437</v>
      </c>
      <c r="J89">
        <v>410</v>
      </c>
      <c r="K89">
        <v>251</v>
      </c>
      <c r="L89">
        <v>429</v>
      </c>
      <c r="M89">
        <v>411</v>
      </c>
      <c r="N89">
        <v>251</v>
      </c>
      <c r="O89">
        <v>415</v>
      </c>
      <c r="P89">
        <v>419</v>
      </c>
      <c r="Q89">
        <v>244</v>
      </c>
      <c r="R89">
        <v>418</v>
      </c>
      <c r="S89">
        <v>418</v>
      </c>
      <c r="T89">
        <v>253</v>
      </c>
      <c r="U89">
        <v>418</v>
      </c>
      <c r="V89">
        <v>418</v>
      </c>
      <c r="W89">
        <v>253</v>
      </c>
    </row>
    <row r="90" spans="1:23" x14ac:dyDescent="0.45">
      <c r="A90">
        <v>372</v>
      </c>
      <c r="B90">
        <v>507</v>
      </c>
      <c r="C90">
        <v>386</v>
      </c>
      <c r="D90">
        <v>508</v>
      </c>
      <c r="E90">
        <v>405</v>
      </c>
      <c r="F90">
        <v>399</v>
      </c>
      <c r="G90">
        <v>422</v>
      </c>
      <c r="H90">
        <v>406</v>
      </c>
      <c r="I90">
        <v>415</v>
      </c>
      <c r="J90">
        <v>412</v>
      </c>
      <c r="K90">
        <v>233</v>
      </c>
      <c r="L90">
        <v>422</v>
      </c>
      <c r="M90">
        <v>403</v>
      </c>
      <c r="N90">
        <v>233</v>
      </c>
      <c r="O90">
        <v>400</v>
      </c>
      <c r="P90">
        <v>399</v>
      </c>
      <c r="Q90">
        <v>241</v>
      </c>
      <c r="R90">
        <v>405</v>
      </c>
      <c r="S90">
        <v>413</v>
      </c>
      <c r="T90">
        <v>234</v>
      </c>
      <c r="U90">
        <v>405</v>
      </c>
      <c r="V90">
        <v>413</v>
      </c>
      <c r="W90">
        <v>234</v>
      </c>
    </row>
    <row r="91" spans="1:23" x14ac:dyDescent="0.45">
      <c r="A91">
        <v>397</v>
      </c>
      <c r="B91">
        <v>512</v>
      </c>
      <c r="C91">
        <v>398</v>
      </c>
      <c r="D91">
        <v>512</v>
      </c>
      <c r="E91">
        <v>423</v>
      </c>
      <c r="F91">
        <v>429</v>
      </c>
      <c r="G91">
        <v>420</v>
      </c>
      <c r="H91">
        <v>429</v>
      </c>
      <c r="I91">
        <v>423</v>
      </c>
      <c r="J91">
        <v>409</v>
      </c>
      <c r="K91">
        <v>284</v>
      </c>
      <c r="L91">
        <v>430</v>
      </c>
      <c r="M91">
        <v>409</v>
      </c>
      <c r="N91">
        <v>281</v>
      </c>
      <c r="O91">
        <v>440</v>
      </c>
      <c r="P91">
        <v>399</v>
      </c>
      <c r="Q91">
        <v>234</v>
      </c>
      <c r="R91">
        <v>419</v>
      </c>
      <c r="S91">
        <v>409</v>
      </c>
      <c r="T91">
        <v>282</v>
      </c>
      <c r="U91">
        <v>419</v>
      </c>
      <c r="V91">
        <v>409</v>
      </c>
      <c r="W91">
        <v>282</v>
      </c>
    </row>
    <row r="92" spans="1:23" x14ac:dyDescent="0.45">
      <c r="A92">
        <v>416</v>
      </c>
      <c r="B92">
        <v>511</v>
      </c>
      <c r="C92">
        <v>403</v>
      </c>
      <c r="D92">
        <v>511</v>
      </c>
      <c r="E92">
        <v>434</v>
      </c>
      <c r="F92">
        <v>436</v>
      </c>
      <c r="G92">
        <v>409</v>
      </c>
      <c r="H92">
        <v>436</v>
      </c>
      <c r="I92">
        <v>435</v>
      </c>
      <c r="J92">
        <v>423</v>
      </c>
      <c r="K92">
        <v>244</v>
      </c>
      <c r="L92">
        <v>435</v>
      </c>
      <c r="M92">
        <v>423</v>
      </c>
      <c r="N92">
        <v>245</v>
      </c>
      <c r="O92">
        <v>451</v>
      </c>
      <c r="P92">
        <v>419</v>
      </c>
      <c r="Q92">
        <v>242</v>
      </c>
      <c r="R92">
        <v>428</v>
      </c>
      <c r="S92">
        <v>423</v>
      </c>
      <c r="T92">
        <v>244</v>
      </c>
      <c r="U92">
        <v>428</v>
      </c>
      <c r="V92">
        <v>423</v>
      </c>
      <c r="W92">
        <v>244</v>
      </c>
    </row>
    <row r="93" spans="1:23" x14ac:dyDescent="0.45">
      <c r="A93">
        <v>419</v>
      </c>
      <c r="B93">
        <v>511</v>
      </c>
      <c r="C93">
        <v>415</v>
      </c>
      <c r="D93">
        <v>511</v>
      </c>
      <c r="E93">
        <v>428</v>
      </c>
      <c r="F93">
        <v>423</v>
      </c>
      <c r="G93">
        <v>423</v>
      </c>
      <c r="H93">
        <v>423</v>
      </c>
      <c r="I93">
        <v>428</v>
      </c>
      <c r="J93">
        <v>432</v>
      </c>
      <c r="K93">
        <v>245</v>
      </c>
      <c r="L93">
        <v>433</v>
      </c>
      <c r="M93">
        <v>432</v>
      </c>
      <c r="N93">
        <v>245</v>
      </c>
      <c r="O93">
        <v>431</v>
      </c>
      <c r="P93">
        <v>424</v>
      </c>
      <c r="Q93">
        <v>254</v>
      </c>
      <c r="R93">
        <v>435</v>
      </c>
      <c r="S93">
        <v>432</v>
      </c>
      <c r="T93">
        <v>243</v>
      </c>
      <c r="U93">
        <v>435</v>
      </c>
      <c r="V93">
        <v>432</v>
      </c>
      <c r="W93">
        <v>243</v>
      </c>
    </row>
    <row r="94" spans="1:23" x14ac:dyDescent="0.45">
      <c r="A94">
        <v>402</v>
      </c>
      <c r="B94">
        <v>510</v>
      </c>
      <c r="C94">
        <v>416</v>
      </c>
      <c r="D94">
        <v>510</v>
      </c>
      <c r="E94">
        <v>426</v>
      </c>
      <c r="F94">
        <v>425</v>
      </c>
      <c r="G94">
        <v>406</v>
      </c>
      <c r="H94">
        <v>425</v>
      </c>
      <c r="I94">
        <v>417</v>
      </c>
      <c r="J94">
        <v>415</v>
      </c>
      <c r="K94">
        <v>239</v>
      </c>
      <c r="L94">
        <v>434</v>
      </c>
      <c r="M94">
        <v>415</v>
      </c>
      <c r="N94">
        <v>239</v>
      </c>
      <c r="O94">
        <v>441</v>
      </c>
      <c r="P94">
        <v>393</v>
      </c>
      <c r="Q94">
        <v>243</v>
      </c>
      <c r="R94">
        <v>422</v>
      </c>
      <c r="S94">
        <v>415</v>
      </c>
      <c r="T94">
        <v>240</v>
      </c>
      <c r="U94">
        <v>422</v>
      </c>
      <c r="V94">
        <v>415</v>
      </c>
      <c r="W94">
        <v>240</v>
      </c>
    </row>
    <row r="95" spans="1:23" x14ac:dyDescent="0.45">
      <c r="A95">
        <v>401</v>
      </c>
      <c r="B95">
        <v>512</v>
      </c>
      <c r="C95">
        <v>398</v>
      </c>
      <c r="D95">
        <v>512</v>
      </c>
      <c r="E95">
        <v>409</v>
      </c>
      <c r="F95">
        <v>450</v>
      </c>
      <c r="G95">
        <v>424</v>
      </c>
      <c r="H95">
        <v>434</v>
      </c>
      <c r="I95">
        <v>451</v>
      </c>
      <c r="J95">
        <v>423</v>
      </c>
      <c r="K95">
        <v>255</v>
      </c>
      <c r="L95">
        <v>444</v>
      </c>
      <c r="M95">
        <v>423</v>
      </c>
      <c r="N95">
        <v>255</v>
      </c>
      <c r="O95">
        <v>441</v>
      </c>
      <c r="P95">
        <v>420</v>
      </c>
      <c r="Q95">
        <v>239</v>
      </c>
      <c r="R95">
        <v>446</v>
      </c>
      <c r="S95">
        <v>423</v>
      </c>
      <c r="T95">
        <v>257</v>
      </c>
      <c r="U95">
        <v>446</v>
      </c>
      <c r="V95">
        <v>423</v>
      </c>
      <c r="W95">
        <v>257</v>
      </c>
    </row>
    <row r="96" spans="1:23" x14ac:dyDescent="0.45">
      <c r="A96">
        <v>389</v>
      </c>
      <c r="B96">
        <v>510</v>
      </c>
      <c r="C96">
        <v>389</v>
      </c>
      <c r="D96">
        <v>510</v>
      </c>
      <c r="E96">
        <v>415</v>
      </c>
      <c r="F96">
        <v>417</v>
      </c>
      <c r="G96">
        <v>416</v>
      </c>
      <c r="H96">
        <v>417</v>
      </c>
      <c r="I96">
        <v>434</v>
      </c>
      <c r="J96">
        <v>392</v>
      </c>
      <c r="K96">
        <v>241</v>
      </c>
      <c r="L96">
        <v>420</v>
      </c>
      <c r="M96">
        <v>392</v>
      </c>
      <c r="N96">
        <v>243</v>
      </c>
      <c r="O96">
        <v>434</v>
      </c>
      <c r="P96">
        <v>395</v>
      </c>
      <c r="Q96">
        <v>233</v>
      </c>
      <c r="R96">
        <v>424</v>
      </c>
      <c r="S96">
        <v>392</v>
      </c>
      <c r="T96">
        <v>242</v>
      </c>
      <c r="U96">
        <v>424</v>
      </c>
      <c r="V96">
        <v>392</v>
      </c>
      <c r="W96">
        <v>242</v>
      </c>
    </row>
    <row r="97" spans="1:160" x14ac:dyDescent="0.45">
      <c r="A97">
        <v>404</v>
      </c>
      <c r="B97">
        <v>512</v>
      </c>
      <c r="C97">
        <v>419</v>
      </c>
      <c r="D97">
        <v>512</v>
      </c>
      <c r="E97">
        <v>431</v>
      </c>
      <c r="F97">
        <v>430</v>
      </c>
      <c r="G97">
        <v>414</v>
      </c>
      <c r="H97">
        <v>430</v>
      </c>
      <c r="I97">
        <v>436</v>
      </c>
      <c r="J97">
        <v>424</v>
      </c>
      <c r="K97">
        <v>248</v>
      </c>
      <c r="L97">
        <v>436</v>
      </c>
      <c r="M97">
        <v>424</v>
      </c>
      <c r="N97">
        <v>245</v>
      </c>
      <c r="O97">
        <v>432</v>
      </c>
      <c r="P97">
        <v>409</v>
      </c>
      <c r="Q97">
        <v>255</v>
      </c>
      <c r="R97">
        <v>437</v>
      </c>
      <c r="S97">
        <v>424</v>
      </c>
      <c r="T97">
        <v>247</v>
      </c>
      <c r="U97">
        <v>440</v>
      </c>
      <c r="V97">
        <v>424</v>
      </c>
      <c r="W97">
        <v>247</v>
      </c>
    </row>
    <row r="98" spans="1:160" x14ac:dyDescent="0.45">
      <c r="A98">
        <v>382</v>
      </c>
      <c r="B98">
        <v>511</v>
      </c>
      <c r="C98">
        <v>404</v>
      </c>
      <c r="D98">
        <v>511</v>
      </c>
      <c r="E98">
        <v>404</v>
      </c>
      <c r="F98">
        <v>410</v>
      </c>
      <c r="G98">
        <v>407</v>
      </c>
      <c r="H98">
        <v>410</v>
      </c>
      <c r="I98">
        <v>423</v>
      </c>
      <c r="J98">
        <v>410</v>
      </c>
      <c r="K98">
        <v>245</v>
      </c>
      <c r="L98">
        <v>451</v>
      </c>
      <c r="M98">
        <v>422</v>
      </c>
      <c r="N98">
        <v>244</v>
      </c>
      <c r="O98">
        <v>430</v>
      </c>
      <c r="P98">
        <v>411</v>
      </c>
      <c r="Q98">
        <v>238</v>
      </c>
      <c r="R98">
        <v>445</v>
      </c>
      <c r="S98">
        <v>422</v>
      </c>
      <c r="T98">
        <v>245</v>
      </c>
      <c r="U98">
        <v>445</v>
      </c>
      <c r="V98">
        <v>422</v>
      </c>
      <c r="W98">
        <v>245</v>
      </c>
    </row>
    <row r="99" spans="1:160" x14ac:dyDescent="0.45">
      <c r="A99">
        <v>413</v>
      </c>
      <c r="B99">
        <v>504</v>
      </c>
      <c r="C99">
        <v>403</v>
      </c>
      <c r="D99">
        <v>504</v>
      </c>
      <c r="E99">
        <v>418</v>
      </c>
      <c r="F99">
        <v>427</v>
      </c>
      <c r="G99">
        <v>425</v>
      </c>
      <c r="H99">
        <v>426</v>
      </c>
      <c r="I99">
        <v>416</v>
      </c>
      <c r="J99">
        <v>401</v>
      </c>
      <c r="K99">
        <v>267</v>
      </c>
      <c r="L99">
        <v>424</v>
      </c>
      <c r="M99">
        <v>401</v>
      </c>
      <c r="N99">
        <v>264</v>
      </c>
      <c r="O99">
        <v>427</v>
      </c>
      <c r="P99">
        <v>393</v>
      </c>
      <c r="Q99">
        <v>234</v>
      </c>
      <c r="R99">
        <v>414</v>
      </c>
      <c r="S99">
        <v>401</v>
      </c>
      <c r="T99">
        <v>267</v>
      </c>
      <c r="U99">
        <v>414</v>
      </c>
      <c r="V99">
        <v>401</v>
      </c>
      <c r="W99">
        <v>267</v>
      </c>
    </row>
    <row r="100" spans="1:160" x14ac:dyDescent="0.45">
      <c r="A100">
        <v>398</v>
      </c>
      <c r="B100">
        <v>509</v>
      </c>
      <c r="C100">
        <v>405</v>
      </c>
      <c r="D100">
        <v>509</v>
      </c>
      <c r="E100">
        <v>416</v>
      </c>
      <c r="F100">
        <v>429</v>
      </c>
      <c r="G100">
        <v>417</v>
      </c>
      <c r="H100">
        <v>429</v>
      </c>
      <c r="I100">
        <v>433</v>
      </c>
      <c r="J100">
        <v>414</v>
      </c>
      <c r="K100">
        <v>242</v>
      </c>
      <c r="L100">
        <v>433</v>
      </c>
      <c r="M100">
        <v>414</v>
      </c>
      <c r="N100">
        <v>243</v>
      </c>
      <c r="O100">
        <v>416</v>
      </c>
      <c r="P100">
        <v>423</v>
      </c>
      <c r="Q100">
        <v>236</v>
      </c>
      <c r="R100">
        <v>426</v>
      </c>
      <c r="S100">
        <v>414</v>
      </c>
      <c r="T100">
        <v>242</v>
      </c>
      <c r="U100">
        <v>426</v>
      </c>
      <c r="V100">
        <v>414</v>
      </c>
      <c r="W100">
        <v>242</v>
      </c>
    </row>
    <row r="101" spans="1:160" x14ac:dyDescent="0.45">
      <c r="A101">
        <v>398</v>
      </c>
      <c r="B101">
        <v>512</v>
      </c>
      <c r="C101">
        <v>408</v>
      </c>
      <c r="D101">
        <v>512</v>
      </c>
      <c r="E101">
        <v>414</v>
      </c>
      <c r="F101">
        <v>431</v>
      </c>
      <c r="G101">
        <v>433</v>
      </c>
      <c r="H101">
        <v>440</v>
      </c>
      <c r="I101">
        <v>422</v>
      </c>
      <c r="J101">
        <v>383</v>
      </c>
      <c r="K101">
        <v>244</v>
      </c>
      <c r="L101">
        <v>420</v>
      </c>
      <c r="M101">
        <v>400</v>
      </c>
      <c r="N101">
        <v>243</v>
      </c>
      <c r="O101">
        <v>432</v>
      </c>
      <c r="P101">
        <v>387</v>
      </c>
      <c r="Q101">
        <v>252</v>
      </c>
      <c r="R101">
        <v>422</v>
      </c>
      <c r="S101">
        <v>394</v>
      </c>
      <c r="T101">
        <v>242</v>
      </c>
      <c r="U101">
        <v>422</v>
      </c>
      <c r="V101">
        <v>394</v>
      </c>
      <c r="W101">
        <v>242</v>
      </c>
    </row>
    <row r="102" spans="1:160" x14ac:dyDescent="0.45">
      <c r="A102">
        <v>410</v>
      </c>
      <c r="B102">
        <v>509</v>
      </c>
      <c r="C102">
        <v>406</v>
      </c>
      <c r="D102">
        <v>509</v>
      </c>
      <c r="E102">
        <v>428</v>
      </c>
      <c r="F102">
        <v>430</v>
      </c>
      <c r="G102">
        <v>427</v>
      </c>
      <c r="H102">
        <v>444</v>
      </c>
      <c r="I102">
        <v>434</v>
      </c>
      <c r="J102">
        <v>419</v>
      </c>
      <c r="K102">
        <v>250</v>
      </c>
      <c r="L102">
        <v>434</v>
      </c>
      <c r="M102">
        <v>419</v>
      </c>
      <c r="N102">
        <v>250</v>
      </c>
      <c r="O102">
        <v>420</v>
      </c>
      <c r="P102">
        <v>397</v>
      </c>
      <c r="Q102">
        <v>248</v>
      </c>
      <c r="R102">
        <v>449</v>
      </c>
      <c r="S102">
        <v>419</v>
      </c>
      <c r="T102">
        <v>250</v>
      </c>
      <c r="U102">
        <v>445</v>
      </c>
      <c r="V102">
        <v>419</v>
      </c>
      <c r="W102">
        <v>250</v>
      </c>
    </row>
    <row r="104" spans="1:160" x14ac:dyDescent="0.45">
      <c r="A104" t="s">
        <v>0</v>
      </c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L104" t="s">
        <v>19</v>
      </c>
      <c r="AM104" s="3">
        <v>2.2000000000000002</v>
      </c>
      <c r="BW104" t="s">
        <v>31</v>
      </c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</row>
    <row r="105" spans="1:160" x14ac:dyDescent="0.45"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</row>
    <row r="106" spans="1:160" x14ac:dyDescent="0.45">
      <c r="A106" s="2"/>
      <c r="B106" s="2" t="str">
        <f>A2</f>
        <v>UF Mul Cbrt</v>
      </c>
      <c r="C106" s="2" t="str">
        <f t="shared" ref="C106:X106" si="0">B2</f>
        <v>UF MulVA Cbrt</v>
      </c>
      <c r="D106" s="2"/>
      <c r="E106" s="2" t="str">
        <f t="shared" si="0"/>
        <v>UF NoLogVA Cbrt</v>
      </c>
      <c r="F106" s="2" t="str">
        <f t="shared" si="0"/>
        <v>UFDistr Mul Cbrt</v>
      </c>
      <c r="G106" s="2" t="str">
        <f t="shared" si="0"/>
        <v>UFDistr MulVA Cbrt</v>
      </c>
      <c r="H106" s="2"/>
      <c r="I106" s="2" t="str">
        <f t="shared" si="0"/>
        <v>UFDistr NoLogVA Cbrt</v>
      </c>
      <c r="J106" s="2" t="str">
        <f t="shared" si="0"/>
        <v>UFCenter Bitdiff Cbrt</v>
      </c>
      <c r="K106" s="2" t="str">
        <f t="shared" si="0"/>
        <v>UFCenter BitdiffVA Cbrt</v>
      </c>
      <c r="L106" s="2" t="str">
        <f t="shared" si="0"/>
        <v>UFCenter BitdiffFN Cbrt</v>
      </c>
      <c r="M106" s="2"/>
      <c r="N106" s="2" t="str">
        <f t="shared" si="0"/>
        <v>UFCenter HardLogVA Cbrt</v>
      </c>
      <c r="O106" s="2" t="str">
        <f t="shared" si="0"/>
        <v>UFCenter HardLogFN Cbrt</v>
      </c>
      <c r="P106" s="2" t="str">
        <f t="shared" si="0"/>
        <v>UFCenter Log Cbrt</v>
      </c>
      <c r="Q106" s="2" t="str">
        <f t="shared" si="0"/>
        <v>UFCenter LogVA Cbrt</v>
      </c>
      <c r="R106" s="2" t="str">
        <f t="shared" si="0"/>
        <v>UFCenter LogFN Cbrt</v>
      </c>
      <c r="S106" s="2" t="str">
        <f t="shared" si="0"/>
        <v>UFCenter Mul Cbrt</v>
      </c>
      <c r="T106" s="2" t="str">
        <f t="shared" si="0"/>
        <v>UFCenter MulVA Cbrt</v>
      </c>
      <c r="U106" s="2" t="str">
        <f t="shared" si="0"/>
        <v>UFCenter MulFN Cbrt</v>
      </c>
      <c r="V106" s="2" t="str">
        <f t="shared" si="0"/>
        <v>UFCenter NoLog Cbrt</v>
      </c>
      <c r="W106" s="2" t="str">
        <f t="shared" si="0"/>
        <v>UFCenter NoLogVA Cbrt</v>
      </c>
      <c r="X106" s="2" t="str">
        <f t="shared" si="0"/>
        <v>UFCenter NoLogFN Cbrt</v>
      </c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M106" s="4" t="str">
        <f>A2</f>
        <v>UF Mul Cbrt</v>
      </c>
      <c r="AN106" s="4" t="str">
        <f t="shared" ref="AN106:BU106" si="1">B2</f>
        <v>UF MulVA Cbrt</v>
      </c>
      <c r="AO106" s="4" t="str">
        <f t="shared" si="1"/>
        <v>UF NoLog Cbrt</v>
      </c>
      <c r="AP106" s="4" t="str">
        <f t="shared" si="1"/>
        <v>UF NoLogVA Cbrt</v>
      </c>
      <c r="AQ106" s="4" t="str">
        <f t="shared" si="1"/>
        <v>UFDistr Mul Cbrt</v>
      </c>
      <c r="AR106" s="4" t="str">
        <f t="shared" si="1"/>
        <v>UFDistr MulVA Cbrt</v>
      </c>
      <c r="AS106" s="4" t="str">
        <f t="shared" si="1"/>
        <v>UFDistr NoLog Cbrt</v>
      </c>
      <c r="AT106" s="4" t="str">
        <f t="shared" si="1"/>
        <v>UFDistr NoLogVA Cbrt</v>
      </c>
      <c r="AU106" s="4" t="str">
        <f t="shared" si="1"/>
        <v>UFCenter Bitdiff Cbrt</v>
      </c>
      <c r="AV106" s="4" t="str">
        <f t="shared" si="1"/>
        <v>UFCenter BitdiffVA Cbrt</v>
      </c>
      <c r="AW106" s="4" t="str">
        <f t="shared" si="1"/>
        <v>UFCenter BitdiffFN Cbrt</v>
      </c>
      <c r="AX106" s="4" t="str">
        <f t="shared" si="1"/>
        <v>UFCenter HardLog Cbrt</v>
      </c>
      <c r="AY106" s="4" t="str">
        <f t="shared" si="1"/>
        <v>UFCenter HardLogVA Cbrt</v>
      </c>
      <c r="AZ106" s="4" t="str">
        <f t="shared" si="1"/>
        <v>UFCenter HardLogFN Cbrt</v>
      </c>
      <c r="BA106" s="4" t="str">
        <f t="shared" si="1"/>
        <v>UFCenter Log Cbrt</v>
      </c>
      <c r="BB106" s="4" t="str">
        <f t="shared" si="1"/>
        <v>UFCenter LogVA Cbrt</v>
      </c>
      <c r="BC106" s="4" t="str">
        <f t="shared" si="1"/>
        <v>UFCenter LogFN Cbrt</v>
      </c>
      <c r="BD106" s="4" t="str">
        <f t="shared" si="1"/>
        <v>UFCenter Mul Cbrt</v>
      </c>
      <c r="BE106" s="4" t="str">
        <f t="shared" si="1"/>
        <v>UFCenter MulVA Cbrt</v>
      </c>
      <c r="BF106" s="4" t="str">
        <f t="shared" si="1"/>
        <v>UFCenter MulFN Cbrt</v>
      </c>
      <c r="BG106" s="4" t="str">
        <f t="shared" si="1"/>
        <v>UFCenter NoLog Cbrt</v>
      </c>
      <c r="BH106" s="4" t="str">
        <f t="shared" si="1"/>
        <v>UFCenter NoLogVA Cbrt</v>
      </c>
      <c r="BI106" s="4" t="str">
        <f t="shared" si="1"/>
        <v>UFCenter NoLogFN Cbrt</v>
      </c>
      <c r="BJ106" s="4">
        <f t="shared" si="1"/>
        <v>0</v>
      </c>
      <c r="BK106" s="4">
        <f t="shared" si="1"/>
        <v>0</v>
      </c>
      <c r="BL106" s="4">
        <f t="shared" si="1"/>
        <v>0</v>
      </c>
      <c r="BM106" s="4">
        <f t="shared" si="1"/>
        <v>0</v>
      </c>
      <c r="BN106" s="4">
        <f t="shared" si="1"/>
        <v>0</v>
      </c>
      <c r="BO106" s="4">
        <f t="shared" si="1"/>
        <v>0</v>
      </c>
      <c r="BP106" s="4">
        <f t="shared" si="1"/>
        <v>0</v>
      </c>
      <c r="BQ106" s="4">
        <f t="shared" si="1"/>
        <v>0</v>
      </c>
      <c r="BR106" s="4">
        <f t="shared" si="1"/>
        <v>0</v>
      </c>
      <c r="BS106" s="4">
        <f t="shared" si="1"/>
        <v>0</v>
      </c>
      <c r="BT106" s="4">
        <f t="shared" si="1"/>
        <v>0</v>
      </c>
      <c r="BU106" s="4">
        <f t="shared" si="1"/>
        <v>0</v>
      </c>
      <c r="BW106" s="2"/>
      <c r="BX106" s="2" t="str">
        <f>A2</f>
        <v>UF Mul Cbrt</v>
      </c>
      <c r="BY106" s="2" t="str">
        <f t="shared" ref="BY106:DF106" si="2">B2</f>
        <v>UF MulVA Cbrt</v>
      </c>
      <c r="BZ106" s="2" t="str">
        <f t="shared" si="2"/>
        <v>UF NoLog Cbrt</v>
      </c>
      <c r="CA106" s="2" t="str">
        <f t="shared" si="2"/>
        <v>UF NoLogVA Cbrt</v>
      </c>
      <c r="CB106" s="2" t="str">
        <f t="shared" si="2"/>
        <v>UFDistr Mul Cbrt</v>
      </c>
      <c r="CC106" s="2" t="str">
        <f t="shared" si="2"/>
        <v>UFDistr MulVA Cbrt</v>
      </c>
      <c r="CD106" s="2" t="str">
        <f t="shared" si="2"/>
        <v>UFDistr NoLog Cbrt</v>
      </c>
      <c r="CE106" s="2" t="str">
        <f t="shared" si="2"/>
        <v>UFDistr NoLogVA Cbrt</v>
      </c>
      <c r="CF106" s="2" t="str">
        <f t="shared" si="2"/>
        <v>UFCenter Bitdiff Cbrt</v>
      </c>
      <c r="CG106" s="2" t="str">
        <f t="shared" si="2"/>
        <v>UFCenter BitdiffVA Cbrt</v>
      </c>
      <c r="CH106" s="2" t="str">
        <f t="shared" si="2"/>
        <v>UFCenter BitdiffFN Cbrt</v>
      </c>
      <c r="CI106" s="2" t="str">
        <f t="shared" si="2"/>
        <v>UFCenter HardLog Cbrt</v>
      </c>
      <c r="CJ106" s="2" t="str">
        <f t="shared" si="2"/>
        <v>UFCenter HardLogVA Cbrt</v>
      </c>
      <c r="CK106" s="2" t="str">
        <f t="shared" si="2"/>
        <v>UFCenter HardLogFN Cbrt</v>
      </c>
      <c r="CL106" s="2" t="str">
        <f t="shared" si="2"/>
        <v>UFCenter Log Cbrt</v>
      </c>
      <c r="CM106" s="2" t="str">
        <f t="shared" si="2"/>
        <v>UFCenter LogVA Cbrt</v>
      </c>
      <c r="CN106" s="2" t="str">
        <f t="shared" si="2"/>
        <v>UFCenter LogFN Cbrt</v>
      </c>
      <c r="CO106" s="2" t="str">
        <f t="shared" si="2"/>
        <v>UFCenter Mul Cbrt</v>
      </c>
      <c r="CP106" s="2" t="str">
        <f t="shared" si="2"/>
        <v>UFCenter MulVA Cbrt</v>
      </c>
      <c r="CQ106" s="2" t="str">
        <f t="shared" si="2"/>
        <v>UFCenter MulFN Cbrt</v>
      </c>
      <c r="CR106" s="2" t="str">
        <f t="shared" si="2"/>
        <v>UFCenter NoLog Cbrt</v>
      </c>
      <c r="CS106" s="2" t="str">
        <f t="shared" si="2"/>
        <v>UFCenter NoLogVA Cbrt</v>
      </c>
      <c r="CT106" s="2" t="str">
        <f t="shared" si="2"/>
        <v>UFCenter NoLogFN Cbrt</v>
      </c>
      <c r="CU106" s="2">
        <f t="shared" si="2"/>
        <v>0</v>
      </c>
      <c r="CV106" s="2">
        <f t="shared" si="2"/>
        <v>0</v>
      </c>
      <c r="CW106" s="2">
        <f t="shared" si="2"/>
        <v>0</v>
      </c>
      <c r="CX106" s="2">
        <f t="shared" si="2"/>
        <v>0</v>
      </c>
      <c r="CY106" s="2">
        <f t="shared" si="2"/>
        <v>0</v>
      </c>
      <c r="CZ106" s="2">
        <f t="shared" si="2"/>
        <v>0</v>
      </c>
      <c r="DA106" s="2">
        <f t="shared" si="2"/>
        <v>0</v>
      </c>
      <c r="DB106" s="2">
        <f t="shared" si="2"/>
        <v>0</v>
      </c>
      <c r="DC106" s="2">
        <f t="shared" si="2"/>
        <v>0</v>
      </c>
      <c r="DD106" s="2">
        <f t="shared" si="2"/>
        <v>0</v>
      </c>
      <c r="DE106" s="2">
        <f t="shared" si="2"/>
        <v>0</v>
      </c>
      <c r="DF106" s="2">
        <f t="shared" si="2"/>
        <v>0</v>
      </c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</row>
    <row r="107" spans="1:160" x14ac:dyDescent="0.45">
      <c r="A107" t="s">
        <v>1</v>
      </c>
      <c r="B107">
        <f>AVERAGE(A3:A102)</f>
        <v>400.36</v>
      </c>
      <c r="C107">
        <f t="shared" ref="C107:X107" si="3">AVERAGE(B3:B102)</f>
        <v>509.61</v>
      </c>
      <c r="E107">
        <f t="shared" si="3"/>
        <v>509.64</v>
      </c>
      <c r="F107">
        <f t="shared" si="3"/>
        <v>420.69</v>
      </c>
      <c r="G107">
        <f t="shared" si="3"/>
        <v>424.66</v>
      </c>
      <c r="I107">
        <f t="shared" si="3"/>
        <v>422.78</v>
      </c>
      <c r="J107">
        <f t="shared" si="3"/>
        <v>431.66</v>
      </c>
      <c r="K107">
        <f t="shared" si="3"/>
        <v>415.01</v>
      </c>
      <c r="L107">
        <f t="shared" si="3"/>
        <v>246.99</v>
      </c>
      <c r="N107">
        <f t="shared" si="3"/>
        <v>414.31</v>
      </c>
      <c r="O107">
        <f t="shared" si="3"/>
        <v>246.83</v>
      </c>
      <c r="P107">
        <f t="shared" si="3"/>
        <v>429.05</v>
      </c>
      <c r="Q107">
        <f t="shared" si="3"/>
        <v>411.12</v>
      </c>
      <c r="R107">
        <f t="shared" si="3"/>
        <v>244.52</v>
      </c>
      <c r="S107">
        <f t="shared" si="3"/>
        <v>431.11</v>
      </c>
      <c r="T107">
        <f t="shared" si="3"/>
        <v>415.85</v>
      </c>
      <c r="U107">
        <f t="shared" si="3"/>
        <v>247.02</v>
      </c>
      <c r="V107">
        <f t="shared" si="3"/>
        <v>430.96</v>
      </c>
      <c r="W107">
        <f t="shared" si="3"/>
        <v>415.85</v>
      </c>
      <c r="X107">
        <f t="shared" si="3"/>
        <v>247.02</v>
      </c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L107" t="s">
        <v>22</v>
      </c>
      <c r="AM107" s="5">
        <f>AM114-$AM121</f>
        <v>367</v>
      </c>
      <c r="AN107" s="6">
        <f t="shared" ref="AN107:BU107" si="4">AN114-$AM121</f>
        <v>505</v>
      </c>
      <c r="AO107" s="6">
        <f t="shared" si="4"/>
        <v>359</v>
      </c>
      <c r="AP107" s="6">
        <f t="shared" si="4"/>
        <v>505</v>
      </c>
      <c r="AQ107" s="6">
        <f t="shared" si="4"/>
        <v>398</v>
      </c>
      <c r="AR107" s="6">
        <f t="shared" si="4"/>
        <v>399</v>
      </c>
      <c r="AS107" s="6">
        <f t="shared" si="4"/>
        <v>396</v>
      </c>
      <c r="AT107" s="6">
        <f t="shared" si="4"/>
        <v>396</v>
      </c>
      <c r="AU107" s="6">
        <f t="shared" si="4"/>
        <v>407</v>
      </c>
      <c r="AV107" s="6">
        <f t="shared" si="4"/>
        <v>383</v>
      </c>
      <c r="AW107" s="6">
        <f t="shared" si="4"/>
        <v>230</v>
      </c>
      <c r="AX107" s="6">
        <f t="shared" si="4"/>
        <v>401</v>
      </c>
      <c r="AY107" s="6">
        <f t="shared" si="4"/>
        <v>380</v>
      </c>
      <c r="AZ107" s="6">
        <f t="shared" si="4"/>
        <v>229</v>
      </c>
      <c r="BA107" s="6">
        <f t="shared" si="4"/>
        <v>394</v>
      </c>
      <c r="BB107" s="6">
        <f t="shared" si="4"/>
        <v>371</v>
      </c>
      <c r="BC107" s="6">
        <f t="shared" si="4"/>
        <v>228</v>
      </c>
      <c r="BD107" s="6">
        <f t="shared" si="4"/>
        <v>405</v>
      </c>
      <c r="BE107" s="6">
        <f t="shared" si="4"/>
        <v>386</v>
      </c>
      <c r="BF107" s="6">
        <f t="shared" si="4"/>
        <v>229</v>
      </c>
      <c r="BG107" s="6">
        <f t="shared" si="4"/>
        <v>405</v>
      </c>
      <c r="BH107" s="6">
        <f t="shared" si="4"/>
        <v>386</v>
      </c>
      <c r="BI107" s="6">
        <f t="shared" si="4"/>
        <v>229</v>
      </c>
      <c r="BJ107" s="6">
        <f t="shared" si="4"/>
        <v>0</v>
      </c>
      <c r="BK107" s="6">
        <f t="shared" si="4"/>
        <v>0</v>
      </c>
      <c r="BL107" s="6">
        <f t="shared" si="4"/>
        <v>0</v>
      </c>
      <c r="BM107" s="6">
        <f t="shared" si="4"/>
        <v>0</v>
      </c>
      <c r="BN107" s="6">
        <f t="shared" si="4"/>
        <v>0</v>
      </c>
      <c r="BO107" s="6">
        <f t="shared" si="4"/>
        <v>0</v>
      </c>
      <c r="BP107" s="6">
        <f t="shared" si="4"/>
        <v>0</v>
      </c>
      <c r="BQ107" s="6">
        <f t="shared" si="4"/>
        <v>0</v>
      </c>
      <c r="BR107" s="6">
        <f t="shared" si="4"/>
        <v>0</v>
      </c>
      <c r="BS107" s="6">
        <f t="shared" si="4"/>
        <v>0</v>
      </c>
      <c r="BT107" s="6">
        <f t="shared" si="4"/>
        <v>0</v>
      </c>
      <c r="BU107" s="7">
        <f t="shared" si="4"/>
        <v>0</v>
      </c>
      <c r="BW107" t="s">
        <v>32</v>
      </c>
      <c r="BX107">
        <f>[1]!SHAPIRO(A3:A102)</f>
        <v>0.95450857983945647</v>
      </c>
      <c r="BY107">
        <f>[1]!SHAPIRO(B3:B102)</f>
        <v>0.62623674428710585</v>
      </c>
      <c r="BZ107">
        <f>[1]!SHAPIRO(C3:C102)</f>
        <v>0.93217854852819659</v>
      </c>
      <c r="CA107">
        <f>[1]!SHAPIRO(D3:D102)</f>
        <v>0.63723490224209567</v>
      </c>
      <c r="CB107">
        <f>[1]!SHAPIRO(E3:E102)</f>
        <v>0.98609851964194528</v>
      </c>
      <c r="CC107">
        <f>[1]!SHAPIRO(F3:F102)</f>
        <v>0.95559234442398711</v>
      </c>
      <c r="CD107">
        <f>[1]!SHAPIRO(G3:G102)</f>
        <v>0.97236497770907937</v>
      </c>
      <c r="CE107">
        <f>[1]!SHAPIRO(H3:H102)</f>
        <v>0.91199198629407352</v>
      </c>
      <c r="CF107">
        <f>[1]!SHAPIRO(I3:I102)</f>
        <v>0.97847249124692759</v>
      </c>
      <c r="CG107">
        <f>[1]!SHAPIRO(J3:J102)</f>
        <v>0.97740432341823347</v>
      </c>
      <c r="CH107">
        <f>[1]!SHAPIRO(K3:K102)</f>
        <v>0.88153431692824646</v>
      </c>
      <c r="CI107">
        <f>[1]!SHAPIRO(L3:L102)</f>
        <v>0.96384208681636663</v>
      </c>
      <c r="CJ107">
        <f>[1]!SHAPIRO(M3:M102)</f>
        <v>0.9596253614141057</v>
      </c>
      <c r="CK107">
        <f>[1]!SHAPIRO(N3:N102)</f>
        <v>0.87210821546891437</v>
      </c>
      <c r="CL107">
        <f>[1]!SHAPIRO(O3:O102)</f>
        <v>0.88246843807437614</v>
      </c>
      <c r="CM107">
        <f>[1]!SHAPIRO(P3:P102)</f>
        <v>0.96525613493860818</v>
      </c>
      <c r="CN107">
        <f>[1]!SHAPIRO(Q3:Q102)</f>
        <v>0.8668634612606948</v>
      </c>
      <c r="CO107">
        <f>[1]!SHAPIRO(R3:R102)</f>
        <v>0.972103643017032</v>
      </c>
      <c r="CP107">
        <f>[1]!SHAPIRO(S3:S102)</f>
        <v>0.97969842615378688</v>
      </c>
      <c r="CQ107">
        <f>[1]!SHAPIRO(T3:T102)</f>
        <v>0.88116001512708753</v>
      </c>
      <c r="CR107">
        <f>[1]!SHAPIRO(U3:U102)</f>
        <v>0.97313943553986593</v>
      </c>
      <c r="CS107">
        <f>[1]!SHAPIRO(V3:V102)</f>
        <v>0.97969842615378688</v>
      </c>
      <c r="CT107">
        <f>[1]!SHAPIRO(W3:W102)</f>
        <v>0.88116001512708753</v>
      </c>
      <c r="CU107" t="e">
        <f>[1]!SHAPIRO(X3:X102)</f>
        <v>#VALUE!</v>
      </c>
      <c r="CV107" t="e">
        <f>[1]!SHAPIRO(Y3:Y102)</f>
        <v>#VALUE!</v>
      </c>
      <c r="CW107" t="e">
        <f>[1]!SHAPIRO(Z3:Z102)</f>
        <v>#VALUE!</v>
      </c>
      <c r="CX107" t="e">
        <f>[1]!SHAPIRO(AA3:AA102)</f>
        <v>#VALUE!</v>
      </c>
      <c r="CY107" t="e">
        <f>[1]!SHAPIRO(AB3:AB102)</f>
        <v>#VALUE!</v>
      </c>
      <c r="CZ107" t="e">
        <f>[1]!SHAPIRO(AC3:AC102)</f>
        <v>#VALUE!</v>
      </c>
      <c r="DA107" t="e">
        <f>[1]!SHAPIRO(AD3:AD102)</f>
        <v>#VALUE!</v>
      </c>
      <c r="DB107" t="e">
        <f>[1]!SHAPIRO(AE3:AE102)</f>
        <v>#VALUE!</v>
      </c>
      <c r="DC107" t="e">
        <f>[1]!SHAPIRO(AF3:AF102)</f>
        <v>#VALUE!</v>
      </c>
      <c r="DD107" t="e">
        <f>[1]!SHAPIRO(AG3:AG102)</f>
        <v>#VALUE!</v>
      </c>
      <c r="DE107" t="e">
        <f>[1]!SHAPIRO(AH3:AH102)</f>
        <v>#VALUE!</v>
      </c>
      <c r="DF107" t="e">
        <f>[1]!SHAPIRO(AI3:AI102)</f>
        <v>#VALUE!</v>
      </c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</row>
    <row r="108" spans="1:160" x14ac:dyDescent="0.45">
      <c r="A108" t="s">
        <v>2</v>
      </c>
      <c r="B108">
        <f>_xlfn.STDEV.S(A3:A102)/SQRT(COUNT(A3:A102))</f>
        <v>1.19168160617887</v>
      </c>
      <c r="C108">
        <f t="shared" ref="C108:X108" si="5">_xlfn.STDEV.S(B3:B102)/SQRT(COUNT(B3:B102))</f>
        <v>0.32408223173955869</v>
      </c>
      <c r="E108">
        <f t="shared" si="5"/>
        <v>0.31318500680084982</v>
      </c>
      <c r="F108">
        <f t="shared" si="5"/>
        <v>0.94245488598723526</v>
      </c>
      <c r="G108">
        <f t="shared" si="5"/>
        <v>1.0191321322725051</v>
      </c>
      <c r="I108">
        <f t="shared" si="5"/>
        <v>1.195325913884594</v>
      </c>
      <c r="J108">
        <f t="shared" si="5"/>
        <v>0.9877246579892599</v>
      </c>
      <c r="K108">
        <f t="shared" si="5"/>
        <v>1.1410162934060941</v>
      </c>
      <c r="L108">
        <f t="shared" si="5"/>
        <v>0.99833143623030141</v>
      </c>
      <c r="N108">
        <f t="shared" si="5"/>
        <v>1.1835313534699723</v>
      </c>
      <c r="O108">
        <f t="shared" si="5"/>
        <v>1.0064494046102888</v>
      </c>
      <c r="P108">
        <f t="shared" si="5"/>
        <v>1.3026294309370696</v>
      </c>
      <c r="Q108">
        <f t="shared" si="5"/>
        <v>1.3488700845709731</v>
      </c>
      <c r="R108">
        <f t="shared" si="5"/>
        <v>1.1169474997383348</v>
      </c>
      <c r="S108">
        <f t="shared" si="5"/>
        <v>1.0552317951114538</v>
      </c>
      <c r="T108">
        <f t="shared" si="5"/>
        <v>1.1065804091977236</v>
      </c>
      <c r="U108">
        <f t="shared" si="5"/>
        <v>1.0174219747712718</v>
      </c>
      <c r="V108">
        <f t="shared" si="5"/>
        <v>1.0559040360436802</v>
      </c>
      <c r="W108">
        <f t="shared" si="5"/>
        <v>1.1065804091977236</v>
      </c>
      <c r="X108">
        <f t="shared" si="5"/>
        <v>1.0174219747712718</v>
      </c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L108" t="s">
        <v>26</v>
      </c>
      <c r="AM108" s="8">
        <f>MAX(AM115-AM114,0)</f>
        <v>28.75</v>
      </c>
      <c r="AN108" s="9">
        <f t="shared" ref="AN108:BU111" si="6">MAX(AN115-AN114,0)</f>
        <v>4</v>
      </c>
      <c r="AO108" s="9">
        <f t="shared" si="6"/>
        <v>31.75</v>
      </c>
      <c r="AP108" s="9">
        <f t="shared" si="6"/>
        <v>4</v>
      </c>
      <c r="AQ108" s="9">
        <f t="shared" si="6"/>
        <v>17</v>
      </c>
      <c r="AR108" s="9">
        <f t="shared" si="6"/>
        <v>21</v>
      </c>
      <c r="AS108" s="9">
        <f t="shared" si="6"/>
        <v>19</v>
      </c>
      <c r="AT108" s="9">
        <f t="shared" si="6"/>
        <v>22.75</v>
      </c>
      <c r="AU108" s="9">
        <f t="shared" si="6"/>
        <v>19</v>
      </c>
      <c r="AV108" s="9">
        <f t="shared" si="6"/>
        <v>25</v>
      </c>
      <c r="AW108" s="9">
        <f t="shared" si="6"/>
        <v>11</v>
      </c>
      <c r="AX108" s="9">
        <f t="shared" si="6"/>
        <v>24.75</v>
      </c>
      <c r="AY108" s="9">
        <f t="shared" si="6"/>
        <v>28</v>
      </c>
      <c r="AZ108" s="9">
        <f t="shared" si="6"/>
        <v>12.75</v>
      </c>
      <c r="BA108" s="9">
        <f t="shared" si="6"/>
        <v>29.5</v>
      </c>
      <c r="BB108" s="9">
        <f t="shared" si="6"/>
        <v>31.75</v>
      </c>
      <c r="BC108" s="9">
        <f t="shared" si="6"/>
        <v>10</v>
      </c>
      <c r="BD108" s="9">
        <f t="shared" si="6"/>
        <v>21</v>
      </c>
      <c r="BE108" s="9">
        <f t="shared" si="6"/>
        <v>22</v>
      </c>
      <c r="BF108" s="9">
        <f t="shared" si="6"/>
        <v>12</v>
      </c>
      <c r="BG108" s="9">
        <f t="shared" si="6"/>
        <v>19</v>
      </c>
      <c r="BH108" s="9">
        <f t="shared" si="6"/>
        <v>22</v>
      </c>
      <c r="BI108" s="9">
        <f t="shared" si="6"/>
        <v>12</v>
      </c>
      <c r="BJ108" s="9" t="e">
        <f t="shared" si="6"/>
        <v>#NUM!</v>
      </c>
      <c r="BK108" s="9" t="e">
        <f t="shared" si="6"/>
        <v>#NUM!</v>
      </c>
      <c r="BL108" s="9" t="e">
        <f t="shared" si="6"/>
        <v>#NUM!</v>
      </c>
      <c r="BM108" s="9" t="e">
        <f t="shared" si="6"/>
        <v>#NUM!</v>
      </c>
      <c r="BN108" s="9" t="e">
        <f t="shared" si="6"/>
        <v>#NUM!</v>
      </c>
      <c r="BO108" s="9" t="e">
        <f t="shared" si="6"/>
        <v>#NUM!</v>
      </c>
      <c r="BP108" s="9" t="e">
        <f t="shared" si="6"/>
        <v>#NUM!</v>
      </c>
      <c r="BQ108" s="9" t="e">
        <f t="shared" si="6"/>
        <v>#NUM!</v>
      </c>
      <c r="BR108" s="9" t="e">
        <f t="shared" si="6"/>
        <v>#NUM!</v>
      </c>
      <c r="BS108" s="9" t="e">
        <f t="shared" si="6"/>
        <v>#NUM!</v>
      </c>
      <c r="BT108" s="9" t="e">
        <f t="shared" si="6"/>
        <v>#NUM!</v>
      </c>
      <c r="BU108" s="10" t="e">
        <f t="shared" si="6"/>
        <v>#NUM!</v>
      </c>
      <c r="BW108" t="s">
        <v>33</v>
      </c>
      <c r="BX108">
        <f>[1]!SWTEST(A3:A102)</f>
        <v>1.6641551892911943E-3</v>
      </c>
      <c r="BY108">
        <f>[1]!SWTEST(B3:B102)</f>
        <v>1.3988810110276972E-14</v>
      </c>
      <c r="BZ108">
        <f>[1]!SWTEST(C3:C102)</f>
        <v>6.6298339584935917E-5</v>
      </c>
      <c r="CA108">
        <f>[1]!SWTEST(D3:D102)</f>
        <v>2.3203661214665772E-14</v>
      </c>
      <c r="CB108">
        <f>[1]!SWTEST(E3:E102)</f>
        <v>0.37990748726892742</v>
      </c>
      <c r="CC108">
        <f>[1]!SWTEST(F3:F102)</f>
        <v>1.9746812516618917E-3</v>
      </c>
      <c r="CD108">
        <f>[1]!SWTEST(G3:G102)</f>
        <v>3.3629298244341133E-2</v>
      </c>
      <c r="CE108">
        <f>[1]!SWTEST(H3:H102)</f>
        <v>5.4230168411439905E-6</v>
      </c>
      <c r="CF108">
        <f>[1]!SWTEST(I3:I102)</f>
        <v>0.10099570346629516</v>
      </c>
      <c r="CG108">
        <f>[1]!SWTEST(J3:J102)</f>
        <v>8.3282220949810304E-2</v>
      </c>
      <c r="CH108">
        <f>[1]!SWTEST(K3:K102)</f>
        <v>2.1087334867164742E-7</v>
      </c>
      <c r="CI108">
        <f>[1]!SWTEST(L3:L102)</f>
        <v>7.627519291353746E-3</v>
      </c>
      <c r="CJ108">
        <f>[1]!SWTEST(M3:M102)</f>
        <v>3.7816552221063837E-3</v>
      </c>
      <c r="CK108">
        <f>[1]!SWTEST(N3:N102)</f>
        <v>8.5347581557648766E-8</v>
      </c>
      <c r="CL108">
        <f>[1]!SWTEST(O3:O102)</f>
        <v>2.3117891301271953E-7</v>
      </c>
      <c r="CM108">
        <f>[1]!SWTEST(P3:P102)</f>
        <v>9.6995919353703997E-3</v>
      </c>
      <c r="CN108">
        <f>[1]!SWTEST(Q3:Q102)</f>
        <v>5.2494554925175407E-8</v>
      </c>
      <c r="CO108">
        <f>[1]!SWTEST(R3:R102)</f>
        <v>3.2097589542810945E-2</v>
      </c>
      <c r="CP108">
        <f>[1]!SWTEST(S3:S102)</f>
        <v>0.12593311222554848</v>
      </c>
      <c r="CQ108">
        <f>[1]!SWTEST(T3:T102)</f>
        <v>2.0327095040517662E-7</v>
      </c>
      <c r="CR108">
        <f>[1]!SWTEST(U3:U102)</f>
        <v>3.8623697573128668E-2</v>
      </c>
      <c r="CS108">
        <f>[1]!SWTEST(V3:V102)</f>
        <v>0.12593311222554848</v>
      </c>
      <c r="CT108">
        <f>[1]!SWTEST(W3:W102)</f>
        <v>2.0327095040517662E-7</v>
      </c>
      <c r="CU108" t="e">
        <f>[1]!SWTEST(X3:X102)</f>
        <v>#VALUE!</v>
      </c>
      <c r="CV108" t="e">
        <f>[1]!SWTEST(Y3:Y102)</f>
        <v>#VALUE!</v>
      </c>
      <c r="CW108" t="e">
        <f>[1]!SWTEST(Z3:Z102)</f>
        <v>#VALUE!</v>
      </c>
      <c r="CX108" t="e">
        <f>[1]!SWTEST(AA3:AA102)</f>
        <v>#VALUE!</v>
      </c>
      <c r="CY108" t="e">
        <f>[1]!SWTEST(AB3:AB102)</f>
        <v>#VALUE!</v>
      </c>
      <c r="CZ108" t="e">
        <f>[1]!SWTEST(AC3:AC102)</f>
        <v>#VALUE!</v>
      </c>
      <c r="DA108" t="e">
        <f>[1]!SWTEST(AD3:AD102)</f>
        <v>#VALUE!</v>
      </c>
      <c r="DB108" t="e">
        <f>[1]!SWTEST(AE3:AE102)</f>
        <v>#VALUE!</v>
      </c>
      <c r="DC108" t="e">
        <f>[1]!SWTEST(AF3:AF102)</f>
        <v>#VALUE!</v>
      </c>
      <c r="DD108" t="e">
        <f>[1]!SWTEST(AG3:AG102)</f>
        <v>#VALUE!</v>
      </c>
      <c r="DE108" t="e">
        <f>[1]!SWTEST(AH3:AH102)</f>
        <v>#VALUE!</v>
      </c>
      <c r="DF108" t="e">
        <f>[1]!SWTEST(AI3:AI102)</f>
        <v>#VALUE!</v>
      </c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</row>
    <row r="109" spans="1:160" x14ac:dyDescent="0.45">
      <c r="A109" t="s">
        <v>3</v>
      </c>
      <c r="B109">
        <f>MEDIAN(A3:A102)</f>
        <v>401.5</v>
      </c>
      <c r="C109">
        <f t="shared" ref="C109:X109" si="7">MEDIAN(B3:B102)</f>
        <v>510.5</v>
      </c>
      <c r="E109">
        <f t="shared" si="7"/>
        <v>510.5</v>
      </c>
      <c r="F109">
        <f t="shared" si="7"/>
        <v>421.5</v>
      </c>
      <c r="G109">
        <f t="shared" si="7"/>
        <v>427</v>
      </c>
      <c r="I109">
        <f t="shared" si="7"/>
        <v>425</v>
      </c>
      <c r="J109">
        <f t="shared" si="7"/>
        <v>433</v>
      </c>
      <c r="K109">
        <f t="shared" si="7"/>
        <v>416</v>
      </c>
      <c r="L109">
        <f t="shared" si="7"/>
        <v>245</v>
      </c>
      <c r="N109">
        <f t="shared" si="7"/>
        <v>416</v>
      </c>
      <c r="O109">
        <f t="shared" si="7"/>
        <v>244</v>
      </c>
      <c r="P109">
        <f t="shared" si="7"/>
        <v>430.5</v>
      </c>
      <c r="Q109">
        <f t="shared" si="7"/>
        <v>412</v>
      </c>
      <c r="R109">
        <f t="shared" si="7"/>
        <v>242</v>
      </c>
      <c r="S109">
        <f t="shared" si="7"/>
        <v>432</v>
      </c>
      <c r="T109">
        <f t="shared" si="7"/>
        <v>417</v>
      </c>
      <c r="U109">
        <f t="shared" si="7"/>
        <v>245</v>
      </c>
      <c r="V109">
        <f t="shared" si="7"/>
        <v>432</v>
      </c>
      <c r="W109">
        <f t="shared" si="7"/>
        <v>417</v>
      </c>
      <c r="X109">
        <f t="shared" si="7"/>
        <v>245</v>
      </c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L109" t="s">
        <v>27</v>
      </c>
      <c r="AM109" s="8">
        <f t="shared" ref="AM109:BB111" si="8">MAX(AM116-AM115,0)</f>
        <v>5.75</v>
      </c>
      <c r="AN109" s="9">
        <f t="shared" si="8"/>
        <v>1.5</v>
      </c>
      <c r="AO109" s="9">
        <f t="shared" si="8"/>
        <v>9.25</v>
      </c>
      <c r="AP109" s="9">
        <f t="shared" si="8"/>
        <v>1.5</v>
      </c>
      <c r="AQ109" s="9">
        <f t="shared" si="8"/>
        <v>6.5</v>
      </c>
      <c r="AR109" s="9">
        <f t="shared" si="8"/>
        <v>7</v>
      </c>
      <c r="AS109" s="9">
        <f t="shared" si="8"/>
        <v>7</v>
      </c>
      <c r="AT109" s="9">
        <f t="shared" si="8"/>
        <v>6.25</v>
      </c>
      <c r="AU109" s="9">
        <f t="shared" si="8"/>
        <v>7</v>
      </c>
      <c r="AV109" s="9">
        <f t="shared" si="8"/>
        <v>8</v>
      </c>
      <c r="AW109" s="9">
        <f t="shared" si="8"/>
        <v>4</v>
      </c>
      <c r="AX109" s="9">
        <f t="shared" si="8"/>
        <v>8.25</v>
      </c>
      <c r="AY109" s="9">
        <f t="shared" si="8"/>
        <v>8</v>
      </c>
      <c r="AZ109" s="9">
        <f t="shared" si="8"/>
        <v>2.25</v>
      </c>
      <c r="BA109" s="9">
        <f t="shared" si="8"/>
        <v>7</v>
      </c>
      <c r="BB109" s="9">
        <f t="shared" si="8"/>
        <v>9.25</v>
      </c>
      <c r="BC109" s="9">
        <f t="shared" si="6"/>
        <v>4</v>
      </c>
      <c r="BD109" s="9">
        <f t="shared" si="6"/>
        <v>6</v>
      </c>
      <c r="BE109" s="9">
        <f t="shared" si="6"/>
        <v>9</v>
      </c>
      <c r="BF109" s="9">
        <f t="shared" si="6"/>
        <v>4</v>
      </c>
      <c r="BG109" s="9">
        <f t="shared" si="6"/>
        <v>8</v>
      </c>
      <c r="BH109" s="9">
        <f t="shared" si="6"/>
        <v>9</v>
      </c>
      <c r="BI109" s="9">
        <f t="shared" si="6"/>
        <v>4</v>
      </c>
      <c r="BJ109" s="9" t="e">
        <f t="shared" si="6"/>
        <v>#NUM!</v>
      </c>
      <c r="BK109" s="9" t="e">
        <f t="shared" si="6"/>
        <v>#NUM!</v>
      </c>
      <c r="BL109" s="9" t="e">
        <f t="shared" si="6"/>
        <v>#NUM!</v>
      </c>
      <c r="BM109" s="9" t="e">
        <f t="shared" si="6"/>
        <v>#NUM!</v>
      </c>
      <c r="BN109" s="9" t="e">
        <f t="shared" si="6"/>
        <v>#NUM!</v>
      </c>
      <c r="BO109" s="9" t="e">
        <f t="shared" si="6"/>
        <v>#NUM!</v>
      </c>
      <c r="BP109" s="9" t="e">
        <f t="shared" si="6"/>
        <v>#NUM!</v>
      </c>
      <c r="BQ109" s="9" t="e">
        <f t="shared" si="6"/>
        <v>#NUM!</v>
      </c>
      <c r="BR109" s="9" t="e">
        <f t="shared" si="6"/>
        <v>#NUM!</v>
      </c>
      <c r="BS109" s="9" t="e">
        <f t="shared" si="6"/>
        <v>#NUM!</v>
      </c>
      <c r="BT109" s="9" t="e">
        <f t="shared" si="6"/>
        <v>#NUM!</v>
      </c>
      <c r="BU109" s="10" t="e">
        <f t="shared" si="6"/>
        <v>#NUM!</v>
      </c>
      <c r="BW109" t="s">
        <v>34</v>
      </c>
      <c r="BX109">
        <v>0.05</v>
      </c>
      <c r="BY109">
        <v>0.05</v>
      </c>
      <c r="BZ109">
        <v>0.05</v>
      </c>
      <c r="CA109">
        <v>0.05</v>
      </c>
      <c r="CB109">
        <v>0.05</v>
      </c>
      <c r="CC109">
        <v>0.05</v>
      </c>
      <c r="CD109">
        <v>0.05</v>
      </c>
      <c r="CE109">
        <v>0.05</v>
      </c>
      <c r="CF109">
        <v>0.05</v>
      </c>
      <c r="CG109">
        <v>0.05</v>
      </c>
      <c r="CH109">
        <v>0.05</v>
      </c>
      <c r="CI109">
        <v>0.05</v>
      </c>
      <c r="CJ109">
        <v>0.05</v>
      </c>
      <c r="CK109">
        <v>0.05</v>
      </c>
      <c r="CL109">
        <v>0.05</v>
      </c>
      <c r="CM109">
        <v>0.05</v>
      </c>
      <c r="CN109">
        <v>0.05</v>
      </c>
      <c r="CO109">
        <v>0.05</v>
      </c>
      <c r="CP109">
        <v>0.05</v>
      </c>
      <c r="CQ109">
        <v>0.05</v>
      </c>
      <c r="CR109">
        <v>0.05</v>
      </c>
      <c r="CS109">
        <v>0.05</v>
      </c>
      <c r="CT109">
        <v>0.05</v>
      </c>
      <c r="CU109">
        <v>0.05</v>
      </c>
      <c r="CV109">
        <v>0.05</v>
      </c>
      <c r="CW109">
        <v>0.05</v>
      </c>
      <c r="CX109">
        <v>0.05</v>
      </c>
      <c r="CY109">
        <v>0.05</v>
      </c>
      <c r="CZ109">
        <v>0.05</v>
      </c>
      <c r="DA109">
        <v>0.05</v>
      </c>
      <c r="DB109">
        <v>0.05</v>
      </c>
      <c r="DC109">
        <v>0.05</v>
      </c>
      <c r="DD109">
        <v>0.05</v>
      </c>
      <c r="DE109">
        <v>0.05</v>
      </c>
      <c r="DF109">
        <v>0.05</v>
      </c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</row>
    <row r="110" spans="1:160" x14ac:dyDescent="0.45">
      <c r="A110" t="s">
        <v>4</v>
      </c>
      <c r="B110">
        <f>MODE(A3:A102)</f>
        <v>398</v>
      </c>
      <c r="C110">
        <f t="shared" ref="C110:X110" si="9">MODE(B3:B102)</f>
        <v>511</v>
      </c>
      <c r="E110">
        <f t="shared" si="9"/>
        <v>511</v>
      </c>
      <c r="F110">
        <f t="shared" si="9"/>
        <v>428</v>
      </c>
      <c r="G110">
        <f t="shared" si="9"/>
        <v>430</v>
      </c>
      <c r="I110">
        <f t="shared" si="9"/>
        <v>430</v>
      </c>
      <c r="J110">
        <f t="shared" si="9"/>
        <v>433</v>
      </c>
      <c r="K110">
        <f t="shared" si="9"/>
        <v>416</v>
      </c>
      <c r="L110">
        <f t="shared" si="9"/>
        <v>243</v>
      </c>
      <c r="N110">
        <f t="shared" si="9"/>
        <v>416</v>
      </c>
      <c r="O110">
        <f t="shared" si="9"/>
        <v>244</v>
      </c>
      <c r="P110">
        <f t="shared" si="9"/>
        <v>434</v>
      </c>
      <c r="Q110">
        <f t="shared" si="9"/>
        <v>425</v>
      </c>
      <c r="R110">
        <f t="shared" si="9"/>
        <v>241</v>
      </c>
      <c r="S110">
        <f t="shared" si="9"/>
        <v>436</v>
      </c>
      <c r="T110">
        <f t="shared" si="9"/>
        <v>422</v>
      </c>
      <c r="U110">
        <f t="shared" si="9"/>
        <v>243</v>
      </c>
      <c r="V110">
        <f t="shared" si="9"/>
        <v>428</v>
      </c>
      <c r="W110">
        <f t="shared" si="9"/>
        <v>422</v>
      </c>
      <c r="X110">
        <f t="shared" si="9"/>
        <v>243</v>
      </c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L110" t="s">
        <v>28</v>
      </c>
      <c r="AM110" s="8">
        <f t="shared" si="8"/>
        <v>7.5</v>
      </c>
      <c r="AN110" s="9">
        <f t="shared" si="6"/>
        <v>0.5</v>
      </c>
      <c r="AO110" s="9">
        <f t="shared" si="6"/>
        <v>6</v>
      </c>
      <c r="AP110" s="9">
        <f t="shared" si="6"/>
        <v>0.5</v>
      </c>
      <c r="AQ110" s="9">
        <f t="shared" si="6"/>
        <v>6.5</v>
      </c>
      <c r="AR110" s="9">
        <f t="shared" si="6"/>
        <v>4</v>
      </c>
      <c r="AS110" s="9">
        <f t="shared" si="6"/>
        <v>4.25</v>
      </c>
      <c r="AT110" s="9">
        <f t="shared" si="6"/>
        <v>6</v>
      </c>
      <c r="AU110" s="9">
        <f t="shared" si="6"/>
        <v>4.25</v>
      </c>
      <c r="AV110" s="9">
        <f t="shared" si="6"/>
        <v>7</v>
      </c>
      <c r="AW110" s="9">
        <f t="shared" si="6"/>
        <v>5.25</v>
      </c>
      <c r="AX110" s="9">
        <f t="shared" si="6"/>
        <v>3.25</v>
      </c>
      <c r="AY110" s="9">
        <f t="shared" si="6"/>
        <v>6.25</v>
      </c>
      <c r="AZ110" s="9">
        <f t="shared" si="6"/>
        <v>6</v>
      </c>
      <c r="BA110" s="9">
        <f t="shared" si="6"/>
        <v>6.5</v>
      </c>
      <c r="BB110" s="9">
        <f t="shared" si="6"/>
        <v>10</v>
      </c>
      <c r="BC110" s="9">
        <f t="shared" si="6"/>
        <v>7</v>
      </c>
      <c r="BD110" s="9">
        <f t="shared" si="6"/>
        <v>5</v>
      </c>
      <c r="BE110" s="9">
        <f t="shared" si="6"/>
        <v>6.25</v>
      </c>
      <c r="BF110" s="9">
        <f t="shared" si="6"/>
        <v>5</v>
      </c>
      <c r="BG110" s="9">
        <f t="shared" si="6"/>
        <v>5.5</v>
      </c>
      <c r="BH110" s="9">
        <f t="shared" si="6"/>
        <v>6.25</v>
      </c>
      <c r="BI110" s="9">
        <f t="shared" si="6"/>
        <v>5</v>
      </c>
      <c r="BJ110" s="9" t="e">
        <f t="shared" si="6"/>
        <v>#NUM!</v>
      </c>
      <c r="BK110" s="9" t="e">
        <f t="shared" si="6"/>
        <v>#NUM!</v>
      </c>
      <c r="BL110" s="9" t="e">
        <f t="shared" si="6"/>
        <v>#NUM!</v>
      </c>
      <c r="BM110" s="9" t="e">
        <f t="shared" si="6"/>
        <v>#NUM!</v>
      </c>
      <c r="BN110" s="9" t="e">
        <f t="shared" si="6"/>
        <v>#NUM!</v>
      </c>
      <c r="BO110" s="9" t="e">
        <f t="shared" si="6"/>
        <v>#NUM!</v>
      </c>
      <c r="BP110" s="9" t="e">
        <f t="shared" si="6"/>
        <v>#NUM!</v>
      </c>
      <c r="BQ110" s="9" t="e">
        <f t="shared" si="6"/>
        <v>#NUM!</v>
      </c>
      <c r="BR110" s="9" t="e">
        <f t="shared" si="6"/>
        <v>#NUM!</v>
      </c>
      <c r="BS110" s="9" t="e">
        <f t="shared" si="6"/>
        <v>#NUM!</v>
      </c>
      <c r="BT110" s="9" t="e">
        <f t="shared" si="6"/>
        <v>#NUM!</v>
      </c>
      <c r="BU110" s="10" t="e">
        <f t="shared" si="6"/>
        <v>#NUM!</v>
      </c>
      <c r="BW110" s="1" t="s">
        <v>35</v>
      </c>
      <c r="BX110" s="14" t="str">
        <f>IF(BX108&lt;BX109,"no","yes")</f>
        <v>no</v>
      </c>
      <c r="BY110" s="14" t="str">
        <f t="shared" ref="BY110:DF110" si="10">IF(BY108&lt;BY109,"no","yes")</f>
        <v>no</v>
      </c>
      <c r="BZ110" s="14" t="str">
        <f t="shared" si="10"/>
        <v>no</v>
      </c>
      <c r="CA110" s="14" t="str">
        <f t="shared" si="10"/>
        <v>no</v>
      </c>
      <c r="CB110" s="14" t="str">
        <f t="shared" si="10"/>
        <v>yes</v>
      </c>
      <c r="CC110" s="14" t="str">
        <f t="shared" si="10"/>
        <v>no</v>
      </c>
      <c r="CD110" s="14" t="str">
        <f t="shared" si="10"/>
        <v>no</v>
      </c>
      <c r="CE110" s="14" t="str">
        <f t="shared" si="10"/>
        <v>no</v>
      </c>
      <c r="CF110" s="14" t="str">
        <f t="shared" si="10"/>
        <v>yes</v>
      </c>
      <c r="CG110" s="14" t="str">
        <f t="shared" si="10"/>
        <v>yes</v>
      </c>
      <c r="CH110" s="14" t="str">
        <f t="shared" si="10"/>
        <v>no</v>
      </c>
      <c r="CI110" s="14" t="str">
        <f t="shared" si="10"/>
        <v>no</v>
      </c>
      <c r="CJ110" s="14" t="str">
        <f t="shared" si="10"/>
        <v>no</v>
      </c>
      <c r="CK110" s="14" t="str">
        <f t="shared" si="10"/>
        <v>no</v>
      </c>
      <c r="CL110" s="14" t="str">
        <f t="shared" si="10"/>
        <v>no</v>
      </c>
      <c r="CM110" s="14" t="str">
        <f t="shared" si="10"/>
        <v>no</v>
      </c>
      <c r="CN110" s="14" t="str">
        <f t="shared" si="10"/>
        <v>no</v>
      </c>
      <c r="CO110" s="14" t="str">
        <f t="shared" si="10"/>
        <v>no</v>
      </c>
      <c r="CP110" s="14" t="str">
        <f t="shared" si="10"/>
        <v>yes</v>
      </c>
      <c r="CQ110" s="14" t="str">
        <f t="shared" si="10"/>
        <v>no</v>
      </c>
      <c r="CR110" s="14" t="str">
        <f t="shared" si="10"/>
        <v>no</v>
      </c>
      <c r="CS110" s="14" t="str">
        <f t="shared" si="10"/>
        <v>yes</v>
      </c>
      <c r="CT110" s="14" t="str">
        <f t="shared" si="10"/>
        <v>no</v>
      </c>
      <c r="CU110" s="14" t="e">
        <f t="shared" si="10"/>
        <v>#VALUE!</v>
      </c>
      <c r="CV110" s="14" t="e">
        <f t="shared" si="10"/>
        <v>#VALUE!</v>
      </c>
      <c r="CW110" s="14" t="e">
        <f t="shared" si="10"/>
        <v>#VALUE!</v>
      </c>
      <c r="CX110" s="14" t="e">
        <f t="shared" si="10"/>
        <v>#VALUE!</v>
      </c>
      <c r="CY110" s="14" t="e">
        <f t="shared" si="10"/>
        <v>#VALUE!</v>
      </c>
      <c r="CZ110" s="14" t="e">
        <f t="shared" si="10"/>
        <v>#VALUE!</v>
      </c>
      <c r="DA110" s="14" t="e">
        <f t="shared" si="10"/>
        <v>#VALUE!</v>
      </c>
      <c r="DB110" s="14" t="e">
        <f t="shared" si="10"/>
        <v>#VALUE!</v>
      </c>
      <c r="DC110" s="14" t="e">
        <f t="shared" si="10"/>
        <v>#VALUE!</v>
      </c>
      <c r="DD110" s="14" t="e">
        <f t="shared" si="10"/>
        <v>#VALUE!</v>
      </c>
      <c r="DE110" s="14" t="e">
        <f t="shared" si="10"/>
        <v>#VALUE!</v>
      </c>
      <c r="DF110" s="14" t="e">
        <f t="shared" si="10"/>
        <v>#VALUE!</v>
      </c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</row>
    <row r="111" spans="1:160" x14ac:dyDescent="0.45">
      <c r="A111" t="s">
        <v>5</v>
      </c>
      <c r="B111">
        <f>_xlfn.STDEV.S(A3:A102)</f>
        <v>11.916816061788699</v>
      </c>
      <c r="C111">
        <f t="shared" ref="C111:X111" si="11">_xlfn.STDEV.S(B3:B102)</f>
        <v>3.2408223173955868</v>
      </c>
      <c r="E111">
        <f t="shared" si="11"/>
        <v>3.131850068008498</v>
      </c>
      <c r="F111">
        <f t="shared" si="11"/>
        <v>9.4245488598723526</v>
      </c>
      <c r="G111">
        <f t="shared" si="11"/>
        <v>10.191321322725051</v>
      </c>
      <c r="I111">
        <f t="shared" si="11"/>
        <v>11.95325913884594</v>
      </c>
      <c r="J111">
        <f t="shared" si="11"/>
        <v>9.8772465798925992</v>
      </c>
      <c r="K111">
        <f t="shared" si="11"/>
        <v>11.410162934060942</v>
      </c>
      <c r="L111">
        <f t="shared" si="11"/>
        <v>9.9833143623030143</v>
      </c>
      <c r="N111">
        <f t="shared" si="11"/>
        <v>11.835313534699722</v>
      </c>
      <c r="O111">
        <f t="shared" si="11"/>
        <v>10.064494046102887</v>
      </c>
      <c r="P111">
        <f t="shared" si="11"/>
        <v>13.026294309370696</v>
      </c>
      <c r="Q111">
        <f t="shared" si="11"/>
        <v>13.488700845709731</v>
      </c>
      <c r="R111">
        <f t="shared" si="11"/>
        <v>11.169474997383348</v>
      </c>
      <c r="S111">
        <f t="shared" si="11"/>
        <v>10.552317951114539</v>
      </c>
      <c r="T111">
        <f t="shared" si="11"/>
        <v>11.065804091977236</v>
      </c>
      <c r="U111">
        <f t="shared" si="11"/>
        <v>10.174219747712717</v>
      </c>
      <c r="V111">
        <f t="shared" si="11"/>
        <v>10.559040360436802</v>
      </c>
      <c r="W111">
        <f t="shared" si="11"/>
        <v>11.065804091977236</v>
      </c>
      <c r="X111">
        <f t="shared" si="11"/>
        <v>10.174219747712717</v>
      </c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L111" t="s">
        <v>29</v>
      </c>
      <c r="AM111" s="8">
        <f t="shared" si="8"/>
        <v>10</v>
      </c>
      <c r="AN111" s="9">
        <f t="shared" si="6"/>
        <v>1</v>
      </c>
      <c r="AO111" s="9">
        <f t="shared" si="6"/>
        <v>13</v>
      </c>
      <c r="AP111" s="9">
        <f t="shared" si="6"/>
        <v>1</v>
      </c>
      <c r="AQ111" s="9">
        <f t="shared" si="6"/>
        <v>12</v>
      </c>
      <c r="AR111" s="9">
        <f t="shared" si="6"/>
        <v>19</v>
      </c>
      <c r="AS111" s="9">
        <f t="shared" si="6"/>
        <v>9.75</v>
      </c>
      <c r="AT111" s="9">
        <f t="shared" si="6"/>
        <v>13</v>
      </c>
      <c r="AU111" s="9">
        <f t="shared" si="6"/>
        <v>16.75</v>
      </c>
      <c r="AV111" s="9">
        <f t="shared" si="6"/>
        <v>13</v>
      </c>
      <c r="AW111" s="9">
        <f t="shared" si="6"/>
        <v>16.75</v>
      </c>
      <c r="AX111" s="9">
        <f t="shared" si="6"/>
        <v>13.75</v>
      </c>
      <c r="AY111" s="9">
        <f t="shared" si="6"/>
        <v>13.75</v>
      </c>
      <c r="AZ111" s="9">
        <f t="shared" si="6"/>
        <v>18</v>
      </c>
      <c r="BA111" s="9">
        <f t="shared" si="6"/>
        <v>14</v>
      </c>
      <c r="BB111" s="9">
        <f t="shared" si="6"/>
        <v>14</v>
      </c>
      <c r="BC111" s="9">
        <f t="shared" si="6"/>
        <v>23</v>
      </c>
      <c r="BD111" s="9">
        <f t="shared" si="6"/>
        <v>16</v>
      </c>
      <c r="BE111" s="9">
        <f t="shared" si="6"/>
        <v>16.75</v>
      </c>
      <c r="BF111" s="9">
        <f t="shared" si="6"/>
        <v>18</v>
      </c>
      <c r="BG111" s="9">
        <f t="shared" si="6"/>
        <v>15.5</v>
      </c>
      <c r="BH111" s="9">
        <f t="shared" si="6"/>
        <v>16.75</v>
      </c>
      <c r="BI111" s="9">
        <f t="shared" si="6"/>
        <v>18</v>
      </c>
      <c r="BJ111" s="9" t="e">
        <f t="shared" si="6"/>
        <v>#NUM!</v>
      </c>
      <c r="BK111" s="9" t="e">
        <f t="shared" si="6"/>
        <v>#NUM!</v>
      </c>
      <c r="BL111" s="9" t="e">
        <f t="shared" si="6"/>
        <v>#NUM!</v>
      </c>
      <c r="BM111" s="9" t="e">
        <f t="shared" si="6"/>
        <v>#NUM!</v>
      </c>
      <c r="BN111" s="9" t="e">
        <f t="shared" si="6"/>
        <v>#NUM!</v>
      </c>
      <c r="BO111" s="9" t="e">
        <f t="shared" si="6"/>
        <v>#NUM!</v>
      </c>
      <c r="BP111" s="9" t="e">
        <f t="shared" si="6"/>
        <v>#NUM!</v>
      </c>
      <c r="BQ111" s="9" t="e">
        <f t="shared" si="6"/>
        <v>#NUM!</v>
      </c>
      <c r="BR111" s="9" t="e">
        <f t="shared" si="6"/>
        <v>#NUM!</v>
      </c>
      <c r="BS111" s="9" t="e">
        <f t="shared" si="6"/>
        <v>#NUM!</v>
      </c>
      <c r="BT111" s="9" t="e">
        <f t="shared" si="6"/>
        <v>#NUM!</v>
      </c>
      <c r="BU111" s="10" t="e">
        <f t="shared" si="6"/>
        <v>#NUM!</v>
      </c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  <c r="EY111" s="9"/>
      <c r="EZ111" s="9"/>
      <c r="FA111" s="9"/>
      <c r="FB111" s="9"/>
      <c r="FC111" s="9"/>
      <c r="FD111" s="9"/>
    </row>
    <row r="112" spans="1:160" x14ac:dyDescent="0.45">
      <c r="A112" t="s">
        <v>6</v>
      </c>
      <c r="B112">
        <f>_xlfn.VAR.S(A3:A102)</f>
        <v>142.01050505050512</v>
      </c>
      <c r="C112">
        <f t="shared" ref="C112:X112" si="12">_xlfn.VAR.S(B3:B102)</f>
        <v>10.5029292929293</v>
      </c>
      <c r="E112">
        <f t="shared" si="12"/>
        <v>9.8084848484848326</v>
      </c>
      <c r="F112">
        <f t="shared" si="12"/>
        <v>88.822121212121246</v>
      </c>
      <c r="G112">
        <f t="shared" si="12"/>
        <v>103.86303030303029</v>
      </c>
      <c r="I112">
        <f t="shared" si="12"/>
        <v>142.88040404040399</v>
      </c>
      <c r="J112">
        <f t="shared" si="12"/>
        <v>97.560000000000045</v>
      </c>
      <c r="K112">
        <f t="shared" si="12"/>
        <v>130.19181818181821</v>
      </c>
      <c r="L112">
        <f t="shared" si="12"/>
        <v>99.666565656565652</v>
      </c>
      <c r="N112">
        <f t="shared" si="12"/>
        <v>140.07464646464643</v>
      </c>
      <c r="O112">
        <f t="shared" si="12"/>
        <v>101.29404040404044</v>
      </c>
      <c r="P112">
        <f t="shared" si="12"/>
        <v>169.68434343434339</v>
      </c>
      <c r="Q112">
        <f t="shared" si="12"/>
        <v>181.9450505050504</v>
      </c>
      <c r="R112">
        <f t="shared" si="12"/>
        <v>124.75717171717174</v>
      </c>
      <c r="S112">
        <f t="shared" si="12"/>
        <v>111.35141414141412</v>
      </c>
      <c r="T112">
        <f t="shared" si="12"/>
        <v>122.45202020202015</v>
      </c>
      <c r="U112">
        <f t="shared" si="12"/>
        <v>103.51474747474742</v>
      </c>
      <c r="V112">
        <f t="shared" si="12"/>
        <v>111.49333333333334</v>
      </c>
      <c r="W112">
        <f t="shared" si="12"/>
        <v>122.45202020202015</v>
      </c>
      <c r="X112">
        <f t="shared" si="12"/>
        <v>103.51474747474742</v>
      </c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L112" t="s">
        <v>1</v>
      </c>
      <c r="AM112" s="11">
        <f>AM119-$AM121</f>
        <v>400.36</v>
      </c>
      <c r="AN112" s="12">
        <f t="shared" ref="AN112:BU112" si="13">AN119-$AM121</f>
        <v>509.61</v>
      </c>
      <c r="AO112" s="12">
        <f t="shared" si="13"/>
        <v>397.76</v>
      </c>
      <c r="AP112" s="12">
        <f t="shared" si="13"/>
        <v>509.64</v>
      </c>
      <c r="AQ112" s="12">
        <f t="shared" si="13"/>
        <v>420.69</v>
      </c>
      <c r="AR112" s="12">
        <f t="shared" si="13"/>
        <v>424.66</v>
      </c>
      <c r="AS112" s="12">
        <f t="shared" si="13"/>
        <v>420.45</v>
      </c>
      <c r="AT112" s="12">
        <f t="shared" si="13"/>
        <v>422.78</v>
      </c>
      <c r="AU112" s="12">
        <f t="shared" si="13"/>
        <v>431.66</v>
      </c>
      <c r="AV112" s="12">
        <f t="shared" si="13"/>
        <v>415.01</v>
      </c>
      <c r="AW112" s="12">
        <f t="shared" si="13"/>
        <v>246.99</v>
      </c>
      <c r="AX112" s="12">
        <f t="shared" si="13"/>
        <v>431.31</v>
      </c>
      <c r="AY112" s="12">
        <f t="shared" si="13"/>
        <v>414.31</v>
      </c>
      <c r="AZ112" s="12">
        <f t="shared" si="13"/>
        <v>246.83</v>
      </c>
      <c r="BA112" s="12">
        <f t="shared" si="13"/>
        <v>429.05</v>
      </c>
      <c r="BB112" s="12">
        <f t="shared" si="13"/>
        <v>411.12</v>
      </c>
      <c r="BC112" s="12">
        <f t="shared" si="13"/>
        <v>244.52</v>
      </c>
      <c r="BD112" s="12">
        <f t="shared" si="13"/>
        <v>431.11</v>
      </c>
      <c r="BE112" s="12">
        <f t="shared" si="13"/>
        <v>415.85</v>
      </c>
      <c r="BF112" s="12">
        <f t="shared" si="13"/>
        <v>247.02</v>
      </c>
      <c r="BG112" s="12">
        <f t="shared" si="13"/>
        <v>430.96</v>
      </c>
      <c r="BH112" s="12">
        <f t="shared" si="13"/>
        <v>415.85</v>
      </c>
      <c r="BI112" s="12">
        <f t="shared" si="13"/>
        <v>247.02</v>
      </c>
      <c r="BJ112" s="12" t="e">
        <f t="shared" si="13"/>
        <v>#DIV/0!</v>
      </c>
      <c r="BK112" s="12" t="e">
        <f t="shared" si="13"/>
        <v>#DIV/0!</v>
      </c>
      <c r="BL112" s="12" t="e">
        <f t="shared" si="13"/>
        <v>#DIV/0!</v>
      </c>
      <c r="BM112" s="12" t="e">
        <f t="shared" si="13"/>
        <v>#DIV/0!</v>
      </c>
      <c r="BN112" s="12" t="e">
        <f t="shared" si="13"/>
        <v>#DIV/0!</v>
      </c>
      <c r="BO112" s="12" t="e">
        <f t="shared" si="13"/>
        <v>#DIV/0!</v>
      </c>
      <c r="BP112" s="12" t="e">
        <f t="shared" si="13"/>
        <v>#DIV/0!</v>
      </c>
      <c r="BQ112" s="12" t="e">
        <f t="shared" si="13"/>
        <v>#DIV/0!</v>
      </c>
      <c r="BR112" s="12" t="e">
        <f t="shared" si="13"/>
        <v>#DIV/0!</v>
      </c>
      <c r="BS112" s="12" t="e">
        <f t="shared" si="13"/>
        <v>#DIV/0!</v>
      </c>
      <c r="BT112" s="12" t="e">
        <f t="shared" si="13"/>
        <v>#DIV/0!</v>
      </c>
      <c r="BU112" s="13" t="e">
        <f t="shared" si="13"/>
        <v>#DIV/0!</v>
      </c>
      <c r="BW112" t="s">
        <v>36</v>
      </c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</row>
    <row r="113" spans="1:160" x14ac:dyDescent="0.45">
      <c r="A113" t="s">
        <v>7</v>
      </c>
      <c r="B113">
        <f>KURT(A3:A102)</f>
        <v>0.66778274320700381</v>
      </c>
      <c r="C113">
        <f t="shared" ref="C113:X113" si="14">KURT(B3:B102)</f>
        <v>20.225455333623348</v>
      </c>
      <c r="E113">
        <f t="shared" si="14"/>
        <v>22.864832028031934</v>
      </c>
      <c r="F113">
        <f t="shared" si="14"/>
        <v>-0.36681412830560722</v>
      </c>
      <c r="G113">
        <f t="shared" si="14"/>
        <v>0.37921380227607226</v>
      </c>
      <c r="I113">
        <f t="shared" si="14"/>
        <v>2.7704402264543506</v>
      </c>
      <c r="J113">
        <f t="shared" si="14"/>
        <v>0.99505934962311615</v>
      </c>
      <c r="K113">
        <f t="shared" si="14"/>
        <v>3.8016462519683714E-2</v>
      </c>
      <c r="L113">
        <f t="shared" si="14"/>
        <v>3.5124867191571423</v>
      </c>
      <c r="N113">
        <f t="shared" si="14"/>
        <v>0.32673706523205581</v>
      </c>
      <c r="O113">
        <f t="shared" si="14"/>
        <v>4.3851169897335485</v>
      </c>
      <c r="P113">
        <f t="shared" si="14"/>
        <v>7.3097468851407452</v>
      </c>
      <c r="Q113">
        <f t="shared" si="14"/>
        <v>0.10400870738880208</v>
      </c>
      <c r="R113">
        <f t="shared" si="14"/>
        <v>6.3688665792360517</v>
      </c>
      <c r="S113">
        <f t="shared" si="14"/>
        <v>1.0140472963092564</v>
      </c>
      <c r="T113">
        <f t="shared" si="14"/>
        <v>-2.7916582999187867E-2</v>
      </c>
      <c r="U113">
        <f t="shared" si="14"/>
        <v>3.2362422117728271</v>
      </c>
      <c r="V113">
        <f t="shared" si="14"/>
        <v>0.8958173235725635</v>
      </c>
      <c r="W113">
        <f t="shared" si="14"/>
        <v>-2.7916582999187867E-2</v>
      </c>
      <c r="X113">
        <f t="shared" si="14"/>
        <v>3.2362422117728271</v>
      </c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</row>
    <row r="114" spans="1:160" x14ac:dyDescent="0.45">
      <c r="A114" t="s">
        <v>8</v>
      </c>
      <c r="B114">
        <f>SKEW(A3:A102)</f>
        <v>-0.81054800287119855</v>
      </c>
      <c r="C114">
        <f t="shared" ref="C114:X114" si="15">SKEW(B3:B102)</f>
        <v>-3.7786435940254108</v>
      </c>
      <c r="E114">
        <f t="shared" si="15"/>
        <v>-3.9306440836583088</v>
      </c>
      <c r="F114">
        <f t="shared" si="15"/>
        <v>-0.2401510292909679</v>
      </c>
      <c r="G114">
        <f t="shared" si="15"/>
        <v>-0.5986804777774335</v>
      </c>
      <c r="I114">
        <f t="shared" si="15"/>
        <v>-1.324588161985597</v>
      </c>
      <c r="J114">
        <f t="shared" si="15"/>
        <v>-0.47312091113533061</v>
      </c>
      <c r="K114">
        <f t="shared" si="15"/>
        <v>-0.45399513085049636</v>
      </c>
      <c r="L114">
        <f t="shared" si="15"/>
        <v>1.5760994584080976</v>
      </c>
      <c r="N114">
        <f t="shared" si="15"/>
        <v>-0.72136852165404952</v>
      </c>
      <c r="O114">
        <f t="shared" si="15"/>
        <v>1.6790921943392769</v>
      </c>
      <c r="P114">
        <f t="shared" si="15"/>
        <v>-1.8447785394097129</v>
      </c>
      <c r="Q114">
        <f t="shared" si="15"/>
        <v>-0.54013048592557344</v>
      </c>
      <c r="R114">
        <f t="shared" si="15"/>
        <v>1.9000634621401571</v>
      </c>
      <c r="S114">
        <f t="shared" si="15"/>
        <v>-0.65407876874840742</v>
      </c>
      <c r="T114">
        <f t="shared" si="15"/>
        <v>-0.46567084069526415</v>
      </c>
      <c r="U114">
        <f t="shared" si="15"/>
        <v>1.5337598965409078</v>
      </c>
      <c r="V114">
        <f t="shared" si="15"/>
        <v>-0.65805250394131942</v>
      </c>
      <c r="W114">
        <f t="shared" si="15"/>
        <v>-0.46567084069526415</v>
      </c>
      <c r="X114">
        <f t="shared" si="15"/>
        <v>1.5337598965409078</v>
      </c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L114" t="s">
        <v>22</v>
      </c>
      <c r="AM114" s="5">
        <f t="array" ref="AM114">MIN(IF(ISBLANK(A3:A102),"",IF(A3:A102&gt;=AM115-$AM104*(AM117-AM115),A3:A102,"")))</f>
        <v>367</v>
      </c>
      <c r="AN114" s="6">
        <f t="array" ref="AN114">MIN(IF(ISBLANK(B3:B102),"",IF(B3:B102&gt;=AN115-$AM104*(AN117-AN115),B3:B102,"")))</f>
        <v>505</v>
      </c>
      <c r="AO114" s="6">
        <f t="array" ref="AO114">MIN(IF(ISBLANK(C3:C102),"",IF(C3:C102&gt;=AO115-$AM104*(AO117-AO115),C3:C102,"")))</f>
        <v>359</v>
      </c>
      <c r="AP114" s="6">
        <f t="array" ref="AP114">MIN(IF(ISBLANK(D3:D102),"",IF(D3:D102&gt;=AP115-$AM104*(AP117-AP115),D3:D102,"")))</f>
        <v>505</v>
      </c>
      <c r="AQ114" s="6">
        <f t="array" ref="AQ114">MIN(IF(ISBLANK(E3:E102),"",IF(E3:E102&gt;=AQ115-$AM104*(AQ117-AQ115),E3:E102,"")))</f>
        <v>398</v>
      </c>
      <c r="AR114" s="6">
        <f t="array" ref="AR114">MIN(IF(ISBLANK(F3:F102),"",IF(F3:F102&gt;=AR115-$AM104*(AR117-AR115),F3:F102,"")))</f>
        <v>399</v>
      </c>
      <c r="AS114" s="6">
        <f t="array" ref="AS114">MIN(IF(ISBLANK(G3:G102),"",IF(G3:G102&gt;=AS115-$AM104*(AS117-AS115),G3:G102,"")))</f>
        <v>396</v>
      </c>
      <c r="AT114" s="6">
        <f t="array" ref="AT114">MIN(IF(ISBLANK(H3:H102),"",IF(H3:H102&gt;=AT115-$AM104*(AT117-AT115),H3:H102,"")))</f>
        <v>396</v>
      </c>
      <c r="AU114" s="6">
        <f t="array" ref="AU114">MIN(IF(ISBLANK(I3:I102),"",IF(I3:I102&gt;=AU115-$AM104*(AU117-AU115),I3:I102,"")))</f>
        <v>407</v>
      </c>
      <c r="AV114" s="6">
        <f t="array" ref="AV114">MIN(IF(ISBLANK(J3:J102),"",IF(J3:J102&gt;=AV115-$AM104*(AV117-AV115),J3:J102,"")))</f>
        <v>383</v>
      </c>
      <c r="AW114" s="6">
        <f t="array" ref="AW114">MIN(IF(ISBLANK(K3:K102),"",IF(K3:K102&gt;=AW115-$AM104*(AW117-AW115),K3:K102,"")))</f>
        <v>230</v>
      </c>
      <c r="AX114" s="6">
        <f t="array" ref="AX114">MIN(IF(ISBLANK(L3:L102),"",IF(L3:L102&gt;=AX115-$AM104*(AX117-AX115),L3:L102,"")))</f>
        <v>401</v>
      </c>
      <c r="AY114" s="6">
        <f t="array" ref="AY114">MIN(IF(ISBLANK(M3:M102),"",IF(M3:M102&gt;=AY115-$AM104*(AY117-AY115),M3:M102,"")))</f>
        <v>380</v>
      </c>
      <c r="AZ114" s="6">
        <f t="array" ref="AZ114">MIN(IF(ISBLANK(N3:N102),"",IF(N3:N102&gt;=AZ115-$AM104*(AZ117-AZ115),N3:N102,"")))</f>
        <v>229</v>
      </c>
      <c r="BA114" s="6">
        <f t="array" ref="BA114">MIN(IF(ISBLANK(O3:O102),"",IF(O3:O102&gt;=BA115-$AM104*(BA117-BA115),O3:O102,"")))</f>
        <v>394</v>
      </c>
      <c r="BB114" s="6">
        <f t="array" ref="BB114">MIN(IF(ISBLANK(P3:P102),"",IF(P3:P102&gt;=BB115-$AM104*(BB117-BB115),P3:P102,"")))</f>
        <v>371</v>
      </c>
      <c r="BC114" s="6">
        <f t="array" ref="BC114">MIN(IF(ISBLANK(Q3:Q102),"",IF(Q3:Q102&gt;=BC115-$AM104*(BC117-BC115),Q3:Q102,"")))</f>
        <v>228</v>
      </c>
      <c r="BD114" s="6">
        <f t="array" ref="BD114">MIN(IF(ISBLANK(R3:R102),"",IF(R3:R102&gt;=BD115-$AM104*(BD117-BD115),R3:R102,"")))</f>
        <v>405</v>
      </c>
      <c r="BE114" s="6">
        <f t="array" ref="BE114">MIN(IF(ISBLANK(S3:S102),"",IF(S3:S102&gt;=BE115-$AM104*(BE117-BE115),S3:S102,"")))</f>
        <v>386</v>
      </c>
      <c r="BF114" s="6">
        <f t="array" ref="BF114">MIN(IF(ISBLANK(T3:T102),"",IF(T3:T102&gt;=BF115-$AM104*(BF117-BF115),T3:T102,"")))</f>
        <v>229</v>
      </c>
      <c r="BG114" s="6">
        <f t="array" ref="BG114">MIN(IF(ISBLANK(U3:U102),"",IF(U3:U102&gt;=BG115-$AM104*(BG117-BG115),U3:U102,"")))</f>
        <v>405</v>
      </c>
      <c r="BH114" s="6">
        <f t="array" ref="BH114">MIN(IF(ISBLANK(V3:V102),"",IF(V3:V102&gt;=BH115-$AM104*(BH117-BH115),V3:V102,"")))</f>
        <v>386</v>
      </c>
      <c r="BI114" s="6">
        <f t="array" ref="BI114">MIN(IF(ISBLANK(W3:W102),"",IF(W3:W102&gt;=BI115-$AM104*(BI117-BI115),W3:W102,"")))</f>
        <v>229</v>
      </c>
      <c r="BJ114" s="6">
        <f t="array" ref="BJ114">MIN(IF(ISBLANK(X3:X102),"",IF(X3:X102&gt;=BJ115-$AM104*(BJ117-BJ115),X3:X102,"")))</f>
        <v>0</v>
      </c>
      <c r="BK114" s="6">
        <f t="array" ref="BK114">MIN(IF(ISBLANK(Y3:Y102),"",IF(Y3:Y102&gt;=BK115-$AM104*(BK117-BK115),Y3:Y102,"")))</f>
        <v>0</v>
      </c>
      <c r="BL114" s="6">
        <f t="array" ref="BL114">MIN(IF(ISBLANK(Z3:Z102),"",IF(Z3:Z102&gt;=BL115-$AM104*(BL117-BL115),Z3:Z102,"")))</f>
        <v>0</v>
      </c>
      <c r="BM114" s="6">
        <f t="array" ref="BM114">MIN(IF(ISBLANK(AA3:AA102),"",IF(AA3:AA102&gt;=BM115-$AM104*(BM117-BM115),AA3:AA102,"")))</f>
        <v>0</v>
      </c>
      <c r="BN114" s="6">
        <f t="array" ref="BN114">MIN(IF(ISBLANK(AB3:AB102),"",IF(AB3:AB102&gt;=BN115-$AM104*(BN117-BN115),AB3:AB102,"")))</f>
        <v>0</v>
      </c>
      <c r="BO114" s="6">
        <f t="array" ref="BO114">MIN(IF(ISBLANK(AC3:AC102),"",IF(AC3:AC102&gt;=BO115-$AM104*(BO117-BO115),AC3:AC102,"")))</f>
        <v>0</v>
      </c>
      <c r="BP114" s="6">
        <f t="array" ref="BP114">MIN(IF(ISBLANK(AD3:AD102),"",IF(AD3:AD102&gt;=BP115-$AM104*(BP117-BP115),AD3:AD102,"")))</f>
        <v>0</v>
      </c>
      <c r="BQ114" s="6">
        <f t="array" ref="BQ114">MIN(IF(ISBLANK(AE3:AE102),"",IF(AE3:AE102&gt;=BQ115-$AM104*(BQ117-BQ115),AE3:AE102,"")))</f>
        <v>0</v>
      </c>
      <c r="BR114" s="6">
        <f t="array" ref="BR114">MIN(IF(ISBLANK(AF3:AF102),"",IF(AF3:AF102&gt;=BR115-$AM104*(BR117-BR115),AF3:AF102,"")))</f>
        <v>0</v>
      </c>
      <c r="BS114" s="6">
        <f t="array" ref="BS114">MIN(IF(ISBLANK(AG3:AG102),"",IF(AG3:AG102&gt;=BS115-$AM104*(BS117-BS115),AG3:AG102,"")))</f>
        <v>0</v>
      </c>
      <c r="BT114" s="6">
        <f t="array" ref="BT114">MIN(IF(ISBLANK(AH3:AH102),"",IF(AH3:AH102&gt;=BT115-$AM104*(BT117-BT115),AH3:AH102,"")))</f>
        <v>0</v>
      </c>
      <c r="BU114" s="7">
        <f t="array" ref="BU114">MIN(IF(ISBLANK(AI3:AI102),"",IF(AI3:AI102&gt;=BU115-$AM104*(BU117-BU115),AI3:AI102,"")))</f>
        <v>0</v>
      </c>
      <c r="BW114" s="15" t="s">
        <v>37</v>
      </c>
      <c r="BX114" s="15">
        <f>[1]!DAGOSTINO(A3:A102)</f>
        <v>11.628083904300453</v>
      </c>
      <c r="BY114" s="15">
        <f>[1]!DAGOSTINO(B3:B102)</f>
        <v>111.43325397872337</v>
      </c>
      <c r="BZ114" s="15">
        <f>[1]!DAGOSTINO(C3:C102)</f>
        <v>18.242059935793904</v>
      </c>
      <c r="CA114" s="15">
        <f>[1]!DAGOSTINO(D3:D102)</f>
        <v>116.20861587487532</v>
      </c>
      <c r="CB114" s="15">
        <f>[1]!DAGOSTINO(E3:E102)</f>
        <v>1.6246038577231063</v>
      </c>
      <c r="CC114" s="15">
        <f>[1]!DAGOSTINO(F3:F102)</f>
        <v>6.6395390874365052</v>
      </c>
      <c r="CD114" s="15">
        <f>[1]!DAGOSTINO(G3:G102)</f>
        <v>4.9563125645140849</v>
      </c>
      <c r="CE114" s="15">
        <f>[1]!DAGOSTINO(H3:H102)</f>
        <v>31.355651631522381</v>
      </c>
      <c r="CF114" s="15">
        <f>[1]!DAGOSTINO(I3:I102)</f>
        <v>6.9257806648929758</v>
      </c>
      <c r="CG114" s="15">
        <f>[1]!DAGOSTINO(J3:J102)</f>
        <v>3.5764068887677469</v>
      </c>
      <c r="CH114" s="15">
        <f>[1]!DAGOSTINO(K3:K102)</f>
        <v>39.670410594615973</v>
      </c>
      <c r="CI114" s="15">
        <f>[1]!DAGOSTINO(L3:L102)</f>
        <v>7.2457410203547212</v>
      </c>
      <c r="CJ114" s="15">
        <f>[1]!DAGOSTINO(M3:M102)</f>
        <v>8.7230033112589833</v>
      </c>
      <c r="CK114" s="15">
        <f>[1]!DAGOSTINO(N3:N102)</f>
        <v>44.821928427906862</v>
      </c>
      <c r="CL114" s="15">
        <f>[1]!DAGOSTINO(O3:O102)</f>
        <v>56.156384144350241</v>
      </c>
      <c r="CM114" s="15">
        <f>[1]!DAGOSTINO(P3:P102)</f>
        <v>4.9889764659145044</v>
      </c>
      <c r="CN114" s="15">
        <f>[1]!DAGOSTINO(Q3:Q102)</f>
        <v>55.148943242720705</v>
      </c>
      <c r="CO114" s="15">
        <f>[1]!DAGOSTINO(R3:R102)</f>
        <v>10.009774027144218</v>
      </c>
      <c r="CP114" s="15">
        <f>[1]!DAGOSTINO(S3:S102)</f>
        <v>3.6887125006597459</v>
      </c>
      <c r="CQ114" s="15">
        <f>[1]!DAGOSTINO(T3:T102)</f>
        <v>37.751830026486843</v>
      </c>
      <c r="CR114" s="15">
        <f>[1]!DAGOSTINO(U3:U102)</f>
        <v>9.5946024252649345</v>
      </c>
      <c r="CS114" s="15">
        <f>[1]!DAGOSTINO(V3:V102)</f>
        <v>3.6887125006597459</v>
      </c>
      <c r="CT114" s="15">
        <f>[1]!DAGOSTINO(W3:W102)</f>
        <v>37.751830026486843</v>
      </c>
      <c r="CU114" s="15" t="e">
        <f>[1]!DAGOSTINO(X3:X102)</f>
        <v>#N/A</v>
      </c>
      <c r="CV114" s="15" t="e">
        <f>[1]!DAGOSTINO(Y3:Y102)</f>
        <v>#N/A</v>
      </c>
      <c r="CW114" s="15" t="e">
        <f>[1]!DAGOSTINO(Z3:Z102)</f>
        <v>#N/A</v>
      </c>
      <c r="CX114" s="15" t="e">
        <f>[1]!DAGOSTINO(AA3:AA102)</f>
        <v>#N/A</v>
      </c>
      <c r="CY114" s="15" t="e">
        <f>[1]!DAGOSTINO(AB3:AB102)</f>
        <v>#N/A</v>
      </c>
      <c r="CZ114" s="15" t="e">
        <f>[1]!DAGOSTINO(AC3:AC102)</f>
        <v>#N/A</v>
      </c>
      <c r="DA114" s="15" t="e">
        <f>[1]!DAGOSTINO(AD3:AD102)</f>
        <v>#N/A</v>
      </c>
      <c r="DB114" s="15" t="e">
        <f>[1]!DAGOSTINO(AE3:AE102)</f>
        <v>#N/A</v>
      </c>
      <c r="DC114" s="15" t="e">
        <f>[1]!DAGOSTINO(AF3:AF102)</f>
        <v>#N/A</v>
      </c>
      <c r="DD114" s="15" t="e">
        <f>[1]!DAGOSTINO(AG3:AG102)</f>
        <v>#N/A</v>
      </c>
      <c r="DE114" s="15" t="e">
        <f>[1]!DAGOSTINO(AH3:AH102)</f>
        <v>#N/A</v>
      </c>
      <c r="DF114" s="15" t="e">
        <f>[1]!DAGOSTINO(AI3:AI102)</f>
        <v>#N/A</v>
      </c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</row>
    <row r="115" spans="1:160" x14ac:dyDescent="0.45">
      <c r="A115" t="s">
        <v>9</v>
      </c>
      <c r="B115">
        <f>B116-B117</f>
        <v>58</v>
      </c>
      <c r="C115">
        <f t="shared" ref="C115:X115" si="16">C116-C117</f>
        <v>24</v>
      </c>
      <c r="E115">
        <f t="shared" si="16"/>
        <v>24</v>
      </c>
      <c r="F115">
        <f t="shared" si="16"/>
        <v>42</v>
      </c>
      <c r="G115">
        <f t="shared" si="16"/>
        <v>51</v>
      </c>
      <c r="I115">
        <f t="shared" si="16"/>
        <v>68</v>
      </c>
      <c r="J115">
        <f t="shared" si="16"/>
        <v>57</v>
      </c>
      <c r="K115">
        <f t="shared" si="16"/>
        <v>53</v>
      </c>
      <c r="L115">
        <f t="shared" si="16"/>
        <v>56</v>
      </c>
      <c r="N115">
        <f t="shared" si="16"/>
        <v>56</v>
      </c>
      <c r="O115">
        <f t="shared" si="16"/>
        <v>61</v>
      </c>
      <c r="P115">
        <f t="shared" si="16"/>
        <v>91</v>
      </c>
      <c r="Q115">
        <f t="shared" si="16"/>
        <v>65</v>
      </c>
      <c r="R115">
        <f t="shared" si="16"/>
        <v>73</v>
      </c>
      <c r="S115">
        <f t="shared" si="16"/>
        <v>59</v>
      </c>
      <c r="T115">
        <f t="shared" si="16"/>
        <v>54</v>
      </c>
      <c r="U115">
        <f t="shared" si="16"/>
        <v>57</v>
      </c>
      <c r="V115">
        <f t="shared" si="16"/>
        <v>59</v>
      </c>
      <c r="W115">
        <f t="shared" si="16"/>
        <v>54</v>
      </c>
      <c r="X115">
        <f t="shared" si="16"/>
        <v>57</v>
      </c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L115" t="s">
        <v>23</v>
      </c>
      <c r="AM115" s="8">
        <f>_xlfn.QUARTILE.INC(A3:A102,1)</f>
        <v>395.75</v>
      </c>
      <c r="AN115" s="9">
        <f t="shared" ref="AN115:BU115" si="17">_xlfn.QUARTILE.INC(B3:B102,1)</f>
        <v>509</v>
      </c>
      <c r="AO115" s="9">
        <f t="shared" si="17"/>
        <v>390.75</v>
      </c>
      <c r="AP115" s="9">
        <f t="shared" si="17"/>
        <v>509</v>
      </c>
      <c r="AQ115" s="9">
        <f t="shared" si="17"/>
        <v>415</v>
      </c>
      <c r="AR115" s="9">
        <f t="shared" si="17"/>
        <v>420</v>
      </c>
      <c r="AS115" s="9">
        <f t="shared" si="17"/>
        <v>415</v>
      </c>
      <c r="AT115" s="9">
        <f t="shared" si="17"/>
        <v>418.75</v>
      </c>
      <c r="AU115" s="9">
        <f t="shared" si="17"/>
        <v>426</v>
      </c>
      <c r="AV115" s="9">
        <f t="shared" si="17"/>
        <v>408</v>
      </c>
      <c r="AW115" s="9">
        <f t="shared" si="17"/>
        <v>241</v>
      </c>
      <c r="AX115" s="9">
        <f t="shared" si="17"/>
        <v>425.75</v>
      </c>
      <c r="AY115" s="9">
        <f t="shared" si="17"/>
        <v>408</v>
      </c>
      <c r="AZ115" s="9">
        <f t="shared" si="17"/>
        <v>241.75</v>
      </c>
      <c r="BA115" s="9">
        <f t="shared" si="17"/>
        <v>423.5</v>
      </c>
      <c r="BB115" s="9">
        <f t="shared" si="17"/>
        <v>402.75</v>
      </c>
      <c r="BC115" s="9">
        <f t="shared" si="17"/>
        <v>238</v>
      </c>
      <c r="BD115" s="9">
        <f t="shared" si="17"/>
        <v>426</v>
      </c>
      <c r="BE115" s="9">
        <f t="shared" si="17"/>
        <v>408</v>
      </c>
      <c r="BF115" s="9">
        <f t="shared" si="17"/>
        <v>241</v>
      </c>
      <c r="BG115" s="9">
        <f t="shared" si="17"/>
        <v>424</v>
      </c>
      <c r="BH115" s="9">
        <f t="shared" si="17"/>
        <v>408</v>
      </c>
      <c r="BI115" s="9">
        <f t="shared" si="17"/>
        <v>241</v>
      </c>
      <c r="BJ115" s="9" t="e">
        <f t="shared" si="17"/>
        <v>#NUM!</v>
      </c>
      <c r="BK115" s="9" t="e">
        <f t="shared" si="17"/>
        <v>#NUM!</v>
      </c>
      <c r="BL115" s="9" t="e">
        <f t="shared" si="17"/>
        <v>#NUM!</v>
      </c>
      <c r="BM115" s="9" t="e">
        <f t="shared" si="17"/>
        <v>#NUM!</v>
      </c>
      <c r="BN115" s="9" t="e">
        <f t="shared" si="17"/>
        <v>#NUM!</v>
      </c>
      <c r="BO115" s="9" t="e">
        <f t="shared" si="17"/>
        <v>#NUM!</v>
      </c>
      <c r="BP115" s="9" t="e">
        <f t="shared" si="17"/>
        <v>#NUM!</v>
      </c>
      <c r="BQ115" s="9" t="e">
        <f t="shared" si="17"/>
        <v>#NUM!</v>
      </c>
      <c r="BR115" s="9" t="e">
        <f t="shared" si="17"/>
        <v>#NUM!</v>
      </c>
      <c r="BS115" s="9" t="e">
        <f t="shared" si="17"/>
        <v>#NUM!</v>
      </c>
      <c r="BT115" s="9" t="e">
        <f t="shared" si="17"/>
        <v>#NUM!</v>
      </c>
      <c r="BU115" s="10" t="e">
        <f t="shared" si="17"/>
        <v>#NUM!</v>
      </c>
      <c r="BW115" t="s">
        <v>33</v>
      </c>
      <c r="BX115">
        <f>[1]!DPTEST(A3:A102)</f>
        <v>2.9853390555167891E-3</v>
      </c>
      <c r="BY115">
        <f>[1]!DPTEST(B3:B102)</f>
        <v>0</v>
      </c>
      <c r="BZ115">
        <f>[1]!DPTEST(C3:C102)</f>
        <v>1.0934200056855747E-4</v>
      </c>
      <c r="CA115">
        <f>[1]!DPTEST(D3:D102)</f>
        <v>0</v>
      </c>
      <c r="CB115">
        <f>[1]!DPTEST(E3:E102)</f>
        <v>0.44383521232113132</v>
      </c>
      <c r="CC115">
        <f>[1]!DPTEST(F3:F102)</f>
        <v>3.6161164361341092E-2</v>
      </c>
      <c r="CD115">
        <f>[1]!DPTEST(G3:G102)</f>
        <v>8.3897766884556524E-2</v>
      </c>
      <c r="CE115">
        <f>[1]!DPTEST(H3:H102)</f>
        <v>1.5531262498313936E-7</v>
      </c>
      <c r="CF115">
        <f>[1]!DPTEST(I3:I102)</f>
        <v>3.1339050713484862E-2</v>
      </c>
      <c r="CG115">
        <f>[1]!DPTEST(J3:J102)</f>
        <v>0.16726039250028379</v>
      </c>
      <c r="CH115">
        <f>[1]!DPTEST(K3:K102)</f>
        <v>2.4304114276674227E-9</v>
      </c>
      <c r="CI115">
        <f>[1]!DPTEST(L3:L102)</f>
        <v>2.6705906784018185E-2</v>
      </c>
      <c r="CJ115">
        <f>[1]!DPTEST(M3:M102)</f>
        <v>1.2759213312015127E-2</v>
      </c>
      <c r="CK115">
        <f>[1]!DPTEST(N3:N102)</f>
        <v>1.849447262003423E-10</v>
      </c>
      <c r="CL115">
        <f>[1]!DPTEST(O3:O102)</f>
        <v>6.3948846218409017E-13</v>
      </c>
      <c r="CM115">
        <f>[1]!DPTEST(P3:P102)</f>
        <v>8.2538681161691496E-2</v>
      </c>
      <c r="CN115">
        <f>[1]!DPTEST(Q3:Q102)</f>
        <v>1.0581535647702367E-12</v>
      </c>
      <c r="CO115">
        <f>[1]!DPTEST(R3:R102)</f>
        <v>6.705098890604444E-3</v>
      </c>
      <c r="CP115">
        <f>[1]!DPTEST(S3:S102)</f>
        <v>0.15812708238879369</v>
      </c>
      <c r="CQ115">
        <f>[1]!DPTEST(T3:T102)</f>
        <v>6.3429935748260391E-9</v>
      </c>
      <c r="CR115">
        <f>[1]!DPTEST(U3:U102)</f>
        <v>8.251987383862458E-3</v>
      </c>
      <c r="CS115">
        <f>[1]!DPTEST(V3:V102)</f>
        <v>0.15812708238879369</v>
      </c>
      <c r="CT115">
        <f>[1]!DPTEST(W3:W102)</f>
        <v>6.3429935748260391E-9</v>
      </c>
      <c r="CU115" t="e">
        <f>[1]!DPTEST(X3:X102)</f>
        <v>#N/A</v>
      </c>
      <c r="CV115" t="e">
        <f>[1]!DPTEST(Y3:Y102)</f>
        <v>#N/A</v>
      </c>
      <c r="CW115" t="e">
        <f>[1]!DPTEST(Z3:Z102)</f>
        <v>#N/A</v>
      </c>
      <c r="CX115" t="e">
        <f>[1]!DPTEST(AA3:AA102)</f>
        <v>#N/A</v>
      </c>
      <c r="CY115" t="e">
        <f>[1]!DPTEST(AB3:AB102)</f>
        <v>#N/A</v>
      </c>
      <c r="CZ115" t="e">
        <f>[1]!DPTEST(AC3:AC102)</f>
        <v>#N/A</v>
      </c>
      <c r="DA115" t="e">
        <f>[1]!DPTEST(AD3:AD102)</f>
        <v>#N/A</v>
      </c>
      <c r="DB115" t="e">
        <f>[1]!DPTEST(AE3:AE102)</f>
        <v>#N/A</v>
      </c>
      <c r="DC115" t="e">
        <f>[1]!DPTEST(AF3:AF102)</f>
        <v>#N/A</v>
      </c>
      <c r="DD115" t="e">
        <f>[1]!DPTEST(AG3:AG102)</f>
        <v>#N/A</v>
      </c>
      <c r="DE115" t="e">
        <f>[1]!DPTEST(AH3:AH102)</f>
        <v>#N/A</v>
      </c>
      <c r="DF115" t="e">
        <f>[1]!DPTEST(AI3:AI102)</f>
        <v>#N/A</v>
      </c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</row>
    <row r="116" spans="1:160" x14ac:dyDescent="0.45">
      <c r="A116" t="s">
        <v>10</v>
      </c>
      <c r="B116">
        <f>MAX(A3:A102)</f>
        <v>419</v>
      </c>
      <c r="C116">
        <f t="shared" ref="C116:X116" si="18">MAX(B3:B102)</f>
        <v>512</v>
      </c>
      <c r="E116">
        <f t="shared" si="18"/>
        <v>512</v>
      </c>
      <c r="F116">
        <f t="shared" si="18"/>
        <v>440</v>
      </c>
      <c r="G116">
        <f t="shared" si="18"/>
        <v>450</v>
      </c>
      <c r="I116">
        <f t="shared" si="18"/>
        <v>444</v>
      </c>
      <c r="J116">
        <f t="shared" si="18"/>
        <v>454</v>
      </c>
      <c r="K116">
        <f t="shared" si="18"/>
        <v>436</v>
      </c>
      <c r="L116">
        <f t="shared" si="18"/>
        <v>286</v>
      </c>
      <c r="N116">
        <f t="shared" si="18"/>
        <v>436</v>
      </c>
      <c r="O116">
        <f t="shared" si="18"/>
        <v>290</v>
      </c>
      <c r="P116">
        <f t="shared" si="18"/>
        <v>451</v>
      </c>
      <c r="Q116">
        <f t="shared" si="18"/>
        <v>436</v>
      </c>
      <c r="R116">
        <f t="shared" si="18"/>
        <v>301</v>
      </c>
      <c r="S116">
        <f t="shared" si="18"/>
        <v>453</v>
      </c>
      <c r="T116">
        <f t="shared" si="18"/>
        <v>440</v>
      </c>
      <c r="U116">
        <f t="shared" si="18"/>
        <v>286</v>
      </c>
      <c r="V116">
        <f t="shared" si="18"/>
        <v>453</v>
      </c>
      <c r="W116">
        <f t="shared" si="18"/>
        <v>440</v>
      </c>
      <c r="X116">
        <f t="shared" si="18"/>
        <v>286</v>
      </c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L116" t="s">
        <v>3</v>
      </c>
      <c r="AM116" s="8">
        <f>MEDIAN(A3:A102)</f>
        <v>401.5</v>
      </c>
      <c r="AN116" s="9">
        <f t="shared" ref="AN116:BU116" si="19">MEDIAN(B3:B102)</f>
        <v>510.5</v>
      </c>
      <c r="AO116" s="9">
        <f t="shared" si="19"/>
        <v>400</v>
      </c>
      <c r="AP116" s="9">
        <f t="shared" si="19"/>
        <v>510.5</v>
      </c>
      <c r="AQ116" s="9">
        <f t="shared" si="19"/>
        <v>421.5</v>
      </c>
      <c r="AR116" s="9">
        <f t="shared" si="19"/>
        <v>427</v>
      </c>
      <c r="AS116" s="9">
        <f t="shared" si="19"/>
        <v>422</v>
      </c>
      <c r="AT116" s="9">
        <f t="shared" si="19"/>
        <v>425</v>
      </c>
      <c r="AU116" s="9">
        <f t="shared" si="19"/>
        <v>433</v>
      </c>
      <c r="AV116" s="9">
        <f t="shared" si="19"/>
        <v>416</v>
      </c>
      <c r="AW116" s="9">
        <f t="shared" si="19"/>
        <v>245</v>
      </c>
      <c r="AX116" s="9">
        <f t="shared" si="19"/>
        <v>434</v>
      </c>
      <c r="AY116" s="9">
        <f t="shared" si="19"/>
        <v>416</v>
      </c>
      <c r="AZ116" s="9">
        <f t="shared" si="19"/>
        <v>244</v>
      </c>
      <c r="BA116" s="9">
        <f t="shared" si="19"/>
        <v>430.5</v>
      </c>
      <c r="BB116" s="9">
        <f t="shared" si="19"/>
        <v>412</v>
      </c>
      <c r="BC116" s="9">
        <f t="shared" si="19"/>
        <v>242</v>
      </c>
      <c r="BD116" s="9">
        <f t="shared" si="19"/>
        <v>432</v>
      </c>
      <c r="BE116" s="9">
        <f t="shared" si="19"/>
        <v>417</v>
      </c>
      <c r="BF116" s="9">
        <f t="shared" si="19"/>
        <v>245</v>
      </c>
      <c r="BG116" s="9">
        <f t="shared" si="19"/>
        <v>432</v>
      </c>
      <c r="BH116" s="9">
        <f t="shared" si="19"/>
        <v>417</v>
      </c>
      <c r="BI116" s="9">
        <f t="shared" si="19"/>
        <v>245</v>
      </c>
      <c r="BJ116" s="9" t="e">
        <f t="shared" si="19"/>
        <v>#NUM!</v>
      </c>
      <c r="BK116" s="9" t="e">
        <f t="shared" si="19"/>
        <v>#NUM!</v>
      </c>
      <c r="BL116" s="9" t="e">
        <f t="shared" si="19"/>
        <v>#NUM!</v>
      </c>
      <c r="BM116" s="9" t="e">
        <f t="shared" si="19"/>
        <v>#NUM!</v>
      </c>
      <c r="BN116" s="9" t="e">
        <f t="shared" si="19"/>
        <v>#NUM!</v>
      </c>
      <c r="BO116" s="9" t="e">
        <f t="shared" si="19"/>
        <v>#NUM!</v>
      </c>
      <c r="BP116" s="9" t="e">
        <f t="shared" si="19"/>
        <v>#NUM!</v>
      </c>
      <c r="BQ116" s="9" t="e">
        <f t="shared" si="19"/>
        <v>#NUM!</v>
      </c>
      <c r="BR116" s="9" t="e">
        <f t="shared" si="19"/>
        <v>#NUM!</v>
      </c>
      <c r="BS116" s="9" t="e">
        <f t="shared" si="19"/>
        <v>#NUM!</v>
      </c>
      <c r="BT116" s="9" t="e">
        <f t="shared" si="19"/>
        <v>#NUM!</v>
      </c>
      <c r="BU116" s="10" t="e">
        <f t="shared" si="19"/>
        <v>#NUM!</v>
      </c>
      <c r="BW116" t="s">
        <v>34</v>
      </c>
      <c r="BX116">
        <v>0.05</v>
      </c>
      <c r="BY116">
        <v>0.05</v>
      </c>
      <c r="BZ116">
        <v>0.05</v>
      </c>
      <c r="CA116">
        <v>0.05</v>
      </c>
      <c r="CB116">
        <v>0.05</v>
      </c>
      <c r="CC116">
        <v>0.05</v>
      </c>
      <c r="CD116">
        <v>0.05</v>
      </c>
      <c r="CE116">
        <v>0.05</v>
      </c>
      <c r="CF116">
        <v>0.05</v>
      </c>
      <c r="CG116">
        <v>0.05</v>
      </c>
      <c r="CH116">
        <v>0.05</v>
      </c>
      <c r="CI116">
        <v>0.05</v>
      </c>
      <c r="CJ116">
        <v>0.05</v>
      </c>
      <c r="CK116">
        <v>0.05</v>
      </c>
      <c r="CL116">
        <v>0.05</v>
      </c>
      <c r="CM116">
        <v>0.05</v>
      </c>
      <c r="CN116">
        <v>0.05</v>
      </c>
      <c r="CO116">
        <v>0.05</v>
      </c>
      <c r="CP116">
        <v>0.05</v>
      </c>
      <c r="CQ116">
        <v>0.05</v>
      </c>
      <c r="CR116">
        <v>0.05</v>
      </c>
      <c r="CS116">
        <v>0.05</v>
      </c>
      <c r="CT116">
        <v>0.05</v>
      </c>
      <c r="CU116">
        <v>0.05</v>
      </c>
      <c r="CV116">
        <v>0.05</v>
      </c>
      <c r="CW116">
        <v>0.05</v>
      </c>
      <c r="CX116">
        <v>0.05</v>
      </c>
      <c r="CY116">
        <v>0.05</v>
      </c>
      <c r="CZ116">
        <v>0.05</v>
      </c>
      <c r="DA116">
        <v>0.05</v>
      </c>
      <c r="DB116">
        <v>0.05</v>
      </c>
      <c r="DC116">
        <v>0.05</v>
      </c>
      <c r="DD116">
        <v>0.05</v>
      </c>
      <c r="DE116">
        <v>0.05</v>
      </c>
      <c r="DF116">
        <v>0.05</v>
      </c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</row>
    <row r="117" spans="1:160" x14ac:dyDescent="0.45">
      <c r="A117" t="s">
        <v>11</v>
      </c>
      <c r="B117">
        <f>MIN(A3:A102)</f>
        <v>361</v>
      </c>
      <c r="C117">
        <f t="shared" ref="C117:X117" si="20">MIN(B3:B102)</f>
        <v>488</v>
      </c>
      <c r="E117">
        <f t="shared" si="20"/>
        <v>488</v>
      </c>
      <c r="F117">
        <f t="shared" si="20"/>
        <v>398</v>
      </c>
      <c r="G117">
        <f t="shared" si="20"/>
        <v>399</v>
      </c>
      <c r="I117">
        <f t="shared" si="20"/>
        <v>376</v>
      </c>
      <c r="J117">
        <f t="shared" si="20"/>
        <v>397</v>
      </c>
      <c r="K117">
        <f t="shared" si="20"/>
        <v>383</v>
      </c>
      <c r="L117">
        <f t="shared" si="20"/>
        <v>230</v>
      </c>
      <c r="N117">
        <f t="shared" si="20"/>
        <v>380</v>
      </c>
      <c r="O117">
        <f t="shared" si="20"/>
        <v>229</v>
      </c>
      <c r="P117">
        <f t="shared" si="20"/>
        <v>360</v>
      </c>
      <c r="Q117">
        <f t="shared" si="20"/>
        <v>371</v>
      </c>
      <c r="R117">
        <f t="shared" si="20"/>
        <v>228</v>
      </c>
      <c r="S117">
        <f t="shared" si="20"/>
        <v>394</v>
      </c>
      <c r="T117">
        <f t="shared" si="20"/>
        <v>386</v>
      </c>
      <c r="U117">
        <f t="shared" si="20"/>
        <v>229</v>
      </c>
      <c r="V117">
        <f t="shared" si="20"/>
        <v>394</v>
      </c>
      <c r="W117">
        <f t="shared" si="20"/>
        <v>386</v>
      </c>
      <c r="X117">
        <f t="shared" si="20"/>
        <v>229</v>
      </c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L117" t="s">
        <v>24</v>
      </c>
      <c r="AM117" s="8">
        <f>_xlfn.QUARTILE.INC(A3:A102,3)</f>
        <v>409</v>
      </c>
      <c r="AN117" s="9">
        <f t="shared" ref="AN117:BU117" si="21">_xlfn.QUARTILE.INC(B3:B102,3)</f>
        <v>511</v>
      </c>
      <c r="AO117" s="9">
        <f t="shared" si="21"/>
        <v>406</v>
      </c>
      <c r="AP117" s="9">
        <f t="shared" si="21"/>
        <v>511</v>
      </c>
      <c r="AQ117" s="9">
        <f t="shared" si="21"/>
        <v>428</v>
      </c>
      <c r="AR117" s="9">
        <f t="shared" si="21"/>
        <v>431</v>
      </c>
      <c r="AS117" s="9">
        <f t="shared" si="21"/>
        <v>426.25</v>
      </c>
      <c r="AT117" s="9">
        <f t="shared" si="21"/>
        <v>431</v>
      </c>
      <c r="AU117" s="9">
        <f t="shared" si="21"/>
        <v>437.25</v>
      </c>
      <c r="AV117" s="9">
        <f t="shared" si="21"/>
        <v>423</v>
      </c>
      <c r="AW117" s="9">
        <f t="shared" si="21"/>
        <v>250.25</v>
      </c>
      <c r="AX117" s="9">
        <f t="shared" si="21"/>
        <v>437.25</v>
      </c>
      <c r="AY117" s="9">
        <f t="shared" si="21"/>
        <v>422.25</v>
      </c>
      <c r="AZ117" s="9">
        <f t="shared" si="21"/>
        <v>250</v>
      </c>
      <c r="BA117" s="9">
        <f t="shared" si="21"/>
        <v>437</v>
      </c>
      <c r="BB117" s="9">
        <f t="shared" si="21"/>
        <v>422</v>
      </c>
      <c r="BC117" s="9">
        <f t="shared" si="21"/>
        <v>249</v>
      </c>
      <c r="BD117" s="9">
        <f t="shared" si="21"/>
        <v>437</v>
      </c>
      <c r="BE117" s="9">
        <f t="shared" si="21"/>
        <v>423.25</v>
      </c>
      <c r="BF117" s="9">
        <f t="shared" si="21"/>
        <v>250</v>
      </c>
      <c r="BG117" s="9">
        <f t="shared" si="21"/>
        <v>437.5</v>
      </c>
      <c r="BH117" s="9">
        <f t="shared" si="21"/>
        <v>423.25</v>
      </c>
      <c r="BI117" s="9">
        <f t="shared" si="21"/>
        <v>250</v>
      </c>
      <c r="BJ117" s="9" t="e">
        <f t="shared" si="21"/>
        <v>#NUM!</v>
      </c>
      <c r="BK117" s="9" t="e">
        <f t="shared" si="21"/>
        <v>#NUM!</v>
      </c>
      <c r="BL117" s="9" t="e">
        <f t="shared" si="21"/>
        <v>#NUM!</v>
      </c>
      <c r="BM117" s="9" t="e">
        <f t="shared" si="21"/>
        <v>#NUM!</v>
      </c>
      <c r="BN117" s="9" t="e">
        <f t="shared" si="21"/>
        <v>#NUM!</v>
      </c>
      <c r="BO117" s="9" t="e">
        <f t="shared" si="21"/>
        <v>#NUM!</v>
      </c>
      <c r="BP117" s="9" t="e">
        <f t="shared" si="21"/>
        <v>#NUM!</v>
      </c>
      <c r="BQ117" s="9" t="e">
        <f t="shared" si="21"/>
        <v>#NUM!</v>
      </c>
      <c r="BR117" s="9" t="e">
        <f t="shared" si="21"/>
        <v>#NUM!</v>
      </c>
      <c r="BS117" s="9" t="e">
        <f t="shared" si="21"/>
        <v>#NUM!</v>
      </c>
      <c r="BT117" s="9" t="e">
        <f t="shared" si="21"/>
        <v>#NUM!</v>
      </c>
      <c r="BU117" s="10" t="e">
        <f t="shared" si="21"/>
        <v>#NUM!</v>
      </c>
      <c r="BW117" s="1" t="s">
        <v>35</v>
      </c>
      <c r="BX117" s="14" t="str">
        <f>IF(BX115&lt;BX116,"no","yes")</f>
        <v>no</v>
      </c>
      <c r="BY117" s="14" t="str">
        <f t="shared" ref="BY117:DF117" si="22">IF(BY115&lt;BY116,"no","yes")</f>
        <v>no</v>
      </c>
      <c r="BZ117" s="14" t="str">
        <f t="shared" si="22"/>
        <v>no</v>
      </c>
      <c r="CA117" s="14" t="str">
        <f t="shared" si="22"/>
        <v>no</v>
      </c>
      <c r="CB117" s="14" t="str">
        <f t="shared" si="22"/>
        <v>yes</v>
      </c>
      <c r="CC117" s="14" t="str">
        <f t="shared" si="22"/>
        <v>no</v>
      </c>
      <c r="CD117" s="14" t="str">
        <f t="shared" si="22"/>
        <v>yes</v>
      </c>
      <c r="CE117" s="14" t="str">
        <f t="shared" si="22"/>
        <v>no</v>
      </c>
      <c r="CF117" s="14" t="str">
        <f t="shared" si="22"/>
        <v>no</v>
      </c>
      <c r="CG117" s="14" t="str">
        <f t="shared" si="22"/>
        <v>yes</v>
      </c>
      <c r="CH117" s="14" t="str">
        <f t="shared" si="22"/>
        <v>no</v>
      </c>
      <c r="CI117" s="14" t="str">
        <f t="shared" si="22"/>
        <v>no</v>
      </c>
      <c r="CJ117" s="14" t="str">
        <f t="shared" si="22"/>
        <v>no</v>
      </c>
      <c r="CK117" s="14" t="str">
        <f t="shared" si="22"/>
        <v>no</v>
      </c>
      <c r="CL117" s="14" t="str">
        <f t="shared" si="22"/>
        <v>no</v>
      </c>
      <c r="CM117" s="14" t="str">
        <f t="shared" si="22"/>
        <v>yes</v>
      </c>
      <c r="CN117" s="14" t="str">
        <f t="shared" si="22"/>
        <v>no</v>
      </c>
      <c r="CO117" s="14" t="str">
        <f t="shared" si="22"/>
        <v>no</v>
      </c>
      <c r="CP117" s="14" t="str">
        <f t="shared" si="22"/>
        <v>yes</v>
      </c>
      <c r="CQ117" s="14" t="str">
        <f t="shared" si="22"/>
        <v>no</v>
      </c>
      <c r="CR117" s="14" t="str">
        <f t="shared" si="22"/>
        <v>no</v>
      </c>
      <c r="CS117" s="14" t="str">
        <f t="shared" si="22"/>
        <v>yes</v>
      </c>
      <c r="CT117" s="14" t="str">
        <f t="shared" si="22"/>
        <v>no</v>
      </c>
      <c r="CU117" s="14" t="e">
        <f t="shared" si="22"/>
        <v>#N/A</v>
      </c>
      <c r="CV117" s="14" t="e">
        <f t="shared" si="22"/>
        <v>#N/A</v>
      </c>
      <c r="CW117" s="14" t="e">
        <f t="shared" si="22"/>
        <v>#N/A</v>
      </c>
      <c r="CX117" s="14" t="e">
        <f t="shared" si="22"/>
        <v>#N/A</v>
      </c>
      <c r="CY117" s="14" t="e">
        <f t="shared" si="22"/>
        <v>#N/A</v>
      </c>
      <c r="CZ117" s="14" t="e">
        <f t="shared" si="22"/>
        <v>#N/A</v>
      </c>
      <c r="DA117" s="14" t="e">
        <f t="shared" si="22"/>
        <v>#N/A</v>
      </c>
      <c r="DB117" s="14" t="e">
        <f t="shared" si="22"/>
        <v>#N/A</v>
      </c>
      <c r="DC117" s="14" t="e">
        <f t="shared" si="22"/>
        <v>#N/A</v>
      </c>
      <c r="DD117" s="14" t="e">
        <f t="shared" si="22"/>
        <v>#N/A</v>
      </c>
      <c r="DE117" s="14" t="e">
        <f t="shared" si="22"/>
        <v>#N/A</v>
      </c>
      <c r="DF117" s="14" t="e">
        <f t="shared" si="22"/>
        <v>#N/A</v>
      </c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</row>
    <row r="118" spans="1:160" x14ac:dyDescent="0.45">
      <c r="A118" t="s">
        <v>12</v>
      </c>
      <c r="B118">
        <f>SUM(A3:A102)</f>
        <v>40036</v>
      </c>
      <c r="C118">
        <f t="shared" ref="C118:X118" si="23">SUM(B3:B102)</f>
        <v>50961</v>
      </c>
      <c r="E118">
        <f t="shared" si="23"/>
        <v>50964</v>
      </c>
      <c r="F118">
        <f t="shared" si="23"/>
        <v>42069</v>
      </c>
      <c r="G118">
        <f t="shared" si="23"/>
        <v>42466</v>
      </c>
      <c r="I118">
        <f t="shared" si="23"/>
        <v>42278</v>
      </c>
      <c r="J118">
        <f t="shared" si="23"/>
        <v>43166</v>
      </c>
      <c r="K118">
        <f t="shared" si="23"/>
        <v>41501</v>
      </c>
      <c r="L118">
        <f t="shared" si="23"/>
        <v>24699</v>
      </c>
      <c r="N118">
        <f t="shared" si="23"/>
        <v>41431</v>
      </c>
      <c r="O118">
        <f t="shared" si="23"/>
        <v>24683</v>
      </c>
      <c r="P118">
        <f t="shared" si="23"/>
        <v>42905</v>
      </c>
      <c r="Q118">
        <f t="shared" si="23"/>
        <v>41112</v>
      </c>
      <c r="R118">
        <f t="shared" si="23"/>
        <v>24452</v>
      </c>
      <c r="S118">
        <f t="shared" si="23"/>
        <v>43111</v>
      </c>
      <c r="T118">
        <f t="shared" si="23"/>
        <v>41585</v>
      </c>
      <c r="U118">
        <f t="shared" si="23"/>
        <v>24702</v>
      </c>
      <c r="V118">
        <f t="shared" si="23"/>
        <v>43096</v>
      </c>
      <c r="W118">
        <f t="shared" si="23"/>
        <v>41585</v>
      </c>
      <c r="X118">
        <f t="shared" si="23"/>
        <v>24702</v>
      </c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L118" t="s">
        <v>25</v>
      </c>
      <c r="AM118" s="8">
        <f t="array" ref="AM118">MAX(IF(ISBLANK(A3:A102),"",IF(A3:A102&lt;=AM117+$AM104*(AM117-AM115),A3:A102,"")))</f>
        <v>419</v>
      </c>
      <c r="AN118" s="9">
        <f t="array" ref="AN118">MAX(IF(ISBLANK(B3:B102),"",IF(B3:B102&lt;=AN117+$AM104*(AN117-AN115),B3:B102,"")))</f>
        <v>512</v>
      </c>
      <c r="AO118" s="9">
        <f t="array" ref="AO118">MAX(IF(ISBLANK(C3:C102),"",IF(C3:C102&lt;=AO117+$AM104*(AO117-AO115),C3:C102,"")))</f>
        <v>419</v>
      </c>
      <c r="AP118" s="9">
        <f t="array" ref="AP118">MAX(IF(ISBLANK(D3:D102),"",IF(D3:D102&lt;=AP117+$AM104*(AP117-AP115),D3:D102,"")))</f>
        <v>512</v>
      </c>
      <c r="AQ118" s="9">
        <f t="array" ref="AQ118">MAX(IF(ISBLANK(E3:E102),"",IF(E3:E102&lt;=AQ117+$AM104*(AQ117-AQ115),E3:E102,"")))</f>
        <v>440</v>
      </c>
      <c r="AR118" s="9">
        <f t="array" ref="AR118">MAX(IF(ISBLANK(F3:F102),"",IF(F3:F102&lt;=AR117+$AM104*(AR117-AR115),F3:F102,"")))</f>
        <v>450</v>
      </c>
      <c r="AS118" s="9">
        <f t="array" ref="AS118">MAX(IF(ISBLANK(G3:G102),"",IF(G3:G102&lt;=AS117+$AM104*(AS117-AS115),G3:G102,"")))</f>
        <v>436</v>
      </c>
      <c r="AT118" s="9">
        <f t="array" ref="AT118">MAX(IF(ISBLANK(H3:H102),"",IF(H3:H102&lt;=AT117+$AM104*(AT117-AT115),H3:H102,"")))</f>
        <v>444</v>
      </c>
      <c r="AU118" s="9">
        <f t="array" ref="AU118">MAX(IF(ISBLANK(I3:I102),"",IF(I3:I102&lt;=AU117+$AM104*(AU117-AU115),I3:I102,"")))</f>
        <v>454</v>
      </c>
      <c r="AV118" s="9">
        <f t="array" ref="AV118">MAX(IF(ISBLANK(J3:J102),"",IF(J3:J102&lt;=AV117+$AM104*(AV117-AV115),J3:J102,"")))</f>
        <v>436</v>
      </c>
      <c r="AW118" s="9">
        <f t="array" ref="AW118">MAX(IF(ISBLANK(K3:K102),"",IF(K3:K102&lt;=AW117+$AM104*(AW117-AW115),K3:K102,"")))</f>
        <v>267</v>
      </c>
      <c r="AX118" s="9">
        <f t="array" ref="AX118">MAX(IF(ISBLANK(L3:L102),"",IF(L3:L102&lt;=AX117+$AM104*(AX117-AX115),L3:L102,"")))</f>
        <v>451</v>
      </c>
      <c r="AY118" s="9">
        <f t="array" ref="AY118">MAX(IF(ISBLANK(M3:M102),"",IF(M3:M102&lt;=AY117+$AM104*(AY117-AY115),M3:M102,"")))</f>
        <v>436</v>
      </c>
      <c r="AZ118" s="9">
        <f t="array" ref="AZ118">MAX(IF(ISBLANK(N3:N102),"",IF(N3:N102&lt;=AZ117+$AM104*(AZ117-AZ115),N3:N102,"")))</f>
        <v>268</v>
      </c>
      <c r="BA118" s="9">
        <f t="array" ref="BA118">MAX(IF(ISBLANK(O3:O102),"",IF(O3:O102&lt;=BA117+$AM104*(BA117-BA115),O3:O102,"")))</f>
        <v>451</v>
      </c>
      <c r="BB118" s="9">
        <f t="array" ref="BB118">MAX(IF(ISBLANK(P3:P102),"",IF(P3:P102&lt;=BB117+$AM104*(BB117-BB115),P3:P102,"")))</f>
        <v>436</v>
      </c>
      <c r="BC118" s="9">
        <f t="array" ref="BC118">MAX(IF(ISBLANK(Q3:Q102),"",IF(Q3:Q102&lt;=BC117+$AM104*(BC117-BC115),Q3:Q102,"")))</f>
        <v>272</v>
      </c>
      <c r="BD118" s="9">
        <f t="array" ref="BD118">MAX(IF(ISBLANK(R3:R102),"",IF(R3:R102&lt;=BD117+$AM104*(BD117-BD115),R3:R102,"")))</f>
        <v>453</v>
      </c>
      <c r="BE118" s="9">
        <f t="array" ref="BE118">MAX(IF(ISBLANK(S3:S102),"",IF(S3:S102&lt;=BE117+$AM104*(BE117-BE115),S3:S102,"")))</f>
        <v>440</v>
      </c>
      <c r="BF118" s="9">
        <f t="array" ref="BF118">MAX(IF(ISBLANK(T3:T102),"",IF(T3:T102&lt;=BF117+$AM104*(BF117-BF115),T3:T102,"")))</f>
        <v>268</v>
      </c>
      <c r="BG118" s="9">
        <f t="array" ref="BG118">MAX(IF(ISBLANK(U3:U102),"",IF(U3:U102&lt;=BG117+$AM104*(BG117-BG115),U3:U102,"")))</f>
        <v>453</v>
      </c>
      <c r="BH118" s="9">
        <f t="array" ref="BH118">MAX(IF(ISBLANK(V3:V102),"",IF(V3:V102&lt;=BH117+$AM104*(BH117-BH115),V3:V102,"")))</f>
        <v>440</v>
      </c>
      <c r="BI118" s="9">
        <f t="array" ref="BI118">MAX(IF(ISBLANK(W3:W102),"",IF(W3:W102&lt;=BI117+$AM104*(BI117-BI115),W3:W102,"")))</f>
        <v>268</v>
      </c>
      <c r="BJ118" s="9">
        <f t="array" ref="BJ118">MAX(IF(ISBLANK(X3:X102),"",IF(X3:X102&lt;=BJ117+$AM104*(BJ117-BJ115),X3:X102,"")))</f>
        <v>0</v>
      </c>
      <c r="BK118" s="9">
        <f t="array" ref="BK118">MAX(IF(ISBLANK(Y3:Y102),"",IF(Y3:Y102&lt;=BK117+$AM104*(BK117-BK115),Y3:Y102,"")))</f>
        <v>0</v>
      </c>
      <c r="BL118" s="9">
        <f t="array" ref="BL118">MAX(IF(ISBLANK(Z3:Z102),"",IF(Z3:Z102&lt;=BL117+$AM104*(BL117-BL115),Z3:Z102,"")))</f>
        <v>0</v>
      </c>
      <c r="BM118" s="9">
        <f t="array" ref="BM118">MAX(IF(ISBLANK(AA3:AA102),"",IF(AA3:AA102&lt;=BM117+$AM104*(BM117-BM115),AA3:AA102,"")))</f>
        <v>0</v>
      </c>
      <c r="BN118" s="9">
        <f t="array" ref="BN118">MAX(IF(ISBLANK(AB3:AB102),"",IF(AB3:AB102&lt;=BN117+$AM104*(BN117-BN115),AB3:AB102,"")))</f>
        <v>0</v>
      </c>
      <c r="BO118" s="9">
        <f t="array" ref="BO118">MAX(IF(ISBLANK(AC3:AC102),"",IF(AC3:AC102&lt;=BO117+$AM104*(BO117-BO115),AC3:AC102,"")))</f>
        <v>0</v>
      </c>
      <c r="BP118" s="9">
        <f t="array" ref="BP118">MAX(IF(ISBLANK(AD3:AD102),"",IF(AD3:AD102&lt;=BP117+$AM104*(BP117-BP115),AD3:AD102,"")))</f>
        <v>0</v>
      </c>
      <c r="BQ118" s="9">
        <f t="array" ref="BQ118">MAX(IF(ISBLANK(AE3:AE102),"",IF(AE3:AE102&lt;=BQ117+$AM104*(BQ117-BQ115),AE3:AE102,"")))</f>
        <v>0</v>
      </c>
      <c r="BR118" s="9">
        <f t="array" ref="BR118">MAX(IF(ISBLANK(AF3:AF102),"",IF(AF3:AF102&lt;=BR117+$AM104*(BR117-BR115),AF3:AF102,"")))</f>
        <v>0</v>
      </c>
      <c r="BS118" s="9">
        <f t="array" ref="BS118">MAX(IF(ISBLANK(AG3:AG102),"",IF(AG3:AG102&lt;=BS117+$AM104*(BS117-BS115),AG3:AG102,"")))</f>
        <v>0</v>
      </c>
      <c r="BT118" s="9">
        <f t="array" ref="BT118">MAX(IF(ISBLANK(AH3:AH102),"",IF(AH3:AH102&lt;=BT117+$AM104*(BT117-BT115),AH3:AH102,"")))</f>
        <v>0</v>
      </c>
      <c r="BU118" s="10">
        <f t="array" ref="BU118">MAX(IF(ISBLANK(AI3:AI102),"",IF(AI3:AI102&lt;=BU117+$AM104*(BU117-BU115),AI3:AI102,"")))</f>
        <v>0</v>
      </c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</row>
    <row r="119" spans="1:160" x14ac:dyDescent="0.45">
      <c r="A119" t="s">
        <v>13</v>
      </c>
      <c r="B119">
        <f>COUNT(A3:A102)</f>
        <v>100</v>
      </c>
      <c r="C119">
        <f t="shared" ref="C119:X119" si="24">COUNT(B3:B102)</f>
        <v>100</v>
      </c>
      <c r="E119">
        <f t="shared" si="24"/>
        <v>100</v>
      </c>
      <c r="F119">
        <f t="shared" si="24"/>
        <v>100</v>
      </c>
      <c r="G119">
        <f t="shared" si="24"/>
        <v>100</v>
      </c>
      <c r="I119">
        <f t="shared" si="24"/>
        <v>100</v>
      </c>
      <c r="J119">
        <f t="shared" si="24"/>
        <v>100</v>
      </c>
      <c r="K119">
        <f t="shared" si="24"/>
        <v>100</v>
      </c>
      <c r="L119">
        <f t="shared" si="24"/>
        <v>100</v>
      </c>
      <c r="N119">
        <f t="shared" si="24"/>
        <v>100</v>
      </c>
      <c r="O119">
        <f t="shared" si="24"/>
        <v>100</v>
      </c>
      <c r="P119">
        <f t="shared" si="24"/>
        <v>100</v>
      </c>
      <c r="Q119">
        <f t="shared" si="24"/>
        <v>100</v>
      </c>
      <c r="R119">
        <f t="shared" si="24"/>
        <v>100</v>
      </c>
      <c r="S119">
        <f t="shared" si="24"/>
        <v>100</v>
      </c>
      <c r="T119">
        <f t="shared" si="24"/>
        <v>100</v>
      </c>
      <c r="U119">
        <f t="shared" si="24"/>
        <v>100</v>
      </c>
      <c r="V119">
        <f t="shared" si="24"/>
        <v>100</v>
      </c>
      <c r="W119">
        <f t="shared" si="24"/>
        <v>100</v>
      </c>
      <c r="X119">
        <f t="shared" si="24"/>
        <v>100</v>
      </c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L119" t="s">
        <v>1</v>
      </c>
      <c r="AM119" s="11">
        <f>AVERAGE(A3:A102)</f>
        <v>400.36</v>
      </c>
      <c r="AN119" s="12">
        <f t="shared" ref="AN119:BU119" si="25">AVERAGE(B3:B102)</f>
        <v>509.61</v>
      </c>
      <c r="AO119" s="12">
        <f t="shared" si="25"/>
        <v>397.76</v>
      </c>
      <c r="AP119" s="12">
        <f t="shared" si="25"/>
        <v>509.64</v>
      </c>
      <c r="AQ119" s="12">
        <f t="shared" si="25"/>
        <v>420.69</v>
      </c>
      <c r="AR119" s="12">
        <f t="shared" si="25"/>
        <v>424.66</v>
      </c>
      <c r="AS119" s="12">
        <f t="shared" si="25"/>
        <v>420.45</v>
      </c>
      <c r="AT119" s="12">
        <f t="shared" si="25"/>
        <v>422.78</v>
      </c>
      <c r="AU119" s="12">
        <f t="shared" si="25"/>
        <v>431.66</v>
      </c>
      <c r="AV119" s="12">
        <f t="shared" si="25"/>
        <v>415.01</v>
      </c>
      <c r="AW119" s="12">
        <f t="shared" si="25"/>
        <v>246.99</v>
      </c>
      <c r="AX119" s="12">
        <f t="shared" si="25"/>
        <v>431.31</v>
      </c>
      <c r="AY119" s="12">
        <f t="shared" si="25"/>
        <v>414.31</v>
      </c>
      <c r="AZ119" s="12">
        <f t="shared" si="25"/>
        <v>246.83</v>
      </c>
      <c r="BA119" s="12">
        <f t="shared" si="25"/>
        <v>429.05</v>
      </c>
      <c r="BB119" s="12">
        <f t="shared" si="25"/>
        <v>411.12</v>
      </c>
      <c r="BC119" s="12">
        <f t="shared" si="25"/>
        <v>244.52</v>
      </c>
      <c r="BD119" s="12">
        <f t="shared" si="25"/>
        <v>431.11</v>
      </c>
      <c r="BE119" s="12">
        <f t="shared" si="25"/>
        <v>415.85</v>
      </c>
      <c r="BF119" s="12">
        <f t="shared" si="25"/>
        <v>247.02</v>
      </c>
      <c r="BG119" s="12">
        <f t="shared" si="25"/>
        <v>430.96</v>
      </c>
      <c r="BH119" s="12">
        <f t="shared" si="25"/>
        <v>415.85</v>
      </c>
      <c r="BI119" s="12">
        <f t="shared" si="25"/>
        <v>247.02</v>
      </c>
      <c r="BJ119" s="12" t="e">
        <f t="shared" si="25"/>
        <v>#DIV/0!</v>
      </c>
      <c r="BK119" s="12" t="e">
        <f t="shared" si="25"/>
        <v>#DIV/0!</v>
      </c>
      <c r="BL119" s="12" t="e">
        <f t="shared" si="25"/>
        <v>#DIV/0!</v>
      </c>
      <c r="BM119" s="12" t="e">
        <f t="shared" si="25"/>
        <v>#DIV/0!</v>
      </c>
      <c r="BN119" s="12" t="e">
        <f t="shared" si="25"/>
        <v>#DIV/0!</v>
      </c>
      <c r="BO119" s="12" t="e">
        <f t="shared" si="25"/>
        <v>#DIV/0!</v>
      </c>
      <c r="BP119" s="12" t="e">
        <f t="shared" si="25"/>
        <v>#DIV/0!</v>
      </c>
      <c r="BQ119" s="12" t="e">
        <f t="shared" si="25"/>
        <v>#DIV/0!</v>
      </c>
      <c r="BR119" s="12" t="e">
        <f t="shared" si="25"/>
        <v>#DIV/0!</v>
      </c>
      <c r="BS119" s="12" t="e">
        <f t="shared" si="25"/>
        <v>#DIV/0!</v>
      </c>
      <c r="BT119" s="12" t="e">
        <f t="shared" si="25"/>
        <v>#DIV/0!</v>
      </c>
      <c r="BU119" s="13" t="e">
        <f t="shared" si="25"/>
        <v>#DIV/0!</v>
      </c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</row>
    <row r="120" spans="1:160" x14ac:dyDescent="0.45">
      <c r="A120" t="s">
        <v>14</v>
      </c>
      <c r="B120">
        <f>GEOMEAN(A3:A102)</f>
        <v>400.18140271240577</v>
      </c>
      <c r="C120">
        <f t="shared" ref="C120:X120" si="26">GEOMEAN(B3:B102)</f>
        <v>509.59963344277662</v>
      </c>
      <c r="E120">
        <f t="shared" si="26"/>
        <v>509.63031848228206</v>
      </c>
      <c r="F120">
        <f t="shared" si="26"/>
        <v>420.58506615164936</v>
      </c>
      <c r="G120">
        <f t="shared" si="26"/>
        <v>424.53769807745346</v>
      </c>
      <c r="I120">
        <f t="shared" si="26"/>
        <v>422.60825705643356</v>
      </c>
      <c r="J120">
        <f t="shared" si="26"/>
        <v>431.54723177948961</v>
      </c>
      <c r="K120">
        <f t="shared" si="26"/>
        <v>414.85330018984115</v>
      </c>
      <c r="L120">
        <f t="shared" si="26"/>
        <v>246.79772050064881</v>
      </c>
      <c r="N120">
        <f t="shared" si="26"/>
        <v>414.14019780092428</v>
      </c>
      <c r="O120">
        <f t="shared" si="26"/>
        <v>246.63495257738512</v>
      </c>
      <c r="P120">
        <f t="shared" si="26"/>
        <v>428.8461220026972</v>
      </c>
      <c r="Q120">
        <f t="shared" si="26"/>
        <v>410.89808491806565</v>
      </c>
      <c r="R120">
        <f t="shared" si="26"/>
        <v>244.27984822259342</v>
      </c>
      <c r="S120">
        <f t="shared" si="26"/>
        <v>430.98067464519011</v>
      </c>
      <c r="T120">
        <f t="shared" si="26"/>
        <v>415.70293461441139</v>
      </c>
      <c r="U120">
        <f t="shared" si="26"/>
        <v>246.82025316917847</v>
      </c>
      <c r="V120">
        <f t="shared" si="26"/>
        <v>430.8304594082453</v>
      </c>
      <c r="W120">
        <f t="shared" si="26"/>
        <v>415.70293461441139</v>
      </c>
      <c r="X120">
        <f t="shared" si="26"/>
        <v>246.82025316917847</v>
      </c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  <c r="ET120" s="9"/>
      <c r="EU120" s="9"/>
      <c r="EV120" s="9"/>
      <c r="EW120" s="9"/>
      <c r="EX120" s="9"/>
      <c r="EY120" s="9"/>
      <c r="EZ120" s="9"/>
      <c r="FA120" s="9"/>
      <c r="FB120" s="9"/>
      <c r="FC120" s="9"/>
      <c r="FD120" s="9"/>
    </row>
    <row r="121" spans="1:160" x14ac:dyDescent="0.45">
      <c r="A121" t="s">
        <v>15</v>
      </c>
      <c r="B121">
        <f>HARMEAN(A3:A102)</f>
        <v>399.99968803575831</v>
      </c>
      <c r="C121">
        <f t="shared" ref="C121:X121" si="27">HARMEAN(B3:B102)</f>
        <v>509.5890978577749</v>
      </c>
      <c r="E121">
        <f t="shared" si="27"/>
        <v>509.62047794655621</v>
      </c>
      <c r="F121">
        <f t="shared" si="27"/>
        <v>420.47970695144971</v>
      </c>
      <c r="G121">
        <f t="shared" si="27"/>
        <v>424.41413153710414</v>
      </c>
      <c r="I121">
        <f t="shared" si="27"/>
        <v>422.43181263779763</v>
      </c>
      <c r="J121">
        <f t="shared" si="27"/>
        <v>431.43352572953273</v>
      </c>
      <c r="K121">
        <f t="shared" si="27"/>
        <v>414.69515312946845</v>
      </c>
      <c r="L121">
        <f t="shared" si="27"/>
        <v>246.6124175266238</v>
      </c>
      <c r="N121">
        <f t="shared" si="27"/>
        <v>413.96788876709542</v>
      </c>
      <c r="O121">
        <f t="shared" si="27"/>
        <v>246.44738730836272</v>
      </c>
      <c r="P121">
        <f t="shared" si="27"/>
        <v>428.63326671801889</v>
      </c>
      <c r="Q121">
        <f t="shared" si="27"/>
        <v>410.67323771484206</v>
      </c>
      <c r="R121">
        <f t="shared" si="27"/>
        <v>244.05087505393422</v>
      </c>
      <c r="S121">
        <f t="shared" si="27"/>
        <v>430.84981625336775</v>
      </c>
      <c r="T121">
        <f t="shared" si="27"/>
        <v>415.55453776514167</v>
      </c>
      <c r="U121">
        <f t="shared" si="27"/>
        <v>246.62769690985189</v>
      </c>
      <c r="V121">
        <f t="shared" si="27"/>
        <v>430.69938235977168</v>
      </c>
      <c r="W121">
        <f t="shared" si="27"/>
        <v>415.55453776514167</v>
      </c>
      <c r="X121">
        <f t="shared" si="27"/>
        <v>246.62769690985189</v>
      </c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L121" t="s">
        <v>20</v>
      </c>
      <c r="AM121" s="3">
        <f>IF(MIN(AM114:BU114)&gt;=0,0,MIN(AM114:BU114))</f>
        <v>0</v>
      </c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</row>
    <row r="122" spans="1:160" x14ac:dyDescent="0.45">
      <c r="A122" t="s">
        <v>16</v>
      </c>
      <c r="B122">
        <f>AVEDEV(A3:A102)</f>
        <v>9.1983999999999995</v>
      </c>
      <c r="C122">
        <f t="shared" ref="C122:X122" si="28">AVEDEV(B3:B102)</f>
        <v>1.9381999999999948</v>
      </c>
      <c r="E122">
        <f t="shared" si="28"/>
        <v>1.9168000000000052</v>
      </c>
      <c r="F122">
        <f t="shared" si="28"/>
        <v>7.6562000000000037</v>
      </c>
      <c r="G122">
        <f t="shared" si="28"/>
        <v>7.8343999999999916</v>
      </c>
      <c r="I122">
        <f t="shared" si="28"/>
        <v>9.0040000000000049</v>
      </c>
      <c r="J122">
        <f t="shared" si="28"/>
        <v>7.4943999999999962</v>
      </c>
      <c r="K122">
        <f t="shared" si="28"/>
        <v>9.0297999999999998</v>
      </c>
      <c r="L122">
        <f t="shared" si="28"/>
        <v>7.1678000000000024</v>
      </c>
      <c r="N122">
        <f t="shared" si="28"/>
        <v>9.212800000000005</v>
      </c>
      <c r="O122">
        <f t="shared" si="28"/>
        <v>7.0526000000000071</v>
      </c>
      <c r="P122">
        <f t="shared" si="28"/>
        <v>9.1070000000000046</v>
      </c>
      <c r="Q122">
        <f t="shared" si="28"/>
        <v>11.219999999999995</v>
      </c>
      <c r="R122">
        <f t="shared" si="28"/>
        <v>7.9847999999999999</v>
      </c>
      <c r="S122">
        <f t="shared" si="28"/>
        <v>8.1011999999999986</v>
      </c>
      <c r="T122">
        <f t="shared" si="28"/>
        <v>8.8139999999999965</v>
      </c>
      <c r="U122">
        <f t="shared" si="28"/>
        <v>7.1459999999999981</v>
      </c>
      <c r="V122">
        <f t="shared" si="28"/>
        <v>8.1839999999999993</v>
      </c>
      <c r="W122">
        <f t="shared" si="28"/>
        <v>8.8139999999999965</v>
      </c>
      <c r="X122">
        <f t="shared" si="28"/>
        <v>7.1459999999999981</v>
      </c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</row>
    <row r="123" spans="1:160" x14ac:dyDescent="0.45">
      <c r="A123" t="s">
        <v>17</v>
      </c>
      <c r="B123">
        <f>[1]!MAD(A3:A102)</f>
        <v>7.5</v>
      </c>
      <c r="C123">
        <f>[1]!MAD(B3:B102)</f>
        <v>1.5</v>
      </c>
      <c r="E123">
        <f>[1]!MAD(D3:D102)</f>
        <v>1.5</v>
      </c>
      <c r="F123">
        <f>[1]!MAD(E3:E102)</f>
        <v>6.5</v>
      </c>
      <c r="G123">
        <f>[1]!MAD(F3:F102)</f>
        <v>5</v>
      </c>
      <c r="I123">
        <f>[1]!MAD(H3:H102)</f>
        <v>6</v>
      </c>
      <c r="J123">
        <f>[1]!MAD(I3:I102)</f>
        <v>5.5</v>
      </c>
      <c r="K123">
        <f>[1]!MAD(J3:J102)</f>
        <v>7</v>
      </c>
      <c r="L123">
        <f>[1]!MAD(K3:K102)</f>
        <v>5</v>
      </c>
      <c r="N123">
        <f>[1]!MAD(M3:M102)</f>
        <v>7</v>
      </c>
      <c r="O123">
        <f>[1]!MAD(N3:N102)</f>
        <v>4</v>
      </c>
      <c r="P123">
        <f>[1]!MAD(O3:O102)</f>
        <v>6.5</v>
      </c>
      <c r="Q123">
        <f>[1]!MAD(P3:P102)</f>
        <v>10</v>
      </c>
      <c r="R123">
        <f>[1]!MAD(Q3:Q102)</f>
        <v>6</v>
      </c>
      <c r="S123">
        <f>[1]!MAD(R3:R102)</f>
        <v>5.5</v>
      </c>
      <c r="T123">
        <f>[1]!MAD(S3:S102)</f>
        <v>7</v>
      </c>
      <c r="U123">
        <f>[1]!MAD(T3:T102)</f>
        <v>5</v>
      </c>
      <c r="V123">
        <f>[1]!MAD(U3:U102)</f>
        <v>7.5</v>
      </c>
      <c r="W123">
        <f>[1]!MAD(V3:V102)</f>
        <v>7</v>
      </c>
      <c r="X123">
        <f>[1]!MAD(W3:W102)</f>
        <v>5</v>
      </c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L123" t="s">
        <v>21</v>
      </c>
      <c r="AM123" t="s">
        <v>30</v>
      </c>
      <c r="AN123" t="s">
        <v>30</v>
      </c>
      <c r="AO123" t="s">
        <v>30</v>
      </c>
      <c r="AP123" t="s">
        <v>30</v>
      </c>
      <c r="AQ123" t="s">
        <v>30</v>
      </c>
      <c r="AR123" t="s">
        <v>30</v>
      </c>
      <c r="AS123">
        <f>G84</f>
        <v>426</v>
      </c>
      <c r="AT123" t="s">
        <v>30</v>
      </c>
      <c r="AU123" t="s">
        <v>30</v>
      </c>
      <c r="AV123" t="s">
        <v>30</v>
      </c>
      <c r="AW123" t="s">
        <v>30</v>
      </c>
      <c r="AX123" t="s">
        <v>30</v>
      </c>
      <c r="AY123" t="s">
        <v>30</v>
      </c>
      <c r="AZ123" t="s">
        <v>30</v>
      </c>
      <c r="BA123" t="s">
        <v>30</v>
      </c>
      <c r="BB123">
        <f>P28</f>
        <v>404</v>
      </c>
      <c r="BC123" t="s">
        <v>30</v>
      </c>
      <c r="BD123" t="s">
        <v>30</v>
      </c>
      <c r="BE123" t="s">
        <v>30</v>
      </c>
      <c r="BF123" t="s">
        <v>30</v>
      </c>
      <c r="BG123" t="s">
        <v>30</v>
      </c>
      <c r="BH123">
        <f>V56</f>
        <v>389</v>
      </c>
      <c r="BI123" t="s">
        <v>30</v>
      </c>
      <c r="BJ123" t="s">
        <v>30</v>
      </c>
      <c r="BK123">
        <f>Y56</f>
        <v>0</v>
      </c>
      <c r="BL123" t="s">
        <v>30</v>
      </c>
      <c r="BM123">
        <f>AA43</f>
        <v>0</v>
      </c>
      <c r="BN123">
        <f>AB56</f>
        <v>0</v>
      </c>
      <c r="BO123" t="s">
        <v>30</v>
      </c>
      <c r="BP123" t="s">
        <v>30</v>
      </c>
      <c r="BQ123">
        <f>AE56</f>
        <v>0</v>
      </c>
      <c r="BR123" t="s">
        <v>30</v>
      </c>
      <c r="BS123" t="s">
        <v>30</v>
      </c>
      <c r="BT123">
        <f>AH56</f>
        <v>0</v>
      </c>
      <c r="BU123" t="s">
        <v>30</v>
      </c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</row>
    <row r="124" spans="1:160" x14ac:dyDescent="0.45">
      <c r="A124" s="1" t="s">
        <v>18</v>
      </c>
      <c r="B124" s="1">
        <f>[1]!IQR(A3:A102,FALSE)</f>
        <v>13.25</v>
      </c>
      <c r="C124" s="1">
        <f>[1]!IQR(B3:B102,FALSE)</f>
        <v>2</v>
      </c>
      <c r="D124" s="1"/>
      <c r="E124" s="1">
        <f>[1]!IQR(D3:D102,FALSE)</f>
        <v>2</v>
      </c>
      <c r="F124" s="1">
        <f>[1]!IQR(E3:E102,FALSE)</f>
        <v>13</v>
      </c>
      <c r="G124" s="1">
        <f>[1]!IQR(F3:F102,FALSE)</f>
        <v>11</v>
      </c>
      <c r="H124" s="1"/>
      <c r="I124" s="1">
        <f>[1]!IQR(H3:H102,FALSE)</f>
        <v>12.25</v>
      </c>
      <c r="J124" s="1">
        <f>[1]!IQR(I3:I102,FALSE)</f>
        <v>11.25</v>
      </c>
      <c r="K124" s="1">
        <f>[1]!IQR(J3:J102,FALSE)</f>
        <v>15</v>
      </c>
      <c r="L124" s="1">
        <f>[1]!IQR(K3:K102,FALSE)</f>
        <v>9.25</v>
      </c>
      <c r="M124" s="1"/>
      <c r="N124" s="1">
        <f>[1]!IQR(M3:M102,FALSE)</f>
        <v>14.25</v>
      </c>
      <c r="O124" s="1">
        <f>[1]!IQR(N3:N102,FALSE)</f>
        <v>8.25</v>
      </c>
      <c r="P124" s="1">
        <f>[1]!IQR(O3:O102,FALSE)</f>
        <v>13.5</v>
      </c>
      <c r="Q124" s="1">
        <f>[1]!IQR(P3:P102,FALSE)</f>
        <v>19.25</v>
      </c>
      <c r="R124" s="1">
        <f>[1]!IQR(Q3:Q102,FALSE)</f>
        <v>11</v>
      </c>
      <c r="S124" s="1">
        <f>[1]!IQR(R3:R102,FALSE)</f>
        <v>11</v>
      </c>
      <c r="T124" s="1">
        <f>[1]!IQR(S3:S102,FALSE)</f>
        <v>15.25</v>
      </c>
      <c r="U124" s="1">
        <f>[1]!IQR(T3:T102,FALSE)</f>
        <v>9</v>
      </c>
      <c r="V124" s="1">
        <f>[1]!IQR(U3:U102,FALSE)</f>
        <v>13.5</v>
      </c>
      <c r="W124" s="1">
        <f>[1]!IQR(V3:V102,FALSE)</f>
        <v>15.25</v>
      </c>
      <c r="X124" s="1">
        <f>[1]!IQR(W3:W102,FALSE)</f>
        <v>9</v>
      </c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BB124">
        <f>P56</f>
        <v>373</v>
      </c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</row>
    <row r="125" spans="1:160" x14ac:dyDescent="0.45"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</row>
    <row r="126" spans="1:160" x14ac:dyDescent="0.45">
      <c r="A126" t="s">
        <v>38</v>
      </c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  <c r="EY126" s="9"/>
      <c r="EZ126" s="9"/>
      <c r="FA126" s="9"/>
      <c r="FB126" s="9"/>
      <c r="FC126" s="9"/>
      <c r="FD126" s="9"/>
    </row>
    <row r="127" spans="1:160" x14ac:dyDescent="0.45"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  <c r="EY127" s="9"/>
      <c r="EZ127" s="9"/>
      <c r="FA127" s="9"/>
      <c r="FB127" s="9"/>
      <c r="FC127" s="9"/>
      <c r="FD127" s="9"/>
    </row>
    <row r="128" spans="1:160" x14ac:dyDescent="0.45">
      <c r="B128" t="str">
        <f>A2</f>
        <v>UF Mul Cbrt</v>
      </c>
      <c r="C128" t="str">
        <f t="shared" ref="C128:X128" si="29">B2</f>
        <v>UF MulVA Cbrt</v>
      </c>
      <c r="D128" t="str">
        <f t="shared" si="29"/>
        <v>UF NoLog Cbrt</v>
      </c>
      <c r="E128" t="str">
        <f t="shared" si="29"/>
        <v>UF NoLogVA Cbrt</v>
      </c>
      <c r="F128" t="str">
        <f t="shared" si="29"/>
        <v>UFDistr Mul Cbrt</v>
      </c>
      <c r="G128" t="str">
        <f t="shared" si="29"/>
        <v>UFDistr MulVA Cbrt</v>
      </c>
      <c r="H128" t="str">
        <f t="shared" si="29"/>
        <v>UFDistr NoLog Cbrt</v>
      </c>
      <c r="I128" t="str">
        <f t="shared" si="29"/>
        <v>UFDistr NoLogVA Cbrt</v>
      </c>
      <c r="J128" t="str">
        <f t="shared" si="29"/>
        <v>UFCenter Bitdiff Cbrt</v>
      </c>
      <c r="K128" t="str">
        <f t="shared" si="29"/>
        <v>UFCenter BitdiffVA Cbrt</v>
      </c>
      <c r="L128" t="str">
        <f t="shared" si="29"/>
        <v>UFCenter BitdiffFN Cbrt</v>
      </c>
      <c r="M128" t="str">
        <f t="shared" si="29"/>
        <v>UFCenter HardLog Cbrt</v>
      </c>
      <c r="N128" t="str">
        <f t="shared" si="29"/>
        <v>UFCenter HardLogVA Cbrt</v>
      </c>
      <c r="O128" t="str">
        <f t="shared" si="29"/>
        <v>UFCenter HardLogFN Cbrt</v>
      </c>
      <c r="P128" t="str">
        <f t="shared" si="29"/>
        <v>UFCenter Log Cbrt</v>
      </c>
      <c r="Q128" t="str">
        <f t="shared" si="29"/>
        <v>UFCenter LogVA Cbrt</v>
      </c>
      <c r="R128" t="str">
        <f t="shared" si="29"/>
        <v>UFCenter LogFN Cbrt</v>
      </c>
      <c r="S128" t="str">
        <f t="shared" si="29"/>
        <v>UFCenter Mul Cbrt</v>
      </c>
      <c r="T128" t="str">
        <f t="shared" si="29"/>
        <v>UFCenter MulVA Cbrt</v>
      </c>
      <c r="U128" t="str">
        <f t="shared" si="29"/>
        <v>UFCenter MulFN Cbrt</v>
      </c>
      <c r="V128" t="str">
        <f t="shared" si="29"/>
        <v>UFCenter NoLog Cbrt</v>
      </c>
      <c r="W128" t="str">
        <f t="shared" si="29"/>
        <v>UFCenter NoLogVA Cbrt</v>
      </c>
      <c r="X128" t="str">
        <f t="shared" si="29"/>
        <v>UFCenter NoLogFN Cbrt</v>
      </c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  <c r="EY128" s="9"/>
      <c r="EZ128" s="9"/>
      <c r="FA128" s="9"/>
      <c r="FB128" s="9"/>
      <c r="FC128" s="9"/>
      <c r="FD128" s="9"/>
    </row>
    <row r="129" spans="1:160" x14ac:dyDescent="0.45">
      <c r="A129" t="s">
        <v>39</v>
      </c>
      <c r="B129" s="5">
        <f>MEDIAN(A3:A102)</f>
        <v>401.5</v>
      </c>
      <c r="C129" s="6">
        <f t="shared" ref="C129:X129" si="30">MEDIAN(B3:B102)</f>
        <v>510.5</v>
      </c>
      <c r="D129" s="6">
        <f t="shared" si="30"/>
        <v>400</v>
      </c>
      <c r="E129" s="6">
        <f t="shared" si="30"/>
        <v>510.5</v>
      </c>
      <c r="F129" s="6">
        <f t="shared" si="30"/>
        <v>421.5</v>
      </c>
      <c r="G129" s="6">
        <f t="shared" si="30"/>
        <v>427</v>
      </c>
      <c r="H129" s="6">
        <f t="shared" si="30"/>
        <v>422</v>
      </c>
      <c r="I129" s="6">
        <f t="shared" si="30"/>
        <v>425</v>
      </c>
      <c r="J129" s="6">
        <f t="shared" si="30"/>
        <v>433</v>
      </c>
      <c r="K129" s="6">
        <f t="shared" si="30"/>
        <v>416</v>
      </c>
      <c r="L129" s="6">
        <f t="shared" si="30"/>
        <v>245</v>
      </c>
      <c r="M129" s="6">
        <f t="shared" si="30"/>
        <v>434</v>
      </c>
      <c r="N129" s="6">
        <f t="shared" si="30"/>
        <v>416</v>
      </c>
      <c r="O129" s="6">
        <f t="shared" si="30"/>
        <v>244</v>
      </c>
      <c r="P129" s="6">
        <f t="shared" si="30"/>
        <v>430.5</v>
      </c>
      <c r="Q129" s="6">
        <f t="shared" si="30"/>
        <v>412</v>
      </c>
      <c r="R129" s="6">
        <f t="shared" si="30"/>
        <v>242</v>
      </c>
      <c r="S129" s="6">
        <f t="shared" si="30"/>
        <v>432</v>
      </c>
      <c r="T129" s="6">
        <f t="shared" si="30"/>
        <v>417</v>
      </c>
      <c r="U129" s="6">
        <f t="shared" si="30"/>
        <v>245</v>
      </c>
      <c r="V129" s="6">
        <f t="shared" si="30"/>
        <v>432</v>
      </c>
      <c r="W129" s="6">
        <f t="shared" si="30"/>
        <v>417</v>
      </c>
      <c r="X129" s="6">
        <f t="shared" si="30"/>
        <v>245</v>
      </c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7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  <c r="EY129" s="9"/>
      <c r="EZ129" s="9"/>
      <c r="FA129" s="9"/>
      <c r="FB129" s="9"/>
      <c r="FC129" s="9"/>
      <c r="FD129" s="9"/>
    </row>
    <row r="130" spans="1:160" x14ac:dyDescent="0.45">
      <c r="A130" t="s">
        <v>40</v>
      </c>
      <c r="B130" s="8">
        <f>[1]!RANK_SUM(A3:AI102, 1,1)</f>
        <v>74735.5</v>
      </c>
      <c r="C130" s="9">
        <f>[1]!RANK_SUM(A3:AI102, 2,1)</f>
        <v>220057.5</v>
      </c>
      <c r="D130" s="9">
        <f>[1]!RANK_SUM(A3:AI102, 3,1)</f>
        <v>70519.5</v>
      </c>
      <c r="E130" s="9">
        <f>[1]!RANK_SUM(A3:AI102, 4,1)</f>
        <v>220042.5</v>
      </c>
      <c r="F130" s="9">
        <f>[1]!RANK_SUM(A3:AI102, 5,1)</f>
        <v>130213.5</v>
      </c>
      <c r="G130" s="9">
        <f>[1]!RANK_SUM(A3:AI102, 6,1)</f>
        <v>145894</v>
      </c>
      <c r="H130" s="9">
        <f>[1]!RANK_SUM(A3:AI102, 7,1)</f>
        <v>129108</v>
      </c>
      <c r="I130" s="9">
        <f>[1]!RANK_SUM(A3:AI102, 8,1)</f>
        <v>140699</v>
      </c>
      <c r="J130" s="9">
        <f>[1]!RANK_SUM(A3:AI102, 9,1)</f>
        <v>169596.5</v>
      </c>
      <c r="K130" s="9">
        <f>[1]!RANK_SUM(A3:AI102, 10,1)</f>
        <v>112286</v>
      </c>
      <c r="L130" s="9">
        <f>[1]!RANK_SUM(A3:AI102, 11,1)</f>
        <v>26003</v>
      </c>
      <c r="M130" s="9">
        <f>[1]!RANK_SUM(A3:AI102, 12,1)</f>
        <v>168709</v>
      </c>
      <c r="N130" s="9">
        <f>[1]!RANK_SUM(A3:AI102, 13,1)</f>
        <v>110475</v>
      </c>
      <c r="O130" s="9">
        <f>[1]!RANK_SUM(A3:AI102, 14,1)</f>
        <v>25904</v>
      </c>
      <c r="P130" s="9">
        <f>[1]!RANK_SUM(A3:AI102, 15,1)</f>
        <v>161891.5</v>
      </c>
      <c r="Q130" s="9">
        <f>[1]!RANK_SUM(A3:AI102, 16,1)</f>
        <v>102702.5</v>
      </c>
      <c r="R130" s="9">
        <f>[1]!RANK_SUM(A3:AI102, 17,1)</f>
        <v>21199</v>
      </c>
      <c r="S130" s="9">
        <f>[1]!RANK_SUM(A3:AI102, 18,1)</f>
        <v>167643.5</v>
      </c>
      <c r="T130" s="9">
        <f>[1]!RANK_SUM(A3:AI102, 19,1)</f>
        <v>114637</v>
      </c>
      <c r="U130" s="9">
        <f>[1]!RANK_SUM(A3:AI102, 20,1)</f>
        <v>26072</v>
      </c>
      <c r="V130" s="9">
        <f>[1]!RANK_SUM(A3:AI102, 21,1)</f>
        <v>167052.5</v>
      </c>
      <c r="W130" s="9">
        <f>[1]!RANK_SUM(A3:AI102, 22,1)</f>
        <v>114637</v>
      </c>
      <c r="X130" s="9">
        <f>[1]!RANK_SUM(A3:AI102, 23,1)</f>
        <v>26072</v>
      </c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10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9"/>
    </row>
    <row r="131" spans="1:160" x14ac:dyDescent="0.45">
      <c r="A131" t="s">
        <v>41</v>
      </c>
      <c r="B131" s="8">
        <f>COUNT(A3:A102)</f>
        <v>100</v>
      </c>
      <c r="C131" s="9">
        <f t="shared" ref="C131:X131" si="31">COUNT(B3:B102)</f>
        <v>100</v>
      </c>
      <c r="D131" s="9">
        <f t="shared" si="31"/>
        <v>100</v>
      </c>
      <c r="E131" s="9">
        <f t="shared" si="31"/>
        <v>100</v>
      </c>
      <c r="F131" s="9">
        <f t="shared" si="31"/>
        <v>100</v>
      </c>
      <c r="G131" s="9">
        <f t="shared" si="31"/>
        <v>100</v>
      </c>
      <c r="H131" s="9">
        <f t="shared" si="31"/>
        <v>100</v>
      </c>
      <c r="I131" s="9">
        <f t="shared" si="31"/>
        <v>100</v>
      </c>
      <c r="J131" s="9">
        <f t="shared" si="31"/>
        <v>100</v>
      </c>
      <c r="K131" s="9">
        <f t="shared" si="31"/>
        <v>100</v>
      </c>
      <c r="L131" s="9">
        <f t="shared" si="31"/>
        <v>100</v>
      </c>
      <c r="M131" s="9">
        <f t="shared" si="31"/>
        <v>100</v>
      </c>
      <c r="N131" s="9">
        <f t="shared" si="31"/>
        <v>100</v>
      </c>
      <c r="O131" s="9">
        <f t="shared" si="31"/>
        <v>100</v>
      </c>
      <c r="P131" s="9">
        <f t="shared" si="31"/>
        <v>100</v>
      </c>
      <c r="Q131" s="9">
        <f t="shared" si="31"/>
        <v>100</v>
      </c>
      <c r="R131" s="9">
        <f t="shared" si="31"/>
        <v>100</v>
      </c>
      <c r="S131" s="9">
        <f t="shared" si="31"/>
        <v>100</v>
      </c>
      <c r="T131" s="9">
        <f t="shared" si="31"/>
        <v>100</v>
      </c>
      <c r="U131" s="9">
        <f t="shared" si="31"/>
        <v>100</v>
      </c>
      <c r="V131" s="9">
        <f t="shared" si="31"/>
        <v>100</v>
      </c>
      <c r="W131" s="9">
        <f t="shared" si="31"/>
        <v>100</v>
      </c>
      <c r="X131" s="9">
        <f t="shared" si="31"/>
        <v>100</v>
      </c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10"/>
      <c r="AK131" s="16">
        <f>SUM(B131:AJ131)</f>
        <v>2300</v>
      </c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  <c r="EY131" s="9"/>
      <c r="EZ131" s="9"/>
      <c r="FA131" s="9"/>
      <c r="FB131" s="9"/>
      <c r="FC131" s="9"/>
      <c r="FD131" s="9"/>
    </row>
    <row r="132" spans="1:160" x14ac:dyDescent="0.45">
      <c r="A132" t="s">
        <v>42</v>
      </c>
      <c r="B132" s="11">
        <f>B130^2/B131</f>
        <v>55853949.602499999</v>
      </c>
      <c r="C132" s="12">
        <f t="shared" ref="C132:X132" si="32">C130^2/C131</f>
        <v>484253033.0625</v>
      </c>
      <c r="D132" s="12">
        <f t="shared" si="32"/>
        <v>49729998.802500002</v>
      </c>
      <c r="E132" s="12">
        <f t="shared" si="32"/>
        <v>484187018.0625</v>
      </c>
      <c r="F132" s="12">
        <f t="shared" si="32"/>
        <v>169555555.82249999</v>
      </c>
      <c r="G132" s="12">
        <f t="shared" si="32"/>
        <v>212850592.36000001</v>
      </c>
      <c r="H132" s="12">
        <f t="shared" si="32"/>
        <v>166688756.63999999</v>
      </c>
      <c r="I132" s="12">
        <f t="shared" si="32"/>
        <v>197962086.00999999</v>
      </c>
      <c r="J132" s="12">
        <f t="shared" si="32"/>
        <v>287629728.1225</v>
      </c>
      <c r="K132" s="12">
        <f t="shared" si="32"/>
        <v>126081457.95999999</v>
      </c>
      <c r="L132" s="12">
        <f t="shared" si="32"/>
        <v>6761560.0899999999</v>
      </c>
      <c r="M132" s="12">
        <f t="shared" si="32"/>
        <v>284627266.81</v>
      </c>
      <c r="N132" s="12">
        <f t="shared" si="32"/>
        <v>122047256.25</v>
      </c>
      <c r="O132" s="12">
        <f t="shared" si="32"/>
        <v>6710172.1600000001</v>
      </c>
      <c r="P132" s="12">
        <f t="shared" si="32"/>
        <v>262088577.7225</v>
      </c>
      <c r="Q132" s="12">
        <f t="shared" si="32"/>
        <v>105478035.0625</v>
      </c>
      <c r="R132" s="12">
        <f t="shared" si="32"/>
        <v>4493976.01</v>
      </c>
      <c r="S132" s="12">
        <f t="shared" si="32"/>
        <v>281043430.92250001</v>
      </c>
      <c r="T132" s="12">
        <f t="shared" si="32"/>
        <v>131416417.69</v>
      </c>
      <c r="U132" s="12">
        <f t="shared" si="32"/>
        <v>6797491.8399999999</v>
      </c>
      <c r="V132" s="12">
        <f t="shared" si="32"/>
        <v>279065377.5625</v>
      </c>
      <c r="W132" s="12">
        <f t="shared" si="32"/>
        <v>131416417.69</v>
      </c>
      <c r="X132" s="12">
        <f t="shared" si="32"/>
        <v>6797491.8399999999</v>
      </c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3"/>
      <c r="AK132" s="17">
        <f>SUM(B132:AJ132)</f>
        <v>3863535648.0950003</v>
      </c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</row>
    <row r="133" spans="1:160" x14ac:dyDescent="0.45">
      <c r="A133" t="s">
        <v>43</v>
      </c>
      <c r="AK133" s="17">
        <f>12*AK132/(AK131*(AK131+1))-3*(AK131+1)</f>
        <v>1857.3551909642301</v>
      </c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  <c r="EY133" s="9"/>
      <c r="EZ133" s="9"/>
      <c r="FA133" s="9"/>
      <c r="FB133" s="9"/>
      <c r="FC133" s="9"/>
      <c r="FD133" s="9"/>
    </row>
    <row r="134" spans="1:160" x14ac:dyDescent="0.45">
      <c r="A134" t="s">
        <v>44</v>
      </c>
      <c r="AK134" s="17">
        <f>AK133/(1-[1]!TiesCorrection(A3:AI102)/(3500*(3500^2-1)))</f>
        <v>1857.4835305879183</v>
      </c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9"/>
    </row>
    <row r="135" spans="1:160" x14ac:dyDescent="0.45">
      <c r="A135" t="s">
        <v>45</v>
      </c>
      <c r="AK135" s="17">
        <f>COUNTA(B128:AJ128)-1</f>
        <v>22</v>
      </c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  <c r="EW135" s="9"/>
      <c r="EX135" s="9"/>
      <c r="EY135" s="9"/>
      <c r="EZ135" s="9"/>
      <c r="FA135" s="9"/>
      <c r="FB135" s="9"/>
      <c r="FC135" s="9"/>
      <c r="FD135" s="9"/>
    </row>
    <row r="136" spans="1:160" x14ac:dyDescent="0.45">
      <c r="A136" t="s">
        <v>33</v>
      </c>
      <c r="AK136" s="17">
        <f>_xlfn.CHISQ.DIST.RT(AK134,AK135)</f>
        <v>0</v>
      </c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  <c r="EY136" s="9"/>
      <c r="EZ136" s="9"/>
      <c r="FA136" s="9"/>
      <c r="FB136" s="9"/>
      <c r="FC136" s="9"/>
      <c r="FD136" s="9"/>
    </row>
    <row r="137" spans="1:160" x14ac:dyDescent="0.45">
      <c r="A137" t="s">
        <v>34</v>
      </c>
      <c r="AK137" s="17">
        <v>0.05</v>
      </c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  <c r="EY137" s="9"/>
      <c r="EZ137" s="9"/>
      <c r="FA137" s="9"/>
      <c r="FB137" s="9"/>
      <c r="FC137" s="9"/>
      <c r="FD137" s="9"/>
    </row>
    <row r="138" spans="1:160" x14ac:dyDescent="0.45">
      <c r="A138" t="s">
        <v>46</v>
      </c>
      <c r="AK138" s="18" t="str">
        <f>IF(AK136&lt;AK137,"yes","no")</f>
        <v>yes</v>
      </c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  <c r="EW138" s="9"/>
      <c r="EX138" s="9"/>
      <c r="EY138" s="9"/>
      <c r="EZ138" s="9"/>
      <c r="FA138" s="9"/>
      <c r="FB138" s="9"/>
      <c r="FC138" s="9"/>
      <c r="FD138" s="9"/>
    </row>
    <row r="139" spans="1:160" x14ac:dyDescent="0.45"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</row>
    <row r="140" spans="1:160" x14ac:dyDescent="0.45"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</row>
    <row r="141" spans="1:160" x14ac:dyDescent="0.45"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</row>
    <row r="142" spans="1:160" x14ac:dyDescent="0.45"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</row>
    <row r="143" spans="1:160" x14ac:dyDescent="0.45"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</row>
    <row r="144" spans="1:160" x14ac:dyDescent="0.4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</row>
    <row r="145" spans="1:160" x14ac:dyDescent="0.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  <c r="EF145" s="9"/>
      <c r="EG145" s="9"/>
      <c r="EH145" s="9"/>
      <c r="EI145" s="9"/>
      <c r="EJ145" s="9"/>
      <c r="EK145" s="9"/>
      <c r="EL145" s="9"/>
      <c r="EM145" s="9"/>
      <c r="EN145" s="9"/>
      <c r="EO145" s="9"/>
      <c r="EP145" s="9"/>
      <c r="EQ145" s="9"/>
      <c r="ER145" s="9"/>
      <c r="ES145" s="9"/>
      <c r="ET145" s="9"/>
      <c r="EU145" s="9"/>
      <c r="EV145" s="9"/>
      <c r="EW145" s="9"/>
      <c r="EX145" s="9"/>
      <c r="EY145" s="9"/>
      <c r="EZ145" s="9"/>
      <c r="FA145" s="9"/>
      <c r="FB145" s="9"/>
      <c r="FC145" s="9"/>
      <c r="FD145" s="9"/>
    </row>
    <row r="146" spans="1:160" x14ac:dyDescent="0.4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  <c r="EF146" s="9"/>
      <c r="EG146" s="9"/>
      <c r="EH146" s="9"/>
      <c r="EI146" s="9"/>
      <c r="EJ146" s="9"/>
      <c r="EK146" s="9"/>
      <c r="EL146" s="9"/>
      <c r="EM146" s="9"/>
      <c r="EN146" s="9"/>
      <c r="EO146" s="9"/>
      <c r="EP146" s="9"/>
      <c r="EQ146" s="9"/>
      <c r="ER146" s="9"/>
      <c r="ES146" s="9"/>
      <c r="ET146" s="9"/>
      <c r="EU146" s="9"/>
      <c r="EV146" s="9"/>
      <c r="EW146" s="9"/>
      <c r="EX146" s="9"/>
      <c r="EY146" s="9"/>
      <c r="EZ146" s="9"/>
      <c r="FA146" s="9"/>
      <c r="FB146" s="9"/>
      <c r="FC146" s="9"/>
      <c r="FD146" s="9"/>
    </row>
    <row r="147" spans="1:160" x14ac:dyDescent="0.4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  <c r="EC147" s="9"/>
      <c r="ED147" s="9"/>
      <c r="EE147" s="9"/>
      <c r="EF147" s="9"/>
      <c r="EG147" s="9"/>
      <c r="EH147" s="9"/>
      <c r="EI147" s="9"/>
      <c r="EJ147" s="9"/>
      <c r="EK147" s="9"/>
      <c r="EL147" s="9"/>
      <c r="EM147" s="9"/>
      <c r="EN147" s="9"/>
      <c r="EO147" s="9"/>
      <c r="EP147" s="9"/>
      <c r="EQ147" s="9"/>
      <c r="ER147" s="9"/>
      <c r="ES147" s="9"/>
      <c r="ET147" s="9"/>
      <c r="EU147" s="9"/>
      <c r="EV147" s="9"/>
      <c r="EW147" s="9"/>
      <c r="EX147" s="9"/>
      <c r="EY147" s="9"/>
      <c r="EZ147" s="9"/>
      <c r="FA147" s="9"/>
      <c r="FB147" s="9"/>
      <c r="FC147" s="9"/>
      <c r="FD147" s="9"/>
    </row>
    <row r="148" spans="1:160" x14ac:dyDescent="0.4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  <c r="EF148" s="9"/>
      <c r="EG148" s="9"/>
      <c r="EH148" s="9"/>
      <c r="EI148" s="9"/>
      <c r="EJ148" s="9"/>
      <c r="EK148" s="9"/>
      <c r="EL148" s="9"/>
      <c r="EM148" s="9"/>
      <c r="EN148" s="9"/>
      <c r="EO148" s="9"/>
      <c r="EP148" s="9"/>
      <c r="EQ148" s="9"/>
      <c r="ER148" s="9"/>
      <c r="ES148" s="9"/>
      <c r="ET148" s="9"/>
      <c r="EU148" s="9"/>
      <c r="EV148" s="9"/>
      <c r="EW148" s="9"/>
      <c r="EX148" s="9"/>
      <c r="EY148" s="9"/>
      <c r="EZ148" s="9"/>
      <c r="FA148" s="9"/>
      <c r="FB148" s="9"/>
      <c r="FC148" s="9"/>
      <c r="FD148" s="9"/>
    </row>
  </sheetData>
  <conditionalFormatting sqref="B107:AJ107">
    <cfRule type="top10" dxfId="19" priority="15" bottom="1" rank="1"/>
    <cfRule type="top10" dxfId="18" priority="16" rank="1"/>
  </conditionalFormatting>
  <conditionalFormatting sqref="B111:AJ111">
    <cfRule type="top10" dxfId="17" priority="11" bottom="1" rank="1"/>
    <cfRule type="top10" dxfId="16" priority="12" rank="1"/>
  </conditionalFormatting>
  <conditionalFormatting sqref="B109:AJ109">
    <cfRule type="top10" dxfId="15" priority="5" bottom="1" rank="1"/>
    <cfRule type="top10" dxfId="14" priority="6" rank="1"/>
  </conditionalFormatting>
  <conditionalFormatting sqref="B116:AJ116">
    <cfRule type="top10" dxfId="13" priority="3" bottom="1" rank="1"/>
    <cfRule type="top10" dxfId="12" priority="4" rank="1"/>
  </conditionalFormatting>
  <conditionalFormatting sqref="B117:AJ117">
    <cfRule type="top10" dxfId="11" priority="1" bottom="1" rank="1"/>
    <cfRule type="top10" dxfId="10" priority="2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48"/>
  <sheetViews>
    <sheetView zoomScale="70" zoomScaleNormal="70" workbookViewId="0">
      <selection activeCell="U2" sqref="U2"/>
    </sheetView>
  </sheetViews>
  <sheetFormatPr defaultRowHeight="14.25" x14ac:dyDescent="0.45"/>
  <cols>
    <col min="36" max="36" width="9.06640625" customWidth="1"/>
  </cols>
  <sheetData>
    <row r="1" spans="1:23" x14ac:dyDescent="0.45">
      <c r="A1" t="s">
        <v>47</v>
      </c>
    </row>
    <row r="2" spans="1:23" x14ac:dyDescent="0.45">
      <c r="A2" t="s">
        <v>48</v>
      </c>
      <c r="B2" t="s">
        <v>49</v>
      </c>
      <c r="C2" t="s">
        <v>50</v>
      </c>
      <c r="D2" t="s">
        <v>51</v>
      </c>
      <c r="E2" t="s">
        <v>52</v>
      </c>
      <c r="F2" t="s">
        <v>53</v>
      </c>
      <c r="G2" t="s">
        <v>54</v>
      </c>
      <c r="H2" t="s">
        <v>55</v>
      </c>
      <c r="I2" t="s">
        <v>56</v>
      </c>
      <c r="J2" t="s">
        <v>57</v>
      </c>
      <c r="K2" t="s">
        <v>58</v>
      </c>
      <c r="L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  <c r="S2" t="s">
        <v>66</v>
      </c>
      <c r="T2" t="s">
        <v>67</v>
      </c>
      <c r="U2" t="s">
        <v>68</v>
      </c>
      <c r="V2" t="s">
        <v>69</v>
      </c>
      <c r="W2" t="s">
        <v>70</v>
      </c>
    </row>
    <row r="3" spans="1:23" x14ac:dyDescent="0.45">
      <c r="A3">
        <v>433</v>
      </c>
      <c r="B3">
        <v>435</v>
      </c>
      <c r="C3">
        <v>432</v>
      </c>
      <c r="D3">
        <v>422</v>
      </c>
      <c r="E3">
        <v>437</v>
      </c>
      <c r="F3">
        <v>414</v>
      </c>
      <c r="G3">
        <v>430</v>
      </c>
      <c r="H3">
        <v>419</v>
      </c>
      <c r="I3">
        <v>444</v>
      </c>
      <c r="J3">
        <v>399</v>
      </c>
      <c r="K3">
        <v>236</v>
      </c>
      <c r="L3">
        <v>421</v>
      </c>
      <c r="M3">
        <v>400</v>
      </c>
      <c r="N3">
        <v>236</v>
      </c>
      <c r="O3">
        <v>421</v>
      </c>
      <c r="P3">
        <v>409</v>
      </c>
      <c r="Q3">
        <v>235</v>
      </c>
      <c r="R3">
        <v>430</v>
      </c>
      <c r="S3">
        <v>412</v>
      </c>
      <c r="T3">
        <v>235</v>
      </c>
      <c r="U3">
        <v>430</v>
      </c>
      <c r="V3">
        <v>412</v>
      </c>
      <c r="W3">
        <v>235</v>
      </c>
    </row>
    <row r="4" spans="1:23" x14ac:dyDescent="0.45">
      <c r="A4">
        <v>437</v>
      </c>
      <c r="B4">
        <v>412</v>
      </c>
      <c r="C4">
        <v>438</v>
      </c>
      <c r="D4">
        <v>412</v>
      </c>
      <c r="E4">
        <v>436</v>
      </c>
      <c r="F4">
        <v>425</v>
      </c>
      <c r="G4">
        <v>443</v>
      </c>
      <c r="H4">
        <v>423</v>
      </c>
      <c r="I4">
        <v>422</v>
      </c>
      <c r="J4">
        <v>404</v>
      </c>
      <c r="K4">
        <v>234</v>
      </c>
      <c r="L4">
        <v>427</v>
      </c>
      <c r="M4">
        <v>404</v>
      </c>
      <c r="N4">
        <v>235</v>
      </c>
      <c r="O4">
        <v>428</v>
      </c>
      <c r="P4">
        <v>398</v>
      </c>
      <c r="Q4">
        <v>234</v>
      </c>
      <c r="R4">
        <v>422</v>
      </c>
      <c r="S4">
        <v>404</v>
      </c>
      <c r="T4">
        <v>233</v>
      </c>
      <c r="U4">
        <v>422</v>
      </c>
      <c r="V4">
        <v>404</v>
      </c>
      <c r="W4">
        <v>233</v>
      </c>
    </row>
    <row r="5" spans="1:23" x14ac:dyDescent="0.45">
      <c r="A5">
        <v>424</v>
      </c>
      <c r="B5">
        <v>415</v>
      </c>
      <c r="C5">
        <v>442</v>
      </c>
      <c r="D5">
        <v>415</v>
      </c>
      <c r="E5">
        <v>434</v>
      </c>
      <c r="F5">
        <v>417</v>
      </c>
      <c r="G5">
        <v>439</v>
      </c>
      <c r="H5">
        <v>417</v>
      </c>
      <c r="I5">
        <v>432</v>
      </c>
      <c r="J5">
        <v>421</v>
      </c>
      <c r="K5">
        <v>238</v>
      </c>
      <c r="L5">
        <v>432</v>
      </c>
      <c r="M5">
        <v>421</v>
      </c>
      <c r="N5">
        <v>236</v>
      </c>
      <c r="O5">
        <v>436</v>
      </c>
      <c r="P5">
        <v>396</v>
      </c>
      <c r="Q5">
        <v>246</v>
      </c>
      <c r="R5">
        <v>442</v>
      </c>
      <c r="S5">
        <v>421</v>
      </c>
      <c r="T5">
        <v>237</v>
      </c>
      <c r="U5">
        <v>442</v>
      </c>
      <c r="V5">
        <v>421</v>
      </c>
      <c r="W5">
        <v>237</v>
      </c>
    </row>
    <row r="6" spans="1:23" x14ac:dyDescent="0.45">
      <c r="A6">
        <v>439</v>
      </c>
      <c r="B6">
        <v>417</v>
      </c>
      <c r="C6">
        <v>435</v>
      </c>
      <c r="D6">
        <v>419</v>
      </c>
      <c r="E6">
        <v>434</v>
      </c>
      <c r="F6">
        <v>410</v>
      </c>
      <c r="G6">
        <v>440</v>
      </c>
      <c r="H6">
        <v>400</v>
      </c>
      <c r="I6">
        <v>428</v>
      </c>
      <c r="J6">
        <v>422</v>
      </c>
      <c r="K6">
        <v>234</v>
      </c>
      <c r="L6">
        <v>418</v>
      </c>
      <c r="M6">
        <v>423</v>
      </c>
      <c r="N6">
        <v>234</v>
      </c>
      <c r="O6">
        <v>425</v>
      </c>
      <c r="P6">
        <v>421</v>
      </c>
      <c r="Q6">
        <v>249</v>
      </c>
      <c r="R6">
        <v>424</v>
      </c>
      <c r="S6">
        <v>422</v>
      </c>
      <c r="T6">
        <v>234</v>
      </c>
      <c r="U6">
        <v>424</v>
      </c>
      <c r="V6">
        <v>422</v>
      </c>
      <c r="W6">
        <v>234</v>
      </c>
    </row>
    <row r="7" spans="1:23" x14ac:dyDescent="0.45">
      <c r="A7">
        <v>446</v>
      </c>
      <c r="B7">
        <v>419</v>
      </c>
      <c r="C7">
        <v>446</v>
      </c>
      <c r="D7">
        <v>419</v>
      </c>
      <c r="E7">
        <v>432</v>
      </c>
      <c r="F7">
        <v>439</v>
      </c>
      <c r="G7">
        <v>429</v>
      </c>
      <c r="H7">
        <v>439</v>
      </c>
      <c r="I7">
        <v>419</v>
      </c>
      <c r="J7">
        <v>434</v>
      </c>
      <c r="K7">
        <v>236</v>
      </c>
      <c r="L7">
        <v>439</v>
      </c>
      <c r="M7">
        <v>434</v>
      </c>
      <c r="N7">
        <v>236</v>
      </c>
      <c r="O7">
        <v>430</v>
      </c>
      <c r="P7">
        <v>399</v>
      </c>
      <c r="Q7">
        <v>239</v>
      </c>
      <c r="R7">
        <v>427</v>
      </c>
      <c r="S7">
        <v>434</v>
      </c>
      <c r="T7">
        <v>237</v>
      </c>
      <c r="U7">
        <v>438</v>
      </c>
      <c r="V7">
        <v>434</v>
      </c>
      <c r="W7">
        <v>237</v>
      </c>
    </row>
    <row r="8" spans="1:23" x14ac:dyDescent="0.45">
      <c r="A8">
        <v>435</v>
      </c>
      <c r="B8">
        <v>417</v>
      </c>
      <c r="C8">
        <v>439</v>
      </c>
      <c r="D8">
        <v>417</v>
      </c>
      <c r="E8">
        <v>409</v>
      </c>
      <c r="F8">
        <v>405</v>
      </c>
      <c r="G8">
        <v>418</v>
      </c>
      <c r="H8">
        <v>405</v>
      </c>
      <c r="I8">
        <v>437</v>
      </c>
      <c r="J8">
        <v>420</v>
      </c>
      <c r="K8">
        <v>239</v>
      </c>
      <c r="L8">
        <v>438</v>
      </c>
      <c r="M8">
        <v>420</v>
      </c>
      <c r="N8">
        <v>240</v>
      </c>
      <c r="O8">
        <v>429</v>
      </c>
      <c r="P8">
        <v>409</v>
      </c>
      <c r="Q8">
        <v>238</v>
      </c>
      <c r="R8">
        <v>447</v>
      </c>
      <c r="S8">
        <v>420</v>
      </c>
      <c r="T8">
        <v>239</v>
      </c>
      <c r="U8">
        <v>447</v>
      </c>
      <c r="V8">
        <v>420</v>
      </c>
      <c r="W8">
        <v>239</v>
      </c>
    </row>
    <row r="9" spans="1:23" x14ac:dyDescent="0.45">
      <c r="A9">
        <v>429</v>
      </c>
      <c r="B9">
        <v>425</v>
      </c>
      <c r="C9">
        <v>425</v>
      </c>
      <c r="D9">
        <v>425</v>
      </c>
      <c r="E9">
        <v>439</v>
      </c>
      <c r="F9">
        <v>405</v>
      </c>
      <c r="G9">
        <v>451</v>
      </c>
      <c r="H9">
        <v>405</v>
      </c>
      <c r="I9">
        <v>429</v>
      </c>
      <c r="J9">
        <v>415</v>
      </c>
      <c r="K9">
        <v>253</v>
      </c>
      <c r="L9">
        <v>446</v>
      </c>
      <c r="M9">
        <v>415</v>
      </c>
      <c r="N9">
        <v>250</v>
      </c>
      <c r="O9">
        <v>422</v>
      </c>
      <c r="P9">
        <v>386</v>
      </c>
      <c r="Q9">
        <v>233</v>
      </c>
      <c r="R9">
        <v>427</v>
      </c>
      <c r="S9">
        <v>415</v>
      </c>
      <c r="T9">
        <v>252</v>
      </c>
      <c r="U9">
        <v>419</v>
      </c>
      <c r="V9">
        <v>415</v>
      </c>
      <c r="W9">
        <v>252</v>
      </c>
    </row>
    <row r="10" spans="1:23" x14ac:dyDescent="0.45">
      <c r="A10">
        <v>420</v>
      </c>
      <c r="B10">
        <v>415</v>
      </c>
      <c r="C10">
        <v>442</v>
      </c>
      <c r="D10">
        <v>415</v>
      </c>
      <c r="E10">
        <v>435</v>
      </c>
      <c r="F10">
        <v>416</v>
      </c>
      <c r="G10">
        <v>421</v>
      </c>
      <c r="H10">
        <v>418</v>
      </c>
      <c r="I10">
        <v>421</v>
      </c>
      <c r="J10">
        <v>398</v>
      </c>
      <c r="K10">
        <v>240</v>
      </c>
      <c r="L10">
        <v>417</v>
      </c>
      <c r="M10">
        <v>398</v>
      </c>
      <c r="N10">
        <v>238</v>
      </c>
      <c r="O10">
        <v>429</v>
      </c>
      <c r="P10">
        <v>401</v>
      </c>
      <c r="Q10">
        <v>243</v>
      </c>
      <c r="R10">
        <v>432</v>
      </c>
      <c r="S10">
        <v>398</v>
      </c>
      <c r="T10">
        <v>238</v>
      </c>
      <c r="U10">
        <v>432</v>
      </c>
      <c r="V10">
        <v>398</v>
      </c>
      <c r="W10">
        <v>238</v>
      </c>
    </row>
    <row r="11" spans="1:23" x14ac:dyDescent="0.45">
      <c r="A11">
        <v>425</v>
      </c>
      <c r="B11">
        <v>418</v>
      </c>
      <c r="C11">
        <v>438</v>
      </c>
      <c r="D11">
        <v>418</v>
      </c>
      <c r="E11">
        <v>436</v>
      </c>
      <c r="F11">
        <v>423</v>
      </c>
      <c r="G11">
        <v>437</v>
      </c>
      <c r="H11">
        <v>423</v>
      </c>
      <c r="I11">
        <v>433</v>
      </c>
      <c r="J11">
        <v>421</v>
      </c>
      <c r="K11">
        <v>246</v>
      </c>
      <c r="L11">
        <v>430</v>
      </c>
      <c r="M11">
        <v>421</v>
      </c>
      <c r="N11">
        <v>245</v>
      </c>
      <c r="O11">
        <v>450</v>
      </c>
      <c r="P11">
        <v>405</v>
      </c>
      <c r="Q11">
        <v>233</v>
      </c>
      <c r="R11">
        <v>440</v>
      </c>
      <c r="S11">
        <v>421</v>
      </c>
      <c r="T11">
        <v>244</v>
      </c>
      <c r="U11">
        <v>440</v>
      </c>
      <c r="V11">
        <v>421</v>
      </c>
      <c r="W11">
        <v>244</v>
      </c>
    </row>
    <row r="12" spans="1:23" x14ac:dyDescent="0.45">
      <c r="A12">
        <v>424</v>
      </c>
      <c r="B12">
        <v>403</v>
      </c>
      <c r="C12">
        <v>427</v>
      </c>
      <c r="D12">
        <v>409</v>
      </c>
      <c r="E12">
        <v>425</v>
      </c>
      <c r="F12">
        <v>409</v>
      </c>
      <c r="G12">
        <v>445</v>
      </c>
      <c r="H12">
        <v>409</v>
      </c>
      <c r="I12">
        <v>430</v>
      </c>
      <c r="J12">
        <v>412</v>
      </c>
      <c r="K12">
        <v>236</v>
      </c>
      <c r="L12">
        <v>413</v>
      </c>
      <c r="M12">
        <v>416</v>
      </c>
      <c r="N12">
        <v>237</v>
      </c>
      <c r="O12">
        <v>423</v>
      </c>
      <c r="P12">
        <v>413</v>
      </c>
      <c r="Q12">
        <v>234</v>
      </c>
      <c r="R12">
        <v>427</v>
      </c>
      <c r="S12">
        <v>424</v>
      </c>
      <c r="T12">
        <v>239</v>
      </c>
      <c r="U12">
        <v>427</v>
      </c>
      <c r="V12">
        <v>424</v>
      </c>
      <c r="W12">
        <v>239</v>
      </c>
    </row>
    <row r="13" spans="1:23" x14ac:dyDescent="0.45">
      <c r="A13">
        <v>434</v>
      </c>
      <c r="B13">
        <v>416</v>
      </c>
      <c r="C13">
        <v>433</v>
      </c>
      <c r="D13">
        <v>416</v>
      </c>
      <c r="E13">
        <v>422</v>
      </c>
      <c r="F13">
        <v>415</v>
      </c>
      <c r="G13">
        <v>427</v>
      </c>
      <c r="H13">
        <v>415</v>
      </c>
      <c r="I13">
        <v>446</v>
      </c>
      <c r="J13">
        <v>410</v>
      </c>
      <c r="K13">
        <v>251</v>
      </c>
      <c r="L13">
        <v>439</v>
      </c>
      <c r="M13">
        <v>410</v>
      </c>
      <c r="N13">
        <v>253</v>
      </c>
      <c r="O13">
        <v>433</v>
      </c>
      <c r="P13">
        <v>416</v>
      </c>
      <c r="Q13">
        <v>245</v>
      </c>
      <c r="R13">
        <v>431</v>
      </c>
      <c r="S13">
        <v>410</v>
      </c>
      <c r="T13">
        <v>251</v>
      </c>
      <c r="U13">
        <v>431</v>
      </c>
      <c r="V13">
        <v>410</v>
      </c>
      <c r="W13">
        <v>251</v>
      </c>
    </row>
    <row r="14" spans="1:23" x14ac:dyDescent="0.45">
      <c r="A14">
        <v>427</v>
      </c>
      <c r="B14">
        <v>424</v>
      </c>
      <c r="C14">
        <v>436</v>
      </c>
      <c r="D14">
        <v>424</v>
      </c>
      <c r="E14">
        <v>440</v>
      </c>
      <c r="F14">
        <v>430</v>
      </c>
      <c r="G14">
        <v>436</v>
      </c>
      <c r="H14">
        <v>430</v>
      </c>
      <c r="I14">
        <v>431</v>
      </c>
      <c r="J14">
        <v>416</v>
      </c>
      <c r="K14">
        <v>242</v>
      </c>
      <c r="L14">
        <v>432</v>
      </c>
      <c r="M14">
        <v>416</v>
      </c>
      <c r="N14">
        <v>243</v>
      </c>
      <c r="O14">
        <v>430</v>
      </c>
      <c r="P14">
        <v>420</v>
      </c>
      <c r="Q14">
        <v>231</v>
      </c>
      <c r="R14">
        <v>431</v>
      </c>
      <c r="S14">
        <v>416</v>
      </c>
      <c r="T14">
        <v>244</v>
      </c>
      <c r="U14">
        <v>435</v>
      </c>
      <c r="V14">
        <v>416</v>
      </c>
      <c r="W14">
        <v>244</v>
      </c>
    </row>
    <row r="15" spans="1:23" x14ac:dyDescent="0.45">
      <c r="A15">
        <v>437</v>
      </c>
      <c r="B15">
        <v>415</v>
      </c>
      <c r="C15">
        <v>432</v>
      </c>
      <c r="D15">
        <v>415</v>
      </c>
      <c r="E15">
        <v>437</v>
      </c>
      <c r="F15">
        <v>415</v>
      </c>
      <c r="G15">
        <v>436</v>
      </c>
      <c r="H15">
        <v>415</v>
      </c>
      <c r="I15">
        <v>439</v>
      </c>
      <c r="J15">
        <v>410</v>
      </c>
      <c r="K15">
        <v>245</v>
      </c>
      <c r="L15">
        <v>439</v>
      </c>
      <c r="M15">
        <v>410</v>
      </c>
      <c r="N15">
        <v>245</v>
      </c>
      <c r="O15">
        <v>440</v>
      </c>
      <c r="P15">
        <v>407</v>
      </c>
      <c r="Q15">
        <v>235</v>
      </c>
      <c r="R15">
        <v>431</v>
      </c>
      <c r="S15">
        <v>410</v>
      </c>
      <c r="T15">
        <v>245</v>
      </c>
      <c r="U15">
        <v>420</v>
      </c>
      <c r="V15">
        <v>410</v>
      </c>
      <c r="W15">
        <v>245</v>
      </c>
    </row>
    <row r="16" spans="1:23" x14ac:dyDescent="0.45">
      <c r="A16">
        <v>434</v>
      </c>
      <c r="B16">
        <v>407</v>
      </c>
      <c r="C16">
        <v>441</v>
      </c>
      <c r="D16">
        <v>407</v>
      </c>
      <c r="E16">
        <v>420</v>
      </c>
      <c r="F16">
        <v>425</v>
      </c>
      <c r="G16">
        <v>426</v>
      </c>
      <c r="H16">
        <v>421</v>
      </c>
      <c r="I16">
        <v>434</v>
      </c>
      <c r="J16">
        <v>414</v>
      </c>
      <c r="K16">
        <v>238</v>
      </c>
      <c r="L16">
        <v>422</v>
      </c>
      <c r="M16">
        <v>428</v>
      </c>
      <c r="N16">
        <v>237</v>
      </c>
      <c r="O16">
        <v>440</v>
      </c>
      <c r="P16">
        <v>421</v>
      </c>
      <c r="Q16">
        <v>236</v>
      </c>
      <c r="R16">
        <v>442</v>
      </c>
      <c r="S16">
        <v>398</v>
      </c>
      <c r="T16">
        <v>238</v>
      </c>
      <c r="U16">
        <v>442</v>
      </c>
      <c r="V16">
        <v>398</v>
      </c>
      <c r="W16">
        <v>238</v>
      </c>
    </row>
    <row r="17" spans="1:23" x14ac:dyDescent="0.45">
      <c r="A17">
        <v>439</v>
      </c>
      <c r="B17">
        <v>418</v>
      </c>
      <c r="C17">
        <v>441</v>
      </c>
      <c r="D17">
        <v>418</v>
      </c>
      <c r="E17">
        <v>440</v>
      </c>
      <c r="F17">
        <v>415</v>
      </c>
      <c r="G17">
        <v>440</v>
      </c>
      <c r="H17">
        <v>415</v>
      </c>
      <c r="I17">
        <v>441</v>
      </c>
      <c r="J17">
        <v>415</v>
      </c>
      <c r="K17">
        <v>227</v>
      </c>
      <c r="L17">
        <v>441</v>
      </c>
      <c r="M17">
        <v>415</v>
      </c>
      <c r="N17">
        <v>228</v>
      </c>
      <c r="O17">
        <v>425</v>
      </c>
      <c r="P17">
        <v>421</v>
      </c>
      <c r="Q17">
        <v>252</v>
      </c>
      <c r="R17">
        <v>440</v>
      </c>
      <c r="S17">
        <v>415</v>
      </c>
      <c r="T17">
        <v>229</v>
      </c>
      <c r="U17">
        <v>449</v>
      </c>
      <c r="V17">
        <v>415</v>
      </c>
      <c r="W17">
        <v>229</v>
      </c>
    </row>
    <row r="18" spans="1:23" x14ac:dyDescent="0.45">
      <c r="A18">
        <v>428</v>
      </c>
      <c r="B18">
        <v>424</v>
      </c>
      <c r="C18">
        <v>432</v>
      </c>
      <c r="D18">
        <v>424</v>
      </c>
      <c r="E18">
        <v>434</v>
      </c>
      <c r="F18">
        <v>417</v>
      </c>
      <c r="G18">
        <v>438</v>
      </c>
      <c r="H18">
        <v>417</v>
      </c>
      <c r="I18">
        <v>429</v>
      </c>
      <c r="J18">
        <v>399</v>
      </c>
      <c r="K18">
        <v>235</v>
      </c>
      <c r="L18">
        <v>447</v>
      </c>
      <c r="M18">
        <v>399</v>
      </c>
      <c r="N18">
        <v>236</v>
      </c>
      <c r="O18">
        <v>424</v>
      </c>
      <c r="P18">
        <v>404</v>
      </c>
      <c r="Q18">
        <v>235</v>
      </c>
      <c r="R18">
        <v>435</v>
      </c>
      <c r="S18">
        <v>399</v>
      </c>
      <c r="T18">
        <v>234</v>
      </c>
      <c r="U18">
        <v>435</v>
      </c>
      <c r="V18">
        <v>399</v>
      </c>
      <c r="W18">
        <v>234</v>
      </c>
    </row>
    <row r="19" spans="1:23" x14ac:dyDescent="0.45">
      <c r="A19">
        <v>432</v>
      </c>
      <c r="B19">
        <v>433</v>
      </c>
      <c r="C19">
        <v>439</v>
      </c>
      <c r="D19">
        <v>433</v>
      </c>
      <c r="E19">
        <v>425</v>
      </c>
      <c r="F19">
        <v>425</v>
      </c>
      <c r="G19">
        <v>438</v>
      </c>
      <c r="H19">
        <v>416</v>
      </c>
      <c r="I19">
        <v>438</v>
      </c>
      <c r="J19">
        <v>403</v>
      </c>
      <c r="K19">
        <v>241</v>
      </c>
      <c r="L19">
        <v>449</v>
      </c>
      <c r="M19">
        <v>403</v>
      </c>
      <c r="N19">
        <v>241</v>
      </c>
      <c r="O19">
        <v>436</v>
      </c>
      <c r="P19">
        <v>411</v>
      </c>
      <c r="Q19">
        <v>230</v>
      </c>
      <c r="R19">
        <v>441</v>
      </c>
      <c r="S19">
        <v>403</v>
      </c>
      <c r="T19">
        <v>241</v>
      </c>
      <c r="U19">
        <v>426</v>
      </c>
      <c r="V19">
        <v>403</v>
      </c>
      <c r="W19">
        <v>241</v>
      </c>
    </row>
    <row r="20" spans="1:23" x14ac:dyDescent="0.45">
      <c r="A20">
        <v>440</v>
      </c>
      <c r="B20">
        <v>413</v>
      </c>
      <c r="C20">
        <v>430</v>
      </c>
      <c r="D20">
        <v>399</v>
      </c>
      <c r="E20">
        <v>439</v>
      </c>
      <c r="F20">
        <v>430</v>
      </c>
      <c r="G20">
        <v>435</v>
      </c>
      <c r="H20">
        <v>394</v>
      </c>
      <c r="I20">
        <v>415</v>
      </c>
      <c r="J20">
        <v>411</v>
      </c>
      <c r="K20">
        <v>245</v>
      </c>
      <c r="L20">
        <v>446</v>
      </c>
      <c r="M20">
        <v>411</v>
      </c>
      <c r="N20">
        <v>243</v>
      </c>
      <c r="O20">
        <v>430</v>
      </c>
      <c r="P20">
        <v>390</v>
      </c>
      <c r="Q20">
        <v>240</v>
      </c>
      <c r="R20">
        <v>430</v>
      </c>
      <c r="S20">
        <v>411</v>
      </c>
      <c r="T20">
        <v>245</v>
      </c>
      <c r="U20">
        <v>430</v>
      </c>
      <c r="V20">
        <v>411</v>
      </c>
      <c r="W20">
        <v>245</v>
      </c>
    </row>
    <row r="21" spans="1:23" x14ac:dyDescent="0.45">
      <c r="A21">
        <v>435</v>
      </c>
      <c r="B21">
        <v>424</v>
      </c>
      <c r="C21">
        <v>428</v>
      </c>
      <c r="D21">
        <v>424</v>
      </c>
      <c r="E21">
        <v>442</v>
      </c>
      <c r="F21">
        <v>420</v>
      </c>
      <c r="G21">
        <v>445</v>
      </c>
      <c r="H21">
        <v>420</v>
      </c>
      <c r="I21">
        <v>435</v>
      </c>
      <c r="J21">
        <v>404</v>
      </c>
      <c r="K21">
        <v>257</v>
      </c>
      <c r="L21">
        <v>446</v>
      </c>
      <c r="M21">
        <v>404</v>
      </c>
      <c r="N21">
        <v>258</v>
      </c>
      <c r="O21">
        <v>422</v>
      </c>
      <c r="P21">
        <v>420</v>
      </c>
      <c r="Q21">
        <v>246</v>
      </c>
      <c r="R21">
        <v>451</v>
      </c>
      <c r="S21">
        <v>404</v>
      </c>
      <c r="T21">
        <v>256</v>
      </c>
      <c r="U21">
        <v>451</v>
      </c>
      <c r="V21">
        <v>404</v>
      </c>
      <c r="W21">
        <v>256</v>
      </c>
    </row>
    <row r="22" spans="1:23" x14ac:dyDescent="0.45">
      <c r="A22">
        <v>425</v>
      </c>
      <c r="B22">
        <v>418</v>
      </c>
      <c r="C22">
        <v>428</v>
      </c>
      <c r="D22">
        <v>418</v>
      </c>
      <c r="E22">
        <v>434</v>
      </c>
      <c r="F22">
        <v>417</v>
      </c>
      <c r="G22">
        <v>447</v>
      </c>
      <c r="H22">
        <v>417</v>
      </c>
      <c r="I22">
        <v>435</v>
      </c>
      <c r="J22">
        <v>404</v>
      </c>
      <c r="K22">
        <v>236</v>
      </c>
      <c r="L22">
        <v>435</v>
      </c>
      <c r="M22">
        <v>404</v>
      </c>
      <c r="N22">
        <v>237</v>
      </c>
      <c r="O22">
        <v>440</v>
      </c>
      <c r="P22">
        <v>403</v>
      </c>
      <c r="Q22">
        <v>251</v>
      </c>
      <c r="R22">
        <v>425</v>
      </c>
      <c r="S22">
        <v>404</v>
      </c>
      <c r="T22">
        <v>237</v>
      </c>
      <c r="U22">
        <v>425</v>
      </c>
      <c r="V22">
        <v>404</v>
      </c>
      <c r="W22">
        <v>237</v>
      </c>
    </row>
    <row r="23" spans="1:23" x14ac:dyDescent="0.45">
      <c r="A23">
        <v>431</v>
      </c>
      <c r="B23">
        <v>433</v>
      </c>
      <c r="C23">
        <v>448</v>
      </c>
      <c r="D23">
        <v>433</v>
      </c>
      <c r="E23">
        <v>420</v>
      </c>
      <c r="F23">
        <v>419</v>
      </c>
      <c r="G23">
        <v>422</v>
      </c>
      <c r="H23">
        <v>404</v>
      </c>
      <c r="I23">
        <v>421</v>
      </c>
      <c r="J23">
        <v>392</v>
      </c>
      <c r="K23">
        <v>233</v>
      </c>
      <c r="L23">
        <v>418</v>
      </c>
      <c r="M23">
        <v>392</v>
      </c>
      <c r="N23">
        <v>233</v>
      </c>
      <c r="O23">
        <v>426</v>
      </c>
      <c r="P23">
        <v>382</v>
      </c>
      <c r="Q23">
        <v>243</v>
      </c>
      <c r="R23">
        <v>412</v>
      </c>
      <c r="S23">
        <v>392</v>
      </c>
      <c r="T23">
        <v>234</v>
      </c>
      <c r="U23">
        <v>412</v>
      </c>
      <c r="V23">
        <v>392</v>
      </c>
      <c r="W23">
        <v>234</v>
      </c>
    </row>
    <row r="24" spans="1:23" x14ac:dyDescent="0.45">
      <c r="A24">
        <v>438</v>
      </c>
      <c r="B24">
        <v>420</v>
      </c>
      <c r="C24">
        <v>442</v>
      </c>
      <c r="D24">
        <v>420</v>
      </c>
      <c r="E24">
        <v>441</v>
      </c>
      <c r="F24">
        <v>407</v>
      </c>
      <c r="G24">
        <v>433</v>
      </c>
      <c r="H24">
        <v>407</v>
      </c>
      <c r="I24">
        <v>431</v>
      </c>
      <c r="J24">
        <v>410</v>
      </c>
      <c r="K24">
        <v>241</v>
      </c>
      <c r="L24">
        <v>424</v>
      </c>
      <c r="M24">
        <v>410</v>
      </c>
      <c r="N24">
        <v>243</v>
      </c>
      <c r="O24">
        <v>428</v>
      </c>
      <c r="P24">
        <v>413</v>
      </c>
      <c r="Q24">
        <v>235</v>
      </c>
      <c r="R24">
        <v>442</v>
      </c>
      <c r="S24">
        <v>410</v>
      </c>
      <c r="T24">
        <v>243</v>
      </c>
      <c r="U24">
        <v>442</v>
      </c>
      <c r="V24">
        <v>410</v>
      </c>
      <c r="W24">
        <v>243</v>
      </c>
    </row>
    <row r="25" spans="1:23" x14ac:dyDescent="0.45">
      <c r="A25">
        <v>430</v>
      </c>
      <c r="B25">
        <v>396</v>
      </c>
      <c r="C25">
        <v>439</v>
      </c>
      <c r="D25">
        <v>396</v>
      </c>
      <c r="E25">
        <v>443</v>
      </c>
      <c r="F25">
        <v>413</v>
      </c>
      <c r="G25">
        <v>435</v>
      </c>
      <c r="H25">
        <v>430</v>
      </c>
      <c r="I25">
        <v>427</v>
      </c>
      <c r="J25">
        <v>415</v>
      </c>
      <c r="K25">
        <v>245</v>
      </c>
      <c r="L25">
        <v>437</v>
      </c>
      <c r="M25">
        <v>415</v>
      </c>
      <c r="N25">
        <v>244</v>
      </c>
      <c r="O25">
        <v>446</v>
      </c>
      <c r="P25">
        <v>393</v>
      </c>
      <c r="Q25">
        <v>249</v>
      </c>
      <c r="R25">
        <v>425</v>
      </c>
      <c r="S25">
        <v>415</v>
      </c>
      <c r="T25">
        <v>247</v>
      </c>
      <c r="U25">
        <v>425</v>
      </c>
      <c r="V25">
        <v>415</v>
      </c>
      <c r="W25">
        <v>247</v>
      </c>
    </row>
    <row r="26" spans="1:23" x14ac:dyDescent="0.45">
      <c r="A26">
        <v>432</v>
      </c>
      <c r="B26">
        <v>429</v>
      </c>
      <c r="C26">
        <v>432</v>
      </c>
      <c r="D26">
        <v>429</v>
      </c>
      <c r="E26">
        <v>433</v>
      </c>
      <c r="F26">
        <v>433</v>
      </c>
      <c r="G26">
        <v>426</v>
      </c>
      <c r="H26">
        <v>433</v>
      </c>
      <c r="I26">
        <v>420</v>
      </c>
      <c r="J26">
        <v>405</v>
      </c>
      <c r="K26">
        <v>235</v>
      </c>
      <c r="L26">
        <v>430</v>
      </c>
      <c r="M26">
        <v>405</v>
      </c>
      <c r="N26">
        <v>237</v>
      </c>
      <c r="O26">
        <v>420</v>
      </c>
      <c r="P26">
        <v>413</v>
      </c>
      <c r="Q26">
        <v>243</v>
      </c>
      <c r="R26">
        <v>413</v>
      </c>
      <c r="S26">
        <v>405</v>
      </c>
      <c r="T26">
        <v>235</v>
      </c>
      <c r="U26">
        <v>413</v>
      </c>
      <c r="V26">
        <v>405</v>
      </c>
      <c r="W26">
        <v>235</v>
      </c>
    </row>
    <row r="27" spans="1:23" x14ac:dyDescent="0.45">
      <c r="A27">
        <v>445</v>
      </c>
      <c r="B27">
        <v>431</v>
      </c>
      <c r="C27">
        <v>432</v>
      </c>
      <c r="D27">
        <v>431</v>
      </c>
      <c r="E27">
        <v>432</v>
      </c>
      <c r="F27">
        <v>416</v>
      </c>
      <c r="G27">
        <v>443</v>
      </c>
      <c r="H27">
        <v>433</v>
      </c>
      <c r="I27">
        <v>431</v>
      </c>
      <c r="J27">
        <v>427</v>
      </c>
      <c r="K27">
        <v>247</v>
      </c>
      <c r="L27">
        <v>420</v>
      </c>
      <c r="M27">
        <v>427</v>
      </c>
      <c r="N27">
        <v>243</v>
      </c>
      <c r="O27">
        <v>436</v>
      </c>
      <c r="P27">
        <v>418</v>
      </c>
      <c r="Q27">
        <v>241</v>
      </c>
      <c r="R27">
        <v>440</v>
      </c>
      <c r="S27">
        <v>427</v>
      </c>
      <c r="T27">
        <v>242</v>
      </c>
      <c r="U27">
        <v>440</v>
      </c>
      <c r="V27">
        <v>427</v>
      </c>
      <c r="W27">
        <v>242</v>
      </c>
    </row>
    <row r="28" spans="1:23" x14ac:dyDescent="0.45">
      <c r="A28">
        <v>428</v>
      </c>
      <c r="B28">
        <v>402</v>
      </c>
      <c r="C28">
        <v>427</v>
      </c>
      <c r="D28">
        <v>402</v>
      </c>
      <c r="E28">
        <v>432</v>
      </c>
      <c r="F28">
        <v>428</v>
      </c>
      <c r="G28">
        <v>433</v>
      </c>
      <c r="H28">
        <v>428</v>
      </c>
      <c r="I28">
        <v>435</v>
      </c>
      <c r="J28">
        <v>406</v>
      </c>
      <c r="K28">
        <v>246</v>
      </c>
      <c r="L28">
        <v>443</v>
      </c>
      <c r="M28">
        <v>406</v>
      </c>
      <c r="N28">
        <v>247</v>
      </c>
      <c r="O28">
        <v>421</v>
      </c>
      <c r="P28">
        <v>392</v>
      </c>
      <c r="Q28">
        <v>241</v>
      </c>
      <c r="R28">
        <v>444</v>
      </c>
      <c r="S28">
        <v>406</v>
      </c>
      <c r="T28">
        <v>246</v>
      </c>
      <c r="U28">
        <v>444</v>
      </c>
      <c r="V28">
        <v>406</v>
      </c>
      <c r="W28">
        <v>246</v>
      </c>
    </row>
    <row r="29" spans="1:23" x14ac:dyDescent="0.45">
      <c r="A29">
        <v>438</v>
      </c>
      <c r="B29">
        <v>424</v>
      </c>
      <c r="C29">
        <v>438</v>
      </c>
      <c r="D29">
        <v>424</v>
      </c>
      <c r="E29">
        <v>428</v>
      </c>
      <c r="F29">
        <v>432</v>
      </c>
      <c r="G29">
        <v>439</v>
      </c>
      <c r="H29">
        <v>432</v>
      </c>
      <c r="I29">
        <v>433</v>
      </c>
      <c r="J29">
        <v>426</v>
      </c>
      <c r="K29">
        <v>246</v>
      </c>
      <c r="L29">
        <v>440</v>
      </c>
      <c r="M29">
        <v>426</v>
      </c>
      <c r="N29">
        <v>246</v>
      </c>
      <c r="O29">
        <v>423</v>
      </c>
      <c r="P29">
        <v>410</v>
      </c>
      <c r="Q29">
        <v>252</v>
      </c>
      <c r="R29">
        <v>440</v>
      </c>
      <c r="S29">
        <v>426</v>
      </c>
      <c r="T29">
        <v>245</v>
      </c>
      <c r="U29">
        <v>440</v>
      </c>
      <c r="V29">
        <v>426</v>
      </c>
      <c r="W29">
        <v>245</v>
      </c>
    </row>
    <row r="30" spans="1:23" x14ac:dyDescent="0.45">
      <c r="A30">
        <v>439</v>
      </c>
      <c r="B30">
        <v>419</v>
      </c>
      <c r="C30">
        <v>416</v>
      </c>
      <c r="D30">
        <v>416</v>
      </c>
      <c r="E30">
        <v>426</v>
      </c>
      <c r="F30">
        <v>414</v>
      </c>
      <c r="G30">
        <v>437</v>
      </c>
      <c r="H30">
        <v>417</v>
      </c>
      <c r="I30">
        <v>441</v>
      </c>
      <c r="J30">
        <v>421</v>
      </c>
      <c r="K30">
        <v>231</v>
      </c>
      <c r="L30">
        <v>424</v>
      </c>
      <c r="M30">
        <v>414</v>
      </c>
      <c r="N30">
        <v>234</v>
      </c>
      <c r="O30">
        <v>421</v>
      </c>
      <c r="P30">
        <v>399</v>
      </c>
      <c r="Q30">
        <v>243</v>
      </c>
      <c r="R30">
        <v>427</v>
      </c>
      <c r="S30">
        <v>420</v>
      </c>
      <c r="T30">
        <v>232</v>
      </c>
      <c r="U30">
        <v>435</v>
      </c>
      <c r="V30">
        <v>420</v>
      </c>
      <c r="W30">
        <v>232</v>
      </c>
    </row>
    <row r="31" spans="1:23" x14ac:dyDescent="0.45">
      <c r="A31">
        <v>406</v>
      </c>
      <c r="B31">
        <v>429</v>
      </c>
      <c r="C31">
        <v>441</v>
      </c>
      <c r="D31">
        <v>412</v>
      </c>
      <c r="E31">
        <v>430</v>
      </c>
      <c r="F31">
        <v>430</v>
      </c>
      <c r="G31">
        <v>422</v>
      </c>
      <c r="H31">
        <v>415</v>
      </c>
      <c r="I31">
        <v>435</v>
      </c>
      <c r="J31">
        <v>414</v>
      </c>
      <c r="K31">
        <v>229</v>
      </c>
      <c r="L31">
        <v>438</v>
      </c>
      <c r="M31">
        <v>416</v>
      </c>
      <c r="N31">
        <v>231</v>
      </c>
      <c r="O31">
        <v>431</v>
      </c>
      <c r="P31">
        <v>414</v>
      </c>
      <c r="Q31">
        <v>236</v>
      </c>
      <c r="R31">
        <v>445</v>
      </c>
      <c r="S31">
        <v>415</v>
      </c>
      <c r="T31">
        <v>230</v>
      </c>
      <c r="U31">
        <v>445</v>
      </c>
      <c r="V31">
        <v>415</v>
      </c>
      <c r="W31">
        <v>230</v>
      </c>
    </row>
    <row r="32" spans="1:23" x14ac:dyDescent="0.45">
      <c r="A32">
        <v>427</v>
      </c>
      <c r="B32">
        <v>385</v>
      </c>
      <c r="C32">
        <v>412</v>
      </c>
      <c r="D32">
        <v>385</v>
      </c>
      <c r="E32">
        <v>428</v>
      </c>
      <c r="F32">
        <v>419</v>
      </c>
      <c r="G32">
        <v>420</v>
      </c>
      <c r="H32">
        <v>396</v>
      </c>
      <c r="I32">
        <v>416</v>
      </c>
      <c r="J32">
        <v>398</v>
      </c>
      <c r="K32">
        <v>238</v>
      </c>
      <c r="L32">
        <v>417</v>
      </c>
      <c r="M32">
        <v>378</v>
      </c>
      <c r="N32">
        <v>236</v>
      </c>
      <c r="O32">
        <v>402</v>
      </c>
      <c r="P32">
        <v>381</v>
      </c>
      <c r="Q32">
        <v>243</v>
      </c>
      <c r="R32">
        <v>425</v>
      </c>
      <c r="S32">
        <v>394</v>
      </c>
      <c r="T32">
        <v>238</v>
      </c>
      <c r="U32">
        <v>425</v>
      </c>
      <c r="V32">
        <v>394</v>
      </c>
      <c r="W32">
        <v>238</v>
      </c>
    </row>
    <row r="33" spans="1:23" x14ac:dyDescent="0.45">
      <c r="A33">
        <v>439</v>
      </c>
      <c r="B33">
        <v>414</v>
      </c>
      <c r="C33">
        <v>427</v>
      </c>
      <c r="D33">
        <v>424</v>
      </c>
      <c r="E33">
        <v>437</v>
      </c>
      <c r="F33">
        <v>427</v>
      </c>
      <c r="G33">
        <v>429</v>
      </c>
      <c r="H33">
        <v>413</v>
      </c>
      <c r="I33">
        <v>428</v>
      </c>
      <c r="J33">
        <v>422</v>
      </c>
      <c r="K33">
        <v>237</v>
      </c>
      <c r="L33">
        <v>441</v>
      </c>
      <c r="M33">
        <v>427</v>
      </c>
      <c r="N33">
        <v>238</v>
      </c>
      <c r="O33">
        <v>430</v>
      </c>
      <c r="P33">
        <v>415</v>
      </c>
      <c r="Q33">
        <v>253</v>
      </c>
      <c r="R33">
        <v>444</v>
      </c>
      <c r="S33">
        <v>395</v>
      </c>
      <c r="T33">
        <v>237</v>
      </c>
      <c r="U33">
        <v>444</v>
      </c>
      <c r="V33">
        <v>395</v>
      </c>
      <c r="W33">
        <v>237</v>
      </c>
    </row>
    <row r="34" spans="1:23" x14ac:dyDescent="0.45">
      <c r="A34">
        <v>441</v>
      </c>
      <c r="B34">
        <v>409</v>
      </c>
      <c r="C34">
        <v>435</v>
      </c>
      <c r="D34">
        <v>424</v>
      </c>
      <c r="E34">
        <v>428</v>
      </c>
      <c r="F34">
        <v>428</v>
      </c>
      <c r="G34">
        <v>432</v>
      </c>
      <c r="H34">
        <v>425</v>
      </c>
      <c r="I34">
        <v>432</v>
      </c>
      <c r="J34">
        <v>417</v>
      </c>
      <c r="K34">
        <v>235</v>
      </c>
      <c r="L34">
        <v>446</v>
      </c>
      <c r="M34">
        <v>414</v>
      </c>
      <c r="N34">
        <v>235</v>
      </c>
      <c r="O34">
        <v>442</v>
      </c>
      <c r="P34">
        <v>418</v>
      </c>
      <c r="Q34">
        <v>243</v>
      </c>
      <c r="R34">
        <v>439</v>
      </c>
      <c r="S34">
        <v>418</v>
      </c>
      <c r="T34">
        <v>237</v>
      </c>
      <c r="U34">
        <v>439</v>
      </c>
      <c r="V34">
        <v>418</v>
      </c>
      <c r="W34">
        <v>237</v>
      </c>
    </row>
    <row r="35" spans="1:23" x14ac:dyDescent="0.45">
      <c r="A35">
        <v>435</v>
      </c>
      <c r="B35">
        <v>423</v>
      </c>
      <c r="C35">
        <v>428</v>
      </c>
      <c r="D35">
        <v>423</v>
      </c>
      <c r="E35">
        <v>428</v>
      </c>
      <c r="F35">
        <v>410</v>
      </c>
      <c r="G35">
        <v>428</v>
      </c>
      <c r="H35">
        <v>410</v>
      </c>
      <c r="I35">
        <v>429</v>
      </c>
      <c r="J35">
        <v>415</v>
      </c>
      <c r="K35">
        <v>245</v>
      </c>
      <c r="L35">
        <v>423</v>
      </c>
      <c r="M35">
        <v>415</v>
      </c>
      <c r="N35">
        <v>244</v>
      </c>
      <c r="O35">
        <v>429</v>
      </c>
      <c r="P35">
        <v>392</v>
      </c>
      <c r="Q35">
        <v>241</v>
      </c>
      <c r="R35">
        <v>425</v>
      </c>
      <c r="S35">
        <v>415</v>
      </c>
      <c r="T35">
        <v>243</v>
      </c>
      <c r="U35">
        <v>425</v>
      </c>
      <c r="V35">
        <v>415</v>
      </c>
      <c r="W35">
        <v>243</v>
      </c>
    </row>
    <row r="36" spans="1:23" x14ac:dyDescent="0.45">
      <c r="A36">
        <v>432</v>
      </c>
      <c r="B36">
        <v>424</v>
      </c>
      <c r="C36">
        <v>426</v>
      </c>
      <c r="D36">
        <v>424</v>
      </c>
      <c r="E36">
        <v>425</v>
      </c>
      <c r="F36">
        <v>425</v>
      </c>
      <c r="G36">
        <v>425</v>
      </c>
      <c r="H36">
        <v>425</v>
      </c>
      <c r="I36">
        <v>438</v>
      </c>
      <c r="J36">
        <v>428</v>
      </c>
      <c r="K36">
        <v>270</v>
      </c>
      <c r="L36">
        <v>449</v>
      </c>
      <c r="M36">
        <v>428</v>
      </c>
      <c r="N36">
        <v>268</v>
      </c>
      <c r="O36">
        <v>424</v>
      </c>
      <c r="P36">
        <v>414</v>
      </c>
      <c r="Q36">
        <v>235</v>
      </c>
      <c r="R36">
        <v>414</v>
      </c>
      <c r="S36">
        <v>428</v>
      </c>
      <c r="T36">
        <v>269</v>
      </c>
      <c r="U36">
        <v>414</v>
      </c>
      <c r="V36">
        <v>428</v>
      </c>
      <c r="W36">
        <v>269</v>
      </c>
    </row>
    <row r="37" spans="1:23" x14ac:dyDescent="0.45">
      <c r="A37">
        <v>435</v>
      </c>
      <c r="B37">
        <v>408</v>
      </c>
      <c r="C37">
        <v>439</v>
      </c>
      <c r="D37">
        <v>408</v>
      </c>
      <c r="E37">
        <v>450</v>
      </c>
      <c r="F37">
        <v>430</v>
      </c>
      <c r="G37">
        <v>439</v>
      </c>
      <c r="H37">
        <v>430</v>
      </c>
      <c r="I37">
        <v>426</v>
      </c>
      <c r="J37">
        <v>414</v>
      </c>
      <c r="K37">
        <v>231</v>
      </c>
      <c r="L37">
        <v>434</v>
      </c>
      <c r="M37">
        <v>414</v>
      </c>
      <c r="N37">
        <v>229</v>
      </c>
      <c r="O37">
        <v>441</v>
      </c>
      <c r="P37">
        <v>393</v>
      </c>
      <c r="Q37">
        <v>235</v>
      </c>
      <c r="R37">
        <v>424</v>
      </c>
      <c r="S37">
        <v>414</v>
      </c>
      <c r="T37">
        <v>230</v>
      </c>
      <c r="U37">
        <v>424</v>
      </c>
      <c r="V37">
        <v>414</v>
      </c>
      <c r="W37">
        <v>230</v>
      </c>
    </row>
    <row r="38" spans="1:23" x14ac:dyDescent="0.45">
      <c r="A38">
        <v>432</v>
      </c>
      <c r="B38">
        <v>420</v>
      </c>
      <c r="C38">
        <v>434</v>
      </c>
      <c r="D38">
        <v>420</v>
      </c>
      <c r="E38">
        <v>429</v>
      </c>
      <c r="F38">
        <v>419</v>
      </c>
      <c r="G38">
        <v>420</v>
      </c>
      <c r="H38">
        <v>421</v>
      </c>
      <c r="I38">
        <v>439</v>
      </c>
      <c r="J38">
        <v>401</v>
      </c>
      <c r="K38">
        <v>234</v>
      </c>
      <c r="L38">
        <v>433</v>
      </c>
      <c r="M38">
        <v>401</v>
      </c>
      <c r="N38">
        <v>236</v>
      </c>
      <c r="O38">
        <v>433</v>
      </c>
      <c r="P38">
        <v>395</v>
      </c>
      <c r="Q38">
        <v>238</v>
      </c>
      <c r="R38">
        <v>423</v>
      </c>
      <c r="S38">
        <v>401</v>
      </c>
      <c r="T38">
        <v>235</v>
      </c>
      <c r="U38">
        <v>423</v>
      </c>
      <c r="V38">
        <v>401</v>
      </c>
      <c r="W38">
        <v>235</v>
      </c>
    </row>
    <row r="39" spans="1:23" x14ac:dyDescent="0.45">
      <c r="A39">
        <v>429</v>
      </c>
      <c r="B39">
        <v>416</v>
      </c>
      <c r="C39">
        <v>443</v>
      </c>
      <c r="D39">
        <v>416</v>
      </c>
      <c r="E39">
        <v>428</v>
      </c>
      <c r="F39">
        <v>422</v>
      </c>
      <c r="G39">
        <v>423</v>
      </c>
      <c r="H39">
        <v>421</v>
      </c>
      <c r="I39">
        <v>444</v>
      </c>
      <c r="J39">
        <v>423</v>
      </c>
      <c r="K39">
        <v>249</v>
      </c>
      <c r="L39">
        <v>446</v>
      </c>
      <c r="M39">
        <v>423</v>
      </c>
      <c r="N39">
        <v>248</v>
      </c>
      <c r="O39">
        <v>453</v>
      </c>
      <c r="P39">
        <v>409</v>
      </c>
      <c r="Q39">
        <v>255</v>
      </c>
      <c r="R39">
        <v>426</v>
      </c>
      <c r="S39">
        <v>423</v>
      </c>
      <c r="T39">
        <v>252</v>
      </c>
      <c r="U39">
        <v>426</v>
      </c>
      <c r="V39">
        <v>423</v>
      </c>
      <c r="W39">
        <v>252</v>
      </c>
    </row>
    <row r="40" spans="1:23" x14ac:dyDescent="0.45">
      <c r="A40">
        <v>438</v>
      </c>
      <c r="B40">
        <v>419</v>
      </c>
      <c r="C40">
        <v>436</v>
      </c>
      <c r="D40">
        <v>419</v>
      </c>
      <c r="E40">
        <v>437</v>
      </c>
      <c r="F40">
        <v>434</v>
      </c>
      <c r="G40">
        <v>444</v>
      </c>
      <c r="H40">
        <v>430</v>
      </c>
      <c r="I40">
        <v>448</v>
      </c>
      <c r="J40">
        <v>417</v>
      </c>
      <c r="K40">
        <v>241</v>
      </c>
      <c r="L40">
        <v>448</v>
      </c>
      <c r="M40">
        <v>417</v>
      </c>
      <c r="N40">
        <v>241</v>
      </c>
      <c r="O40">
        <v>439</v>
      </c>
      <c r="P40">
        <v>411</v>
      </c>
      <c r="Q40">
        <v>229</v>
      </c>
      <c r="R40">
        <v>448</v>
      </c>
      <c r="S40">
        <v>417</v>
      </c>
      <c r="T40">
        <v>241</v>
      </c>
      <c r="U40">
        <v>448</v>
      </c>
      <c r="V40">
        <v>417</v>
      </c>
      <c r="W40">
        <v>241</v>
      </c>
    </row>
    <row r="41" spans="1:23" x14ac:dyDescent="0.45">
      <c r="A41">
        <v>427</v>
      </c>
      <c r="B41">
        <v>415</v>
      </c>
      <c r="C41">
        <v>422</v>
      </c>
      <c r="D41">
        <v>421</v>
      </c>
      <c r="E41">
        <v>425</v>
      </c>
      <c r="F41">
        <v>434</v>
      </c>
      <c r="G41">
        <v>409</v>
      </c>
      <c r="H41">
        <v>414</v>
      </c>
      <c r="I41">
        <v>413</v>
      </c>
      <c r="J41">
        <v>389</v>
      </c>
      <c r="K41">
        <v>298</v>
      </c>
      <c r="L41">
        <v>407</v>
      </c>
      <c r="M41">
        <v>380</v>
      </c>
      <c r="N41">
        <v>293</v>
      </c>
      <c r="O41">
        <v>428</v>
      </c>
      <c r="P41">
        <v>388</v>
      </c>
      <c r="Q41">
        <v>310</v>
      </c>
      <c r="R41">
        <v>443</v>
      </c>
      <c r="S41">
        <v>387</v>
      </c>
      <c r="T41">
        <v>295</v>
      </c>
      <c r="U41">
        <v>443</v>
      </c>
      <c r="V41">
        <v>387</v>
      </c>
      <c r="W41">
        <v>295</v>
      </c>
    </row>
    <row r="42" spans="1:23" x14ac:dyDescent="0.45">
      <c r="A42">
        <v>434</v>
      </c>
      <c r="B42">
        <v>413</v>
      </c>
      <c r="C42">
        <v>432</v>
      </c>
      <c r="D42">
        <v>413</v>
      </c>
      <c r="E42">
        <v>433</v>
      </c>
      <c r="F42">
        <v>430</v>
      </c>
      <c r="G42">
        <v>436</v>
      </c>
      <c r="H42">
        <v>430</v>
      </c>
      <c r="I42">
        <v>437</v>
      </c>
      <c r="J42">
        <v>404</v>
      </c>
      <c r="K42">
        <v>245</v>
      </c>
      <c r="L42">
        <v>449</v>
      </c>
      <c r="M42">
        <v>404</v>
      </c>
      <c r="N42">
        <v>245</v>
      </c>
      <c r="O42">
        <v>433</v>
      </c>
      <c r="P42">
        <v>388</v>
      </c>
      <c r="Q42">
        <v>252</v>
      </c>
      <c r="R42">
        <v>427</v>
      </c>
      <c r="S42">
        <v>404</v>
      </c>
      <c r="T42">
        <v>245</v>
      </c>
      <c r="U42">
        <v>422</v>
      </c>
      <c r="V42">
        <v>404</v>
      </c>
      <c r="W42">
        <v>245</v>
      </c>
    </row>
    <row r="43" spans="1:23" x14ac:dyDescent="0.45">
      <c r="A43">
        <v>436</v>
      </c>
      <c r="B43">
        <v>421</v>
      </c>
      <c r="C43">
        <v>425</v>
      </c>
      <c r="D43">
        <v>419</v>
      </c>
      <c r="E43">
        <v>435</v>
      </c>
      <c r="F43">
        <v>425</v>
      </c>
      <c r="G43">
        <v>437</v>
      </c>
      <c r="H43">
        <v>427</v>
      </c>
      <c r="I43">
        <v>447</v>
      </c>
      <c r="J43">
        <v>397</v>
      </c>
      <c r="K43">
        <v>244</v>
      </c>
      <c r="L43">
        <v>425</v>
      </c>
      <c r="M43">
        <v>413</v>
      </c>
      <c r="N43">
        <v>243</v>
      </c>
      <c r="O43">
        <v>438</v>
      </c>
      <c r="P43">
        <v>405</v>
      </c>
      <c r="Q43">
        <v>264</v>
      </c>
      <c r="R43">
        <v>436</v>
      </c>
      <c r="S43">
        <v>417</v>
      </c>
      <c r="T43">
        <v>245</v>
      </c>
      <c r="U43">
        <v>436</v>
      </c>
      <c r="V43">
        <v>417</v>
      </c>
      <c r="W43">
        <v>245</v>
      </c>
    </row>
    <row r="44" spans="1:23" x14ac:dyDescent="0.45">
      <c r="A44">
        <v>434</v>
      </c>
      <c r="B44">
        <v>412</v>
      </c>
      <c r="C44">
        <v>430</v>
      </c>
      <c r="D44">
        <v>412</v>
      </c>
      <c r="E44">
        <v>431</v>
      </c>
      <c r="F44">
        <v>434</v>
      </c>
      <c r="G44">
        <v>414</v>
      </c>
      <c r="H44">
        <v>434</v>
      </c>
      <c r="I44">
        <v>433</v>
      </c>
      <c r="J44">
        <v>410</v>
      </c>
      <c r="K44">
        <v>234</v>
      </c>
      <c r="L44">
        <v>415</v>
      </c>
      <c r="M44">
        <v>410</v>
      </c>
      <c r="N44">
        <v>233</v>
      </c>
      <c r="O44">
        <v>432</v>
      </c>
      <c r="P44">
        <v>405</v>
      </c>
      <c r="Q44">
        <v>244</v>
      </c>
      <c r="R44">
        <v>413</v>
      </c>
      <c r="S44">
        <v>410</v>
      </c>
      <c r="T44">
        <v>234</v>
      </c>
      <c r="U44">
        <v>417</v>
      </c>
      <c r="V44">
        <v>410</v>
      </c>
      <c r="W44">
        <v>234</v>
      </c>
    </row>
    <row r="45" spans="1:23" x14ac:dyDescent="0.45">
      <c r="A45">
        <v>429</v>
      </c>
      <c r="B45">
        <v>418</v>
      </c>
      <c r="C45">
        <v>427</v>
      </c>
      <c r="D45">
        <v>418</v>
      </c>
      <c r="E45">
        <v>430</v>
      </c>
      <c r="F45">
        <v>416</v>
      </c>
      <c r="G45">
        <v>414</v>
      </c>
      <c r="H45">
        <v>416</v>
      </c>
      <c r="I45">
        <v>427</v>
      </c>
      <c r="J45">
        <v>400</v>
      </c>
      <c r="K45">
        <v>246</v>
      </c>
      <c r="L45">
        <v>424</v>
      </c>
      <c r="M45">
        <v>400</v>
      </c>
      <c r="N45">
        <v>248</v>
      </c>
      <c r="O45">
        <v>420</v>
      </c>
      <c r="P45">
        <v>401</v>
      </c>
      <c r="Q45">
        <v>242</v>
      </c>
      <c r="R45">
        <v>437</v>
      </c>
      <c r="S45">
        <v>400</v>
      </c>
      <c r="T45">
        <v>247</v>
      </c>
      <c r="U45">
        <v>437</v>
      </c>
      <c r="V45">
        <v>400</v>
      </c>
      <c r="W45">
        <v>247</v>
      </c>
    </row>
    <row r="46" spans="1:23" x14ac:dyDescent="0.45">
      <c r="A46">
        <v>435</v>
      </c>
      <c r="B46">
        <v>409</v>
      </c>
      <c r="C46">
        <v>428</v>
      </c>
      <c r="D46">
        <v>409</v>
      </c>
      <c r="E46">
        <v>426</v>
      </c>
      <c r="F46">
        <v>434</v>
      </c>
      <c r="G46">
        <v>437</v>
      </c>
      <c r="H46">
        <v>414</v>
      </c>
      <c r="I46">
        <v>417</v>
      </c>
      <c r="J46">
        <v>414</v>
      </c>
      <c r="K46">
        <v>237</v>
      </c>
      <c r="L46">
        <v>443</v>
      </c>
      <c r="M46">
        <v>413</v>
      </c>
      <c r="N46">
        <v>237</v>
      </c>
      <c r="O46">
        <v>437</v>
      </c>
      <c r="P46">
        <v>400</v>
      </c>
      <c r="Q46">
        <v>228</v>
      </c>
      <c r="R46">
        <v>435</v>
      </c>
      <c r="S46">
        <v>415</v>
      </c>
      <c r="T46">
        <v>239</v>
      </c>
      <c r="U46">
        <v>435</v>
      </c>
      <c r="V46">
        <v>415</v>
      </c>
      <c r="W46">
        <v>239</v>
      </c>
    </row>
    <row r="47" spans="1:23" x14ac:dyDescent="0.45">
      <c r="A47">
        <v>429</v>
      </c>
      <c r="B47">
        <v>421</v>
      </c>
      <c r="C47">
        <v>441</v>
      </c>
      <c r="D47">
        <v>421</v>
      </c>
      <c r="E47">
        <v>434</v>
      </c>
      <c r="F47">
        <v>412</v>
      </c>
      <c r="G47">
        <v>430</v>
      </c>
      <c r="H47">
        <v>408</v>
      </c>
      <c r="I47">
        <v>443</v>
      </c>
      <c r="J47">
        <v>401</v>
      </c>
      <c r="K47">
        <v>233</v>
      </c>
      <c r="L47">
        <v>436</v>
      </c>
      <c r="M47">
        <v>401</v>
      </c>
      <c r="N47">
        <v>233</v>
      </c>
      <c r="O47">
        <v>437</v>
      </c>
      <c r="P47">
        <v>408</v>
      </c>
      <c r="Q47">
        <v>226</v>
      </c>
      <c r="R47">
        <v>446</v>
      </c>
      <c r="S47">
        <v>401</v>
      </c>
      <c r="T47">
        <v>234</v>
      </c>
      <c r="U47">
        <v>446</v>
      </c>
      <c r="V47">
        <v>401</v>
      </c>
      <c r="W47">
        <v>234</v>
      </c>
    </row>
    <row r="48" spans="1:23" x14ac:dyDescent="0.45">
      <c r="A48">
        <v>436</v>
      </c>
      <c r="B48">
        <v>406</v>
      </c>
      <c r="C48">
        <v>424</v>
      </c>
      <c r="D48">
        <v>417</v>
      </c>
      <c r="E48">
        <v>424</v>
      </c>
      <c r="F48">
        <v>428</v>
      </c>
      <c r="G48">
        <v>435</v>
      </c>
      <c r="H48">
        <v>429</v>
      </c>
      <c r="I48">
        <v>435</v>
      </c>
      <c r="J48">
        <v>416</v>
      </c>
      <c r="K48">
        <v>260</v>
      </c>
      <c r="L48">
        <v>432</v>
      </c>
      <c r="M48">
        <v>423</v>
      </c>
      <c r="N48">
        <v>256</v>
      </c>
      <c r="O48">
        <v>441</v>
      </c>
      <c r="P48">
        <v>402</v>
      </c>
      <c r="Q48">
        <v>263</v>
      </c>
      <c r="R48">
        <v>439</v>
      </c>
      <c r="S48">
        <v>408</v>
      </c>
      <c r="T48">
        <v>256</v>
      </c>
      <c r="U48">
        <v>439</v>
      </c>
      <c r="V48">
        <v>408</v>
      </c>
      <c r="W48">
        <v>256</v>
      </c>
    </row>
    <row r="49" spans="1:23" x14ac:dyDescent="0.45">
      <c r="A49">
        <v>428</v>
      </c>
      <c r="B49">
        <v>413</v>
      </c>
      <c r="C49">
        <v>435</v>
      </c>
      <c r="D49">
        <v>413</v>
      </c>
      <c r="E49">
        <v>423</v>
      </c>
      <c r="F49">
        <v>395</v>
      </c>
      <c r="G49">
        <v>423</v>
      </c>
      <c r="H49">
        <v>407</v>
      </c>
      <c r="I49">
        <v>442</v>
      </c>
      <c r="J49">
        <v>418</v>
      </c>
      <c r="K49">
        <v>245</v>
      </c>
      <c r="L49">
        <v>432</v>
      </c>
      <c r="M49">
        <v>418</v>
      </c>
      <c r="N49">
        <v>246</v>
      </c>
      <c r="O49">
        <v>422</v>
      </c>
      <c r="P49">
        <v>400</v>
      </c>
      <c r="Q49">
        <v>245</v>
      </c>
      <c r="R49">
        <v>429</v>
      </c>
      <c r="S49">
        <v>418</v>
      </c>
      <c r="T49">
        <v>250</v>
      </c>
      <c r="U49">
        <v>429</v>
      </c>
      <c r="V49">
        <v>418</v>
      </c>
      <c r="W49">
        <v>250</v>
      </c>
    </row>
    <row r="50" spans="1:23" x14ac:dyDescent="0.45">
      <c r="A50">
        <v>434</v>
      </c>
      <c r="B50">
        <v>420</v>
      </c>
      <c r="C50">
        <v>436</v>
      </c>
      <c r="D50">
        <v>420</v>
      </c>
      <c r="E50">
        <v>449</v>
      </c>
      <c r="F50">
        <v>423</v>
      </c>
      <c r="G50">
        <v>434</v>
      </c>
      <c r="H50">
        <v>423</v>
      </c>
      <c r="I50">
        <v>422</v>
      </c>
      <c r="J50">
        <v>411</v>
      </c>
      <c r="K50">
        <v>233</v>
      </c>
      <c r="L50">
        <v>440</v>
      </c>
      <c r="M50">
        <v>411</v>
      </c>
      <c r="N50">
        <v>232</v>
      </c>
      <c r="O50">
        <v>436</v>
      </c>
      <c r="P50">
        <v>414</v>
      </c>
      <c r="Q50">
        <v>240</v>
      </c>
      <c r="R50">
        <v>434</v>
      </c>
      <c r="S50">
        <v>411</v>
      </c>
      <c r="T50">
        <v>231</v>
      </c>
      <c r="U50">
        <v>434</v>
      </c>
      <c r="V50">
        <v>411</v>
      </c>
      <c r="W50">
        <v>231</v>
      </c>
    </row>
    <row r="51" spans="1:23" x14ac:dyDescent="0.45">
      <c r="A51">
        <v>432</v>
      </c>
      <c r="B51">
        <v>428</v>
      </c>
      <c r="C51">
        <v>427</v>
      </c>
      <c r="D51">
        <v>427</v>
      </c>
      <c r="E51">
        <v>426</v>
      </c>
      <c r="F51">
        <v>428</v>
      </c>
      <c r="G51">
        <v>430</v>
      </c>
      <c r="H51">
        <v>428</v>
      </c>
      <c r="I51">
        <v>444</v>
      </c>
      <c r="J51">
        <v>413</v>
      </c>
      <c r="K51">
        <v>261</v>
      </c>
      <c r="L51">
        <v>417</v>
      </c>
      <c r="M51">
        <v>413</v>
      </c>
      <c r="N51">
        <v>265</v>
      </c>
      <c r="O51">
        <v>416</v>
      </c>
      <c r="P51">
        <v>406</v>
      </c>
      <c r="Q51">
        <v>235</v>
      </c>
      <c r="R51">
        <v>443</v>
      </c>
      <c r="S51">
        <v>413</v>
      </c>
      <c r="T51">
        <v>258</v>
      </c>
      <c r="U51">
        <v>443</v>
      </c>
      <c r="V51">
        <v>413</v>
      </c>
      <c r="W51">
        <v>258</v>
      </c>
    </row>
    <row r="52" spans="1:23" x14ac:dyDescent="0.45">
      <c r="A52">
        <v>417</v>
      </c>
      <c r="B52">
        <v>408</v>
      </c>
      <c r="C52">
        <v>419</v>
      </c>
      <c r="D52">
        <v>428</v>
      </c>
      <c r="E52">
        <v>430</v>
      </c>
      <c r="F52">
        <v>410</v>
      </c>
      <c r="G52">
        <v>433</v>
      </c>
      <c r="H52">
        <v>417</v>
      </c>
      <c r="I52">
        <v>444</v>
      </c>
      <c r="J52">
        <v>413</v>
      </c>
      <c r="K52">
        <v>236</v>
      </c>
      <c r="L52">
        <v>428</v>
      </c>
      <c r="M52">
        <v>409</v>
      </c>
      <c r="N52">
        <v>236</v>
      </c>
      <c r="O52">
        <v>428</v>
      </c>
      <c r="P52">
        <v>420</v>
      </c>
      <c r="Q52">
        <v>243</v>
      </c>
      <c r="R52">
        <v>435</v>
      </c>
      <c r="S52">
        <v>414</v>
      </c>
      <c r="T52">
        <v>236</v>
      </c>
      <c r="U52">
        <v>435</v>
      </c>
      <c r="V52">
        <v>414</v>
      </c>
      <c r="W52">
        <v>236</v>
      </c>
    </row>
    <row r="53" spans="1:23" x14ac:dyDescent="0.45">
      <c r="A53">
        <v>430</v>
      </c>
      <c r="B53">
        <v>422</v>
      </c>
      <c r="C53">
        <v>428</v>
      </c>
      <c r="D53">
        <v>422</v>
      </c>
      <c r="E53">
        <v>435</v>
      </c>
      <c r="F53">
        <v>414</v>
      </c>
      <c r="G53">
        <v>432</v>
      </c>
      <c r="H53">
        <v>415</v>
      </c>
      <c r="I53">
        <v>431</v>
      </c>
      <c r="J53">
        <v>415</v>
      </c>
      <c r="K53">
        <v>242</v>
      </c>
      <c r="L53">
        <v>417</v>
      </c>
      <c r="M53">
        <v>415</v>
      </c>
      <c r="N53">
        <v>242</v>
      </c>
      <c r="O53">
        <v>438</v>
      </c>
      <c r="P53">
        <v>398</v>
      </c>
      <c r="Q53">
        <v>241</v>
      </c>
      <c r="R53">
        <v>428</v>
      </c>
      <c r="S53">
        <v>418</v>
      </c>
      <c r="T53">
        <v>242</v>
      </c>
      <c r="U53">
        <v>428</v>
      </c>
      <c r="V53">
        <v>418</v>
      </c>
      <c r="W53">
        <v>242</v>
      </c>
    </row>
    <row r="54" spans="1:23" x14ac:dyDescent="0.45">
      <c r="A54">
        <v>450</v>
      </c>
      <c r="B54">
        <v>412</v>
      </c>
      <c r="C54">
        <v>418</v>
      </c>
      <c r="D54">
        <v>418</v>
      </c>
      <c r="E54">
        <v>436</v>
      </c>
      <c r="F54">
        <v>418</v>
      </c>
      <c r="G54">
        <v>443</v>
      </c>
      <c r="H54">
        <v>415</v>
      </c>
      <c r="I54">
        <v>428</v>
      </c>
      <c r="J54">
        <v>407</v>
      </c>
      <c r="K54">
        <v>234</v>
      </c>
      <c r="L54">
        <v>450</v>
      </c>
      <c r="M54">
        <v>397</v>
      </c>
      <c r="N54">
        <v>230</v>
      </c>
      <c r="O54">
        <v>432</v>
      </c>
      <c r="P54">
        <v>407</v>
      </c>
      <c r="Q54">
        <v>239</v>
      </c>
      <c r="R54">
        <v>447</v>
      </c>
      <c r="S54">
        <v>403</v>
      </c>
      <c r="T54">
        <v>231</v>
      </c>
      <c r="U54">
        <v>447</v>
      </c>
      <c r="V54">
        <v>403</v>
      </c>
      <c r="W54">
        <v>231</v>
      </c>
    </row>
    <row r="55" spans="1:23" x14ac:dyDescent="0.45">
      <c r="A55">
        <v>418</v>
      </c>
      <c r="B55">
        <v>445</v>
      </c>
      <c r="C55">
        <v>439</v>
      </c>
      <c r="D55">
        <v>410</v>
      </c>
      <c r="E55">
        <v>430</v>
      </c>
      <c r="F55">
        <v>421</v>
      </c>
      <c r="G55">
        <v>432</v>
      </c>
      <c r="H55">
        <v>432</v>
      </c>
      <c r="I55">
        <v>438</v>
      </c>
      <c r="J55">
        <v>408</v>
      </c>
      <c r="K55">
        <v>232</v>
      </c>
      <c r="L55">
        <v>438</v>
      </c>
      <c r="M55">
        <v>409</v>
      </c>
      <c r="N55">
        <v>231</v>
      </c>
      <c r="O55">
        <v>432</v>
      </c>
      <c r="P55">
        <v>421</v>
      </c>
      <c r="Q55">
        <v>240</v>
      </c>
      <c r="R55">
        <v>431</v>
      </c>
      <c r="S55">
        <v>419</v>
      </c>
      <c r="T55">
        <v>231</v>
      </c>
      <c r="U55">
        <v>431</v>
      </c>
      <c r="V55">
        <v>419</v>
      </c>
      <c r="W55">
        <v>231</v>
      </c>
    </row>
    <row r="56" spans="1:23" x14ac:dyDescent="0.45">
      <c r="A56">
        <v>433</v>
      </c>
      <c r="B56">
        <v>401</v>
      </c>
      <c r="C56">
        <v>426</v>
      </c>
      <c r="D56">
        <v>401</v>
      </c>
      <c r="E56">
        <v>426</v>
      </c>
      <c r="F56">
        <v>400</v>
      </c>
      <c r="G56">
        <v>431</v>
      </c>
      <c r="H56">
        <v>376</v>
      </c>
      <c r="I56">
        <v>416</v>
      </c>
      <c r="J56">
        <v>403</v>
      </c>
      <c r="K56">
        <v>245</v>
      </c>
      <c r="L56">
        <v>416</v>
      </c>
      <c r="M56">
        <v>403</v>
      </c>
      <c r="N56">
        <v>245</v>
      </c>
      <c r="O56">
        <v>374</v>
      </c>
      <c r="P56">
        <v>377</v>
      </c>
      <c r="Q56">
        <v>244</v>
      </c>
      <c r="R56">
        <v>410</v>
      </c>
      <c r="S56">
        <v>403</v>
      </c>
      <c r="T56">
        <v>244</v>
      </c>
      <c r="U56">
        <v>422</v>
      </c>
      <c r="V56">
        <v>403</v>
      </c>
      <c r="W56">
        <v>244</v>
      </c>
    </row>
    <row r="57" spans="1:23" x14ac:dyDescent="0.45">
      <c r="A57">
        <v>440</v>
      </c>
      <c r="B57">
        <v>422</v>
      </c>
      <c r="C57">
        <v>415</v>
      </c>
      <c r="D57">
        <v>422</v>
      </c>
      <c r="E57">
        <v>442</v>
      </c>
      <c r="F57">
        <v>419</v>
      </c>
      <c r="G57">
        <v>445</v>
      </c>
      <c r="H57">
        <v>423</v>
      </c>
      <c r="I57">
        <v>442</v>
      </c>
      <c r="J57">
        <v>410</v>
      </c>
      <c r="K57">
        <v>234</v>
      </c>
      <c r="L57">
        <v>432</v>
      </c>
      <c r="M57">
        <v>410</v>
      </c>
      <c r="N57">
        <v>233</v>
      </c>
      <c r="O57">
        <v>432</v>
      </c>
      <c r="P57">
        <v>395</v>
      </c>
      <c r="Q57">
        <v>235</v>
      </c>
      <c r="R57">
        <v>435</v>
      </c>
      <c r="S57">
        <v>410</v>
      </c>
      <c r="T57">
        <v>234</v>
      </c>
      <c r="U57">
        <v>435</v>
      </c>
      <c r="V57">
        <v>410</v>
      </c>
      <c r="W57">
        <v>234</v>
      </c>
    </row>
    <row r="58" spans="1:23" x14ac:dyDescent="0.45">
      <c r="A58">
        <v>431</v>
      </c>
      <c r="B58">
        <v>406</v>
      </c>
      <c r="C58">
        <v>433</v>
      </c>
      <c r="D58">
        <v>406</v>
      </c>
      <c r="E58">
        <v>430</v>
      </c>
      <c r="F58">
        <v>432</v>
      </c>
      <c r="G58">
        <v>414</v>
      </c>
      <c r="H58">
        <v>411</v>
      </c>
      <c r="I58">
        <v>434</v>
      </c>
      <c r="J58">
        <v>414</v>
      </c>
      <c r="K58">
        <v>238</v>
      </c>
      <c r="L58">
        <v>423</v>
      </c>
      <c r="M58">
        <v>386</v>
      </c>
      <c r="N58">
        <v>237</v>
      </c>
      <c r="O58">
        <v>434</v>
      </c>
      <c r="P58">
        <v>390</v>
      </c>
      <c r="Q58">
        <v>243</v>
      </c>
      <c r="R58">
        <v>442</v>
      </c>
      <c r="S58">
        <v>410</v>
      </c>
      <c r="T58">
        <v>239</v>
      </c>
      <c r="U58">
        <v>442</v>
      </c>
      <c r="V58">
        <v>410</v>
      </c>
      <c r="W58">
        <v>239</v>
      </c>
    </row>
    <row r="59" spans="1:23" x14ac:dyDescent="0.45">
      <c r="A59">
        <v>435</v>
      </c>
      <c r="B59">
        <v>406</v>
      </c>
      <c r="C59">
        <v>429</v>
      </c>
      <c r="D59">
        <v>406</v>
      </c>
      <c r="E59">
        <v>422</v>
      </c>
      <c r="F59">
        <v>417</v>
      </c>
      <c r="G59">
        <v>427</v>
      </c>
      <c r="H59">
        <v>417</v>
      </c>
      <c r="I59">
        <v>441</v>
      </c>
      <c r="J59">
        <v>419</v>
      </c>
      <c r="K59">
        <v>239</v>
      </c>
      <c r="L59">
        <v>432</v>
      </c>
      <c r="M59">
        <v>419</v>
      </c>
      <c r="N59">
        <v>239</v>
      </c>
      <c r="O59">
        <v>438</v>
      </c>
      <c r="P59">
        <v>396</v>
      </c>
      <c r="Q59">
        <v>229</v>
      </c>
      <c r="R59">
        <v>435</v>
      </c>
      <c r="S59">
        <v>419</v>
      </c>
      <c r="T59">
        <v>239</v>
      </c>
      <c r="U59">
        <v>435</v>
      </c>
      <c r="V59">
        <v>419</v>
      </c>
      <c r="W59">
        <v>239</v>
      </c>
    </row>
    <row r="60" spans="1:23" x14ac:dyDescent="0.45">
      <c r="A60">
        <v>417</v>
      </c>
      <c r="B60">
        <v>415</v>
      </c>
      <c r="C60">
        <v>433</v>
      </c>
      <c r="D60">
        <v>415</v>
      </c>
      <c r="E60">
        <v>448</v>
      </c>
      <c r="F60">
        <v>413</v>
      </c>
      <c r="G60">
        <v>415</v>
      </c>
      <c r="H60">
        <v>413</v>
      </c>
      <c r="I60">
        <v>436</v>
      </c>
      <c r="J60">
        <v>420</v>
      </c>
      <c r="K60">
        <v>272</v>
      </c>
      <c r="L60">
        <v>428</v>
      </c>
      <c r="M60">
        <v>420</v>
      </c>
      <c r="N60">
        <v>268</v>
      </c>
      <c r="O60">
        <v>440</v>
      </c>
      <c r="P60">
        <v>416</v>
      </c>
      <c r="Q60">
        <v>233</v>
      </c>
      <c r="R60">
        <v>440</v>
      </c>
      <c r="S60">
        <v>420</v>
      </c>
      <c r="T60">
        <v>274</v>
      </c>
      <c r="U60">
        <v>440</v>
      </c>
      <c r="V60">
        <v>420</v>
      </c>
      <c r="W60">
        <v>274</v>
      </c>
    </row>
    <row r="61" spans="1:23" x14ac:dyDescent="0.45">
      <c r="A61">
        <v>437</v>
      </c>
      <c r="B61">
        <v>431</v>
      </c>
      <c r="C61">
        <v>443</v>
      </c>
      <c r="D61">
        <v>417</v>
      </c>
      <c r="E61">
        <v>419</v>
      </c>
      <c r="F61">
        <v>440</v>
      </c>
      <c r="G61">
        <v>426</v>
      </c>
      <c r="H61">
        <v>423</v>
      </c>
      <c r="I61">
        <v>446</v>
      </c>
      <c r="J61">
        <v>420</v>
      </c>
      <c r="K61">
        <v>272</v>
      </c>
      <c r="L61">
        <v>443</v>
      </c>
      <c r="M61">
        <v>407</v>
      </c>
      <c r="N61">
        <v>267</v>
      </c>
      <c r="O61">
        <v>438</v>
      </c>
      <c r="P61">
        <v>416</v>
      </c>
      <c r="Q61">
        <v>243</v>
      </c>
      <c r="R61">
        <v>444</v>
      </c>
      <c r="S61">
        <v>420</v>
      </c>
      <c r="T61">
        <v>267</v>
      </c>
      <c r="U61">
        <v>444</v>
      </c>
      <c r="V61">
        <v>420</v>
      </c>
      <c r="W61">
        <v>267</v>
      </c>
    </row>
    <row r="62" spans="1:23" x14ac:dyDescent="0.45">
      <c r="A62">
        <v>441</v>
      </c>
      <c r="B62">
        <v>412</v>
      </c>
      <c r="C62">
        <v>430</v>
      </c>
      <c r="D62">
        <v>414</v>
      </c>
      <c r="E62">
        <v>430</v>
      </c>
      <c r="F62">
        <v>415</v>
      </c>
      <c r="G62">
        <v>410</v>
      </c>
      <c r="H62">
        <v>420</v>
      </c>
      <c r="I62">
        <v>422</v>
      </c>
      <c r="J62">
        <v>407</v>
      </c>
      <c r="K62">
        <v>244</v>
      </c>
      <c r="L62">
        <v>430</v>
      </c>
      <c r="M62">
        <v>413</v>
      </c>
      <c r="N62">
        <v>242</v>
      </c>
      <c r="O62">
        <v>436</v>
      </c>
      <c r="P62">
        <v>402</v>
      </c>
      <c r="Q62">
        <v>241</v>
      </c>
      <c r="R62">
        <v>430</v>
      </c>
      <c r="S62">
        <v>415</v>
      </c>
      <c r="T62">
        <v>243</v>
      </c>
      <c r="U62">
        <v>434</v>
      </c>
      <c r="V62">
        <v>415</v>
      </c>
      <c r="W62">
        <v>243</v>
      </c>
    </row>
    <row r="63" spans="1:23" x14ac:dyDescent="0.45">
      <c r="A63">
        <v>435</v>
      </c>
      <c r="B63">
        <v>406</v>
      </c>
      <c r="C63">
        <v>446</v>
      </c>
      <c r="D63">
        <v>406</v>
      </c>
      <c r="E63">
        <v>411</v>
      </c>
      <c r="F63">
        <v>415</v>
      </c>
      <c r="G63">
        <v>446</v>
      </c>
      <c r="H63">
        <v>415</v>
      </c>
      <c r="I63">
        <v>435</v>
      </c>
      <c r="J63">
        <v>410</v>
      </c>
      <c r="K63">
        <v>241</v>
      </c>
      <c r="L63">
        <v>431</v>
      </c>
      <c r="M63">
        <v>410</v>
      </c>
      <c r="N63">
        <v>241</v>
      </c>
      <c r="O63">
        <v>432</v>
      </c>
      <c r="P63">
        <v>405</v>
      </c>
      <c r="Q63">
        <v>235</v>
      </c>
      <c r="R63">
        <v>431</v>
      </c>
      <c r="S63">
        <v>410</v>
      </c>
      <c r="T63">
        <v>243</v>
      </c>
      <c r="U63">
        <v>431</v>
      </c>
      <c r="V63">
        <v>410</v>
      </c>
      <c r="W63">
        <v>243</v>
      </c>
    </row>
    <row r="64" spans="1:23" x14ac:dyDescent="0.45">
      <c r="A64">
        <v>442</v>
      </c>
      <c r="B64">
        <v>411</v>
      </c>
      <c r="C64">
        <v>439</v>
      </c>
      <c r="D64">
        <v>411</v>
      </c>
      <c r="E64">
        <v>423</v>
      </c>
      <c r="F64">
        <v>419</v>
      </c>
      <c r="G64">
        <v>439</v>
      </c>
      <c r="H64">
        <v>419</v>
      </c>
      <c r="I64">
        <v>430</v>
      </c>
      <c r="J64">
        <v>414</v>
      </c>
      <c r="K64">
        <v>230</v>
      </c>
      <c r="L64">
        <v>439</v>
      </c>
      <c r="M64">
        <v>414</v>
      </c>
      <c r="N64">
        <v>230</v>
      </c>
      <c r="O64">
        <v>444</v>
      </c>
      <c r="P64">
        <v>397</v>
      </c>
      <c r="Q64">
        <v>257</v>
      </c>
      <c r="R64">
        <v>421</v>
      </c>
      <c r="S64">
        <v>414</v>
      </c>
      <c r="T64">
        <v>231</v>
      </c>
      <c r="U64">
        <v>421</v>
      </c>
      <c r="V64">
        <v>414</v>
      </c>
      <c r="W64">
        <v>231</v>
      </c>
    </row>
    <row r="65" spans="1:23" x14ac:dyDescent="0.45">
      <c r="A65">
        <v>432</v>
      </c>
      <c r="B65">
        <v>416</v>
      </c>
      <c r="C65">
        <v>422</v>
      </c>
      <c r="D65">
        <v>416</v>
      </c>
      <c r="E65">
        <v>419</v>
      </c>
      <c r="F65">
        <v>406</v>
      </c>
      <c r="G65">
        <v>440</v>
      </c>
      <c r="H65">
        <v>406</v>
      </c>
      <c r="I65">
        <v>444</v>
      </c>
      <c r="J65">
        <v>416</v>
      </c>
      <c r="K65">
        <v>236</v>
      </c>
      <c r="L65">
        <v>430</v>
      </c>
      <c r="M65">
        <v>416</v>
      </c>
      <c r="N65">
        <v>236</v>
      </c>
      <c r="O65">
        <v>440</v>
      </c>
      <c r="P65">
        <v>410</v>
      </c>
      <c r="Q65">
        <v>245</v>
      </c>
      <c r="R65">
        <v>441</v>
      </c>
      <c r="S65">
        <v>416</v>
      </c>
      <c r="T65">
        <v>236</v>
      </c>
      <c r="U65">
        <v>441</v>
      </c>
      <c r="V65">
        <v>416</v>
      </c>
      <c r="W65">
        <v>236</v>
      </c>
    </row>
    <row r="66" spans="1:23" x14ac:dyDescent="0.45">
      <c r="A66">
        <v>429</v>
      </c>
      <c r="B66">
        <v>420</v>
      </c>
      <c r="C66">
        <v>439</v>
      </c>
      <c r="D66">
        <v>420</v>
      </c>
      <c r="E66">
        <v>449</v>
      </c>
      <c r="F66">
        <v>412</v>
      </c>
      <c r="G66">
        <v>444</v>
      </c>
      <c r="H66">
        <v>412</v>
      </c>
      <c r="I66">
        <v>435</v>
      </c>
      <c r="J66">
        <v>416</v>
      </c>
      <c r="K66">
        <v>240</v>
      </c>
      <c r="L66">
        <v>432</v>
      </c>
      <c r="M66">
        <v>416</v>
      </c>
      <c r="N66">
        <v>242</v>
      </c>
      <c r="O66">
        <v>427</v>
      </c>
      <c r="P66">
        <v>402</v>
      </c>
      <c r="Q66">
        <v>262</v>
      </c>
      <c r="R66">
        <v>425</v>
      </c>
      <c r="S66">
        <v>416</v>
      </c>
      <c r="T66">
        <v>241</v>
      </c>
      <c r="U66">
        <v>425</v>
      </c>
      <c r="V66">
        <v>416</v>
      </c>
      <c r="W66">
        <v>241</v>
      </c>
    </row>
    <row r="67" spans="1:23" x14ac:dyDescent="0.45">
      <c r="A67">
        <v>427</v>
      </c>
      <c r="B67">
        <v>425</v>
      </c>
      <c r="C67">
        <v>431</v>
      </c>
      <c r="D67">
        <v>424</v>
      </c>
      <c r="E67">
        <v>422</v>
      </c>
      <c r="F67">
        <v>413</v>
      </c>
      <c r="G67">
        <v>427</v>
      </c>
      <c r="H67">
        <v>426</v>
      </c>
      <c r="I67">
        <v>430</v>
      </c>
      <c r="J67">
        <v>418</v>
      </c>
      <c r="K67">
        <v>237</v>
      </c>
      <c r="L67">
        <v>430</v>
      </c>
      <c r="M67">
        <v>411</v>
      </c>
      <c r="N67">
        <v>236</v>
      </c>
      <c r="O67">
        <v>423</v>
      </c>
      <c r="P67">
        <v>415</v>
      </c>
      <c r="Q67">
        <v>250</v>
      </c>
      <c r="R67">
        <v>438</v>
      </c>
      <c r="S67">
        <v>410</v>
      </c>
      <c r="T67">
        <v>236</v>
      </c>
      <c r="U67">
        <v>437</v>
      </c>
      <c r="V67">
        <v>410</v>
      </c>
      <c r="W67">
        <v>236</v>
      </c>
    </row>
    <row r="68" spans="1:23" x14ac:dyDescent="0.45">
      <c r="A68">
        <v>443</v>
      </c>
      <c r="B68">
        <v>417</v>
      </c>
      <c r="C68">
        <v>435</v>
      </c>
      <c r="D68">
        <v>417</v>
      </c>
      <c r="E68">
        <v>433</v>
      </c>
      <c r="F68">
        <v>410</v>
      </c>
      <c r="G68">
        <v>430</v>
      </c>
      <c r="H68">
        <v>410</v>
      </c>
      <c r="I68">
        <v>441</v>
      </c>
      <c r="J68">
        <v>430</v>
      </c>
      <c r="K68">
        <v>256</v>
      </c>
      <c r="L68">
        <v>438</v>
      </c>
      <c r="M68">
        <v>422</v>
      </c>
      <c r="N68">
        <v>251</v>
      </c>
      <c r="O68">
        <v>437</v>
      </c>
      <c r="P68">
        <v>393</v>
      </c>
      <c r="Q68">
        <v>250</v>
      </c>
      <c r="R68">
        <v>438</v>
      </c>
      <c r="S68">
        <v>422</v>
      </c>
      <c r="T68">
        <v>247</v>
      </c>
      <c r="U68">
        <v>438</v>
      </c>
      <c r="V68">
        <v>422</v>
      </c>
      <c r="W68">
        <v>247</v>
      </c>
    </row>
    <row r="69" spans="1:23" x14ac:dyDescent="0.45">
      <c r="A69">
        <v>435</v>
      </c>
      <c r="B69">
        <v>417</v>
      </c>
      <c r="C69">
        <v>444</v>
      </c>
      <c r="D69">
        <v>429</v>
      </c>
      <c r="E69">
        <v>430</v>
      </c>
      <c r="F69">
        <v>417</v>
      </c>
      <c r="G69">
        <v>442</v>
      </c>
      <c r="H69">
        <v>418</v>
      </c>
      <c r="I69">
        <v>428</v>
      </c>
      <c r="J69">
        <v>398</v>
      </c>
      <c r="K69">
        <v>237</v>
      </c>
      <c r="L69">
        <v>433</v>
      </c>
      <c r="M69">
        <v>429</v>
      </c>
      <c r="N69">
        <v>236</v>
      </c>
      <c r="O69">
        <v>422</v>
      </c>
      <c r="P69">
        <v>407</v>
      </c>
      <c r="Q69">
        <v>232</v>
      </c>
      <c r="R69">
        <v>432</v>
      </c>
      <c r="S69">
        <v>406</v>
      </c>
      <c r="T69">
        <v>239</v>
      </c>
      <c r="U69">
        <v>432</v>
      </c>
      <c r="V69">
        <v>406</v>
      </c>
      <c r="W69">
        <v>239</v>
      </c>
    </row>
    <row r="70" spans="1:23" x14ac:dyDescent="0.45">
      <c r="A70">
        <v>443</v>
      </c>
      <c r="B70">
        <v>432</v>
      </c>
      <c r="C70">
        <v>439</v>
      </c>
      <c r="D70">
        <v>432</v>
      </c>
      <c r="E70">
        <v>430</v>
      </c>
      <c r="F70">
        <v>404</v>
      </c>
      <c r="G70">
        <v>430</v>
      </c>
      <c r="H70">
        <v>404</v>
      </c>
      <c r="I70">
        <v>447</v>
      </c>
      <c r="J70">
        <v>412</v>
      </c>
      <c r="K70">
        <v>246</v>
      </c>
      <c r="L70">
        <v>435</v>
      </c>
      <c r="M70">
        <v>412</v>
      </c>
      <c r="N70">
        <v>244</v>
      </c>
      <c r="O70">
        <v>448</v>
      </c>
      <c r="P70">
        <v>415</v>
      </c>
      <c r="Q70">
        <v>232</v>
      </c>
      <c r="R70">
        <v>445</v>
      </c>
      <c r="S70">
        <v>412</v>
      </c>
      <c r="T70">
        <v>245</v>
      </c>
      <c r="U70">
        <v>445</v>
      </c>
      <c r="V70">
        <v>412</v>
      </c>
      <c r="W70">
        <v>245</v>
      </c>
    </row>
    <row r="71" spans="1:23" x14ac:dyDescent="0.45">
      <c r="A71">
        <v>436</v>
      </c>
      <c r="B71">
        <v>417</v>
      </c>
      <c r="C71">
        <v>444</v>
      </c>
      <c r="D71">
        <v>417</v>
      </c>
      <c r="E71">
        <v>426</v>
      </c>
      <c r="F71">
        <v>421</v>
      </c>
      <c r="G71">
        <v>431</v>
      </c>
      <c r="H71">
        <v>421</v>
      </c>
      <c r="I71">
        <v>443</v>
      </c>
      <c r="J71">
        <v>421</v>
      </c>
      <c r="K71">
        <v>236</v>
      </c>
      <c r="L71">
        <v>443</v>
      </c>
      <c r="M71">
        <v>421</v>
      </c>
      <c r="N71">
        <v>236</v>
      </c>
      <c r="O71">
        <v>443</v>
      </c>
      <c r="P71">
        <v>411</v>
      </c>
      <c r="Q71">
        <v>271</v>
      </c>
      <c r="R71">
        <v>443</v>
      </c>
      <c r="S71">
        <v>421</v>
      </c>
      <c r="T71">
        <v>237</v>
      </c>
      <c r="U71">
        <v>440</v>
      </c>
      <c r="V71">
        <v>421</v>
      </c>
      <c r="W71">
        <v>237</v>
      </c>
    </row>
    <row r="72" spans="1:23" x14ac:dyDescent="0.45">
      <c r="A72">
        <v>444</v>
      </c>
      <c r="B72">
        <v>417</v>
      </c>
      <c r="C72">
        <v>439</v>
      </c>
      <c r="D72">
        <v>417</v>
      </c>
      <c r="E72">
        <v>431</v>
      </c>
      <c r="F72">
        <v>415</v>
      </c>
      <c r="G72">
        <v>444</v>
      </c>
      <c r="H72">
        <v>415</v>
      </c>
      <c r="I72">
        <v>438</v>
      </c>
      <c r="J72">
        <v>407</v>
      </c>
      <c r="K72">
        <v>249</v>
      </c>
      <c r="L72">
        <v>438</v>
      </c>
      <c r="M72">
        <v>409</v>
      </c>
      <c r="N72">
        <v>248</v>
      </c>
      <c r="O72">
        <v>421</v>
      </c>
      <c r="P72">
        <v>411</v>
      </c>
      <c r="Q72">
        <v>243</v>
      </c>
      <c r="R72">
        <v>446</v>
      </c>
      <c r="S72">
        <v>414</v>
      </c>
      <c r="T72">
        <v>249</v>
      </c>
      <c r="U72">
        <v>446</v>
      </c>
      <c r="V72">
        <v>414</v>
      </c>
      <c r="W72">
        <v>249</v>
      </c>
    </row>
    <row r="73" spans="1:23" x14ac:dyDescent="0.45">
      <c r="A73">
        <v>432</v>
      </c>
      <c r="B73">
        <v>399</v>
      </c>
      <c r="C73">
        <v>427</v>
      </c>
      <c r="D73">
        <v>399</v>
      </c>
      <c r="E73">
        <v>434</v>
      </c>
      <c r="F73">
        <v>420</v>
      </c>
      <c r="G73">
        <v>434</v>
      </c>
      <c r="H73">
        <v>413</v>
      </c>
      <c r="I73">
        <v>442</v>
      </c>
      <c r="J73">
        <v>408</v>
      </c>
      <c r="K73">
        <v>242</v>
      </c>
      <c r="L73">
        <v>433</v>
      </c>
      <c r="M73">
        <v>408</v>
      </c>
      <c r="N73">
        <v>241</v>
      </c>
      <c r="O73">
        <v>426</v>
      </c>
      <c r="P73">
        <v>403</v>
      </c>
      <c r="Q73">
        <v>230</v>
      </c>
      <c r="R73">
        <v>434</v>
      </c>
      <c r="S73">
        <v>408</v>
      </c>
      <c r="T73">
        <v>240</v>
      </c>
      <c r="U73">
        <v>434</v>
      </c>
      <c r="V73">
        <v>408</v>
      </c>
      <c r="W73">
        <v>240</v>
      </c>
    </row>
    <row r="74" spans="1:23" x14ac:dyDescent="0.45">
      <c r="A74">
        <v>422</v>
      </c>
      <c r="B74">
        <v>401</v>
      </c>
      <c r="C74">
        <v>437</v>
      </c>
      <c r="D74">
        <v>391</v>
      </c>
      <c r="E74">
        <v>434</v>
      </c>
      <c r="F74">
        <v>415</v>
      </c>
      <c r="G74">
        <v>426</v>
      </c>
      <c r="H74">
        <v>419</v>
      </c>
      <c r="I74">
        <v>427</v>
      </c>
      <c r="J74">
        <v>374</v>
      </c>
      <c r="K74">
        <v>238</v>
      </c>
      <c r="L74">
        <v>404</v>
      </c>
      <c r="M74">
        <v>380</v>
      </c>
      <c r="N74">
        <v>241</v>
      </c>
      <c r="O74">
        <v>418</v>
      </c>
      <c r="P74">
        <v>389</v>
      </c>
      <c r="Q74">
        <v>239</v>
      </c>
      <c r="R74">
        <v>415</v>
      </c>
      <c r="S74">
        <v>390</v>
      </c>
      <c r="T74">
        <v>238</v>
      </c>
      <c r="U74">
        <v>415</v>
      </c>
      <c r="V74">
        <v>390</v>
      </c>
      <c r="W74">
        <v>238</v>
      </c>
    </row>
    <row r="75" spans="1:23" x14ac:dyDescent="0.45">
      <c r="A75">
        <v>431</v>
      </c>
      <c r="B75">
        <v>420</v>
      </c>
      <c r="C75">
        <v>430</v>
      </c>
      <c r="D75">
        <v>420</v>
      </c>
      <c r="E75">
        <v>427</v>
      </c>
      <c r="F75">
        <v>416</v>
      </c>
      <c r="G75">
        <v>446</v>
      </c>
      <c r="H75">
        <v>416</v>
      </c>
      <c r="I75">
        <v>423</v>
      </c>
      <c r="J75">
        <v>422</v>
      </c>
      <c r="K75">
        <v>238</v>
      </c>
      <c r="L75">
        <v>438</v>
      </c>
      <c r="M75">
        <v>422</v>
      </c>
      <c r="N75">
        <v>241</v>
      </c>
      <c r="O75">
        <v>433</v>
      </c>
      <c r="P75">
        <v>421</v>
      </c>
      <c r="Q75">
        <v>231</v>
      </c>
      <c r="R75">
        <v>441</v>
      </c>
      <c r="S75">
        <v>422</v>
      </c>
      <c r="T75">
        <v>238</v>
      </c>
      <c r="U75">
        <v>441</v>
      </c>
      <c r="V75">
        <v>422</v>
      </c>
      <c r="W75">
        <v>238</v>
      </c>
    </row>
    <row r="76" spans="1:23" x14ac:dyDescent="0.45">
      <c r="A76">
        <v>424</v>
      </c>
      <c r="B76">
        <v>411</v>
      </c>
      <c r="C76">
        <v>441</v>
      </c>
      <c r="D76">
        <v>411</v>
      </c>
      <c r="E76">
        <v>423</v>
      </c>
      <c r="F76">
        <v>420</v>
      </c>
      <c r="G76">
        <v>445</v>
      </c>
      <c r="H76">
        <v>420</v>
      </c>
      <c r="I76">
        <v>435</v>
      </c>
      <c r="J76">
        <v>414</v>
      </c>
      <c r="K76">
        <v>242</v>
      </c>
      <c r="L76">
        <v>441</v>
      </c>
      <c r="M76">
        <v>414</v>
      </c>
      <c r="N76">
        <v>243</v>
      </c>
      <c r="O76">
        <v>434</v>
      </c>
      <c r="P76">
        <v>424</v>
      </c>
      <c r="Q76">
        <v>241</v>
      </c>
      <c r="R76">
        <v>434</v>
      </c>
      <c r="S76">
        <v>414</v>
      </c>
      <c r="T76">
        <v>244</v>
      </c>
      <c r="U76">
        <v>441</v>
      </c>
      <c r="V76">
        <v>414</v>
      </c>
      <c r="W76">
        <v>244</v>
      </c>
    </row>
    <row r="77" spans="1:23" x14ac:dyDescent="0.45">
      <c r="A77">
        <v>441</v>
      </c>
      <c r="B77">
        <v>404</v>
      </c>
      <c r="C77">
        <v>439</v>
      </c>
      <c r="D77">
        <v>418</v>
      </c>
      <c r="E77">
        <v>437</v>
      </c>
      <c r="F77">
        <v>419</v>
      </c>
      <c r="G77">
        <v>439</v>
      </c>
      <c r="H77">
        <v>425</v>
      </c>
      <c r="I77">
        <v>435</v>
      </c>
      <c r="J77">
        <v>410</v>
      </c>
      <c r="K77">
        <v>237</v>
      </c>
      <c r="L77">
        <v>432</v>
      </c>
      <c r="M77">
        <v>417</v>
      </c>
      <c r="N77">
        <v>236</v>
      </c>
      <c r="O77">
        <v>422</v>
      </c>
      <c r="P77">
        <v>398</v>
      </c>
      <c r="Q77">
        <v>237</v>
      </c>
      <c r="R77">
        <v>434</v>
      </c>
      <c r="S77">
        <v>408</v>
      </c>
      <c r="T77">
        <v>237</v>
      </c>
      <c r="U77">
        <v>433</v>
      </c>
      <c r="V77">
        <v>408</v>
      </c>
      <c r="W77">
        <v>237</v>
      </c>
    </row>
    <row r="78" spans="1:23" x14ac:dyDescent="0.45">
      <c r="A78">
        <v>430</v>
      </c>
      <c r="B78">
        <v>399</v>
      </c>
      <c r="C78">
        <v>431</v>
      </c>
      <c r="D78">
        <v>399</v>
      </c>
      <c r="E78">
        <v>429</v>
      </c>
      <c r="F78">
        <v>418</v>
      </c>
      <c r="G78">
        <v>429</v>
      </c>
      <c r="H78">
        <v>398</v>
      </c>
      <c r="I78">
        <v>436</v>
      </c>
      <c r="J78">
        <v>413</v>
      </c>
      <c r="K78">
        <v>237</v>
      </c>
      <c r="L78">
        <v>435</v>
      </c>
      <c r="M78">
        <v>413</v>
      </c>
      <c r="N78">
        <v>235</v>
      </c>
      <c r="O78">
        <v>442</v>
      </c>
      <c r="P78">
        <v>405</v>
      </c>
      <c r="Q78">
        <v>249</v>
      </c>
      <c r="R78">
        <v>438</v>
      </c>
      <c r="S78">
        <v>413</v>
      </c>
      <c r="T78">
        <v>237</v>
      </c>
      <c r="U78">
        <v>438</v>
      </c>
      <c r="V78">
        <v>413</v>
      </c>
      <c r="W78">
        <v>237</v>
      </c>
    </row>
    <row r="79" spans="1:23" x14ac:dyDescent="0.45">
      <c r="A79">
        <v>446</v>
      </c>
      <c r="B79">
        <v>399</v>
      </c>
      <c r="C79">
        <v>436</v>
      </c>
      <c r="D79">
        <v>399</v>
      </c>
      <c r="E79">
        <v>439</v>
      </c>
      <c r="F79">
        <v>417</v>
      </c>
      <c r="G79">
        <v>420</v>
      </c>
      <c r="H79">
        <v>417</v>
      </c>
      <c r="I79">
        <v>434</v>
      </c>
      <c r="J79">
        <v>409</v>
      </c>
      <c r="K79">
        <v>257</v>
      </c>
      <c r="L79">
        <v>434</v>
      </c>
      <c r="M79">
        <v>409</v>
      </c>
      <c r="N79">
        <v>249</v>
      </c>
      <c r="O79">
        <v>435</v>
      </c>
      <c r="P79">
        <v>412</v>
      </c>
      <c r="Q79">
        <v>259</v>
      </c>
      <c r="R79">
        <v>437</v>
      </c>
      <c r="S79">
        <v>409</v>
      </c>
      <c r="T79">
        <v>257</v>
      </c>
      <c r="U79">
        <v>438</v>
      </c>
      <c r="V79">
        <v>409</v>
      </c>
      <c r="W79">
        <v>257</v>
      </c>
    </row>
    <row r="80" spans="1:23" x14ac:dyDescent="0.45">
      <c r="A80">
        <v>431</v>
      </c>
      <c r="B80">
        <v>424</v>
      </c>
      <c r="C80">
        <v>442</v>
      </c>
      <c r="D80">
        <v>422</v>
      </c>
      <c r="E80">
        <v>436</v>
      </c>
      <c r="F80">
        <v>404</v>
      </c>
      <c r="G80">
        <v>431</v>
      </c>
      <c r="H80">
        <v>418</v>
      </c>
      <c r="I80">
        <v>436</v>
      </c>
      <c r="J80">
        <v>402</v>
      </c>
      <c r="K80">
        <v>230</v>
      </c>
      <c r="L80">
        <v>426</v>
      </c>
      <c r="M80">
        <v>427</v>
      </c>
      <c r="N80">
        <v>232</v>
      </c>
      <c r="O80">
        <v>433</v>
      </c>
      <c r="P80">
        <v>413</v>
      </c>
      <c r="Q80">
        <v>239</v>
      </c>
      <c r="R80">
        <v>437</v>
      </c>
      <c r="S80">
        <v>417</v>
      </c>
      <c r="T80">
        <v>232</v>
      </c>
      <c r="U80">
        <v>437</v>
      </c>
      <c r="V80">
        <v>417</v>
      </c>
      <c r="W80">
        <v>232</v>
      </c>
    </row>
    <row r="81" spans="1:23" x14ac:dyDescent="0.45">
      <c r="A81">
        <v>434</v>
      </c>
      <c r="B81">
        <v>429</v>
      </c>
      <c r="C81">
        <v>440</v>
      </c>
      <c r="D81">
        <v>414</v>
      </c>
      <c r="E81">
        <v>438</v>
      </c>
      <c r="F81">
        <v>428</v>
      </c>
      <c r="G81">
        <v>444</v>
      </c>
      <c r="H81">
        <v>418</v>
      </c>
      <c r="I81">
        <v>440</v>
      </c>
      <c r="J81">
        <v>407</v>
      </c>
      <c r="K81">
        <v>244</v>
      </c>
      <c r="L81">
        <v>449</v>
      </c>
      <c r="M81">
        <v>400</v>
      </c>
      <c r="N81">
        <v>244</v>
      </c>
      <c r="O81">
        <v>439</v>
      </c>
      <c r="P81">
        <v>394</v>
      </c>
      <c r="Q81">
        <v>269</v>
      </c>
      <c r="R81">
        <v>433</v>
      </c>
      <c r="S81">
        <v>417</v>
      </c>
      <c r="T81">
        <v>243</v>
      </c>
      <c r="U81">
        <v>429</v>
      </c>
      <c r="V81">
        <v>417</v>
      </c>
      <c r="W81">
        <v>243</v>
      </c>
    </row>
    <row r="82" spans="1:23" x14ac:dyDescent="0.45">
      <c r="A82">
        <v>428</v>
      </c>
      <c r="B82">
        <v>420</v>
      </c>
      <c r="C82">
        <v>442</v>
      </c>
      <c r="D82">
        <v>420</v>
      </c>
      <c r="E82">
        <v>439</v>
      </c>
      <c r="F82">
        <v>425</v>
      </c>
      <c r="G82">
        <v>435</v>
      </c>
      <c r="H82">
        <v>425</v>
      </c>
      <c r="I82">
        <v>440</v>
      </c>
      <c r="J82">
        <v>421</v>
      </c>
      <c r="K82">
        <v>264</v>
      </c>
      <c r="L82">
        <v>430</v>
      </c>
      <c r="M82">
        <v>421</v>
      </c>
      <c r="N82">
        <v>261</v>
      </c>
      <c r="O82">
        <v>437</v>
      </c>
      <c r="P82">
        <v>415</v>
      </c>
      <c r="Q82">
        <v>260</v>
      </c>
      <c r="R82">
        <v>439</v>
      </c>
      <c r="S82">
        <v>421</v>
      </c>
      <c r="T82">
        <v>262</v>
      </c>
      <c r="U82">
        <v>439</v>
      </c>
      <c r="V82">
        <v>421</v>
      </c>
      <c r="W82">
        <v>262</v>
      </c>
    </row>
    <row r="83" spans="1:23" x14ac:dyDescent="0.45">
      <c r="A83">
        <v>436</v>
      </c>
      <c r="B83">
        <v>424</v>
      </c>
      <c r="C83">
        <v>439</v>
      </c>
      <c r="D83">
        <v>424</v>
      </c>
      <c r="E83">
        <v>437</v>
      </c>
      <c r="F83">
        <v>417</v>
      </c>
      <c r="G83">
        <v>427</v>
      </c>
      <c r="H83">
        <v>416</v>
      </c>
      <c r="I83">
        <v>423</v>
      </c>
      <c r="J83">
        <v>402</v>
      </c>
      <c r="K83">
        <v>239</v>
      </c>
      <c r="L83">
        <v>433</v>
      </c>
      <c r="M83">
        <v>402</v>
      </c>
      <c r="N83">
        <v>239</v>
      </c>
      <c r="O83">
        <v>427</v>
      </c>
      <c r="P83">
        <v>413</v>
      </c>
      <c r="Q83">
        <v>242</v>
      </c>
      <c r="R83">
        <v>431</v>
      </c>
      <c r="S83">
        <v>402</v>
      </c>
      <c r="T83">
        <v>239</v>
      </c>
      <c r="U83">
        <v>431</v>
      </c>
      <c r="V83">
        <v>402</v>
      </c>
      <c r="W83">
        <v>239</v>
      </c>
    </row>
    <row r="84" spans="1:23" x14ac:dyDescent="0.45">
      <c r="A84">
        <v>431</v>
      </c>
      <c r="B84">
        <v>430</v>
      </c>
      <c r="C84">
        <v>424</v>
      </c>
      <c r="D84">
        <v>430</v>
      </c>
      <c r="E84">
        <v>428</v>
      </c>
      <c r="F84">
        <v>417</v>
      </c>
      <c r="G84">
        <v>436</v>
      </c>
      <c r="H84">
        <v>417</v>
      </c>
      <c r="I84">
        <v>444</v>
      </c>
      <c r="J84">
        <v>393</v>
      </c>
      <c r="K84">
        <v>235</v>
      </c>
      <c r="L84">
        <v>433</v>
      </c>
      <c r="M84">
        <v>393</v>
      </c>
      <c r="N84">
        <v>232</v>
      </c>
      <c r="O84">
        <v>433</v>
      </c>
      <c r="P84">
        <v>413</v>
      </c>
      <c r="Q84">
        <v>271</v>
      </c>
      <c r="R84">
        <v>448</v>
      </c>
      <c r="S84">
        <v>393</v>
      </c>
      <c r="T84">
        <v>231</v>
      </c>
      <c r="U84">
        <v>448</v>
      </c>
      <c r="V84">
        <v>393</v>
      </c>
      <c r="W84">
        <v>231</v>
      </c>
    </row>
    <row r="85" spans="1:23" x14ac:dyDescent="0.45">
      <c r="A85">
        <v>439</v>
      </c>
      <c r="B85">
        <v>412</v>
      </c>
      <c r="C85">
        <v>430</v>
      </c>
      <c r="D85">
        <v>412</v>
      </c>
      <c r="E85">
        <v>436</v>
      </c>
      <c r="F85">
        <v>416</v>
      </c>
      <c r="G85">
        <v>436</v>
      </c>
      <c r="H85">
        <v>416</v>
      </c>
      <c r="I85">
        <v>425</v>
      </c>
      <c r="J85">
        <v>410</v>
      </c>
      <c r="K85">
        <v>231</v>
      </c>
      <c r="L85">
        <v>442</v>
      </c>
      <c r="M85">
        <v>410</v>
      </c>
      <c r="N85">
        <v>232</v>
      </c>
      <c r="O85">
        <v>418</v>
      </c>
      <c r="P85">
        <v>400</v>
      </c>
      <c r="Q85">
        <v>230</v>
      </c>
      <c r="R85">
        <v>437</v>
      </c>
      <c r="S85">
        <v>410</v>
      </c>
      <c r="T85">
        <v>229</v>
      </c>
      <c r="U85">
        <v>437</v>
      </c>
      <c r="V85">
        <v>410</v>
      </c>
      <c r="W85">
        <v>229</v>
      </c>
    </row>
    <row r="86" spans="1:23" x14ac:dyDescent="0.45">
      <c r="A86">
        <v>432</v>
      </c>
      <c r="B86">
        <v>410</v>
      </c>
      <c r="C86">
        <v>440</v>
      </c>
      <c r="D86">
        <v>415</v>
      </c>
      <c r="E86">
        <v>424</v>
      </c>
      <c r="F86">
        <v>422</v>
      </c>
      <c r="G86">
        <v>418</v>
      </c>
      <c r="H86">
        <v>426</v>
      </c>
      <c r="I86">
        <v>424</v>
      </c>
      <c r="J86">
        <v>393</v>
      </c>
      <c r="K86">
        <v>242</v>
      </c>
      <c r="L86">
        <v>440</v>
      </c>
      <c r="M86">
        <v>414</v>
      </c>
      <c r="N86">
        <v>242</v>
      </c>
      <c r="O86">
        <v>433</v>
      </c>
      <c r="P86">
        <v>402</v>
      </c>
      <c r="Q86">
        <v>249</v>
      </c>
      <c r="R86">
        <v>447</v>
      </c>
      <c r="S86">
        <v>399</v>
      </c>
      <c r="T86">
        <v>243</v>
      </c>
      <c r="U86">
        <v>442</v>
      </c>
      <c r="V86">
        <v>399</v>
      </c>
      <c r="W86">
        <v>243</v>
      </c>
    </row>
    <row r="87" spans="1:23" x14ac:dyDescent="0.45">
      <c r="A87">
        <v>435</v>
      </c>
      <c r="B87">
        <v>417</v>
      </c>
      <c r="C87">
        <v>410</v>
      </c>
      <c r="D87">
        <v>417</v>
      </c>
      <c r="E87">
        <v>425</v>
      </c>
      <c r="F87">
        <v>418</v>
      </c>
      <c r="G87">
        <v>429</v>
      </c>
      <c r="H87">
        <v>418</v>
      </c>
      <c r="I87">
        <v>432</v>
      </c>
      <c r="J87">
        <v>405</v>
      </c>
      <c r="K87">
        <v>241</v>
      </c>
      <c r="L87">
        <v>441</v>
      </c>
      <c r="M87">
        <v>405</v>
      </c>
      <c r="N87">
        <v>242</v>
      </c>
      <c r="O87">
        <v>448</v>
      </c>
      <c r="P87">
        <v>407</v>
      </c>
      <c r="Q87">
        <v>227</v>
      </c>
      <c r="R87">
        <v>446</v>
      </c>
      <c r="S87">
        <v>405</v>
      </c>
      <c r="T87">
        <v>243</v>
      </c>
      <c r="U87">
        <v>446</v>
      </c>
      <c r="V87">
        <v>405</v>
      </c>
      <c r="W87">
        <v>243</v>
      </c>
    </row>
    <row r="88" spans="1:23" x14ac:dyDescent="0.45">
      <c r="A88">
        <v>443</v>
      </c>
      <c r="B88">
        <v>415</v>
      </c>
      <c r="C88">
        <v>422</v>
      </c>
      <c r="D88">
        <v>415</v>
      </c>
      <c r="E88">
        <v>433</v>
      </c>
      <c r="F88">
        <v>420</v>
      </c>
      <c r="G88">
        <v>438</v>
      </c>
      <c r="H88">
        <v>428</v>
      </c>
      <c r="I88">
        <v>426</v>
      </c>
      <c r="J88">
        <v>399</v>
      </c>
      <c r="K88">
        <v>235</v>
      </c>
      <c r="L88">
        <v>434</v>
      </c>
      <c r="M88">
        <v>399</v>
      </c>
      <c r="N88">
        <v>235</v>
      </c>
      <c r="O88">
        <v>419</v>
      </c>
      <c r="P88">
        <v>383</v>
      </c>
      <c r="Q88">
        <v>236</v>
      </c>
      <c r="R88">
        <v>436</v>
      </c>
      <c r="S88">
        <v>399</v>
      </c>
      <c r="T88">
        <v>234</v>
      </c>
      <c r="U88">
        <v>436</v>
      </c>
      <c r="V88">
        <v>399</v>
      </c>
      <c r="W88">
        <v>234</v>
      </c>
    </row>
    <row r="89" spans="1:23" x14ac:dyDescent="0.45">
      <c r="A89">
        <v>435</v>
      </c>
      <c r="B89">
        <v>393</v>
      </c>
      <c r="C89">
        <v>423</v>
      </c>
      <c r="D89">
        <v>393</v>
      </c>
      <c r="E89">
        <v>425</v>
      </c>
      <c r="F89">
        <v>425</v>
      </c>
      <c r="G89">
        <v>419</v>
      </c>
      <c r="H89">
        <v>418</v>
      </c>
      <c r="I89">
        <v>434</v>
      </c>
      <c r="J89">
        <v>405</v>
      </c>
      <c r="K89">
        <v>236</v>
      </c>
      <c r="L89">
        <v>425</v>
      </c>
      <c r="M89">
        <v>412</v>
      </c>
      <c r="N89">
        <v>235</v>
      </c>
      <c r="O89">
        <v>432</v>
      </c>
      <c r="P89">
        <v>402</v>
      </c>
      <c r="Q89">
        <v>237</v>
      </c>
      <c r="R89">
        <v>428</v>
      </c>
      <c r="S89">
        <v>396</v>
      </c>
      <c r="T89">
        <v>236</v>
      </c>
      <c r="U89">
        <v>428</v>
      </c>
      <c r="V89">
        <v>396</v>
      </c>
      <c r="W89">
        <v>236</v>
      </c>
    </row>
    <row r="90" spans="1:23" x14ac:dyDescent="0.45">
      <c r="A90">
        <v>426</v>
      </c>
      <c r="B90">
        <v>391</v>
      </c>
      <c r="C90">
        <v>412</v>
      </c>
      <c r="D90">
        <v>394</v>
      </c>
      <c r="E90">
        <v>409</v>
      </c>
      <c r="F90">
        <v>408</v>
      </c>
      <c r="G90">
        <v>427</v>
      </c>
      <c r="H90">
        <v>399</v>
      </c>
      <c r="I90">
        <v>422</v>
      </c>
      <c r="J90">
        <v>410</v>
      </c>
      <c r="K90">
        <v>235</v>
      </c>
      <c r="L90">
        <v>433</v>
      </c>
      <c r="M90">
        <v>391</v>
      </c>
      <c r="N90">
        <v>236</v>
      </c>
      <c r="O90">
        <v>412</v>
      </c>
      <c r="P90">
        <v>397</v>
      </c>
      <c r="Q90">
        <v>238</v>
      </c>
      <c r="R90">
        <v>411</v>
      </c>
      <c r="S90">
        <v>406</v>
      </c>
      <c r="T90">
        <v>233</v>
      </c>
      <c r="U90">
        <v>411</v>
      </c>
      <c r="V90">
        <v>406</v>
      </c>
      <c r="W90">
        <v>233</v>
      </c>
    </row>
    <row r="91" spans="1:23" x14ac:dyDescent="0.45">
      <c r="A91">
        <v>424</v>
      </c>
      <c r="B91">
        <v>412</v>
      </c>
      <c r="C91">
        <v>430</v>
      </c>
      <c r="D91">
        <v>412</v>
      </c>
      <c r="E91">
        <v>440</v>
      </c>
      <c r="F91">
        <v>403</v>
      </c>
      <c r="G91">
        <v>429</v>
      </c>
      <c r="H91">
        <v>403</v>
      </c>
      <c r="I91">
        <v>435</v>
      </c>
      <c r="J91">
        <v>413</v>
      </c>
      <c r="K91">
        <v>293</v>
      </c>
      <c r="L91">
        <v>430</v>
      </c>
      <c r="M91">
        <v>413</v>
      </c>
      <c r="N91">
        <v>293</v>
      </c>
      <c r="O91">
        <v>432</v>
      </c>
      <c r="P91">
        <v>403</v>
      </c>
      <c r="Q91">
        <v>225</v>
      </c>
      <c r="R91">
        <v>423</v>
      </c>
      <c r="S91">
        <v>413</v>
      </c>
      <c r="T91">
        <v>290</v>
      </c>
      <c r="U91">
        <v>423</v>
      </c>
      <c r="V91">
        <v>413</v>
      </c>
      <c r="W91">
        <v>290</v>
      </c>
    </row>
    <row r="92" spans="1:23" x14ac:dyDescent="0.45">
      <c r="A92">
        <v>438</v>
      </c>
      <c r="B92">
        <v>418</v>
      </c>
      <c r="C92">
        <v>431</v>
      </c>
      <c r="D92">
        <v>418</v>
      </c>
      <c r="E92">
        <v>441</v>
      </c>
      <c r="F92">
        <v>405</v>
      </c>
      <c r="G92">
        <v>429</v>
      </c>
      <c r="H92">
        <v>405</v>
      </c>
      <c r="I92">
        <v>432</v>
      </c>
      <c r="J92">
        <v>410</v>
      </c>
      <c r="K92">
        <v>240</v>
      </c>
      <c r="L92">
        <v>432</v>
      </c>
      <c r="M92">
        <v>410</v>
      </c>
      <c r="N92">
        <v>239</v>
      </c>
      <c r="O92">
        <v>433</v>
      </c>
      <c r="P92">
        <v>413</v>
      </c>
      <c r="Q92">
        <v>235</v>
      </c>
      <c r="R92">
        <v>428</v>
      </c>
      <c r="S92">
        <v>410</v>
      </c>
      <c r="T92">
        <v>240</v>
      </c>
      <c r="U92">
        <v>428</v>
      </c>
      <c r="V92">
        <v>410</v>
      </c>
      <c r="W92">
        <v>240</v>
      </c>
    </row>
    <row r="93" spans="1:23" x14ac:dyDescent="0.45">
      <c r="A93">
        <v>442</v>
      </c>
      <c r="B93">
        <v>431</v>
      </c>
      <c r="C93">
        <v>431</v>
      </c>
      <c r="D93">
        <v>431</v>
      </c>
      <c r="E93">
        <v>432</v>
      </c>
      <c r="F93">
        <v>425</v>
      </c>
      <c r="G93">
        <v>434</v>
      </c>
      <c r="H93">
        <v>425</v>
      </c>
      <c r="I93">
        <v>415</v>
      </c>
      <c r="J93">
        <v>412</v>
      </c>
      <c r="K93">
        <v>237</v>
      </c>
      <c r="L93">
        <v>422</v>
      </c>
      <c r="M93">
        <v>412</v>
      </c>
      <c r="N93">
        <v>238</v>
      </c>
      <c r="O93">
        <v>444</v>
      </c>
      <c r="P93">
        <v>400</v>
      </c>
      <c r="Q93">
        <v>265</v>
      </c>
      <c r="R93">
        <v>433</v>
      </c>
      <c r="S93">
        <v>412</v>
      </c>
      <c r="T93">
        <v>236</v>
      </c>
      <c r="U93">
        <v>433</v>
      </c>
      <c r="V93">
        <v>412</v>
      </c>
      <c r="W93">
        <v>236</v>
      </c>
    </row>
    <row r="94" spans="1:23" x14ac:dyDescent="0.45">
      <c r="A94">
        <v>427</v>
      </c>
      <c r="B94">
        <v>409</v>
      </c>
      <c r="C94">
        <v>440</v>
      </c>
      <c r="D94">
        <v>409</v>
      </c>
      <c r="E94">
        <v>437</v>
      </c>
      <c r="F94">
        <v>422</v>
      </c>
      <c r="G94">
        <v>435</v>
      </c>
      <c r="H94">
        <v>422</v>
      </c>
      <c r="I94">
        <v>441</v>
      </c>
      <c r="J94">
        <v>413</v>
      </c>
      <c r="K94">
        <v>241</v>
      </c>
      <c r="L94">
        <v>435</v>
      </c>
      <c r="M94">
        <v>413</v>
      </c>
      <c r="N94">
        <v>241</v>
      </c>
      <c r="O94">
        <v>443</v>
      </c>
      <c r="P94">
        <v>415</v>
      </c>
      <c r="Q94">
        <v>244</v>
      </c>
      <c r="R94">
        <v>437</v>
      </c>
      <c r="S94">
        <v>413</v>
      </c>
      <c r="T94">
        <v>241</v>
      </c>
      <c r="U94">
        <v>437</v>
      </c>
      <c r="V94">
        <v>413</v>
      </c>
      <c r="W94">
        <v>241</v>
      </c>
    </row>
    <row r="95" spans="1:23" x14ac:dyDescent="0.45">
      <c r="A95">
        <v>433</v>
      </c>
      <c r="B95">
        <v>412</v>
      </c>
      <c r="C95">
        <v>435</v>
      </c>
      <c r="D95">
        <v>412</v>
      </c>
      <c r="E95">
        <v>416</v>
      </c>
      <c r="F95">
        <v>427</v>
      </c>
      <c r="G95">
        <v>444</v>
      </c>
      <c r="H95">
        <v>427</v>
      </c>
      <c r="I95">
        <v>432</v>
      </c>
      <c r="J95">
        <v>413</v>
      </c>
      <c r="K95">
        <v>249</v>
      </c>
      <c r="L95">
        <v>430</v>
      </c>
      <c r="M95">
        <v>413</v>
      </c>
      <c r="N95">
        <v>245</v>
      </c>
      <c r="O95">
        <v>449</v>
      </c>
      <c r="P95">
        <v>394</v>
      </c>
      <c r="Q95">
        <v>238</v>
      </c>
      <c r="R95">
        <v>441</v>
      </c>
      <c r="S95">
        <v>413</v>
      </c>
      <c r="T95">
        <v>245</v>
      </c>
      <c r="U95">
        <v>441</v>
      </c>
      <c r="V95">
        <v>413</v>
      </c>
      <c r="W95">
        <v>245</v>
      </c>
    </row>
    <row r="96" spans="1:23" x14ac:dyDescent="0.45">
      <c r="A96">
        <v>428</v>
      </c>
      <c r="B96">
        <v>392</v>
      </c>
      <c r="C96">
        <v>440</v>
      </c>
      <c r="D96">
        <v>392</v>
      </c>
      <c r="E96">
        <v>449</v>
      </c>
      <c r="F96">
        <v>412</v>
      </c>
      <c r="G96">
        <v>431</v>
      </c>
      <c r="H96">
        <v>412</v>
      </c>
      <c r="I96">
        <v>433</v>
      </c>
      <c r="J96">
        <v>380</v>
      </c>
      <c r="K96">
        <v>234</v>
      </c>
      <c r="L96">
        <v>423</v>
      </c>
      <c r="M96">
        <v>380</v>
      </c>
      <c r="N96">
        <v>236</v>
      </c>
      <c r="O96">
        <v>441</v>
      </c>
      <c r="P96">
        <v>382</v>
      </c>
      <c r="Q96">
        <v>233</v>
      </c>
      <c r="R96">
        <v>436</v>
      </c>
      <c r="S96">
        <v>380</v>
      </c>
      <c r="T96">
        <v>235</v>
      </c>
      <c r="U96">
        <v>436</v>
      </c>
      <c r="V96">
        <v>380</v>
      </c>
      <c r="W96">
        <v>235</v>
      </c>
    </row>
    <row r="97" spans="1:149" x14ac:dyDescent="0.45">
      <c r="A97">
        <v>438</v>
      </c>
      <c r="B97">
        <v>416</v>
      </c>
      <c r="C97">
        <v>443</v>
      </c>
      <c r="D97">
        <v>416</v>
      </c>
      <c r="E97">
        <v>433</v>
      </c>
      <c r="F97">
        <v>410</v>
      </c>
      <c r="G97">
        <v>426</v>
      </c>
      <c r="H97">
        <v>410</v>
      </c>
      <c r="I97">
        <v>434</v>
      </c>
      <c r="J97">
        <v>424</v>
      </c>
      <c r="K97">
        <v>234</v>
      </c>
      <c r="L97">
        <v>434</v>
      </c>
      <c r="M97">
        <v>424</v>
      </c>
      <c r="N97">
        <v>231</v>
      </c>
      <c r="O97">
        <v>446</v>
      </c>
      <c r="P97">
        <v>405</v>
      </c>
      <c r="Q97">
        <v>251</v>
      </c>
      <c r="R97">
        <v>448</v>
      </c>
      <c r="S97">
        <v>424</v>
      </c>
      <c r="T97">
        <v>233</v>
      </c>
      <c r="U97">
        <v>438</v>
      </c>
      <c r="V97">
        <v>424</v>
      </c>
      <c r="W97">
        <v>233</v>
      </c>
    </row>
    <row r="98" spans="1:149" x14ac:dyDescent="0.45">
      <c r="A98">
        <v>427</v>
      </c>
      <c r="B98">
        <v>408</v>
      </c>
      <c r="C98">
        <v>439</v>
      </c>
      <c r="D98">
        <v>408</v>
      </c>
      <c r="E98">
        <v>426</v>
      </c>
      <c r="F98">
        <v>418</v>
      </c>
      <c r="G98">
        <v>425</v>
      </c>
      <c r="H98">
        <v>418</v>
      </c>
      <c r="I98">
        <v>438</v>
      </c>
      <c r="J98">
        <v>426</v>
      </c>
      <c r="K98">
        <v>238</v>
      </c>
      <c r="L98">
        <v>419</v>
      </c>
      <c r="M98">
        <v>412</v>
      </c>
      <c r="N98">
        <v>238</v>
      </c>
      <c r="O98">
        <v>443</v>
      </c>
      <c r="P98">
        <v>412</v>
      </c>
      <c r="Q98">
        <v>241</v>
      </c>
      <c r="R98">
        <v>434</v>
      </c>
      <c r="S98">
        <v>412</v>
      </c>
      <c r="T98">
        <v>240</v>
      </c>
      <c r="U98">
        <v>434</v>
      </c>
      <c r="V98">
        <v>412</v>
      </c>
      <c r="W98">
        <v>240</v>
      </c>
    </row>
    <row r="99" spans="1:149" x14ac:dyDescent="0.45">
      <c r="A99">
        <v>428</v>
      </c>
      <c r="B99">
        <v>405</v>
      </c>
      <c r="C99">
        <v>436</v>
      </c>
      <c r="D99">
        <v>408</v>
      </c>
      <c r="E99">
        <v>430</v>
      </c>
      <c r="F99">
        <v>434</v>
      </c>
      <c r="G99">
        <v>443</v>
      </c>
      <c r="H99">
        <v>430</v>
      </c>
      <c r="I99">
        <v>421</v>
      </c>
      <c r="J99">
        <v>398</v>
      </c>
      <c r="K99">
        <v>264</v>
      </c>
      <c r="L99">
        <v>418</v>
      </c>
      <c r="M99">
        <v>398</v>
      </c>
      <c r="N99">
        <v>264</v>
      </c>
      <c r="O99">
        <v>423</v>
      </c>
      <c r="P99">
        <v>387</v>
      </c>
      <c r="Q99">
        <v>242</v>
      </c>
      <c r="R99">
        <v>427</v>
      </c>
      <c r="S99">
        <v>398</v>
      </c>
      <c r="T99">
        <v>261</v>
      </c>
      <c r="U99">
        <v>427</v>
      </c>
      <c r="V99">
        <v>398</v>
      </c>
      <c r="W99">
        <v>261</v>
      </c>
    </row>
    <row r="100" spans="1:149" x14ac:dyDescent="0.45">
      <c r="A100">
        <v>433</v>
      </c>
      <c r="B100">
        <v>421</v>
      </c>
      <c r="C100">
        <v>419</v>
      </c>
      <c r="D100">
        <v>421</v>
      </c>
      <c r="E100">
        <v>425</v>
      </c>
      <c r="F100">
        <v>418</v>
      </c>
      <c r="G100">
        <v>443</v>
      </c>
      <c r="H100">
        <v>418</v>
      </c>
      <c r="I100">
        <v>432</v>
      </c>
      <c r="J100">
        <v>404</v>
      </c>
      <c r="K100">
        <v>240</v>
      </c>
      <c r="L100">
        <v>432</v>
      </c>
      <c r="M100">
        <v>404</v>
      </c>
      <c r="N100">
        <v>241</v>
      </c>
      <c r="O100">
        <v>440</v>
      </c>
      <c r="P100">
        <v>410</v>
      </c>
      <c r="Q100">
        <v>238</v>
      </c>
      <c r="R100">
        <v>436</v>
      </c>
      <c r="S100">
        <v>404</v>
      </c>
      <c r="T100">
        <v>237</v>
      </c>
      <c r="U100">
        <v>436</v>
      </c>
      <c r="V100">
        <v>404</v>
      </c>
      <c r="W100">
        <v>237</v>
      </c>
    </row>
    <row r="101" spans="1:149" x14ac:dyDescent="0.45">
      <c r="A101">
        <v>413</v>
      </c>
      <c r="B101">
        <v>417</v>
      </c>
      <c r="C101">
        <v>438</v>
      </c>
      <c r="D101">
        <v>417</v>
      </c>
      <c r="E101">
        <v>437</v>
      </c>
      <c r="F101">
        <v>421</v>
      </c>
      <c r="G101">
        <v>430</v>
      </c>
      <c r="H101">
        <v>422</v>
      </c>
      <c r="I101">
        <v>427</v>
      </c>
      <c r="J101">
        <v>390</v>
      </c>
      <c r="K101">
        <v>242</v>
      </c>
      <c r="L101">
        <v>436</v>
      </c>
      <c r="M101">
        <v>386</v>
      </c>
      <c r="N101">
        <v>241</v>
      </c>
      <c r="O101">
        <v>417</v>
      </c>
      <c r="P101">
        <v>379</v>
      </c>
      <c r="Q101">
        <v>246</v>
      </c>
      <c r="R101">
        <v>441</v>
      </c>
      <c r="S101">
        <v>402</v>
      </c>
      <c r="T101">
        <v>242</v>
      </c>
      <c r="U101">
        <v>441</v>
      </c>
      <c r="V101">
        <v>402</v>
      </c>
      <c r="W101">
        <v>242</v>
      </c>
    </row>
    <row r="102" spans="1:149" x14ac:dyDescent="0.45">
      <c r="A102">
        <v>438</v>
      </c>
      <c r="B102">
        <v>422</v>
      </c>
      <c r="C102">
        <v>439</v>
      </c>
      <c r="D102">
        <v>422</v>
      </c>
      <c r="E102">
        <v>428</v>
      </c>
      <c r="F102">
        <v>403</v>
      </c>
      <c r="G102">
        <v>434</v>
      </c>
      <c r="H102">
        <v>424</v>
      </c>
      <c r="I102">
        <v>439</v>
      </c>
      <c r="J102">
        <v>412</v>
      </c>
      <c r="K102">
        <v>235</v>
      </c>
      <c r="L102">
        <v>439</v>
      </c>
      <c r="M102">
        <v>412</v>
      </c>
      <c r="N102">
        <v>234</v>
      </c>
      <c r="O102">
        <v>429</v>
      </c>
      <c r="P102">
        <v>415</v>
      </c>
      <c r="Q102">
        <v>240</v>
      </c>
      <c r="R102">
        <v>437</v>
      </c>
      <c r="S102">
        <v>412</v>
      </c>
      <c r="T102">
        <v>234</v>
      </c>
      <c r="U102">
        <v>433</v>
      </c>
      <c r="V102">
        <v>412</v>
      </c>
      <c r="W102">
        <v>234</v>
      </c>
    </row>
    <row r="104" spans="1:149" x14ac:dyDescent="0.45">
      <c r="A104" t="s">
        <v>0</v>
      </c>
      <c r="AL104" t="s">
        <v>19</v>
      </c>
      <c r="AM104" s="3">
        <v>2.2000000000000002</v>
      </c>
      <c r="BW104" t="s">
        <v>31</v>
      </c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</row>
    <row r="105" spans="1:149" x14ac:dyDescent="0.45"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</row>
    <row r="106" spans="1:149" x14ac:dyDescent="0.45">
      <c r="A106" s="2"/>
      <c r="B106" s="2" t="str">
        <f>A2</f>
        <v>UF Mul Cbrt</v>
      </c>
      <c r="C106" s="2" t="str">
        <f t="shared" ref="C106:X106" si="0">B2</f>
        <v>UF MulVA Cbrt</v>
      </c>
      <c r="D106" s="2"/>
      <c r="E106" s="2" t="str">
        <f t="shared" si="0"/>
        <v>UF NoLogVA Cbrt</v>
      </c>
      <c r="F106" s="2" t="str">
        <f t="shared" si="0"/>
        <v>UFDistr Mul Cbrt</v>
      </c>
      <c r="G106" s="2" t="str">
        <f t="shared" si="0"/>
        <v>UFDistr MulVA Cbrt</v>
      </c>
      <c r="H106" s="2"/>
      <c r="I106" s="2" t="str">
        <f t="shared" si="0"/>
        <v>UFDistr NoLogVA Cbrt</v>
      </c>
      <c r="J106" s="2" t="str">
        <f t="shared" si="0"/>
        <v>UFCenter Bitdiff Cbrt</v>
      </c>
      <c r="K106" s="2" t="str">
        <f t="shared" si="0"/>
        <v>UFCenter BitdiffVA Cbrt</v>
      </c>
      <c r="L106" s="2" t="str">
        <f t="shared" si="0"/>
        <v>UFCenter BitdiffFN Cbrt</v>
      </c>
      <c r="M106" s="2"/>
      <c r="N106" s="2" t="str">
        <f t="shared" si="0"/>
        <v>UFCenter HardLogVA Cbrt</v>
      </c>
      <c r="O106" s="2" t="str">
        <f t="shared" si="0"/>
        <v>UFCenter HardLogFN Cbrt</v>
      </c>
      <c r="P106" s="2" t="str">
        <f t="shared" si="0"/>
        <v>UFCenter Log Cbrt</v>
      </c>
      <c r="Q106" s="2" t="str">
        <f t="shared" si="0"/>
        <v>UFCenter LogVA Cbrt</v>
      </c>
      <c r="R106" s="2" t="str">
        <f t="shared" si="0"/>
        <v>UFCenter LogFN Cbrt</v>
      </c>
      <c r="S106" s="2" t="str">
        <f t="shared" si="0"/>
        <v>UFCenter Mul Cbrt</v>
      </c>
      <c r="T106" s="2" t="str">
        <f t="shared" si="0"/>
        <v>UFCenter MulVA Cbrt</v>
      </c>
      <c r="U106" s="2" t="str">
        <f t="shared" si="0"/>
        <v>UFCenter MulFN Cbrt</v>
      </c>
      <c r="V106" s="2" t="str">
        <f t="shared" si="0"/>
        <v>UFCenter NoLog Cbrt</v>
      </c>
      <c r="W106" s="2" t="str">
        <f t="shared" si="0"/>
        <v>UFCenter NoLogVA Cbrt</v>
      </c>
      <c r="X106" s="2" t="str">
        <f t="shared" si="0"/>
        <v>UFCenter NoLogFN Cbrt</v>
      </c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M106" s="4" t="str">
        <f>A2</f>
        <v>UF Mul Cbrt</v>
      </c>
      <c r="AN106" s="4" t="str">
        <f t="shared" ref="AN106:BU106" si="1">B2</f>
        <v>UF MulVA Cbrt</v>
      </c>
      <c r="AO106" s="4" t="str">
        <f t="shared" si="1"/>
        <v>UF NoLog Cbrt</v>
      </c>
      <c r="AP106" s="4" t="str">
        <f t="shared" si="1"/>
        <v>UF NoLogVA Cbrt</v>
      </c>
      <c r="AQ106" s="4" t="str">
        <f t="shared" si="1"/>
        <v>UFDistr Mul Cbrt</v>
      </c>
      <c r="AR106" s="4" t="str">
        <f t="shared" si="1"/>
        <v>UFDistr MulVA Cbrt</v>
      </c>
      <c r="AS106" s="4" t="str">
        <f t="shared" si="1"/>
        <v>UFDistr NoLog Cbrt</v>
      </c>
      <c r="AT106" s="4" t="str">
        <f t="shared" si="1"/>
        <v>UFDistr NoLogVA Cbrt</v>
      </c>
      <c r="AU106" s="4" t="str">
        <f t="shared" si="1"/>
        <v>UFCenter Bitdiff Cbrt</v>
      </c>
      <c r="AV106" s="4" t="str">
        <f t="shared" si="1"/>
        <v>UFCenter BitdiffVA Cbrt</v>
      </c>
      <c r="AW106" s="4" t="str">
        <f t="shared" si="1"/>
        <v>UFCenter BitdiffFN Cbrt</v>
      </c>
      <c r="AX106" s="4" t="str">
        <f t="shared" si="1"/>
        <v>UFCenter HardLog Cbrt</v>
      </c>
      <c r="AY106" s="4" t="str">
        <f t="shared" si="1"/>
        <v>UFCenter HardLogVA Cbrt</v>
      </c>
      <c r="AZ106" s="4" t="str">
        <f t="shared" si="1"/>
        <v>UFCenter HardLogFN Cbrt</v>
      </c>
      <c r="BA106" s="4" t="str">
        <f t="shared" si="1"/>
        <v>UFCenter Log Cbrt</v>
      </c>
      <c r="BB106" s="4" t="str">
        <f t="shared" si="1"/>
        <v>UFCenter LogVA Cbrt</v>
      </c>
      <c r="BC106" s="4" t="str">
        <f t="shared" si="1"/>
        <v>UFCenter LogFN Cbrt</v>
      </c>
      <c r="BD106" s="4" t="str">
        <f t="shared" si="1"/>
        <v>UFCenter Mul Cbrt</v>
      </c>
      <c r="BE106" s="4" t="str">
        <f t="shared" si="1"/>
        <v>UFCenter MulVA Cbrt</v>
      </c>
      <c r="BF106" s="4" t="str">
        <f t="shared" si="1"/>
        <v>UFCenter MulFN Cbrt</v>
      </c>
      <c r="BG106" s="4" t="str">
        <f t="shared" si="1"/>
        <v>UFCenter NoLog Cbrt</v>
      </c>
      <c r="BH106" s="4" t="str">
        <f t="shared" si="1"/>
        <v>UFCenter NoLogVA Cbrt</v>
      </c>
      <c r="BI106" s="4" t="str">
        <f t="shared" si="1"/>
        <v>UFCenter NoLogFN Cbrt</v>
      </c>
      <c r="BJ106" s="4">
        <f t="shared" si="1"/>
        <v>0</v>
      </c>
      <c r="BK106" s="4">
        <f t="shared" si="1"/>
        <v>0</v>
      </c>
      <c r="BL106" s="4">
        <f t="shared" si="1"/>
        <v>0</v>
      </c>
      <c r="BM106" s="4">
        <f t="shared" si="1"/>
        <v>0</v>
      </c>
      <c r="BN106" s="4">
        <f t="shared" si="1"/>
        <v>0</v>
      </c>
      <c r="BO106" s="4">
        <f t="shared" si="1"/>
        <v>0</v>
      </c>
      <c r="BP106" s="4">
        <f t="shared" si="1"/>
        <v>0</v>
      </c>
      <c r="BQ106" s="4">
        <f t="shared" si="1"/>
        <v>0</v>
      </c>
      <c r="BR106" s="4">
        <f t="shared" si="1"/>
        <v>0</v>
      </c>
      <c r="BS106" s="4">
        <f t="shared" si="1"/>
        <v>0</v>
      </c>
      <c r="BT106" s="4">
        <f t="shared" si="1"/>
        <v>0</v>
      </c>
      <c r="BU106" s="4">
        <f t="shared" si="1"/>
        <v>0</v>
      </c>
      <c r="BW106" s="2"/>
      <c r="BX106" s="2" t="str">
        <f>A2</f>
        <v>UF Mul Cbrt</v>
      </c>
      <c r="BY106" s="2" t="str">
        <f t="shared" ref="BY106:DF106" si="2">B2</f>
        <v>UF MulVA Cbrt</v>
      </c>
      <c r="BZ106" s="2" t="str">
        <f t="shared" si="2"/>
        <v>UF NoLog Cbrt</v>
      </c>
      <c r="CA106" s="2" t="str">
        <f t="shared" si="2"/>
        <v>UF NoLogVA Cbrt</v>
      </c>
      <c r="CB106" s="2" t="str">
        <f t="shared" si="2"/>
        <v>UFDistr Mul Cbrt</v>
      </c>
      <c r="CC106" s="2" t="str">
        <f t="shared" si="2"/>
        <v>UFDistr MulVA Cbrt</v>
      </c>
      <c r="CD106" s="2" t="str">
        <f t="shared" si="2"/>
        <v>UFDistr NoLog Cbrt</v>
      </c>
      <c r="CE106" s="2" t="str">
        <f t="shared" si="2"/>
        <v>UFDistr NoLogVA Cbrt</v>
      </c>
      <c r="CF106" s="2" t="str">
        <f t="shared" si="2"/>
        <v>UFCenter Bitdiff Cbrt</v>
      </c>
      <c r="CG106" s="2" t="str">
        <f t="shared" si="2"/>
        <v>UFCenter BitdiffVA Cbrt</v>
      </c>
      <c r="CH106" s="2" t="str">
        <f t="shared" si="2"/>
        <v>UFCenter BitdiffFN Cbrt</v>
      </c>
      <c r="CI106" s="2" t="str">
        <f t="shared" si="2"/>
        <v>UFCenter HardLog Cbrt</v>
      </c>
      <c r="CJ106" s="2" t="str">
        <f t="shared" si="2"/>
        <v>UFCenter HardLogVA Cbrt</v>
      </c>
      <c r="CK106" s="2" t="str">
        <f t="shared" si="2"/>
        <v>UFCenter HardLogFN Cbrt</v>
      </c>
      <c r="CL106" s="2" t="str">
        <f t="shared" si="2"/>
        <v>UFCenter Log Cbrt</v>
      </c>
      <c r="CM106" s="2" t="str">
        <f t="shared" si="2"/>
        <v>UFCenter LogVA Cbrt</v>
      </c>
      <c r="CN106" s="2" t="str">
        <f t="shared" si="2"/>
        <v>UFCenter LogFN Cbrt</v>
      </c>
      <c r="CO106" s="2" t="str">
        <f t="shared" si="2"/>
        <v>UFCenter Mul Cbrt</v>
      </c>
      <c r="CP106" s="2" t="str">
        <f t="shared" si="2"/>
        <v>UFCenter MulVA Cbrt</v>
      </c>
      <c r="CQ106" s="2" t="str">
        <f t="shared" si="2"/>
        <v>UFCenter MulFN Cbrt</v>
      </c>
      <c r="CR106" s="2" t="str">
        <f t="shared" si="2"/>
        <v>UFCenter NoLog Cbrt</v>
      </c>
      <c r="CS106" s="2" t="str">
        <f t="shared" si="2"/>
        <v>UFCenter NoLogVA Cbrt</v>
      </c>
      <c r="CT106" s="2" t="str">
        <f t="shared" si="2"/>
        <v>UFCenter NoLogFN Cbrt</v>
      </c>
      <c r="CU106" s="2">
        <f t="shared" si="2"/>
        <v>0</v>
      </c>
      <c r="CV106" s="2">
        <f t="shared" si="2"/>
        <v>0</v>
      </c>
      <c r="CW106" s="2">
        <f t="shared" si="2"/>
        <v>0</v>
      </c>
      <c r="CX106" s="2">
        <f t="shared" si="2"/>
        <v>0</v>
      </c>
      <c r="CY106" s="2">
        <f t="shared" si="2"/>
        <v>0</v>
      </c>
      <c r="CZ106" s="2">
        <f t="shared" si="2"/>
        <v>0</v>
      </c>
      <c r="DA106" s="2">
        <f t="shared" si="2"/>
        <v>0</v>
      </c>
      <c r="DB106" s="2">
        <f t="shared" si="2"/>
        <v>0</v>
      </c>
      <c r="DC106" s="2">
        <f t="shared" si="2"/>
        <v>0</v>
      </c>
      <c r="DD106" s="2">
        <f t="shared" si="2"/>
        <v>0</v>
      </c>
      <c r="DE106" s="2">
        <f t="shared" si="2"/>
        <v>0</v>
      </c>
      <c r="DF106" s="2">
        <f t="shared" si="2"/>
        <v>0</v>
      </c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</row>
    <row r="107" spans="1:149" x14ac:dyDescent="0.45">
      <c r="A107" s="20" t="s">
        <v>1</v>
      </c>
      <c r="B107" s="20">
        <f>AVERAGE(A3:A102)</f>
        <v>432.72</v>
      </c>
      <c r="C107" s="20">
        <f t="shared" ref="C107:X107" si="3">AVERAGE(B3:B102)</f>
        <v>415.64</v>
      </c>
      <c r="D107" s="20"/>
      <c r="E107" s="20">
        <f t="shared" si="3"/>
        <v>415.52</v>
      </c>
      <c r="F107" s="20">
        <f t="shared" si="3"/>
        <v>431.3</v>
      </c>
      <c r="G107" s="20">
        <f t="shared" si="3"/>
        <v>418.91</v>
      </c>
      <c r="H107" s="20"/>
      <c r="I107" s="20">
        <f t="shared" si="3"/>
        <v>417.49</v>
      </c>
      <c r="J107" s="20">
        <f t="shared" si="3"/>
        <v>432.78</v>
      </c>
      <c r="K107" s="20">
        <f t="shared" si="3"/>
        <v>410.26</v>
      </c>
      <c r="L107" s="20">
        <f t="shared" si="3"/>
        <v>242.44</v>
      </c>
      <c r="M107" s="20"/>
      <c r="N107" s="20">
        <f t="shared" si="3"/>
        <v>410.28</v>
      </c>
      <c r="O107" s="20">
        <f t="shared" si="3"/>
        <v>241.99</v>
      </c>
      <c r="P107" s="20">
        <f t="shared" si="3"/>
        <v>431.38</v>
      </c>
      <c r="Q107" s="20">
        <f t="shared" si="3"/>
        <v>404.39</v>
      </c>
      <c r="R107" s="20">
        <f t="shared" si="3"/>
        <v>242.79</v>
      </c>
      <c r="S107" s="20">
        <f t="shared" si="3"/>
        <v>433.97</v>
      </c>
      <c r="T107" s="20">
        <f t="shared" si="3"/>
        <v>410.6</v>
      </c>
      <c r="U107" s="20">
        <f t="shared" si="3"/>
        <v>242.12</v>
      </c>
      <c r="V107" s="20">
        <f t="shared" si="3"/>
        <v>433.9</v>
      </c>
      <c r="W107" s="20">
        <f t="shared" si="3"/>
        <v>410.6</v>
      </c>
      <c r="X107" s="20">
        <f t="shared" si="3"/>
        <v>242.12</v>
      </c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L107" t="s">
        <v>22</v>
      </c>
      <c r="AM107" s="5">
        <f>AM114-$AM121</f>
        <v>406</v>
      </c>
      <c r="AN107" s="6">
        <f t="shared" ref="AN107:BU107" si="4">AN114-$AM121</f>
        <v>385</v>
      </c>
      <c r="AO107" s="6">
        <f t="shared" si="4"/>
        <v>410</v>
      </c>
      <c r="AP107" s="6">
        <f t="shared" si="4"/>
        <v>391</v>
      </c>
      <c r="AQ107" s="6">
        <f t="shared" si="4"/>
        <v>409</v>
      </c>
      <c r="AR107" s="6">
        <f t="shared" si="4"/>
        <v>395</v>
      </c>
      <c r="AS107" s="6">
        <f t="shared" si="4"/>
        <v>409</v>
      </c>
      <c r="AT107" s="6">
        <f t="shared" si="4"/>
        <v>394</v>
      </c>
      <c r="AU107" s="6">
        <f t="shared" si="4"/>
        <v>413</v>
      </c>
      <c r="AV107" s="6">
        <f t="shared" si="4"/>
        <v>380</v>
      </c>
      <c r="AW107" s="6">
        <f t="shared" si="4"/>
        <v>227</v>
      </c>
      <c r="AX107" s="6">
        <f t="shared" si="4"/>
        <v>404</v>
      </c>
      <c r="AY107" s="6">
        <f t="shared" si="4"/>
        <v>378</v>
      </c>
      <c r="AZ107" s="6">
        <f t="shared" si="4"/>
        <v>228</v>
      </c>
      <c r="BA107" s="6">
        <f t="shared" si="4"/>
        <v>402</v>
      </c>
      <c r="BB107" s="6">
        <f t="shared" si="4"/>
        <v>377</v>
      </c>
      <c r="BC107" s="6">
        <f t="shared" si="4"/>
        <v>225</v>
      </c>
      <c r="BD107" s="6">
        <f t="shared" si="4"/>
        <v>410</v>
      </c>
      <c r="BE107" s="6">
        <f t="shared" si="4"/>
        <v>380</v>
      </c>
      <c r="BF107" s="6">
        <f t="shared" si="4"/>
        <v>229</v>
      </c>
      <c r="BG107" s="6">
        <f t="shared" si="4"/>
        <v>411</v>
      </c>
      <c r="BH107" s="6">
        <f t="shared" si="4"/>
        <v>380</v>
      </c>
      <c r="BI107" s="6">
        <f t="shared" si="4"/>
        <v>229</v>
      </c>
      <c r="BJ107" s="6">
        <f t="shared" si="4"/>
        <v>0</v>
      </c>
      <c r="BK107" s="6">
        <f t="shared" si="4"/>
        <v>0</v>
      </c>
      <c r="BL107" s="6">
        <f t="shared" si="4"/>
        <v>0</v>
      </c>
      <c r="BM107" s="6">
        <f t="shared" si="4"/>
        <v>0</v>
      </c>
      <c r="BN107" s="6">
        <f t="shared" si="4"/>
        <v>0</v>
      </c>
      <c r="BO107" s="6">
        <f t="shared" si="4"/>
        <v>0</v>
      </c>
      <c r="BP107" s="6">
        <f t="shared" si="4"/>
        <v>0</v>
      </c>
      <c r="BQ107" s="6">
        <f t="shared" si="4"/>
        <v>0</v>
      </c>
      <c r="BR107" s="6">
        <f t="shared" si="4"/>
        <v>0</v>
      </c>
      <c r="BS107" s="6">
        <f t="shared" si="4"/>
        <v>0</v>
      </c>
      <c r="BT107" s="6">
        <f t="shared" si="4"/>
        <v>0</v>
      </c>
      <c r="BU107" s="7">
        <f t="shared" si="4"/>
        <v>0</v>
      </c>
      <c r="BW107" t="s">
        <v>32</v>
      </c>
      <c r="BX107">
        <f>[1]!SHAPIRO(A3:A102)</f>
        <v>0.97329455957268307</v>
      </c>
      <c r="BY107">
        <f>[1]!SHAPIRO(B3:B102)</f>
        <v>0.98504005456853083</v>
      </c>
      <c r="BZ107">
        <f>[1]!SHAPIRO(C3:C102)</f>
        <v>0.95514200883363698</v>
      </c>
      <c r="CA107">
        <f>[1]!SHAPIRO(D3:D102)</f>
        <v>0.94933541841208235</v>
      </c>
      <c r="CB107">
        <f>[1]!SHAPIRO(E3:E102)</f>
        <v>0.98071059967959073</v>
      </c>
      <c r="CC107">
        <f>[1]!SHAPIRO(F3:F102)</f>
        <v>0.988922395881218</v>
      </c>
      <c r="CD107">
        <f>[1]!SHAPIRO(G3:G102)</f>
        <v>0.9782498286118706</v>
      </c>
      <c r="CE107">
        <f>[1]!SHAPIRO(H3:H102)</f>
        <v>0.95571497015503537</v>
      </c>
      <c r="CF107">
        <f>[1]!SHAPIRO(I3:I102)</f>
        <v>0.97552033110100733</v>
      </c>
      <c r="CG107">
        <f>[1]!SHAPIRO(J3:J102)</f>
        <v>0.97299192243856336</v>
      </c>
      <c r="CH107">
        <f>[1]!SHAPIRO(K3:K102)</f>
        <v>0.77089343217603457</v>
      </c>
      <c r="CI107">
        <f>[1]!SHAPIRO(L3:L102)</f>
        <v>0.97441950767485874</v>
      </c>
      <c r="CJ107">
        <f>[1]!SHAPIRO(M3:M102)</f>
        <v>0.94979643709290396</v>
      </c>
      <c r="CK107">
        <f>[1]!SHAPIRO(N3:N102)</f>
        <v>0.77093941981967851</v>
      </c>
      <c r="CL107">
        <f>[1]!SHAPIRO(O3:O102)</f>
        <v>0.90461625189312855</v>
      </c>
      <c r="CM107">
        <f>[1]!SHAPIRO(P3:P102)</f>
        <v>0.96878293632800283</v>
      </c>
      <c r="CN107">
        <f>[1]!SHAPIRO(Q3:Q102)</f>
        <v>0.83778362834316034</v>
      </c>
      <c r="CO107">
        <f>[1]!SHAPIRO(R3:R102)</f>
        <v>0.96209677530231175</v>
      </c>
      <c r="CP107">
        <f>[1]!SHAPIRO(S3:S102)</f>
        <v>0.98173958275597728</v>
      </c>
      <c r="CQ107">
        <f>[1]!SHAPIRO(T3:T102)</f>
        <v>0.78397369095208658</v>
      </c>
      <c r="CR107">
        <f>[1]!SHAPIRO(U3:U102)</f>
        <v>0.97062722917213029</v>
      </c>
      <c r="CS107">
        <f>[1]!SHAPIRO(V3:V102)</f>
        <v>0.98173958275597728</v>
      </c>
      <c r="CT107">
        <f>[1]!SHAPIRO(W3:W102)</f>
        <v>0.78397369095208658</v>
      </c>
      <c r="CU107" t="e">
        <f>[1]!SHAPIRO(X3:X102)</f>
        <v>#VALUE!</v>
      </c>
      <c r="CV107" t="e">
        <f>[1]!SHAPIRO(Y3:Y102)</f>
        <v>#VALUE!</v>
      </c>
      <c r="CW107" t="e">
        <f>[1]!SHAPIRO(Z3:Z102)</f>
        <v>#VALUE!</v>
      </c>
      <c r="CX107" t="e">
        <f>[1]!SHAPIRO(AA3:AA102)</f>
        <v>#VALUE!</v>
      </c>
      <c r="CY107" t="e">
        <f>[1]!SHAPIRO(AB3:AB102)</f>
        <v>#VALUE!</v>
      </c>
      <c r="CZ107" t="e">
        <f>[1]!SHAPIRO(AC3:AC102)</f>
        <v>#VALUE!</v>
      </c>
      <c r="DA107" t="e">
        <f>[1]!SHAPIRO(AD3:AD102)</f>
        <v>#VALUE!</v>
      </c>
      <c r="DB107" t="e">
        <f>[1]!SHAPIRO(AE3:AE102)</f>
        <v>#VALUE!</v>
      </c>
      <c r="DC107" t="e">
        <f>[1]!SHAPIRO(AF3:AF102)</f>
        <v>#VALUE!</v>
      </c>
      <c r="DD107" t="e">
        <f>[1]!SHAPIRO(AG3:AG102)</f>
        <v>#VALUE!</v>
      </c>
      <c r="DE107" t="e">
        <f>[1]!SHAPIRO(AH3:AH102)</f>
        <v>#VALUE!</v>
      </c>
      <c r="DF107" t="e">
        <f>[1]!SHAPIRO(AI3:AI102)</f>
        <v>#VALUE!</v>
      </c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</row>
    <row r="108" spans="1:149" x14ac:dyDescent="0.45">
      <c r="A108" s="20" t="s">
        <v>2</v>
      </c>
      <c r="B108" s="20">
        <f>_xlfn.STDEV.S(A3:A102)/SQRT(COUNT(A3:A102))</f>
        <v>0.72850753758848108</v>
      </c>
      <c r="C108" s="20">
        <f t="shared" ref="C108:X108" si="5">_xlfn.STDEV.S(B3:B102)/SQRT(COUNT(B3:B102))</f>
        <v>1.03626368470695</v>
      </c>
      <c r="D108" s="20"/>
      <c r="E108" s="20">
        <f t="shared" si="5"/>
        <v>0.96791768578978221</v>
      </c>
      <c r="F108" s="20">
        <f t="shared" si="5"/>
        <v>0.8071023116149163</v>
      </c>
      <c r="G108" s="20">
        <f t="shared" si="5"/>
        <v>0.89613028904813563</v>
      </c>
      <c r="H108" s="20"/>
      <c r="I108" s="20">
        <f t="shared" si="5"/>
        <v>0.98969386145107519</v>
      </c>
      <c r="J108" s="20">
        <f t="shared" si="5"/>
        <v>0.83006388947240706</v>
      </c>
      <c r="K108" s="20">
        <f t="shared" si="5"/>
        <v>1.0252981827918961</v>
      </c>
      <c r="L108" s="20">
        <f t="shared" si="5"/>
        <v>1.1890340702444235</v>
      </c>
      <c r="M108" s="20"/>
      <c r="N108" s="20">
        <f t="shared" si="5"/>
        <v>1.1259187045665995</v>
      </c>
      <c r="O108" s="20">
        <f t="shared" si="5"/>
        <v>1.1230815291919467</v>
      </c>
      <c r="P108" s="20">
        <f t="shared" si="5"/>
        <v>1.0829980833246426</v>
      </c>
      <c r="Q108" s="20">
        <f t="shared" si="5"/>
        <v>1.1064453046225158</v>
      </c>
      <c r="R108" s="20">
        <f t="shared" si="5"/>
        <v>1.1999406550982328</v>
      </c>
      <c r="S108" s="20">
        <f t="shared" si="5"/>
        <v>0.92523052000650841</v>
      </c>
      <c r="T108" s="20">
        <f t="shared" si="5"/>
        <v>0.9538862562690531</v>
      </c>
      <c r="U108" s="20">
        <f t="shared" si="5"/>
        <v>1.1299664784515702</v>
      </c>
      <c r="V108" s="20">
        <f t="shared" si="5"/>
        <v>0.90915656328580585</v>
      </c>
      <c r="W108" s="20">
        <f t="shared" si="5"/>
        <v>0.9538862562690531</v>
      </c>
      <c r="X108" s="20">
        <f t="shared" si="5"/>
        <v>1.1299664784515702</v>
      </c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L108" t="s">
        <v>26</v>
      </c>
      <c r="AM108" s="8">
        <f>MAX(AM115-AM114,0)</f>
        <v>22</v>
      </c>
      <c r="AN108" s="9">
        <f t="shared" ref="AN108:BU111" si="6">MAX(AN115-AN114,0)</f>
        <v>24.75</v>
      </c>
      <c r="AO108" s="9">
        <f t="shared" si="6"/>
        <v>18</v>
      </c>
      <c r="AP108" s="9">
        <f t="shared" si="6"/>
        <v>20.75</v>
      </c>
      <c r="AQ108" s="9">
        <f t="shared" si="6"/>
        <v>17</v>
      </c>
      <c r="AR108" s="9">
        <f t="shared" si="6"/>
        <v>19</v>
      </c>
      <c r="AS108" s="9">
        <f t="shared" si="6"/>
        <v>18</v>
      </c>
      <c r="AT108" s="9">
        <f t="shared" si="6"/>
        <v>19</v>
      </c>
      <c r="AU108" s="9">
        <f t="shared" si="6"/>
        <v>14.75</v>
      </c>
      <c r="AV108" s="9">
        <f t="shared" si="6"/>
        <v>24</v>
      </c>
      <c r="AW108" s="9">
        <f t="shared" si="6"/>
        <v>8</v>
      </c>
      <c r="AX108" s="9">
        <f t="shared" si="6"/>
        <v>21.75</v>
      </c>
      <c r="AY108" s="9">
        <f t="shared" si="6"/>
        <v>26</v>
      </c>
      <c r="AZ108" s="9">
        <f t="shared" si="6"/>
        <v>8</v>
      </c>
      <c r="BA108" s="9">
        <f t="shared" si="6"/>
        <v>22.75</v>
      </c>
      <c r="BB108" s="9">
        <f t="shared" si="6"/>
        <v>20</v>
      </c>
      <c r="BC108" s="9">
        <f t="shared" si="6"/>
        <v>10</v>
      </c>
      <c r="BD108" s="9">
        <f t="shared" si="6"/>
        <v>17.75</v>
      </c>
      <c r="BE108" s="9">
        <f t="shared" si="6"/>
        <v>24</v>
      </c>
      <c r="BF108" s="9">
        <f t="shared" si="6"/>
        <v>6</v>
      </c>
      <c r="BG108" s="9">
        <f t="shared" si="6"/>
        <v>16.75</v>
      </c>
      <c r="BH108" s="9">
        <f t="shared" si="6"/>
        <v>24</v>
      </c>
      <c r="BI108" s="9">
        <f t="shared" si="6"/>
        <v>6</v>
      </c>
      <c r="BJ108" s="9" t="e">
        <f t="shared" si="6"/>
        <v>#NUM!</v>
      </c>
      <c r="BK108" s="9" t="e">
        <f t="shared" si="6"/>
        <v>#NUM!</v>
      </c>
      <c r="BL108" s="9" t="e">
        <f t="shared" si="6"/>
        <v>#NUM!</v>
      </c>
      <c r="BM108" s="9" t="e">
        <f t="shared" si="6"/>
        <v>#NUM!</v>
      </c>
      <c r="BN108" s="9" t="e">
        <f t="shared" si="6"/>
        <v>#NUM!</v>
      </c>
      <c r="BO108" s="9" t="e">
        <f t="shared" si="6"/>
        <v>#NUM!</v>
      </c>
      <c r="BP108" s="9" t="e">
        <f t="shared" si="6"/>
        <v>#NUM!</v>
      </c>
      <c r="BQ108" s="9" t="e">
        <f t="shared" si="6"/>
        <v>#NUM!</v>
      </c>
      <c r="BR108" s="9" t="e">
        <f t="shared" si="6"/>
        <v>#NUM!</v>
      </c>
      <c r="BS108" s="9" t="e">
        <f t="shared" si="6"/>
        <v>#NUM!</v>
      </c>
      <c r="BT108" s="9" t="e">
        <f t="shared" si="6"/>
        <v>#NUM!</v>
      </c>
      <c r="BU108" s="10" t="e">
        <f t="shared" si="6"/>
        <v>#NUM!</v>
      </c>
      <c r="BW108" t="s">
        <v>33</v>
      </c>
      <c r="BX108">
        <f>[1]!SWTEST(A3:A102)</f>
        <v>3.9712086034384364E-2</v>
      </c>
      <c r="BY108">
        <f>[1]!SWTEST(B3:B102)</f>
        <v>0.31970991210018573</v>
      </c>
      <c r="BZ108">
        <f>[1]!SWTEST(C3:C102)</f>
        <v>1.8388406640020838E-3</v>
      </c>
      <c r="CA108">
        <f>[1]!SWTEST(D3:D102)</f>
        <v>7.5023280572195095E-4</v>
      </c>
      <c r="CB108">
        <f>[1]!SWTEST(E3:E102)</f>
        <v>0.15094829806712085</v>
      </c>
      <c r="CC108">
        <f>[1]!SWTEST(F3:F102)</f>
        <v>0.57847820038274622</v>
      </c>
      <c r="CD108">
        <f>[1]!SWTEST(G3:G102)</f>
        <v>9.7019052016476537E-2</v>
      </c>
      <c r="CE108">
        <f>[1]!SWTEST(H3:H102)</f>
        <v>2.0134676165535215E-3</v>
      </c>
      <c r="CF108">
        <f>[1]!SWTEST(I3:I102)</f>
        <v>5.9263704257027428E-2</v>
      </c>
      <c r="CG108">
        <f>[1]!SWTEST(J3:J102)</f>
        <v>3.7617002842990188E-2</v>
      </c>
      <c r="CH108">
        <f>[1]!SWTEST(K3:K102)</f>
        <v>3.4681257865543103E-11</v>
      </c>
      <c r="CI108">
        <f>[1]!SWTEST(L3:L102)</f>
        <v>4.8601811051398047E-2</v>
      </c>
      <c r="CJ108">
        <f>[1]!SWTEST(M3:M102)</f>
        <v>8.0437631040386481E-4</v>
      </c>
      <c r="CK108">
        <f>[1]!SWTEST(N3:N102)</f>
        <v>3.478439758453078E-11</v>
      </c>
      <c r="CL108">
        <f>[1]!SWTEST(O3:O102)</f>
        <v>2.3459140847670312E-6</v>
      </c>
      <c r="CM108">
        <f>[1]!SWTEST(P3:P102)</f>
        <v>1.7850373219290949E-2</v>
      </c>
      <c r="CN108">
        <f>[1]!SWTEST(Q3:Q102)</f>
        <v>4.3034006358411148E-9</v>
      </c>
      <c r="CO108">
        <f>[1]!SWTEST(R3:R102)</f>
        <v>5.6894548169057479E-3</v>
      </c>
      <c r="CP108">
        <f>[1]!SWTEST(S3:S102)</f>
        <v>0.1812099884087377</v>
      </c>
      <c r="CQ108">
        <f>[1]!SWTEST(T3:T102)</f>
        <v>8.2070017448643284E-11</v>
      </c>
      <c r="CR108">
        <f>[1]!SWTEST(U3:U102)</f>
        <v>2.4693941467126668E-2</v>
      </c>
      <c r="CS108">
        <f>[1]!SWTEST(V3:V102)</f>
        <v>0.1812099884087377</v>
      </c>
      <c r="CT108">
        <f>[1]!SWTEST(W3:W102)</f>
        <v>8.2070017448643284E-11</v>
      </c>
      <c r="CU108" t="e">
        <f>[1]!SWTEST(X3:X102)</f>
        <v>#VALUE!</v>
      </c>
      <c r="CV108" t="e">
        <f>[1]!SWTEST(Y3:Y102)</f>
        <v>#VALUE!</v>
      </c>
      <c r="CW108" t="e">
        <f>[1]!SWTEST(Z3:Z102)</f>
        <v>#VALUE!</v>
      </c>
      <c r="CX108" t="e">
        <f>[1]!SWTEST(AA3:AA102)</f>
        <v>#VALUE!</v>
      </c>
      <c r="CY108" t="e">
        <f>[1]!SWTEST(AB3:AB102)</f>
        <v>#VALUE!</v>
      </c>
      <c r="CZ108" t="e">
        <f>[1]!SWTEST(AC3:AC102)</f>
        <v>#VALUE!</v>
      </c>
      <c r="DA108" t="e">
        <f>[1]!SWTEST(AD3:AD102)</f>
        <v>#VALUE!</v>
      </c>
      <c r="DB108" t="e">
        <f>[1]!SWTEST(AE3:AE102)</f>
        <v>#VALUE!</v>
      </c>
      <c r="DC108" t="e">
        <f>[1]!SWTEST(AF3:AF102)</f>
        <v>#VALUE!</v>
      </c>
      <c r="DD108" t="e">
        <f>[1]!SWTEST(AG3:AG102)</f>
        <v>#VALUE!</v>
      </c>
      <c r="DE108" t="e">
        <f>[1]!SWTEST(AH3:AH102)</f>
        <v>#VALUE!</v>
      </c>
      <c r="DF108" t="e">
        <f>[1]!SWTEST(AI3:AI102)</f>
        <v>#VALUE!</v>
      </c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</row>
    <row r="109" spans="1:149" x14ac:dyDescent="0.45">
      <c r="A109" s="20" t="s">
        <v>3</v>
      </c>
      <c r="B109" s="20">
        <f>MEDIAN(A3:A102)</f>
        <v>433</v>
      </c>
      <c r="C109" s="20">
        <f t="shared" ref="C109:X109" si="7">MEDIAN(B3:B102)</f>
        <v>417</v>
      </c>
      <c r="D109" s="20"/>
      <c r="E109" s="20">
        <f t="shared" si="7"/>
        <v>417</v>
      </c>
      <c r="F109" s="20">
        <f t="shared" si="7"/>
        <v>431.5</v>
      </c>
      <c r="G109" s="20">
        <f t="shared" si="7"/>
        <v>418</v>
      </c>
      <c r="H109" s="20"/>
      <c r="I109" s="20">
        <f t="shared" si="7"/>
        <v>418</v>
      </c>
      <c r="J109" s="20">
        <f t="shared" si="7"/>
        <v>434</v>
      </c>
      <c r="K109" s="20">
        <f t="shared" si="7"/>
        <v>411.5</v>
      </c>
      <c r="L109" s="20">
        <f t="shared" si="7"/>
        <v>239</v>
      </c>
      <c r="M109" s="20"/>
      <c r="N109" s="20">
        <f t="shared" si="7"/>
        <v>412</v>
      </c>
      <c r="O109" s="20">
        <f t="shared" si="7"/>
        <v>239.5</v>
      </c>
      <c r="P109" s="20">
        <f t="shared" si="7"/>
        <v>432</v>
      </c>
      <c r="Q109" s="20">
        <f t="shared" si="7"/>
        <v>405</v>
      </c>
      <c r="R109" s="20">
        <f t="shared" si="7"/>
        <v>241</v>
      </c>
      <c r="S109" s="20">
        <f t="shared" si="7"/>
        <v>435</v>
      </c>
      <c r="T109" s="20">
        <f t="shared" si="7"/>
        <v>412</v>
      </c>
      <c r="U109" s="20">
        <f t="shared" si="7"/>
        <v>239</v>
      </c>
      <c r="V109" s="20">
        <f t="shared" si="7"/>
        <v>435</v>
      </c>
      <c r="W109" s="20">
        <f t="shared" si="7"/>
        <v>412</v>
      </c>
      <c r="X109" s="20">
        <f t="shared" si="7"/>
        <v>239</v>
      </c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L109" t="s">
        <v>27</v>
      </c>
      <c r="AM109" s="8">
        <f t="shared" ref="AM109:BB111" si="8">MAX(AM116-AM115,0)</f>
        <v>5</v>
      </c>
      <c r="AN109" s="9">
        <f t="shared" si="8"/>
        <v>7.25</v>
      </c>
      <c r="AO109" s="9">
        <f t="shared" si="8"/>
        <v>6.5</v>
      </c>
      <c r="AP109" s="9">
        <f t="shared" si="8"/>
        <v>5.25</v>
      </c>
      <c r="AQ109" s="9">
        <f t="shared" si="8"/>
        <v>5.5</v>
      </c>
      <c r="AR109" s="9">
        <f t="shared" si="8"/>
        <v>4</v>
      </c>
      <c r="AS109" s="9">
        <f t="shared" si="8"/>
        <v>6</v>
      </c>
      <c r="AT109" s="9">
        <f t="shared" si="8"/>
        <v>5</v>
      </c>
      <c r="AU109" s="9">
        <f t="shared" si="8"/>
        <v>6.25</v>
      </c>
      <c r="AV109" s="9">
        <f t="shared" si="8"/>
        <v>7.5</v>
      </c>
      <c r="AW109" s="9">
        <f t="shared" si="8"/>
        <v>4</v>
      </c>
      <c r="AX109" s="9">
        <f t="shared" si="8"/>
        <v>7.25</v>
      </c>
      <c r="AY109" s="9">
        <f t="shared" si="8"/>
        <v>8</v>
      </c>
      <c r="AZ109" s="9">
        <f t="shared" si="8"/>
        <v>3.5</v>
      </c>
      <c r="BA109" s="9">
        <f t="shared" si="8"/>
        <v>7.25</v>
      </c>
      <c r="BB109" s="9">
        <f t="shared" si="8"/>
        <v>8</v>
      </c>
      <c r="BC109" s="9">
        <f t="shared" si="6"/>
        <v>6</v>
      </c>
      <c r="BD109" s="9">
        <f t="shared" si="6"/>
        <v>7.25</v>
      </c>
      <c r="BE109" s="9">
        <f t="shared" si="6"/>
        <v>8</v>
      </c>
      <c r="BF109" s="9">
        <f t="shared" si="6"/>
        <v>4</v>
      </c>
      <c r="BG109" s="9">
        <f t="shared" si="6"/>
        <v>7.25</v>
      </c>
      <c r="BH109" s="9">
        <f t="shared" si="6"/>
        <v>8</v>
      </c>
      <c r="BI109" s="9">
        <f t="shared" si="6"/>
        <v>4</v>
      </c>
      <c r="BJ109" s="9" t="e">
        <f t="shared" si="6"/>
        <v>#NUM!</v>
      </c>
      <c r="BK109" s="9" t="e">
        <f t="shared" si="6"/>
        <v>#NUM!</v>
      </c>
      <c r="BL109" s="9" t="e">
        <f t="shared" si="6"/>
        <v>#NUM!</v>
      </c>
      <c r="BM109" s="9" t="e">
        <f t="shared" si="6"/>
        <v>#NUM!</v>
      </c>
      <c r="BN109" s="9" t="e">
        <f t="shared" si="6"/>
        <v>#NUM!</v>
      </c>
      <c r="BO109" s="9" t="e">
        <f t="shared" si="6"/>
        <v>#NUM!</v>
      </c>
      <c r="BP109" s="9" t="e">
        <f t="shared" si="6"/>
        <v>#NUM!</v>
      </c>
      <c r="BQ109" s="9" t="e">
        <f t="shared" si="6"/>
        <v>#NUM!</v>
      </c>
      <c r="BR109" s="9" t="e">
        <f t="shared" si="6"/>
        <v>#NUM!</v>
      </c>
      <c r="BS109" s="9" t="e">
        <f t="shared" si="6"/>
        <v>#NUM!</v>
      </c>
      <c r="BT109" s="9" t="e">
        <f t="shared" si="6"/>
        <v>#NUM!</v>
      </c>
      <c r="BU109" s="10" t="e">
        <f t="shared" si="6"/>
        <v>#NUM!</v>
      </c>
      <c r="BW109" t="s">
        <v>34</v>
      </c>
      <c r="BX109">
        <v>0.05</v>
      </c>
      <c r="BY109">
        <v>0.05</v>
      </c>
      <c r="BZ109">
        <v>0.05</v>
      </c>
      <c r="CA109">
        <v>0.05</v>
      </c>
      <c r="CB109">
        <v>0.05</v>
      </c>
      <c r="CC109">
        <v>0.05</v>
      </c>
      <c r="CD109">
        <v>0.05</v>
      </c>
      <c r="CE109">
        <v>0.05</v>
      </c>
      <c r="CF109">
        <v>0.05</v>
      </c>
      <c r="CG109">
        <v>0.05</v>
      </c>
      <c r="CH109">
        <v>0.05</v>
      </c>
      <c r="CI109">
        <v>0.05</v>
      </c>
      <c r="CJ109">
        <v>0.05</v>
      </c>
      <c r="CK109">
        <v>0.05</v>
      </c>
      <c r="CL109">
        <v>0.05</v>
      </c>
      <c r="CM109">
        <v>0.05</v>
      </c>
      <c r="CN109">
        <v>0.05</v>
      </c>
      <c r="CO109">
        <v>0.05</v>
      </c>
      <c r="CP109">
        <v>0.05</v>
      </c>
      <c r="CQ109">
        <v>0.05</v>
      </c>
      <c r="CR109">
        <v>0.05</v>
      </c>
      <c r="CS109">
        <v>0.05</v>
      </c>
      <c r="CT109">
        <v>0.05</v>
      </c>
      <c r="CU109">
        <v>0.05</v>
      </c>
      <c r="CV109">
        <v>0.05</v>
      </c>
      <c r="CW109">
        <v>0.05</v>
      </c>
      <c r="CX109">
        <v>0.05</v>
      </c>
      <c r="CY109">
        <v>0.05</v>
      </c>
      <c r="CZ109">
        <v>0.05</v>
      </c>
      <c r="DA109">
        <v>0.05</v>
      </c>
      <c r="DB109">
        <v>0.05</v>
      </c>
      <c r="DC109">
        <v>0.05</v>
      </c>
      <c r="DD109">
        <v>0.05</v>
      </c>
      <c r="DE109">
        <v>0.05</v>
      </c>
      <c r="DF109">
        <v>0.05</v>
      </c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</row>
    <row r="110" spans="1:149" x14ac:dyDescent="0.45">
      <c r="A110" s="20" t="s">
        <v>4</v>
      </c>
      <c r="B110" s="20">
        <f>MODE(A3:A102)</f>
        <v>435</v>
      </c>
      <c r="C110" s="20">
        <f t="shared" ref="C110:X110" si="9">MODE(B3:B102)</f>
        <v>417</v>
      </c>
      <c r="D110" s="20"/>
      <c r="E110" s="20">
        <f t="shared" si="9"/>
        <v>424</v>
      </c>
      <c r="F110" s="20">
        <f t="shared" si="9"/>
        <v>430</v>
      </c>
      <c r="G110" s="20">
        <f t="shared" si="9"/>
        <v>425</v>
      </c>
      <c r="H110" s="20"/>
      <c r="I110" s="20">
        <f t="shared" si="9"/>
        <v>417</v>
      </c>
      <c r="J110" s="20">
        <f t="shared" si="9"/>
        <v>435</v>
      </c>
      <c r="K110" s="20">
        <f t="shared" si="9"/>
        <v>410</v>
      </c>
      <c r="L110" s="20">
        <f t="shared" si="9"/>
        <v>236</v>
      </c>
      <c r="M110" s="20"/>
      <c r="N110" s="20">
        <f t="shared" si="9"/>
        <v>410</v>
      </c>
      <c r="O110" s="20">
        <f t="shared" si="9"/>
        <v>236</v>
      </c>
      <c r="P110" s="20">
        <f t="shared" si="9"/>
        <v>433</v>
      </c>
      <c r="Q110" s="20">
        <f t="shared" si="9"/>
        <v>413</v>
      </c>
      <c r="R110" s="20">
        <f t="shared" si="9"/>
        <v>235</v>
      </c>
      <c r="S110" s="20">
        <f t="shared" si="9"/>
        <v>427</v>
      </c>
      <c r="T110" s="20">
        <f t="shared" si="9"/>
        <v>410</v>
      </c>
      <c r="U110" s="20">
        <f t="shared" si="9"/>
        <v>237</v>
      </c>
      <c r="V110" s="20">
        <f t="shared" si="9"/>
        <v>435</v>
      </c>
      <c r="W110" s="20">
        <f t="shared" si="9"/>
        <v>410</v>
      </c>
      <c r="X110" s="20">
        <f t="shared" si="9"/>
        <v>237</v>
      </c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L110" t="s">
        <v>28</v>
      </c>
      <c r="AM110" s="8">
        <f t="shared" si="8"/>
        <v>5</v>
      </c>
      <c r="AN110" s="9">
        <f t="shared" si="6"/>
        <v>5</v>
      </c>
      <c r="AO110" s="9">
        <f t="shared" si="6"/>
        <v>4.5</v>
      </c>
      <c r="AP110" s="9">
        <f t="shared" si="6"/>
        <v>5</v>
      </c>
      <c r="AQ110" s="9">
        <f t="shared" si="6"/>
        <v>5.5</v>
      </c>
      <c r="AR110" s="9">
        <f t="shared" si="6"/>
        <v>7</v>
      </c>
      <c r="AS110" s="9">
        <f t="shared" si="6"/>
        <v>6</v>
      </c>
      <c r="AT110" s="9">
        <f t="shared" si="6"/>
        <v>6.25</v>
      </c>
      <c r="AU110" s="9">
        <f t="shared" si="6"/>
        <v>5</v>
      </c>
      <c r="AV110" s="9">
        <f t="shared" si="6"/>
        <v>4.5</v>
      </c>
      <c r="AW110" s="9">
        <f t="shared" si="6"/>
        <v>6</v>
      </c>
      <c r="AX110" s="9">
        <f t="shared" si="6"/>
        <v>6</v>
      </c>
      <c r="AY110" s="9">
        <f t="shared" si="6"/>
        <v>4</v>
      </c>
      <c r="AZ110" s="9">
        <f t="shared" si="6"/>
        <v>4.75</v>
      </c>
      <c r="BA110" s="9">
        <f t="shared" si="6"/>
        <v>6.25</v>
      </c>
      <c r="BB110" s="9">
        <f t="shared" si="6"/>
        <v>8</v>
      </c>
      <c r="BC110" s="9">
        <f t="shared" si="6"/>
        <v>5</v>
      </c>
      <c r="BD110" s="9">
        <f t="shared" si="6"/>
        <v>6</v>
      </c>
      <c r="BE110" s="9">
        <f t="shared" si="6"/>
        <v>5</v>
      </c>
      <c r="BF110" s="9">
        <f t="shared" si="6"/>
        <v>6</v>
      </c>
      <c r="BG110" s="9">
        <f t="shared" si="6"/>
        <v>6</v>
      </c>
      <c r="BH110" s="9">
        <f t="shared" si="6"/>
        <v>5</v>
      </c>
      <c r="BI110" s="9">
        <f t="shared" si="6"/>
        <v>6</v>
      </c>
      <c r="BJ110" s="9" t="e">
        <f t="shared" si="6"/>
        <v>#NUM!</v>
      </c>
      <c r="BK110" s="9" t="e">
        <f t="shared" si="6"/>
        <v>#NUM!</v>
      </c>
      <c r="BL110" s="9" t="e">
        <f t="shared" si="6"/>
        <v>#NUM!</v>
      </c>
      <c r="BM110" s="9" t="e">
        <f t="shared" si="6"/>
        <v>#NUM!</v>
      </c>
      <c r="BN110" s="9" t="e">
        <f t="shared" si="6"/>
        <v>#NUM!</v>
      </c>
      <c r="BO110" s="9" t="e">
        <f t="shared" si="6"/>
        <v>#NUM!</v>
      </c>
      <c r="BP110" s="9" t="e">
        <f t="shared" si="6"/>
        <v>#NUM!</v>
      </c>
      <c r="BQ110" s="9" t="e">
        <f t="shared" si="6"/>
        <v>#NUM!</v>
      </c>
      <c r="BR110" s="9" t="e">
        <f t="shared" si="6"/>
        <v>#NUM!</v>
      </c>
      <c r="BS110" s="9" t="e">
        <f t="shared" si="6"/>
        <v>#NUM!</v>
      </c>
      <c r="BT110" s="9" t="e">
        <f t="shared" si="6"/>
        <v>#NUM!</v>
      </c>
      <c r="BU110" s="10" t="e">
        <f t="shared" si="6"/>
        <v>#NUM!</v>
      </c>
      <c r="BW110" s="1" t="s">
        <v>35</v>
      </c>
      <c r="BX110" s="14" t="str">
        <f>IF(BX108&lt;BX109,"no","yes")</f>
        <v>no</v>
      </c>
      <c r="BY110" s="14" t="str">
        <f t="shared" ref="BY110:DF110" si="10">IF(BY108&lt;BY109,"no","yes")</f>
        <v>yes</v>
      </c>
      <c r="BZ110" s="14" t="str">
        <f t="shared" si="10"/>
        <v>no</v>
      </c>
      <c r="CA110" s="14" t="str">
        <f t="shared" si="10"/>
        <v>no</v>
      </c>
      <c r="CB110" s="14" t="str">
        <f t="shared" si="10"/>
        <v>yes</v>
      </c>
      <c r="CC110" s="14" t="str">
        <f t="shared" si="10"/>
        <v>yes</v>
      </c>
      <c r="CD110" s="14" t="str">
        <f t="shared" si="10"/>
        <v>yes</v>
      </c>
      <c r="CE110" s="14" t="str">
        <f t="shared" si="10"/>
        <v>no</v>
      </c>
      <c r="CF110" s="14" t="str">
        <f t="shared" si="10"/>
        <v>yes</v>
      </c>
      <c r="CG110" s="14" t="str">
        <f t="shared" si="10"/>
        <v>no</v>
      </c>
      <c r="CH110" s="14" t="str">
        <f t="shared" si="10"/>
        <v>no</v>
      </c>
      <c r="CI110" s="14" t="str">
        <f t="shared" si="10"/>
        <v>no</v>
      </c>
      <c r="CJ110" s="14" t="str">
        <f t="shared" si="10"/>
        <v>no</v>
      </c>
      <c r="CK110" s="14" t="str">
        <f t="shared" si="10"/>
        <v>no</v>
      </c>
      <c r="CL110" s="14" t="str">
        <f t="shared" si="10"/>
        <v>no</v>
      </c>
      <c r="CM110" s="14" t="str">
        <f t="shared" si="10"/>
        <v>no</v>
      </c>
      <c r="CN110" s="14" t="str">
        <f t="shared" si="10"/>
        <v>no</v>
      </c>
      <c r="CO110" s="14" t="str">
        <f t="shared" si="10"/>
        <v>no</v>
      </c>
      <c r="CP110" s="14" t="str">
        <f t="shared" si="10"/>
        <v>yes</v>
      </c>
      <c r="CQ110" s="14" t="str">
        <f t="shared" si="10"/>
        <v>no</v>
      </c>
      <c r="CR110" s="14" t="str">
        <f t="shared" si="10"/>
        <v>no</v>
      </c>
      <c r="CS110" s="14" t="str">
        <f t="shared" si="10"/>
        <v>yes</v>
      </c>
      <c r="CT110" s="14" t="str">
        <f t="shared" si="10"/>
        <v>no</v>
      </c>
      <c r="CU110" s="14" t="e">
        <f t="shared" si="10"/>
        <v>#VALUE!</v>
      </c>
      <c r="CV110" s="14" t="e">
        <f t="shared" si="10"/>
        <v>#VALUE!</v>
      </c>
      <c r="CW110" s="14" t="e">
        <f t="shared" si="10"/>
        <v>#VALUE!</v>
      </c>
      <c r="CX110" s="14" t="e">
        <f t="shared" si="10"/>
        <v>#VALUE!</v>
      </c>
      <c r="CY110" s="14" t="e">
        <f t="shared" si="10"/>
        <v>#VALUE!</v>
      </c>
      <c r="CZ110" s="14" t="e">
        <f t="shared" si="10"/>
        <v>#VALUE!</v>
      </c>
      <c r="DA110" s="14" t="e">
        <f t="shared" si="10"/>
        <v>#VALUE!</v>
      </c>
      <c r="DB110" s="14" t="e">
        <f t="shared" si="10"/>
        <v>#VALUE!</v>
      </c>
      <c r="DC110" s="14" t="e">
        <f t="shared" si="10"/>
        <v>#VALUE!</v>
      </c>
      <c r="DD110" s="14" t="e">
        <f t="shared" si="10"/>
        <v>#VALUE!</v>
      </c>
      <c r="DE110" s="14" t="e">
        <f t="shared" si="10"/>
        <v>#VALUE!</v>
      </c>
      <c r="DF110" s="14" t="e">
        <f t="shared" si="10"/>
        <v>#VALUE!</v>
      </c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</row>
    <row r="111" spans="1:149" x14ac:dyDescent="0.45">
      <c r="A111" s="20" t="s">
        <v>5</v>
      </c>
      <c r="B111" s="20">
        <f>_xlfn.STDEV.S(A3:A102)</f>
        <v>7.2850753758848104</v>
      </c>
      <c r="C111" s="20">
        <f t="shared" ref="C111:X111" si="11">_xlfn.STDEV.S(B3:B102)</f>
        <v>10.362636847069499</v>
      </c>
      <c r="D111" s="20"/>
      <c r="E111" s="20">
        <f t="shared" si="11"/>
        <v>9.6791768578978221</v>
      </c>
      <c r="F111" s="20">
        <f t="shared" si="11"/>
        <v>8.0710231161491635</v>
      </c>
      <c r="G111" s="20">
        <f t="shared" si="11"/>
        <v>8.9613028904813561</v>
      </c>
      <c r="H111" s="20"/>
      <c r="I111" s="20">
        <f t="shared" si="11"/>
        <v>9.8969386145107521</v>
      </c>
      <c r="J111" s="20">
        <f t="shared" si="11"/>
        <v>8.3006388947240701</v>
      </c>
      <c r="K111" s="20">
        <f t="shared" si="11"/>
        <v>10.252981827918962</v>
      </c>
      <c r="L111" s="20">
        <f t="shared" si="11"/>
        <v>11.890340702444234</v>
      </c>
      <c r="M111" s="20"/>
      <c r="N111" s="20">
        <f t="shared" si="11"/>
        <v>11.259187045665994</v>
      </c>
      <c r="O111" s="20">
        <f t="shared" si="11"/>
        <v>11.230815291919466</v>
      </c>
      <c r="P111" s="20">
        <f t="shared" si="11"/>
        <v>10.829980833246426</v>
      </c>
      <c r="Q111" s="20">
        <f t="shared" si="11"/>
        <v>11.064453046225157</v>
      </c>
      <c r="R111" s="20">
        <f t="shared" si="11"/>
        <v>11.999406550982329</v>
      </c>
      <c r="S111" s="20">
        <f t="shared" si="11"/>
        <v>9.2523052000650843</v>
      </c>
      <c r="T111" s="20">
        <f t="shared" si="11"/>
        <v>9.5388625626905306</v>
      </c>
      <c r="U111" s="20">
        <f t="shared" si="11"/>
        <v>11.299664784515702</v>
      </c>
      <c r="V111" s="20">
        <f t="shared" si="11"/>
        <v>9.0915656328580585</v>
      </c>
      <c r="W111" s="20">
        <f t="shared" si="11"/>
        <v>9.5388625626905306</v>
      </c>
      <c r="X111" s="20">
        <f t="shared" si="11"/>
        <v>11.299664784515702</v>
      </c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L111" t="s">
        <v>29</v>
      </c>
      <c r="AM111" s="8">
        <f t="shared" si="8"/>
        <v>12</v>
      </c>
      <c r="AN111" s="9">
        <f t="shared" si="6"/>
        <v>23</v>
      </c>
      <c r="AO111" s="9">
        <f t="shared" si="6"/>
        <v>9</v>
      </c>
      <c r="AP111" s="9">
        <f t="shared" si="6"/>
        <v>11</v>
      </c>
      <c r="AQ111" s="9">
        <f t="shared" si="6"/>
        <v>13</v>
      </c>
      <c r="AR111" s="9">
        <f t="shared" si="6"/>
        <v>15</v>
      </c>
      <c r="AS111" s="9">
        <f t="shared" si="6"/>
        <v>12</v>
      </c>
      <c r="AT111" s="9">
        <f t="shared" si="6"/>
        <v>14.75</v>
      </c>
      <c r="AU111" s="9">
        <f t="shared" si="6"/>
        <v>9</v>
      </c>
      <c r="AV111" s="9">
        <f t="shared" si="6"/>
        <v>18</v>
      </c>
      <c r="AW111" s="9">
        <f t="shared" si="6"/>
        <v>19</v>
      </c>
      <c r="AX111" s="9">
        <f t="shared" si="6"/>
        <v>11</v>
      </c>
      <c r="AY111" s="9">
        <f t="shared" si="6"/>
        <v>18</v>
      </c>
      <c r="AZ111" s="9">
        <f t="shared" si="6"/>
        <v>16.75</v>
      </c>
      <c r="BA111" s="9">
        <f t="shared" si="6"/>
        <v>14.75</v>
      </c>
      <c r="BB111" s="9">
        <f t="shared" si="6"/>
        <v>11</v>
      </c>
      <c r="BC111" s="9">
        <f t="shared" si="6"/>
        <v>23</v>
      </c>
      <c r="BD111" s="9">
        <f t="shared" si="6"/>
        <v>10</v>
      </c>
      <c r="BE111" s="9">
        <f t="shared" si="6"/>
        <v>17</v>
      </c>
      <c r="BF111" s="9">
        <f t="shared" si="6"/>
        <v>22</v>
      </c>
      <c r="BG111" s="9">
        <f t="shared" si="6"/>
        <v>10</v>
      </c>
      <c r="BH111" s="9">
        <f t="shared" si="6"/>
        <v>17</v>
      </c>
      <c r="BI111" s="9">
        <f t="shared" si="6"/>
        <v>22</v>
      </c>
      <c r="BJ111" s="9" t="e">
        <f t="shared" si="6"/>
        <v>#NUM!</v>
      </c>
      <c r="BK111" s="9" t="e">
        <f t="shared" si="6"/>
        <v>#NUM!</v>
      </c>
      <c r="BL111" s="9" t="e">
        <f t="shared" si="6"/>
        <v>#NUM!</v>
      </c>
      <c r="BM111" s="9" t="e">
        <f t="shared" si="6"/>
        <v>#NUM!</v>
      </c>
      <c r="BN111" s="9" t="e">
        <f t="shared" si="6"/>
        <v>#NUM!</v>
      </c>
      <c r="BO111" s="9" t="e">
        <f t="shared" si="6"/>
        <v>#NUM!</v>
      </c>
      <c r="BP111" s="9" t="e">
        <f t="shared" si="6"/>
        <v>#NUM!</v>
      </c>
      <c r="BQ111" s="9" t="e">
        <f t="shared" si="6"/>
        <v>#NUM!</v>
      </c>
      <c r="BR111" s="9" t="e">
        <f t="shared" si="6"/>
        <v>#NUM!</v>
      </c>
      <c r="BS111" s="9" t="e">
        <f t="shared" si="6"/>
        <v>#NUM!</v>
      </c>
      <c r="BT111" s="9" t="e">
        <f t="shared" si="6"/>
        <v>#NUM!</v>
      </c>
      <c r="BU111" s="10" t="e">
        <f t="shared" si="6"/>
        <v>#NUM!</v>
      </c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</row>
    <row r="112" spans="1:149" x14ac:dyDescent="0.45">
      <c r="A112" s="20" t="s">
        <v>6</v>
      </c>
      <c r="B112" s="20">
        <f>_xlfn.VAR.S(A3:A102)</f>
        <v>53.072323232323207</v>
      </c>
      <c r="C112" s="20">
        <f t="shared" ref="C112:X112" si="12">_xlfn.VAR.S(B3:B102)</f>
        <v>107.38424242424249</v>
      </c>
      <c r="D112" s="20"/>
      <c r="E112" s="20">
        <f t="shared" si="12"/>
        <v>93.686464646464771</v>
      </c>
      <c r="F112" s="20">
        <f t="shared" si="12"/>
        <v>65.14141414141416</v>
      </c>
      <c r="G112" s="20">
        <f t="shared" si="12"/>
        <v>80.304949494949497</v>
      </c>
      <c r="H112" s="20"/>
      <c r="I112" s="20">
        <f t="shared" si="12"/>
        <v>97.949393939394014</v>
      </c>
      <c r="J112" s="20">
        <f t="shared" si="12"/>
        <v>68.900606060606037</v>
      </c>
      <c r="K112" s="20">
        <f t="shared" si="12"/>
        <v>105.12363636363645</v>
      </c>
      <c r="L112" s="20">
        <f t="shared" si="12"/>
        <v>141.38020202020206</v>
      </c>
      <c r="M112" s="20"/>
      <c r="N112" s="20">
        <f t="shared" si="12"/>
        <v>126.76929292929294</v>
      </c>
      <c r="O112" s="20">
        <f t="shared" si="12"/>
        <v>126.13121212121212</v>
      </c>
      <c r="P112" s="20">
        <f t="shared" si="12"/>
        <v>117.28848484848494</v>
      </c>
      <c r="Q112" s="20">
        <f t="shared" si="12"/>
        <v>122.42212121212118</v>
      </c>
      <c r="R112" s="20">
        <f t="shared" si="12"/>
        <v>143.98575757575765</v>
      </c>
      <c r="S112" s="20">
        <f t="shared" si="12"/>
        <v>85.605151515151405</v>
      </c>
      <c r="T112" s="20">
        <f t="shared" si="12"/>
        <v>90.989898989898947</v>
      </c>
      <c r="U112" s="20">
        <f t="shared" si="12"/>
        <v>127.68242424242428</v>
      </c>
      <c r="V112" s="20">
        <f t="shared" si="12"/>
        <v>82.656565656565746</v>
      </c>
      <c r="W112" s="20">
        <f t="shared" si="12"/>
        <v>90.989898989898947</v>
      </c>
      <c r="X112" s="20">
        <f t="shared" si="12"/>
        <v>127.68242424242428</v>
      </c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L112" t="s">
        <v>1</v>
      </c>
      <c r="AM112" s="11">
        <f>AM119-$AM121</f>
        <v>432.72</v>
      </c>
      <c r="AN112" s="12">
        <f t="shared" ref="AN112:BU112" si="13">AN119-$AM121</f>
        <v>415.64</v>
      </c>
      <c r="AO112" s="12">
        <f t="shared" si="13"/>
        <v>433.03</v>
      </c>
      <c r="AP112" s="12">
        <f t="shared" si="13"/>
        <v>415.52</v>
      </c>
      <c r="AQ112" s="12">
        <f t="shared" si="13"/>
        <v>431.3</v>
      </c>
      <c r="AR112" s="12">
        <f t="shared" si="13"/>
        <v>418.91</v>
      </c>
      <c r="AS112" s="12">
        <f t="shared" si="13"/>
        <v>432.33</v>
      </c>
      <c r="AT112" s="12">
        <f t="shared" si="13"/>
        <v>417.49</v>
      </c>
      <c r="AU112" s="12">
        <f t="shared" si="13"/>
        <v>432.78</v>
      </c>
      <c r="AV112" s="12">
        <f t="shared" si="13"/>
        <v>410.26</v>
      </c>
      <c r="AW112" s="12">
        <f t="shared" si="13"/>
        <v>242.44</v>
      </c>
      <c r="AX112" s="12">
        <f t="shared" si="13"/>
        <v>432.47</v>
      </c>
      <c r="AY112" s="12">
        <f t="shared" si="13"/>
        <v>410.28</v>
      </c>
      <c r="AZ112" s="12">
        <f t="shared" si="13"/>
        <v>241.99</v>
      </c>
      <c r="BA112" s="12">
        <f t="shared" si="13"/>
        <v>431.38</v>
      </c>
      <c r="BB112" s="12">
        <f t="shared" si="13"/>
        <v>404.39</v>
      </c>
      <c r="BC112" s="12">
        <f t="shared" si="13"/>
        <v>242.79</v>
      </c>
      <c r="BD112" s="12">
        <f t="shared" si="13"/>
        <v>433.97</v>
      </c>
      <c r="BE112" s="12">
        <f t="shared" si="13"/>
        <v>410.6</v>
      </c>
      <c r="BF112" s="12">
        <f t="shared" si="13"/>
        <v>242.12</v>
      </c>
      <c r="BG112" s="12">
        <f t="shared" si="13"/>
        <v>433.9</v>
      </c>
      <c r="BH112" s="12">
        <f t="shared" si="13"/>
        <v>410.6</v>
      </c>
      <c r="BI112" s="12">
        <f t="shared" si="13"/>
        <v>242.12</v>
      </c>
      <c r="BJ112" s="12" t="e">
        <f t="shared" si="13"/>
        <v>#DIV/0!</v>
      </c>
      <c r="BK112" s="12" t="e">
        <f t="shared" si="13"/>
        <v>#DIV/0!</v>
      </c>
      <c r="BL112" s="12" t="e">
        <f t="shared" si="13"/>
        <v>#DIV/0!</v>
      </c>
      <c r="BM112" s="12" t="e">
        <f t="shared" si="13"/>
        <v>#DIV/0!</v>
      </c>
      <c r="BN112" s="12" t="e">
        <f t="shared" si="13"/>
        <v>#DIV/0!</v>
      </c>
      <c r="BO112" s="12" t="e">
        <f t="shared" si="13"/>
        <v>#DIV/0!</v>
      </c>
      <c r="BP112" s="12" t="e">
        <f t="shared" si="13"/>
        <v>#DIV/0!</v>
      </c>
      <c r="BQ112" s="12" t="e">
        <f t="shared" si="13"/>
        <v>#DIV/0!</v>
      </c>
      <c r="BR112" s="12" t="e">
        <f t="shared" si="13"/>
        <v>#DIV/0!</v>
      </c>
      <c r="BS112" s="12" t="e">
        <f t="shared" si="13"/>
        <v>#DIV/0!</v>
      </c>
      <c r="BT112" s="12" t="e">
        <f t="shared" si="13"/>
        <v>#DIV/0!</v>
      </c>
      <c r="BU112" s="13" t="e">
        <f t="shared" si="13"/>
        <v>#DIV/0!</v>
      </c>
      <c r="BW112" t="s">
        <v>36</v>
      </c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</row>
    <row r="113" spans="1:149" x14ac:dyDescent="0.45">
      <c r="A113" s="20" t="s">
        <v>7</v>
      </c>
      <c r="B113" s="20">
        <f>KURT(A3:A102)</f>
        <v>1.4213406262534245</v>
      </c>
      <c r="C113" s="20">
        <f t="shared" ref="C113:X113" si="14">KURT(B3:B102)</f>
        <v>0.60578603239736095</v>
      </c>
      <c r="D113" s="20"/>
      <c r="E113" s="20">
        <f t="shared" si="14"/>
        <v>0.78911326417961458</v>
      </c>
      <c r="F113" s="20">
        <f t="shared" si="14"/>
        <v>0.59761294586513936</v>
      </c>
      <c r="G113" s="20">
        <f t="shared" si="14"/>
        <v>-0.16423596138555219</v>
      </c>
      <c r="H113" s="20"/>
      <c r="I113" s="20">
        <f t="shared" si="14"/>
        <v>2.3138217604203084</v>
      </c>
      <c r="J113" s="20">
        <f t="shared" si="14"/>
        <v>-0.46992046216237382</v>
      </c>
      <c r="K113" s="20">
        <f t="shared" si="14"/>
        <v>1.2358962052393321</v>
      </c>
      <c r="L113" s="20">
        <f t="shared" si="14"/>
        <v>7.2544090039408164</v>
      </c>
      <c r="M113" s="20"/>
      <c r="N113" s="20">
        <f t="shared" si="14"/>
        <v>0.91155892531207572</v>
      </c>
      <c r="O113" s="20">
        <f t="shared" si="14"/>
        <v>7.6301621694571828</v>
      </c>
      <c r="P113" s="20">
        <f t="shared" si="14"/>
        <v>7.0123759331061208</v>
      </c>
      <c r="Q113" s="20">
        <f t="shared" si="14"/>
        <v>-0.49262051899624648</v>
      </c>
      <c r="R113" s="20">
        <f t="shared" si="14"/>
        <v>9.2124117390402667</v>
      </c>
      <c r="S113" s="20">
        <f t="shared" si="14"/>
        <v>3.9270320807590409E-2</v>
      </c>
      <c r="T113" s="20">
        <f t="shared" si="14"/>
        <v>0.43968822107891459</v>
      </c>
      <c r="U113" s="20">
        <f t="shared" si="14"/>
        <v>7.3067316672328104</v>
      </c>
      <c r="V113" s="20">
        <f t="shared" si="14"/>
        <v>-0.27627187434408462</v>
      </c>
      <c r="W113" s="20">
        <f t="shared" si="14"/>
        <v>0.43968822107891459</v>
      </c>
      <c r="X113" s="20">
        <f t="shared" si="14"/>
        <v>7.3067316672328104</v>
      </c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</row>
    <row r="114" spans="1:149" x14ac:dyDescent="0.45">
      <c r="A114" s="20" t="s">
        <v>8</v>
      </c>
      <c r="B114" s="20">
        <f>SKEW(A3:A102)</f>
        <v>-0.63656121543432032</v>
      </c>
      <c r="C114" s="20">
        <f t="shared" ref="C114:X114" si="15">SKEW(B3:B102)</f>
        <v>-0.30041794955440831</v>
      </c>
      <c r="D114" s="20"/>
      <c r="E114" s="20">
        <f t="shared" si="15"/>
        <v>-0.80836794797129241</v>
      </c>
      <c r="F114" s="20">
        <f t="shared" si="15"/>
        <v>-0.1672409848937236</v>
      </c>
      <c r="G114" s="20">
        <f t="shared" si="15"/>
        <v>3.5466501049789159E-3</v>
      </c>
      <c r="H114" s="20"/>
      <c r="I114" s="20">
        <f t="shared" si="15"/>
        <v>-0.88736161751013665</v>
      </c>
      <c r="J114" s="20">
        <f t="shared" si="15"/>
        <v>-0.35847602918830235</v>
      </c>
      <c r="K114" s="20">
        <f t="shared" si="15"/>
        <v>-0.65501252330101511</v>
      </c>
      <c r="L114" s="20">
        <f t="shared" si="15"/>
        <v>2.3733699953157705</v>
      </c>
      <c r="M114" s="20"/>
      <c r="N114" s="20">
        <f t="shared" si="15"/>
        <v>-0.78998778970811567</v>
      </c>
      <c r="O114" s="20">
        <f t="shared" si="15"/>
        <v>2.4031236582504367</v>
      </c>
      <c r="P114" s="20">
        <f t="shared" si="15"/>
        <v>-1.5605316678264456</v>
      </c>
      <c r="Q114" s="20">
        <f t="shared" si="15"/>
        <v>-0.446419748124669</v>
      </c>
      <c r="R114" s="20">
        <f t="shared" si="15"/>
        <v>2.2421522727346028</v>
      </c>
      <c r="S114" s="20">
        <f t="shared" si="15"/>
        <v>-0.60936612631380105</v>
      </c>
      <c r="T114" s="20">
        <f t="shared" si="15"/>
        <v>-0.5029715120544912</v>
      </c>
      <c r="U114" s="20">
        <f t="shared" si="15"/>
        <v>2.3443870567253318</v>
      </c>
      <c r="V114" s="20">
        <f t="shared" si="15"/>
        <v>-0.51249269740246928</v>
      </c>
      <c r="W114" s="20">
        <f t="shared" si="15"/>
        <v>-0.5029715120544912</v>
      </c>
      <c r="X114" s="20">
        <f t="shared" si="15"/>
        <v>2.3443870567253318</v>
      </c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L114" t="s">
        <v>22</v>
      </c>
      <c r="AM114" s="5">
        <f t="array" ref="AM114">MIN(IF(ISBLANK(A3:A102),"",IF(A3:A102&gt;=AM115-$AM104*(AM117-AM115),A3:A102,"")))</f>
        <v>406</v>
      </c>
      <c r="AN114" s="6">
        <f t="array" ref="AN114">MIN(IF(ISBLANK(B3:B102),"",IF(B3:B102&gt;=AN115-$AM104*(AN117-AN115),B3:B102,"")))</f>
        <v>385</v>
      </c>
      <c r="AO114" s="6">
        <f t="array" ref="AO114">MIN(IF(ISBLANK(C3:C102),"",IF(C3:C102&gt;=AO115-$AM104*(AO117-AO115),C3:C102,"")))</f>
        <v>410</v>
      </c>
      <c r="AP114" s="6">
        <f t="array" ref="AP114">MIN(IF(ISBLANK(D3:D102),"",IF(D3:D102&gt;=AP115-$AM104*(AP117-AP115),D3:D102,"")))</f>
        <v>391</v>
      </c>
      <c r="AQ114" s="6">
        <f t="array" ref="AQ114">MIN(IF(ISBLANK(E3:E102),"",IF(E3:E102&gt;=AQ115-$AM104*(AQ117-AQ115),E3:E102,"")))</f>
        <v>409</v>
      </c>
      <c r="AR114" s="6">
        <f t="array" ref="AR114">MIN(IF(ISBLANK(F3:F102),"",IF(F3:F102&gt;=AR115-$AM104*(AR117-AR115),F3:F102,"")))</f>
        <v>395</v>
      </c>
      <c r="AS114" s="6">
        <f t="array" ref="AS114">MIN(IF(ISBLANK(G3:G102),"",IF(G3:G102&gt;=AS115-$AM104*(AS117-AS115),G3:G102,"")))</f>
        <v>409</v>
      </c>
      <c r="AT114" s="6">
        <f t="array" ref="AT114">MIN(IF(ISBLANK(H3:H102),"",IF(H3:H102&gt;=AT115-$AM104*(AT117-AT115),H3:H102,"")))</f>
        <v>394</v>
      </c>
      <c r="AU114" s="6">
        <f t="array" ref="AU114">MIN(IF(ISBLANK(I3:I102),"",IF(I3:I102&gt;=AU115-$AM104*(AU117-AU115),I3:I102,"")))</f>
        <v>413</v>
      </c>
      <c r="AV114" s="6">
        <f t="array" ref="AV114">MIN(IF(ISBLANK(J3:J102),"",IF(J3:J102&gt;=AV115-$AM104*(AV117-AV115),J3:J102,"")))</f>
        <v>380</v>
      </c>
      <c r="AW114" s="6">
        <f t="array" ref="AW114">MIN(IF(ISBLANK(K3:K102),"",IF(K3:K102&gt;=AW115-$AM104*(AW117-AW115),K3:K102,"")))</f>
        <v>227</v>
      </c>
      <c r="AX114" s="6">
        <f t="array" ref="AX114">MIN(IF(ISBLANK(L3:L102),"",IF(L3:L102&gt;=AX115-$AM104*(AX117-AX115),L3:L102,"")))</f>
        <v>404</v>
      </c>
      <c r="AY114" s="6">
        <f t="array" ref="AY114">MIN(IF(ISBLANK(M3:M102),"",IF(M3:M102&gt;=AY115-$AM104*(AY117-AY115),M3:M102,"")))</f>
        <v>378</v>
      </c>
      <c r="AZ114" s="6">
        <f t="array" ref="AZ114">MIN(IF(ISBLANK(N3:N102),"",IF(N3:N102&gt;=AZ115-$AM104*(AZ117-AZ115),N3:N102,"")))</f>
        <v>228</v>
      </c>
      <c r="BA114" s="6">
        <f t="array" ref="BA114">MIN(IF(ISBLANK(O3:O102),"",IF(O3:O102&gt;=BA115-$AM104*(BA117-BA115),O3:O102,"")))</f>
        <v>402</v>
      </c>
      <c r="BB114" s="6">
        <f t="array" ref="BB114">MIN(IF(ISBLANK(P3:P102),"",IF(P3:P102&gt;=BB115-$AM104*(BB117-BB115),P3:P102,"")))</f>
        <v>377</v>
      </c>
      <c r="BC114" s="6">
        <f t="array" ref="BC114">MIN(IF(ISBLANK(Q3:Q102),"",IF(Q3:Q102&gt;=BC115-$AM104*(BC117-BC115),Q3:Q102,"")))</f>
        <v>225</v>
      </c>
      <c r="BD114" s="6">
        <f t="array" ref="BD114">MIN(IF(ISBLANK(R3:R102),"",IF(R3:R102&gt;=BD115-$AM104*(BD117-BD115),R3:R102,"")))</f>
        <v>410</v>
      </c>
      <c r="BE114" s="6">
        <f t="array" ref="BE114">MIN(IF(ISBLANK(S3:S102),"",IF(S3:S102&gt;=BE115-$AM104*(BE117-BE115),S3:S102,"")))</f>
        <v>380</v>
      </c>
      <c r="BF114" s="6">
        <f t="array" ref="BF114">MIN(IF(ISBLANK(T3:T102),"",IF(T3:T102&gt;=BF115-$AM104*(BF117-BF115),T3:T102,"")))</f>
        <v>229</v>
      </c>
      <c r="BG114" s="6">
        <f t="array" ref="BG114">MIN(IF(ISBLANK(U3:U102),"",IF(U3:U102&gt;=BG115-$AM104*(BG117-BG115),U3:U102,"")))</f>
        <v>411</v>
      </c>
      <c r="BH114" s="6">
        <f t="array" ref="BH114">MIN(IF(ISBLANK(V3:V102),"",IF(V3:V102&gt;=BH115-$AM104*(BH117-BH115),V3:V102,"")))</f>
        <v>380</v>
      </c>
      <c r="BI114" s="6">
        <f t="array" ref="BI114">MIN(IF(ISBLANK(W3:W102),"",IF(W3:W102&gt;=BI115-$AM104*(BI117-BI115),W3:W102,"")))</f>
        <v>229</v>
      </c>
      <c r="BJ114" s="6">
        <f t="array" ref="BJ114">MIN(IF(ISBLANK(X3:X102),"",IF(X3:X102&gt;=BJ115-$AM104*(BJ117-BJ115),X3:X102,"")))</f>
        <v>0</v>
      </c>
      <c r="BK114" s="6">
        <f t="array" ref="BK114">MIN(IF(ISBLANK(Y3:Y102),"",IF(Y3:Y102&gt;=BK115-$AM104*(BK117-BK115),Y3:Y102,"")))</f>
        <v>0</v>
      </c>
      <c r="BL114" s="6">
        <f t="array" ref="BL114">MIN(IF(ISBLANK(Z3:Z102),"",IF(Z3:Z102&gt;=BL115-$AM104*(BL117-BL115),Z3:Z102,"")))</f>
        <v>0</v>
      </c>
      <c r="BM114" s="6">
        <f t="array" ref="BM114">MIN(IF(ISBLANK(AA3:AA102),"",IF(AA3:AA102&gt;=BM115-$AM104*(BM117-BM115),AA3:AA102,"")))</f>
        <v>0</v>
      </c>
      <c r="BN114" s="6">
        <f t="array" ref="BN114">MIN(IF(ISBLANK(AB3:AB102),"",IF(AB3:AB102&gt;=BN115-$AM104*(BN117-BN115),AB3:AB102,"")))</f>
        <v>0</v>
      </c>
      <c r="BO114" s="6">
        <f t="array" ref="BO114">MIN(IF(ISBLANK(AC3:AC102),"",IF(AC3:AC102&gt;=BO115-$AM104*(BO117-BO115),AC3:AC102,"")))</f>
        <v>0</v>
      </c>
      <c r="BP114" s="6">
        <f t="array" ref="BP114">MIN(IF(ISBLANK(AD3:AD102),"",IF(AD3:AD102&gt;=BP115-$AM104*(BP117-BP115),AD3:AD102,"")))</f>
        <v>0</v>
      </c>
      <c r="BQ114" s="6">
        <f t="array" ref="BQ114">MIN(IF(ISBLANK(AE3:AE102),"",IF(AE3:AE102&gt;=BQ115-$AM104*(BQ117-BQ115),AE3:AE102,"")))</f>
        <v>0</v>
      </c>
      <c r="BR114" s="6">
        <f t="array" ref="BR114">MIN(IF(ISBLANK(AF3:AF102),"",IF(AF3:AF102&gt;=BR115-$AM104*(BR117-BR115),AF3:AF102,"")))</f>
        <v>0</v>
      </c>
      <c r="BS114" s="6">
        <f t="array" ref="BS114">MIN(IF(ISBLANK(AG3:AG102),"",IF(AG3:AG102&gt;=BS115-$AM104*(BS117-BS115),AG3:AG102,"")))</f>
        <v>0</v>
      </c>
      <c r="BT114" s="6">
        <f t="array" ref="BT114">MIN(IF(ISBLANK(AH3:AH102),"",IF(AH3:AH102&gt;=BT115-$AM104*(BT117-BT115),AH3:AH102,"")))</f>
        <v>0</v>
      </c>
      <c r="BU114" s="7">
        <f t="array" ref="BU114">MIN(IF(ISBLANK(AI3:AI102),"",IF(AI3:AI102&gt;=BU115-$AM104*(BU117-BU115),AI3:AI102,"")))</f>
        <v>0</v>
      </c>
      <c r="BW114" s="15" t="s">
        <v>37</v>
      </c>
      <c r="BX114" s="15">
        <f>[1]!DAGOSTINO(A3:A102)</f>
        <v>11.418741877655467</v>
      </c>
      <c r="BY114" s="15">
        <f>[1]!DAGOSTINO(B3:B102)</f>
        <v>3.2005385393818204</v>
      </c>
      <c r="BZ114" s="15">
        <f>[1]!DAGOSTINO(C3:C102)</f>
        <v>7.7258351902755154</v>
      </c>
      <c r="CA114" s="15">
        <f>[1]!DAGOSTINO(D3:D102)</f>
        <v>12.055077748408966</v>
      </c>
      <c r="CB114" s="15">
        <f>[1]!DAGOSTINO(E3:E102)</f>
        <v>2.0797717612883013</v>
      </c>
      <c r="CC114" s="15">
        <f>[1]!DAGOSTINO(F3:F102)</f>
        <v>4.0920847697479668E-2</v>
      </c>
      <c r="CD114" s="15">
        <f>[1]!DAGOSTINO(G3:G102)</f>
        <v>2.8332674558737097</v>
      </c>
      <c r="CE114" s="15">
        <f>[1]!DAGOSTINO(H3:H102)</f>
        <v>20.031680034818404</v>
      </c>
      <c r="CF114" s="15">
        <f>[1]!DAGOSTINO(I3:I102)</f>
        <v>3.4675404410428703</v>
      </c>
      <c r="CG114" s="15">
        <f>[1]!DAGOSTINO(J3:J102)</f>
        <v>10.961711501377618</v>
      </c>
      <c r="CH114" s="15">
        <f>[1]!DAGOSTINO(K3:K102)</f>
        <v>67.20054083315074</v>
      </c>
      <c r="CI114" s="15">
        <f>[1]!DAGOSTINO(L3:L102)</f>
        <v>3.1386875869108128</v>
      </c>
      <c r="CJ114" s="15">
        <f>[1]!DAGOSTINO(M3:M102)</f>
        <v>12.181235858919793</v>
      </c>
      <c r="CK114" s="15">
        <f>[1]!DAGOSTINO(N3:N102)</f>
        <v>68.635469830473028</v>
      </c>
      <c r="CL114" s="15">
        <f>[1]!DAGOSTINO(O3:O102)</f>
        <v>49.219218998267166</v>
      </c>
      <c r="CM114" s="15">
        <f>[1]!DAGOSTINO(P3:P102)</f>
        <v>4.8019791714633566</v>
      </c>
      <c r="CN114" s="15">
        <f>[1]!DAGOSTINO(Q3:Q102)</f>
        <v>68.496793012821442</v>
      </c>
      <c r="CO114" s="15">
        <f>[1]!DAGOSTINO(R3:R102)</f>
        <v>6.0646311372694175</v>
      </c>
      <c r="CP114" s="15">
        <f>[1]!DAGOSTINO(S3:S102)</f>
        <v>5.2601939589221827</v>
      </c>
      <c r="CQ114" s="15">
        <f>[1]!DAGOSTINO(T3:T102)</f>
        <v>66.724146858910984</v>
      </c>
      <c r="CR114" s="15">
        <f>[1]!DAGOSTINO(U3:U102)</f>
        <v>4.6344043643197796</v>
      </c>
      <c r="CS114" s="15">
        <f>[1]!DAGOSTINO(V3:V102)</f>
        <v>5.2601939589221827</v>
      </c>
      <c r="CT114" s="15">
        <f>[1]!DAGOSTINO(W3:W102)</f>
        <v>66.724146858910984</v>
      </c>
      <c r="CU114" s="15" t="e">
        <f>[1]!DAGOSTINO(X3:X102)</f>
        <v>#N/A</v>
      </c>
      <c r="CV114" s="15" t="e">
        <f>[1]!DAGOSTINO(Y3:Y102)</f>
        <v>#N/A</v>
      </c>
      <c r="CW114" s="15" t="e">
        <f>[1]!DAGOSTINO(Z3:Z102)</f>
        <v>#N/A</v>
      </c>
      <c r="CX114" s="15" t="e">
        <f>[1]!DAGOSTINO(AA3:AA102)</f>
        <v>#N/A</v>
      </c>
      <c r="CY114" s="15" t="e">
        <f>[1]!DAGOSTINO(AB3:AB102)</f>
        <v>#N/A</v>
      </c>
      <c r="CZ114" s="15" t="e">
        <f>[1]!DAGOSTINO(AC3:AC102)</f>
        <v>#N/A</v>
      </c>
      <c r="DA114" s="15" t="e">
        <f>[1]!DAGOSTINO(AD3:AD102)</f>
        <v>#N/A</v>
      </c>
      <c r="DB114" s="15" t="e">
        <f>[1]!DAGOSTINO(AE3:AE102)</f>
        <v>#N/A</v>
      </c>
      <c r="DC114" s="15" t="e">
        <f>[1]!DAGOSTINO(AF3:AF102)</f>
        <v>#N/A</v>
      </c>
      <c r="DD114" s="15" t="e">
        <f>[1]!DAGOSTINO(AG3:AG102)</f>
        <v>#N/A</v>
      </c>
      <c r="DE114" s="15" t="e">
        <f>[1]!DAGOSTINO(AH3:AH102)</f>
        <v>#N/A</v>
      </c>
      <c r="DF114" s="15" t="e">
        <f>[1]!DAGOSTINO(AI3:AI102)</f>
        <v>#N/A</v>
      </c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</row>
    <row r="115" spans="1:149" x14ac:dyDescent="0.45">
      <c r="A115" s="20" t="s">
        <v>9</v>
      </c>
      <c r="B115" s="20">
        <f>B116-B117</f>
        <v>44</v>
      </c>
      <c r="C115" s="20">
        <f t="shared" ref="C115:X115" si="16">C116-C117</f>
        <v>60</v>
      </c>
      <c r="D115" s="20"/>
      <c r="E115" s="20">
        <f t="shared" si="16"/>
        <v>48</v>
      </c>
      <c r="F115" s="20">
        <f t="shared" si="16"/>
        <v>41</v>
      </c>
      <c r="G115" s="20">
        <f t="shared" si="16"/>
        <v>45</v>
      </c>
      <c r="H115" s="20"/>
      <c r="I115" s="20">
        <f t="shared" si="16"/>
        <v>63</v>
      </c>
      <c r="J115" s="20">
        <f t="shared" si="16"/>
        <v>35</v>
      </c>
      <c r="K115" s="20">
        <f t="shared" si="16"/>
        <v>60</v>
      </c>
      <c r="L115" s="20">
        <f t="shared" si="16"/>
        <v>71</v>
      </c>
      <c r="M115" s="20"/>
      <c r="N115" s="20">
        <f t="shared" si="16"/>
        <v>56</v>
      </c>
      <c r="O115" s="20">
        <f t="shared" si="16"/>
        <v>65</v>
      </c>
      <c r="P115" s="20">
        <f t="shared" si="16"/>
        <v>79</v>
      </c>
      <c r="Q115" s="20">
        <f t="shared" si="16"/>
        <v>47</v>
      </c>
      <c r="R115" s="20">
        <f t="shared" si="16"/>
        <v>85</v>
      </c>
      <c r="S115" s="20">
        <f t="shared" si="16"/>
        <v>41</v>
      </c>
      <c r="T115" s="20">
        <f t="shared" si="16"/>
        <v>54</v>
      </c>
      <c r="U115" s="20">
        <f t="shared" si="16"/>
        <v>66</v>
      </c>
      <c r="V115" s="20">
        <f t="shared" si="16"/>
        <v>40</v>
      </c>
      <c r="W115" s="20">
        <f t="shared" si="16"/>
        <v>54</v>
      </c>
      <c r="X115" s="20">
        <f t="shared" si="16"/>
        <v>66</v>
      </c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L115" t="s">
        <v>23</v>
      </c>
      <c r="AM115" s="8">
        <f>_xlfn.QUARTILE.INC(A3:A102,1)</f>
        <v>428</v>
      </c>
      <c r="AN115" s="9">
        <f t="shared" ref="AN115:BU115" si="17">_xlfn.QUARTILE.INC(B3:B102,1)</f>
        <v>409.75</v>
      </c>
      <c r="AO115" s="9">
        <f t="shared" si="17"/>
        <v>428</v>
      </c>
      <c r="AP115" s="9">
        <f t="shared" si="17"/>
        <v>411.75</v>
      </c>
      <c r="AQ115" s="9">
        <f t="shared" si="17"/>
        <v>426</v>
      </c>
      <c r="AR115" s="9">
        <f t="shared" si="17"/>
        <v>414</v>
      </c>
      <c r="AS115" s="9">
        <f t="shared" si="17"/>
        <v>427</v>
      </c>
      <c r="AT115" s="9">
        <f t="shared" si="17"/>
        <v>413</v>
      </c>
      <c r="AU115" s="9">
        <f t="shared" si="17"/>
        <v>427.75</v>
      </c>
      <c r="AV115" s="9">
        <f t="shared" si="17"/>
        <v>404</v>
      </c>
      <c r="AW115" s="9">
        <f t="shared" si="17"/>
        <v>235</v>
      </c>
      <c r="AX115" s="9">
        <f t="shared" si="17"/>
        <v>425.75</v>
      </c>
      <c r="AY115" s="9">
        <f t="shared" si="17"/>
        <v>404</v>
      </c>
      <c r="AZ115" s="9">
        <f t="shared" si="17"/>
        <v>236</v>
      </c>
      <c r="BA115" s="9">
        <f t="shared" si="17"/>
        <v>424.75</v>
      </c>
      <c r="BB115" s="9">
        <f t="shared" si="17"/>
        <v>397</v>
      </c>
      <c r="BC115" s="9">
        <f t="shared" si="17"/>
        <v>235</v>
      </c>
      <c r="BD115" s="9">
        <f t="shared" si="17"/>
        <v>427.75</v>
      </c>
      <c r="BE115" s="9">
        <f t="shared" si="17"/>
        <v>404</v>
      </c>
      <c r="BF115" s="9">
        <f t="shared" si="17"/>
        <v>235</v>
      </c>
      <c r="BG115" s="9">
        <f t="shared" si="17"/>
        <v>427.75</v>
      </c>
      <c r="BH115" s="9">
        <f t="shared" si="17"/>
        <v>404</v>
      </c>
      <c r="BI115" s="9">
        <f t="shared" si="17"/>
        <v>235</v>
      </c>
      <c r="BJ115" s="9" t="e">
        <f t="shared" si="17"/>
        <v>#NUM!</v>
      </c>
      <c r="BK115" s="9" t="e">
        <f t="shared" si="17"/>
        <v>#NUM!</v>
      </c>
      <c r="BL115" s="9" t="e">
        <f t="shared" si="17"/>
        <v>#NUM!</v>
      </c>
      <c r="BM115" s="9" t="e">
        <f t="shared" si="17"/>
        <v>#NUM!</v>
      </c>
      <c r="BN115" s="9" t="e">
        <f t="shared" si="17"/>
        <v>#NUM!</v>
      </c>
      <c r="BO115" s="9" t="e">
        <f t="shared" si="17"/>
        <v>#NUM!</v>
      </c>
      <c r="BP115" s="9" t="e">
        <f t="shared" si="17"/>
        <v>#NUM!</v>
      </c>
      <c r="BQ115" s="9" t="e">
        <f t="shared" si="17"/>
        <v>#NUM!</v>
      </c>
      <c r="BR115" s="9" t="e">
        <f t="shared" si="17"/>
        <v>#NUM!</v>
      </c>
      <c r="BS115" s="9" t="e">
        <f t="shared" si="17"/>
        <v>#NUM!</v>
      </c>
      <c r="BT115" s="9" t="e">
        <f t="shared" si="17"/>
        <v>#NUM!</v>
      </c>
      <c r="BU115" s="10" t="e">
        <f t="shared" si="17"/>
        <v>#NUM!</v>
      </c>
      <c r="BW115" t="s">
        <v>33</v>
      </c>
      <c r="BX115">
        <f>[1]!DPTEST(A3:A102)</f>
        <v>3.3147570741537402E-3</v>
      </c>
      <c r="BY115">
        <f>[1]!DPTEST(B3:B102)</f>
        <v>0.20184216070037353</v>
      </c>
      <c r="BZ115">
        <f>[1]!DPTEST(C3:C102)</f>
        <v>2.1006621212140919E-2</v>
      </c>
      <c r="CA115">
        <f>[1]!DPTEST(D3:D102)</f>
        <v>2.4114214930887057E-3</v>
      </c>
      <c r="CB115">
        <f>[1]!DPTEST(E3:E102)</f>
        <v>0.35349502028105517</v>
      </c>
      <c r="CC115">
        <f>[1]!DPTEST(F3:F102)</f>
        <v>0.97974747034133558</v>
      </c>
      <c r="CD115">
        <f>[1]!DPTEST(G3:G102)</f>
        <v>0.24252906310336408</v>
      </c>
      <c r="CE115">
        <f>[1]!DPTEST(H3:H102)</f>
        <v>4.4686459691578584E-5</v>
      </c>
      <c r="CF115">
        <f>[1]!DPTEST(I3:I102)</f>
        <v>0.17661726707745262</v>
      </c>
      <c r="CG115">
        <f>[1]!DPTEST(J3:J102)</f>
        <v>4.1657633173272091E-3</v>
      </c>
      <c r="CH115">
        <f>[1]!DPTEST(K3:K102)</f>
        <v>2.55351295663786E-15</v>
      </c>
      <c r="CI115">
        <f>[1]!DPTEST(L3:L102)</f>
        <v>0.20818174776991261</v>
      </c>
      <c r="CJ115">
        <f>[1]!DPTEST(M3:M102)</f>
        <v>2.2640094843263681E-3</v>
      </c>
      <c r="CK115">
        <f>[1]!DPTEST(N3:N102)</f>
        <v>1.2212453270876722E-15</v>
      </c>
      <c r="CL115">
        <f>[1]!DPTEST(O3:O102)</f>
        <v>2.0520252164146768E-11</v>
      </c>
      <c r="CM115">
        <f>[1]!DPTEST(P3:P102)</f>
        <v>9.0628224501716703E-2</v>
      </c>
      <c r="CN115">
        <f>[1]!DPTEST(Q3:Q102)</f>
        <v>1.3322676295501878E-15</v>
      </c>
      <c r="CO115">
        <f>[1]!DPTEST(R3:R102)</f>
        <v>4.8203889380733722E-2</v>
      </c>
      <c r="CP115">
        <f>[1]!DPTEST(S3:S102)</f>
        <v>7.2071472447280516E-2</v>
      </c>
      <c r="CQ115">
        <f>[1]!DPTEST(T3:T102)</f>
        <v>3.219646771412954E-15</v>
      </c>
      <c r="CR115">
        <f>[1]!DPTEST(U3:U102)</f>
        <v>9.854892218657163E-2</v>
      </c>
      <c r="CS115">
        <f>[1]!DPTEST(V3:V102)</f>
        <v>7.2071472447280516E-2</v>
      </c>
      <c r="CT115">
        <f>[1]!DPTEST(W3:W102)</f>
        <v>3.219646771412954E-15</v>
      </c>
      <c r="CU115" t="e">
        <f>[1]!DPTEST(X3:X102)</f>
        <v>#N/A</v>
      </c>
      <c r="CV115" t="e">
        <f>[1]!DPTEST(Y3:Y102)</f>
        <v>#N/A</v>
      </c>
      <c r="CW115" t="e">
        <f>[1]!DPTEST(Z3:Z102)</f>
        <v>#N/A</v>
      </c>
      <c r="CX115" t="e">
        <f>[1]!DPTEST(AA3:AA102)</f>
        <v>#N/A</v>
      </c>
      <c r="CY115" t="e">
        <f>[1]!DPTEST(AB3:AB102)</f>
        <v>#N/A</v>
      </c>
      <c r="CZ115" t="e">
        <f>[1]!DPTEST(AC3:AC102)</f>
        <v>#N/A</v>
      </c>
      <c r="DA115" t="e">
        <f>[1]!DPTEST(AD3:AD102)</f>
        <v>#N/A</v>
      </c>
      <c r="DB115" t="e">
        <f>[1]!DPTEST(AE3:AE102)</f>
        <v>#N/A</v>
      </c>
      <c r="DC115" t="e">
        <f>[1]!DPTEST(AF3:AF102)</f>
        <v>#N/A</v>
      </c>
      <c r="DD115" t="e">
        <f>[1]!DPTEST(AG3:AG102)</f>
        <v>#N/A</v>
      </c>
      <c r="DE115" t="e">
        <f>[1]!DPTEST(AH3:AH102)</f>
        <v>#N/A</v>
      </c>
      <c r="DF115" t="e">
        <f>[1]!DPTEST(AI3:AI102)</f>
        <v>#N/A</v>
      </c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</row>
    <row r="116" spans="1:149" x14ac:dyDescent="0.45">
      <c r="A116" s="20" t="s">
        <v>10</v>
      </c>
      <c r="B116" s="20">
        <f>MAX(A3:A102)</f>
        <v>450</v>
      </c>
      <c r="C116" s="20">
        <f t="shared" ref="C116:X116" si="18">MAX(B3:B102)</f>
        <v>445</v>
      </c>
      <c r="D116" s="20"/>
      <c r="E116" s="20">
        <f t="shared" si="18"/>
        <v>433</v>
      </c>
      <c r="F116" s="20">
        <f t="shared" si="18"/>
        <v>450</v>
      </c>
      <c r="G116" s="20">
        <f t="shared" si="18"/>
        <v>440</v>
      </c>
      <c r="H116" s="20"/>
      <c r="I116" s="20">
        <f t="shared" si="18"/>
        <v>439</v>
      </c>
      <c r="J116" s="20">
        <f t="shared" si="18"/>
        <v>448</v>
      </c>
      <c r="K116" s="20">
        <f t="shared" si="18"/>
        <v>434</v>
      </c>
      <c r="L116" s="20">
        <f t="shared" si="18"/>
        <v>298</v>
      </c>
      <c r="M116" s="20"/>
      <c r="N116" s="20">
        <f t="shared" si="18"/>
        <v>434</v>
      </c>
      <c r="O116" s="20">
        <f t="shared" si="18"/>
        <v>293</v>
      </c>
      <c r="P116" s="20">
        <f t="shared" si="18"/>
        <v>453</v>
      </c>
      <c r="Q116" s="20">
        <f t="shared" si="18"/>
        <v>424</v>
      </c>
      <c r="R116" s="20">
        <f t="shared" si="18"/>
        <v>310</v>
      </c>
      <c r="S116" s="20">
        <f t="shared" si="18"/>
        <v>451</v>
      </c>
      <c r="T116" s="20">
        <f t="shared" si="18"/>
        <v>434</v>
      </c>
      <c r="U116" s="20">
        <f t="shared" si="18"/>
        <v>295</v>
      </c>
      <c r="V116" s="20">
        <f t="shared" si="18"/>
        <v>451</v>
      </c>
      <c r="W116" s="20">
        <f t="shared" si="18"/>
        <v>434</v>
      </c>
      <c r="X116" s="20">
        <f t="shared" si="18"/>
        <v>295</v>
      </c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L116" t="s">
        <v>3</v>
      </c>
      <c r="AM116" s="8">
        <f>MEDIAN(A3:A102)</f>
        <v>433</v>
      </c>
      <c r="AN116" s="9">
        <f t="shared" ref="AN116:BU116" si="19">MEDIAN(B3:B102)</f>
        <v>417</v>
      </c>
      <c r="AO116" s="9">
        <f t="shared" si="19"/>
        <v>434.5</v>
      </c>
      <c r="AP116" s="9">
        <f t="shared" si="19"/>
        <v>417</v>
      </c>
      <c r="AQ116" s="9">
        <f t="shared" si="19"/>
        <v>431.5</v>
      </c>
      <c r="AR116" s="9">
        <f t="shared" si="19"/>
        <v>418</v>
      </c>
      <c r="AS116" s="9">
        <f t="shared" si="19"/>
        <v>433</v>
      </c>
      <c r="AT116" s="9">
        <f t="shared" si="19"/>
        <v>418</v>
      </c>
      <c r="AU116" s="9">
        <f t="shared" si="19"/>
        <v>434</v>
      </c>
      <c r="AV116" s="9">
        <f t="shared" si="19"/>
        <v>411.5</v>
      </c>
      <c r="AW116" s="9">
        <f t="shared" si="19"/>
        <v>239</v>
      </c>
      <c r="AX116" s="9">
        <f t="shared" si="19"/>
        <v>433</v>
      </c>
      <c r="AY116" s="9">
        <f t="shared" si="19"/>
        <v>412</v>
      </c>
      <c r="AZ116" s="9">
        <f t="shared" si="19"/>
        <v>239.5</v>
      </c>
      <c r="BA116" s="9">
        <f t="shared" si="19"/>
        <v>432</v>
      </c>
      <c r="BB116" s="9">
        <f t="shared" si="19"/>
        <v>405</v>
      </c>
      <c r="BC116" s="9">
        <f t="shared" si="19"/>
        <v>241</v>
      </c>
      <c r="BD116" s="9">
        <f t="shared" si="19"/>
        <v>435</v>
      </c>
      <c r="BE116" s="9">
        <f t="shared" si="19"/>
        <v>412</v>
      </c>
      <c r="BF116" s="9">
        <f t="shared" si="19"/>
        <v>239</v>
      </c>
      <c r="BG116" s="9">
        <f t="shared" si="19"/>
        <v>435</v>
      </c>
      <c r="BH116" s="9">
        <f t="shared" si="19"/>
        <v>412</v>
      </c>
      <c r="BI116" s="9">
        <f t="shared" si="19"/>
        <v>239</v>
      </c>
      <c r="BJ116" s="9" t="e">
        <f t="shared" si="19"/>
        <v>#NUM!</v>
      </c>
      <c r="BK116" s="9" t="e">
        <f t="shared" si="19"/>
        <v>#NUM!</v>
      </c>
      <c r="BL116" s="9" t="e">
        <f t="shared" si="19"/>
        <v>#NUM!</v>
      </c>
      <c r="BM116" s="9" t="e">
        <f t="shared" si="19"/>
        <v>#NUM!</v>
      </c>
      <c r="BN116" s="9" t="e">
        <f t="shared" si="19"/>
        <v>#NUM!</v>
      </c>
      <c r="BO116" s="9" t="e">
        <f t="shared" si="19"/>
        <v>#NUM!</v>
      </c>
      <c r="BP116" s="9" t="e">
        <f t="shared" si="19"/>
        <v>#NUM!</v>
      </c>
      <c r="BQ116" s="9" t="e">
        <f t="shared" si="19"/>
        <v>#NUM!</v>
      </c>
      <c r="BR116" s="9" t="e">
        <f t="shared" si="19"/>
        <v>#NUM!</v>
      </c>
      <c r="BS116" s="9" t="e">
        <f t="shared" si="19"/>
        <v>#NUM!</v>
      </c>
      <c r="BT116" s="9" t="e">
        <f t="shared" si="19"/>
        <v>#NUM!</v>
      </c>
      <c r="BU116" s="10" t="e">
        <f t="shared" si="19"/>
        <v>#NUM!</v>
      </c>
      <c r="BW116" t="s">
        <v>34</v>
      </c>
      <c r="BX116">
        <v>0.05</v>
      </c>
      <c r="BY116">
        <v>0.05</v>
      </c>
      <c r="BZ116">
        <v>0.05</v>
      </c>
      <c r="CA116">
        <v>0.05</v>
      </c>
      <c r="CB116">
        <v>0.05</v>
      </c>
      <c r="CC116">
        <v>0.05</v>
      </c>
      <c r="CD116">
        <v>0.05</v>
      </c>
      <c r="CE116">
        <v>0.05</v>
      </c>
      <c r="CF116">
        <v>0.05</v>
      </c>
      <c r="CG116">
        <v>0.05</v>
      </c>
      <c r="CH116">
        <v>0.05</v>
      </c>
      <c r="CI116">
        <v>0.05</v>
      </c>
      <c r="CJ116">
        <v>0.05</v>
      </c>
      <c r="CK116">
        <v>0.05</v>
      </c>
      <c r="CL116">
        <v>0.05</v>
      </c>
      <c r="CM116">
        <v>0.05</v>
      </c>
      <c r="CN116">
        <v>0.05</v>
      </c>
      <c r="CO116">
        <v>0.05</v>
      </c>
      <c r="CP116">
        <v>0.05</v>
      </c>
      <c r="CQ116">
        <v>0.05</v>
      </c>
      <c r="CR116">
        <v>0.05</v>
      </c>
      <c r="CS116">
        <v>0.05</v>
      </c>
      <c r="CT116">
        <v>0.05</v>
      </c>
      <c r="CU116">
        <v>0.05</v>
      </c>
      <c r="CV116">
        <v>0.05</v>
      </c>
      <c r="CW116">
        <v>0.05</v>
      </c>
      <c r="CX116">
        <v>0.05</v>
      </c>
      <c r="CY116">
        <v>0.05</v>
      </c>
      <c r="CZ116">
        <v>0.05</v>
      </c>
      <c r="DA116">
        <v>0.05</v>
      </c>
      <c r="DB116">
        <v>0.05</v>
      </c>
      <c r="DC116">
        <v>0.05</v>
      </c>
      <c r="DD116">
        <v>0.05</v>
      </c>
      <c r="DE116">
        <v>0.05</v>
      </c>
      <c r="DF116">
        <v>0.05</v>
      </c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</row>
    <row r="117" spans="1:149" x14ac:dyDescent="0.45">
      <c r="A117" s="20" t="s">
        <v>11</v>
      </c>
      <c r="B117" s="20">
        <f>MIN(A3:A102)</f>
        <v>406</v>
      </c>
      <c r="C117" s="20">
        <f t="shared" ref="C117:X117" si="20">MIN(B3:B102)</f>
        <v>385</v>
      </c>
      <c r="D117" s="20"/>
      <c r="E117" s="20">
        <f t="shared" si="20"/>
        <v>385</v>
      </c>
      <c r="F117" s="20">
        <f t="shared" si="20"/>
        <v>409</v>
      </c>
      <c r="G117" s="20">
        <f t="shared" si="20"/>
        <v>395</v>
      </c>
      <c r="H117" s="20"/>
      <c r="I117" s="20">
        <f t="shared" si="20"/>
        <v>376</v>
      </c>
      <c r="J117" s="20">
        <f t="shared" si="20"/>
        <v>413</v>
      </c>
      <c r="K117" s="20">
        <f t="shared" si="20"/>
        <v>374</v>
      </c>
      <c r="L117" s="20">
        <f t="shared" si="20"/>
        <v>227</v>
      </c>
      <c r="M117" s="20"/>
      <c r="N117" s="20">
        <f t="shared" si="20"/>
        <v>378</v>
      </c>
      <c r="O117" s="20">
        <f t="shared" si="20"/>
        <v>228</v>
      </c>
      <c r="P117" s="20">
        <f t="shared" si="20"/>
        <v>374</v>
      </c>
      <c r="Q117" s="20">
        <f t="shared" si="20"/>
        <v>377</v>
      </c>
      <c r="R117" s="20">
        <f t="shared" si="20"/>
        <v>225</v>
      </c>
      <c r="S117" s="20">
        <f t="shared" si="20"/>
        <v>410</v>
      </c>
      <c r="T117" s="20">
        <f t="shared" si="20"/>
        <v>380</v>
      </c>
      <c r="U117" s="20">
        <f t="shared" si="20"/>
        <v>229</v>
      </c>
      <c r="V117" s="20">
        <f t="shared" si="20"/>
        <v>411</v>
      </c>
      <c r="W117" s="20">
        <f t="shared" si="20"/>
        <v>380</v>
      </c>
      <c r="X117" s="20">
        <f t="shared" si="20"/>
        <v>229</v>
      </c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L117" t="s">
        <v>24</v>
      </c>
      <c r="AM117" s="8">
        <f>_xlfn.QUARTILE.INC(A3:A102,3)</f>
        <v>438</v>
      </c>
      <c r="AN117" s="9">
        <f t="shared" ref="AN117:BU117" si="21">_xlfn.QUARTILE.INC(B3:B102,3)</f>
        <v>422</v>
      </c>
      <c r="AO117" s="9">
        <f t="shared" si="21"/>
        <v>439</v>
      </c>
      <c r="AP117" s="9">
        <f t="shared" si="21"/>
        <v>422</v>
      </c>
      <c r="AQ117" s="9">
        <f t="shared" si="21"/>
        <v>437</v>
      </c>
      <c r="AR117" s="9">
        <f t="shared" si="21"/>
        <v>425</v>
      </c>
      <c r="AS117" s="9">
        <f t="shared" si="21"/>
        <v>439</v>
      </c>
      <c r="AT117" s="9">
        <f t="shared" si="21"/>
        <v>424.25</v>
      </c>
      <c r="AU117" s="9">
        <f t="shared" si="21"/>
        <v>439</v>
      </c>
      <c r="AV117" s="9">
        <f t="shared" si="21"/>
        <v>416</v>
      </c>
      <c r="AW117" s="9">
        <f t="shared" si="21"/>
        <v>245</v>
      </c>
      <c r="AX117" s="9">
        <f t="shared" si="21"/>
        <v>439</v>
      </c>
      <c r="AY117" s="9">
        <f t="shared" si="21"/>
        <v>416</v>
      </c>
      <c r="AZ117" s="9">
        <f t="shared" si="21"/>
        <v>244.25</v>
      </c>
      <c r="BA117" s="9">
        <f t="shared" si="21"/>
        <v>438.25</v>
      </c>
      <c r="BB117" s="9">
        <f t="shared" si="21"/>
        <v>413</v>
      </c>
      <c r="BC117" s="9">
        <f t="shared" si="21"/>
        <v>246</v>
      </c>
      <c r="BD117" s="9">
        <f t="shared" si="21"/>
        <v>441</v>
      </c>
      <c r="BE117" s="9">
        <f t="shared" si="21"/>
        <v>417</v>
      </c>
      <c r="BF117" s="9">
        <f t="shared" si="21"/>
        <v>245</v>
      </c>
      <c r="BG117" s="9">
        <f t="shared" si="21"/>
        <v>441</v>
      </c>
      <c r="BH117" s="9">
        <f t="shared" si="21"/>
        <v>417</v>
      </c>
      <c r="BI117" s="9">
        <f t="shared" si="21"/>
        <v>245</v>
      </c>
      <c r="BJ117" s="9" t="e">
        <f t="shared" si="21"/>
        <v>#NUM!</v>
      </c>
      <c r="BK117" s="9" t="e">
        <f t="shared" si="21"/>
        <v>#NUM!</v>
      </c>
      <c r="BL117" s="9" t="e">
        <f t="shared" si="21"/>
        <v>#NUM!</v>
      </c>
      <c r="BM117" s="9" t="e">
        <f t="shared" si="21"/>
        <v>#NUM!</v>
      </c>
      <c r="BN117" s="9" t="e">
        <f t="shared" si="21"/>
        <v>#NUM!</v>
      </c>
      <c r="BO117" s="9" t="e">
        <f t="shared" si="21"/>
        <v>#NUM!</v>
      </c>
      <c r="BP117" s="9" t="e">
        <f t="shared" si="21"/>
        <v>#NUM!</v>
      </c>
      <c r="BQ117" s="9" t="e">
        <f t="shared" si="21"/>
        <v>#NUM!</v>
      </c>
      <c r="BR117" s="9" t="e">
        <f t="shared" si="21"/>
        <v>#NUM!</v>
      </c>
      <c r="BS117" s="9" t="e">
        <f t="shared" si="21"/>
        <v>#NUM!</v>
      </c>
      <c r="BT117" s="9" t="e">
        <f t="shared" si="21"/>
        <v>#NUM!</v>
      </c>
      <c r="BU117" s="10" t="e">
        <f t="shared" si="21"/>
        <v>#NUM!</v>
      </c>
      <c r="BW117" s="1" t="s">
        <v>35</v>
      </c>
      <c r="BX117" s="14" t="str">
        <f>IF(BX115&lt;BX116,"no","yes")</f>
        <v>no</v>
      </c>
      <c r="BY117" s="14" t="str">
        <f t="shared" ref="BY117:DF117" si="22">IF(BY115&lt;BY116,"no","yes")</f>
        <v>yes</v>
      </c>
      <c r="BZ117" s="14" t="str">
        <f t="shared" si="22"/>
        <v>no</v>
      </c>
      <c r="CA117" s="14" t="str">
        <f t="shared" si="22"/>
        <v>no</v>
      </c>
      <c r="CB117" s="14" t="str">
        <f t="shared" si="22"/>
        <v>yes</v>
      </c>
      <c r="CC117" s="14" t="str">
        <f t="shared" si="22"/>
        <v>yes</v>
      </c>
      <c r="CD117" s="14" t="str">
        <f t="shared" si="22"/>
        <v>yes</v>
      </c>
      <c r="CE117" s="14" t="str">
        <f t="shared" si="22"/>
        <v>no</v>
      </c>
      <c r="CF117" s="14" t="str">
        <f t="shared" si="22"/>
        <v>yes</v>
      </c>
      <c r="CG117" s="14" t="str">
        <f t="shared" si="22"/>
        <v>no</v>
      </c>
      <c r="CH117" s="14" t="str">
        <f t="shared" si="22"/>
        <v>no</v>
      </c>
      <c r="CI117" s="14" t="str">
        <f t="shared" si="22"/>
        <v>yes</v>
      </c>
      <c r="CJ117" s="14" t="str">
        <f t="shared" si="22"/>
        <v>no</v>
      </c>
      <c r="CK117" s="14" t="str">
        <f t="shared" si="22"/>
        <v>no</v>
      </c>
      <c r="CL117" s="14" t="str">
        <f t="shared" si="22"/>
        <v>no</v>
      </c>
      <c r="CM117" s="14" t="str">
        <f t="shared" si="22"/>
        <v>yes</v>
      </c>
      <c r="CN117" s="14" t="str">
        <f t="shared" si="22"/>
        <v>no</v>
      </c>
      <c r="CO117" s="14" t="str">
        <f t="shared" si="22"/>
        <v>no</v>
      </c>
      <c r="CP117" s="14" t="str">
        <f t="shared" si="22"/>
        <v>yes</v>
      </c>
      <c r="CQ117" s="14" t="str">
        <f t="shared" si="22"/>
        <v>no</v>
      </c>
      <c r="CR117" s="14" t="str">
        <f t="shared" si="22"/>
        <v>yes</v>
      </c>
      <c r="CS117" s="14" t="str">
        <f t="shared" si="22"/>
        <v>yes</v>
      </c>
      <c r="CT117" s="14" t="str">
        <f t="shared" si="22"/>
        <v>no</v>
      </c>
      <c r="CU117" s="14" t="e">
        <f t="shared" si="22"/>
        <v>#N/A</v>
      </c>
      <c r="CV117" s="14" t="e">
        <f t="shared" si="22"/>
        <v>#N/A</v>
      </c>
      <c r="CW117" s="14" t="e">
        <f t="shared" si="22"/>
        <v>#N/A</v>
      </c>
      <c r="CX117" s="14" t="e">
        <f t="shared" si="22"/>
        <v>#N/A</v>
      </c>
      <c r="CY117" s="14" t="e">
        <f t="shared" si="22"/>
        <v>#N/A</v>
      </c>
      <c r="CZ117" s="14" t="e">
        <f t="shared" si="22"/>
        <v>#N/A</v>
      </c>
      <c r="DA117" s="14" t="e">
        <f t="shared" si="22"/>
        <v>#N/A</v>
      </c>
      <c r="DB117" s="14" t="e">
        <f t="shared" si="22"/>
        <v>#N/A</v>
      </c>
      <c r="DC117" s="14" t="e">
        <f t="shared" si="22"/>
        <v>#N/A</v>
      </c>
      <c r="DD117" s="14" t="e">
        <f t="shared" si="22"/>
        <v>#N/A</v>
      </c>
      <c r="DE117" s="14" t="e">
        <f t="shared" si="22"/>
        <v>#N/A</v>
      </c>
      <c r="DF117" s="14" t="e">
        <f t="shared" si="22"/>
        <v>#N/A</v>
      </c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</row>
    <row r="118" spans="1:149" x14ac:dyDescent="0.45">
      <c r="A118" s="20" t="s">
        <v>12</v>
      </c>
      <c r="B118" s="20">
        <f>SUM(A3:A102)</f>
        <v>43272</v>
      </c>
      <c r="C118" s="20">
        <f t="shared" ref="C118:X118" si="23">SUM(B3:B102)</f>
        <v>41564</v>
      </c>
      <c r="D118" s="20"/>
      <c r="E118" s="20">
        <f t="shared" si="23"/>
        <v>41552</v>
      </c>
      <c r="F118" s="20">
        <f t="shared" si="23"/>
        <v>43130</v>
      </c>
      <c r="G118" s="20">
        <f t="shared" si="23"/>
        <v>41891</v>
      </c>
      <c r="H118" s="20"/>
      <c r="I118" s="20">
        <f t="shared" si="23"/>
        <v>41749</v>
      </c>
      <c r="J118" s="20">
        <f t="shared" si="23"/>
        <v>43278</v>
      </c>
      <c r="K118" s="20">
        <f t="shared" si="23"/>
        <v>41026</v>
      </c>
      <c r="L118" s="20">
        <f t="shared" si="23"/>
        <v>24244</v>
      </c>
      <c r="M118" s="20"/>
      <c r="N118" s="20">
        <f t="shared" si="23"/>
        <v>41028</v>
      </c>
      <c r="O118" s="20">
        <f t="shared" si="23"/>
        <v>24199</v>
      </c>
      <c r="P118" s="20">
        <f t="shared" si="23"/>
        <v>43138</v>
      </c>
      <c r="Q118" s="20">
        <f t="shared" si="23"/>
        <v>40439</v>
      </c>
      <c r="R118" s="20">
        <f t="shared" si="23"/>
        <v>24279</v>
      </c>
      <c r="S118" s="20">
        <f t="shared" si="23"/>
        <v>43397</v>
      </c>
      <c r="T118" s="20">
        <f t="shared" si="23"/>
        <v>41060</v>
      </c>
      <c r="U118" s="20">
        <f t="shared" si="23"/>
        <v>24212</v>
      </c>
      <c r="V118" s="20">
        <f t="shared" si="23"/>
        <v>43390</v>
      </c>
      <c r="W118" s="20">
        <f t="shared" si="23"/>
        <v>41060</v>
      </c>
      <c r="X118" s="20">
        <f t="shared" si="23"/>
        <v>24212</v>
      </c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L118" t="s">
        <v>25</v>
      </c>
      <c r="AM118" s="8">
        <f t="array" ref="AM118">MAX(IF(ISBLANK(A3:A102),"",IF(A3:A102&lt;=AM117+$AM104*(AM117-AM115),A3:A102,"")))</f>
        <v>450</v>
      </c>
      <c r="AN118" s="9">
        <f t="array" ref="AN118">MAX(IF(ISBLANK(B3:B102),"",IF(B3:B102&lt;=AN117+$AM104*(AN117-AN115),B3:B102,"")))</f>
        <v>445</v>
      </c>
      <c r="AO118" s="9">
        <f t="array" ref="AO118">MAX(IF(ISBLANK(C3:C102),"",IF(C3:C102&lt;=AO117+$AM104*(AO117-AO115),C3:C102,"")))</f>
        <v>448</v>
      </c>
      <c r="AP118" s="9">
        <f t="array" ref="AP118">MAX(IF(ISBLANK(D3:D102),"",IF(D3:D102&lt;=AP117+$AM104*(AP117-AP115),D3:D102,"")))</f>
        <v>433</v>
      </c>
      <c r="AQ118" s="9">
        <f t="array" ref="AQ118">MAX(IF(ISBLANK(E3:E102),"",IF(E3:E102&lt;=AQ117+$AM104*(AQ117-AQ115),E3:E102,"")))</f>
        <v>450</v>
      </c>
      <c r="AR118" s="9">
        <f t="array" ref="AR118">MAX(IF(ISBLANK(F3:F102),"",IF(F3:F102&lt;=AR117+$AM104*(AR117-AR115),F3:F102,"")))</f>
        <v>440</v>
      </c>
      <c r="AS118" s="9">
        <f t="array" ref="AS118">MAX(IF(ISBLANK(G3:G102),"",IF(G3:G102&lt;=AS117+$AM104*(AS117-AS115),G3:G102,"")))</f>
        <v>451</v>
      </c>
      <c r="AT118" s="9">
        <f t="array" ref="AT118">MAX(IF(ISBLANK(H3:H102),"",IF(H3:H102&lt;=AT117+$AM104*(AT117-AT115),H3:H102,"")))</f>
        <v>439</v>
      </c>
      <c r="AU118" s="9">
        <f t="array" ref="AU118">MAX(IF(ISBLANK(I3:I102),"",IF(I3:I102&lt;=AU117+$AM104*(AU117-AU115),I3:I102,"")))</f>
        <v>448</v>
      </c>
      <c r="AV118" s="9">
        <f t="array" ref="AV118">MAX(IF(ISBLANK(J3:J102),"",IF(J3:J102&lt;=AV117+$AM104*(AV117-AV115),J3:J102,"")))</f>
        <v>434</v>
      </c>
      <c r="AW118" s="9">
        <f t="array" ref="AW118">MAX(IF(ISBLANK(K3:K102),"",IF(K3:K102&lt;=AW117+$AM104*(AW117-AW115),K3:K102,"")))</f>
        <v>264</v>
      </c>
      <c r="AX118" s="9">
        <f t="array" ref="AX118">MAX(IF(ISBLANK(L3:L102),"",IF(L3:L102&lt;=AX117+$AM104*(AX117-AX115),L3:L102,"")))</f>
        <v>450</v>
      </c>
      <c r="AY118" s="9">
        <f t="array" ref="AY118">MAX(IF(ISBLANK(M3:M102),"",IF(M3:M102&lt;=AY117+$AM104*(AY117-AY115),M3:M102,"")))</f>
        <v>434</v>
      </c>
      <c r="AZ118" s="9">
        <f t="array" ref="AZ118">MAX(IF(ISBLANK(N3:N102),"",IF(N3:N102&lt;=AZ117+$AM104*(AZ117-AZ115),N3:N102,"")))</f>
        <v>261</v>
      </c>
      <c r="BA118" s="9">
        <f t="array" ref="BA118">MAX(IF(ISBLANK(O3:O102),"",IF(O3:O102&lt;=BA117+$AM104*(BA117-BA115),O3:O102,"")))</f>
        <v>453</v>
      </c>
      <c r="BB118" s="9">
        <f t="array" ref="BB118">MAX(IF(ISBLANK(P3:P102),"",IF(P3:P102&lt;=BB117+$AM104*(BB117-BB115),P3:P102,"")))</f>
        <v>424</v>
      </c>
      <c r="BC118" s="9">
        <f t="array" ref="BC118">MAX(IF(ISBLANK(Q3:Q102),"",IF(Q3:Q102&lt;=BC117+$AM104*(BC117-BC115),Q3:Q102,"")))</f>
        <v>269</v>
      </c>
      <c r="BD118" s="9">
        <f t="array" ref="BD118">MAX(IF(ISBLANK(R3:R102),"",IF(R3:R102&lt;=BD117+$AM104*(BD117-BD115),R3:R102,"")))</f>
        <v>451</v>
      </c>
      <c r="BE118" s="9">
        <f t="array" ref="BE118">MAX(IF(ISBLANK(S3:S102),"",IF(S3:S102&lt;=BE117+$AM104*(BE117-BE115),S3:S102,"")))</f>
        <v>434</v>
      </c>
      <c r="BF118" s="9">
        <f t="array" ref="BF118">MAX(IF(ISBLANK(T3:T102),"",IF(T3:T102&lt;=BF117+$AM104*(BF117-BF115),T3:T102,"")))</f>
        <v>267</v>
      </c>
      <c r="BG118" s="9">
        <f t="array" ref="BG118">MAX(IF(ISBLANK(U3:U102),"",IF(U3:U102&lt;=BG117+$AM104*(BG117-BG115),U3:U102,"")))</f>
        <v>451</v>
      </c>
      <c r="BH118" s="9">
        <f t="array" ref="BH118">MAX(IF(ISBLANK(V3:V102),"",IF(V3:V102&lt;=BH117+$AM104*(BH117-BH115),V3:V102,"")))</f>
        <v>434</v>
      </c>
      <c r="BI118" s="9">
        <f t="array" ref="BI118">MAX(IF(ISBLANK(W3:W102),"",IF(W3:W102&lt;=BI117+$AM104*(BI117-BI115),W3:W102,"")))</f>
        <v>267</v>
      </c>
      <c r="BJ118" s="9">
        <f t="array" ref="BJ118">MAX(IF(ISBLANK(X3:X102),"",IF(X3:X102&lt;=BJ117+$AM104*(BJ117-BJ115),X3:X102,"")))</f>
        <v>0</v>
      </c>
      <c r="BK118" s="9">
        <f t="array" ref="BK118">MAX(IF(ISBLANK(Y3:Y102),"",IF(Y3:Y102&lt;=BK117+$AM104*(BK117-BK115),Y3:Y102,"")))</f>
        <v>0</v>
      </c>
      <c r="BL118" s="9">
        <f t="array" ref="BL118">MAX(IF(ISBLANK(Z3:Z102),"",IF(Z3:Z102&lt;=BL117+$AM104*(BL117-BL115),Z3:Z102,"")))</f>
        <v>0</v>
      </c>
      <c r="BM118" s="9">
        <f t="array" ref="BM118">MAX(IF(ISBLANK(AA3:AA102),"",IF(AA3:AA102&lt;=BM117+$AM104*(BM117-BM115),AA3:AA102,"")))</f>
        <v>0</v>
      </c>
      <c r="BN118" s="9">
        <f t="array" ref="BN118">MAX(IF(ISBLANK(AB3:AB102),"",IF(AB3:AB102&lt;=BN117+$AM104*(BN117-BN115),AB3:AB102,"")))</f>
        <v>0</v>
      </c>
      <c r="BO118" s="9">
        <f t="array" ref="BO118">MAX(IF(ISBLANK(AC3:AC102),"",IF(AC3:AC102&lt;=BO117+$AM104*(BO117-BO115),AC3:AC102,"")))</f>
        <v>0</v>
      </c>
      <c r="BP118" s="9">
        <f t="array" ref="BP118">MAX(IF(ISBLANK(AD3:AD102),"",IF(AD3:AD102&lt;=BP117+$AM104*(BP117-BP115),AD3:AD102,"")))</f>
        <v>0</v>
      </c>
      <c r="BQ118" s="9">
        <f t="array" ref="BQ118">MAX(IF(ISBLANK(AE3:AE102),"",IF(AE3:AE102&lt;=BQ117+$AM104*(BQ117-BQ115),AE3:AE102,"")))</f>
        <v>0</v>
      </c>
      <c r="BR118" s="9">
        <f t="array" ref="BR118">MAX(IF(ISBLANK(AF3:AF102),"",IF(AF3:AF102&lt;=BR117+$AM104*(BR117-BR115),AF3:AF102,"")))</f>
        <v>0</v>
      </c>
      <c r="BS118" s="9">
        <f t="array" ref="BS118">MAX(IF(ISBLANK(AG3:AG102),"",IF(AG3:AG102&lt;=BS117+$AM104*(BS117-BS115),AG3:AG102,"")))</f>
        <v>0</v>
      </c>
      <c r="BT118" s="9">
        <f t="array" ref="BT118">MAX(IF(ISBLANK(AH3:AH102),"",IF(AH3:AH102&lt;=BT117+$AM104*(BT117-BT115),AH3:AH102,"")))</f>
        <v>0</v>
      </c>
      <c r="BU118" s="10">
        <f t="array" ref="BU118">MAX(IF(ISBLANK(AI3:AI102),"",IF(AI3:AI102&lt;=BU117+$AM104*(BU117-BU115),AI3:AI102,"")))</f>
        <v>0</v>
      </c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</row>
    <row r="119" spans="1:149" x14ac:dyDescent="0.45">
      <c r="A119" s="20" t="s">
        <v>13</v>
      </c>
      <c r="B119" s="20">
        <f>COUNT(A3:A102)</f>
        <v>100</v>
      </c>
      <c r="C119" s="20">
        <f t="shared" ref="C119:X119" si="24">COUNT(B3:B102)</f>
        <v>100</v>
      </c>
      <c r="D119" s="20"/>
      <c r="E119" s="20">
        <f t="shared" si="24"/>
        <v>100</v>
      </c>
      <c r="F119" s="20">
        <f t="shared" si="24"/>
        <v>100</v>
      </c>
      <c r="G119" s="20">
        <f t="shared" si="24"/>
        <v>100</v>
      </c>
      <c r="H119" s="20"/>
      <c r="I119" s="20">
        <f t="shared" si="24"/>
        <v>100</v>
      </c>
      <c r="J119" s="20">
        <f t="shared" si="24"/>
        <v>100</v>
      </c>
      <c r="K119" s="20">
        <f t="shared" si="24"/>
        <v>100</v>
      </c>
      <c r="L119" s="20">
        <f t="shared" si="24"/>
        <v>100</v>
      </c>
      <c r="M119" s="20"/>
      <c r="N119" s="20">
        <f t="shared" si="24"/>
        <v>100</v>
      </c>
      <c r="O119" s="20">
        <f t="shared" si="24"/>
        <v>100</v>
      </c>
      <c r="P119" s="20">
        <f t="shared" si="24"/>
        <v>100</v>
      </c>
      <c r="Q119" s="20">
        <f t="shared" si="24"/>
        <v>100</v>
      </c>
      <c r="R119" s="20">
        <f t="shared" si="24"/>
        <v>100</v>
      </c>
      <c r="S119" s="20">
        <f t="shared" si="24"/>
        <v>100</v>
      </c>
      <c r="T119" s="20">
        <f t="shared" si="24"/>
        <v>100</v>
      </c>
      <c r="U119" s="20">
        <f t="shared" si="24"/>
        <v>100</v>
      </c>
      <c r="V119" s="20">
        <f t="shared" si="24"/>
        <v>100</v>
      </c>
      <c r="W119" s="20">
        <f t="shared" si="24"/>
        <v>100</v>
      </c>
      <c r="X119" s="20">
        <f t="shared" si="24"/>
        <v>100</v>
      </c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L119" t="s">
        <v>1</v>
      </c>
      <c r="AM119" s="11">
        <f>AVERAGE(A3:A102)</f>
        <v>432.72</v>
      </c>
      <c r="AN119" s="12">
        <f t="shared" ref="AN119:BU119" si="25">AVERAGE(B3:B102)</f>
        <v>415.64</v>
      </c>
      <c r="AO119" s="12">
        <f t="shared" si="25"/>
        <v>433.03</v>
      </c>
      <c r="AP119" s="12">
        <f t="shared" si="25"/>
        <v>415.52</v>
      </c>
      <c r="AQ119" s="12">
        <f t="shared" si="25"/>
        <v>431.3</v>
      </c>
      <c r="AR119" s="12">
        <f t="shared" si="25"/>
        <v>418.91</v>
      </c>
      <c r="AS119" s="12">
        <f t="shared" si="25"/>
        <v>432.33</v>
      </c>
      <c r="AT119" s="12">
        <f t="shared" si="25"/>
        <v>417.49</v>
      </c>
      <c r="AU119" s="12">
        <f t="shared" si="25"/>
        <v>432.78</v>
      </c>
      <c r="AV119" s="12">
        <f t="shared" si="25"/>
        <v>410.26</v>
      </c>
      <c r="AW119" s="12">
        <f t="shared" si="25"/>
        <v>242.44</v>
      </c>
      <c r="AX119" s="12">
        <f t="shared" si="25"/>
        <v>432.47</v>
      </c>
      <c r="AY119" s="12">
        <f t="shared" si="25"/>
        <v>410.28</v>
      </c>
      <c r="AZ119" s="12">
        <f t="shared" si="25"/>
        <v>241.99</v>
      </c>
      <c r="BA119" s="12">
        <f t="shared" si="25"/>
        <v>431.38</v>
      </c>
      <c r="BB119" s="12">
        <f t="shared" si="25"/>
        <v>404.39</v>
      </c>
      <c r="BC119" s="12">
        <f t="shared" si="25"/>
        <v>242.79</v>
      </c>
      <c r="BD119" s="12">
        <f t="shared" si="25"/>
        <v>433.97</v>
      </c>
      <c r="BE119" s="12">
        <f t="shared" si="25"/>
        <v>410.6</v>
      </c>
      <c r="BF119" s="12">
        <f t="shared" si="25"/>
        <v>242.12</v>
      </c>
      <c r="BG119" s="12">
        <f t="shared" si="25"/>
        <v>433.9</v>
      </c>
      <c r="BH119" s="12">
        <f t="shared" si="25"/>
        <v>410.6</v>
      </c>
      <c r="BI119" s="12">
        <f t="shared" si="25"/>
        <v>242.12</v>
      </c>
      <c r="BJ119" s="12" t="e">
        <f t="shared" si="25"/>
        <v>#DIV/0!</v>
      </c>
      <c r="BK119" s="12" t="e">
        <f t="shared" si="25"/>
        <v>#DIV/0!</v>
      </c>
      <c r="BL119" s="12" t="e">
        <f t="shared" si="25"/>
        <v>#DIV/0!</v>
      </c>
      <c r="BM119" s="12" t="e">
        <f t="shared" si="25"/>
        <v>#DIV/0!</v>
      </c>
      <c r="BN119" s="12" t="e">
        <f t="shared" si="25"/>
        <v>#DIV/0!</v>
      </c>
      <c r="BO119" s="12" t="e">
        <f t="shared" si="25"/>
        <v>#DIV/0!</v>
      </c>
      <c r="BP119" s="12" t="e">
        <f t="shared" si="25"/>
        <v>#DIV/0!</v>
      </c>
      <c r="BQ119" s="12" t="e">
        <f t="shared" si="25"/>
        <v>#DIV/0!</v>
      </c>
      <c r="BR119" s="12" t="e">
        <f t="shared" si="25"/>
        <v>#DIV/0!</v>
      </c>
      <c r="BS119" s="12" t="e">
        <f t="shared" si="25"/>
        <v>#DIV/0!</v>
      </c>
      <c r="BT119" s="12" t="e">
        <f t="shared" si="25"/>
        <v>#DIV/0!</v>
      </c>
      <c r="BU119" s="13" t="e">
        <f t="shared" si="25"/>
        <v>#DIV/0!</v>
      </c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</row>
    <row r="120" spans="1:149" x14ac:dyDescent="0.45">
      <c r="A120" s="20" t="s">
        <v>14</v>
      </c>
      <c r="B120" s="20">
        <f>GEOMEAN(A3:A102)</f>
        <v>432.65883083780886</v>
      </c>
      <c r="C120" s="20">
        <f t="shared" ref="C120:X120" si="26">GEOMEAN(B3:B102)</f>
        <v>415.51136612890139</v>
      </c>
      <c r="D120" s="20"/>
      <c r="E120" s="20">
        <f t="shared" si="26"/>
        <v>415.40692123612649</v>
      </c>
      <c r="F120" s="20">
        <f t="shared" si="26"/>
        <v>431.22504537309214</v>
      </c>
      <c r="G120" s="20">
        <f t="shared" si="26"/>
        <v>418.81506398719375</v>
      </c>
      <c r="H120" s="20"/>
      <c r="I120" s="20">
        <f t="shared" si="26"/>
        <v>417.37211057078758</v>
      </c>
      <c r="J120" s="20">
        <f t="shared" si="26"/>
        <v>432.70081064780629</v>
      </c>
      <c r="K120" s="20">
        <f t="shared" si="26"/>
        <v>410.13165848439621</v>
      </c>
      <c r="L120" s="20">
        <f t="shared" si="26"/>
        <v>242.17051804477649</v>
      </c>
      <c r="M120" s="20"/>
      <c r="N120" s="20">
        <f t="shared" si="26"/>
        <v>410.12469092251331</v>
      </c>
      <c r="O120" s="20">
        <f t="shared" si="26"/>
        <v>241.7484776951778</v>
      </c>
      <c r="P120" s="20">
        <f t="shared" si="26"/>
        <v>431.24154637251473</v>
      </c>
      <c r="Q120" s="20">
        <f t="shared" si="26"/>
        <v>404.23883888515485</v>
      </c>
      <c r="R120" s="20">
        <f t="shared" si="26"/>
        <v>242.51437214240264</v>
      </c>
      <c r="S120" s="20">
        <f t="shared" si="26"/>
        <v>433.87147128947959</v>
      </c>
      <c r="T120" s="20">
        <f t="shared" si="26"/>
        <v>410.48938337761911</v>
      </c>
      <c r="U120" s="20">
        <f t="shared" si="26"/>
        <v>241.87532396407482</v>
      </c>
      <c r="V120" s="20">
        <f t="shared" si="26"/>
        <v>433.80499688728253</v>
      </c>
      <c r="W120" s="20">
        <f t="shared" si="26"/>
        <v>410.48938337761911</v>
      </c>
      <c r="X120" s="20">
        <f t="shared" si="26"/>
        <v>241.87532396407482</v>
      </c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</row>
    <row r="121" spans="1:149" x14ac:dyDescent="0.45">
      <c r="A121" s="20" t="s">
        <v>15</v>
      </c>
      <c r="B121" s="20">
        <f>HARMEAN(A3:A102)</f>
        <v>432.59718664333406</v>
      </c>
      <c r="C121" s="20">
        <f t="shared" ref="C121:X121" si="27">HARMEAN(B3:B102)</f>
        <v>415.38194386248011</v>
      </c>
      <c r="D121" s="20"/>
      <c r="E121" s="20">
        <f t="shared" si="27"/>
        <v>415.29233047762517</v>
      </c>
      <c r="F121" s="20">
        <f t="shared" si="27"/>
        <v>431.14988474486699</v>
      </c>
      <c r="G121" s="20">
        <f t="shared" si="27"/>
        <v>418.72007680956062</v>
      </c>
      <c r="H121" s="20"/>
      <c r="I121" s="20">
        <f t="shared" si="27"/>
        <v>417.2523654562745</v>
      </c>
      <c r="J121" s="20">
        <f t="shared" si="27"/>
        <v>432.62123798872938</v>
      </c>
      <c r="K121" s="20">
        <f t="shared" si="27"/>
        <v>410.00173988953441</v>
      </c>
      <c r="L121" s="20">
        <f t="shared" si="27"/>
        <v>241.91835946546712</v>
      </c>
      <c r="M121" s="20"/>
      <c r="N121" s="20">
        <f t="shared" si="27"/>
        <v>409.96693449770066</v>
      </c>
      <c r="O121" s="20">
        <f t="shared" si="27"/>
        <v>241.5218634075303</v>
      </c>
      <c r="P121" s="20">
        <f t="shared" si="27"/>
        <v>431.0988507264496</v>
      </c>
      <c r="Q121" s="20">
        <f t="shared" si="27"/>
        <v>404.08636819885703</v>
      </c>
      <c r="R121" s="20">
        <f t="shared" si="27"/>
        <v>242.25445955642732</v>
      </c>
      <c r="S121" s="20">
        <f t="shared" si="27"/>
        <v>433.77204566112601</v>
      </c>
      <c r="T121" s="20">
        <f t="shared" si="27"/>
        <v>410.37781506842737</v>
      </c>
      <c r="U121" s="20">
        <f t="shared" si="27"/>
        <v>241.64546192385879</v>
      </c>
      <c r="V121" s="20">
        <f t="shared" si="27"/>
        <v>433.70928196894039</v>
      </c>
      <c r="W121" s="20">
        <f t="shared" si="27"/>
        <v>410.37781506842737</v>
      </c>
      <c r="X121" s="20">
        <f t="shared" si="27"/>
        <v>241.64546192385879</v>
      </c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L121" t="s">
        <v>20</v>
      </c>
      <c r="AM121" s="3">
        <f>IF(MIN(AM114:BU114)&gt;=0,0,MIN(AM114:BU114))</f>
        <v>0</v>
      </c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</row>
    <row r="122" spans="1:149" x14ac:dyDescent="0.45">
      <c r="A122" s="20" t="s">
        <v>16</v>
      </c>
      <c r="B122" s="20">
        <f>AVEDEV(A3:A102)</f>
        <v>5.5367999999999986</v>
      </c>
      <c r="C122" s="20">
        <f t="shared" ref="C122:X122" si="28">AVEDEV(B3:B102)</f>
        <v>7.8560000000000016</v>
      </c>
      <c r="D122" s="20"/>
      <c r="E122" s="20">
        <f t="shared" si="28"/>
        <v>7.2464000000000031</v>
      </c>
      <c r="F122" s="20">
        <f t="shared" si="28"/>
        <v>6.3</v>
      </c>
      <c r="G122" s="20">
        <f t="shared" si="28"/>
        <v>7.0264000000000033</v>
      </c>
      <c r="H122" s="20"/>
      <c r="I122" s="20">
        <f t="shared" si="28"/>
        <v>7.2602000000000002</v>
      </c>
      <c r="J122" s="20">
        <f t="shared" si="28"/>
        <v>6.6620000000000026</v>
      </c>
      <c r="K122" s="20">
        <f t="shared" si="28"/>
        <v>7.7896000000000001</v>
      </c>
      <c r="L122" s="20">
        <f t="shared" si="28"/>
        <v>7.9696000000000096</v>
      </c>
      <c r="M122" s="20"/>
      <c r="N122" s="20">
        <f t="shared" si="28"/>
        <v>8.3664000000000041</v>
      </c>
      <c r="O122" s="20">
        <f t="shared" si="28"/>
        <v>7.3680000000000021</v>
      </c>
      <c r="P122" s="20">
        <f t="shared" si="28"/>
        <v>7.9144000000000005</v>
      </c>
      <c r="Q122" s="20">
        <f t="shared" si="28"/>
        <v>9.1188000000000002</v>
      </c>
      <c r="R122" s="20">
        <f t="shared" si="28"/>
        <v>8.1605999999999952</v>
      </c>
      <c r="S122" s="20">
        <f t="shared" si="28"/>
        <v>7.3947999999999956</v>
      </c>
      <c r="T122" s="20">
        <f t="shared" si="28"/>
        <v>7.4719999999999978</v>
      </c>
      <c r="U122" s="20">
        <f t="shared" si="28"/>
        <v>7.5488000000000008</v>
      </c>
      <c r="V122" s="20">
        <f t="shared" si="28"/>
        <v>7.3580000000000041</v>
      </c>
      <c r="W122" s="20">
        <f t="shared" si="28"/>
        <v>7.4719999999999978</v>
      </c>
      <c r="X122" s="20">
        <f t="shared" si="28"/>
        <v>7.5488000000000008</v>
      </c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</row>
    <row r="123" spans="1:149" x14ac:dyDescent="0.45">
      <c r="A123" s="20" t="s">
        <v>17</v>
      </c>
      <c r="B123" s="20">
        <f>[1]!MAD(A3:A102)</f>
        <v>5</v>
      </c>
      <c r="C123" s="20">
        <f>[1]!MAD(B3:B102)</f>
        <v>6</v>
      </c>
      <c r="D123" s="20"/>
      <c r="E123" s="20">
        <f>[1]!MAD(D3:D102)</f>
        <v>5</v>
      </c>
      <c r="F123" s="20">
        <f>[1]!MAD(E3:E102)</f>
        <v>5.5</v>
      </c>
      <c r="G123" s="20">
        <f>[1]!MAD(F3:F102)</f>
        <v>6</v>
      </c>
      <c r="H123" s="20"/>
      <c r="I123" s="20">
        <f>[1]!MAD(H3:H102)</f>
        <v>5</v>
      </c>
      <c r="J123" s="20">
        <f>[1]!MAD(I3:I102)</f>
        <v>6</v>
      </c>
      <c r="K123" s="20">
        <f>[1]!MAD(J3:J102)</f>
        <v>6.5</v>
      </c>
      <c r="L123" s="20">
        <f>[1]!MAD(K3:K102)</f>
        <v>5</v>
      </c>
      <c r="M123" s="20"/>
      <c r="N123" s="20">
        <f>[1]!MAD(M3:M102)</f>
        <v>6.5</v>
      </c>
      <c r="O123" s="20">
        <f>[1]!MAD(N3:N102)</f>
        <v>4.5</v>
      </c>
      <c r="P123" s="20">
        <f>[1]!MAD(O3:O102)</f>
        <v>7</v>
      </c>
      <c r="Q123" s="20">
        <f>[1]!MAD(P3:P102)</f>
        <v>8</v>
      </c>
      <c r="R123" s="20">
        <f>[1]!MAD(Q3:Q102)</f>
        <v>6</v>
      </c>
      <c r="S123" s="20">
        <f>[1]!MAD(R3:R102)</f>
        <v>6.5</v>
      </c>
      <c r="T123" s="20">
        <f>[1]!MAD(S3:S102)</f>
        <v>6</v>
      </c>
      <c r="U123" s="20">
        <f>[1]!MAD(T3:T102)</f>
        <v>5</v>
      </c>
      <c r="V123" s="20">
        <f>[1]!MAD(U3:U102)</f>
        <v>6</v>
      </c>
      <c r="W123" s="20">
        <f>[1]!MAD(V3:V102)</f>
        <v>6</v>
      </c>
      <c r="X123" s="20">
        <f>[1]!MAD(W3:W102)</f>
        <v>5</v>
      </c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L123" t="s">
        <v>21</v>
      </c>
      <c r="AM123" t="s">
        <v>30</v>
      </c>
      <c r="AN123" t="s">
        <v>30</v>
      </c>
      <c r="AO123" t="s">
        <v>30</v>
      </c>
      <c r="AP123" t="s">
        <v>30</v>
      </c>
      <c r="AQ123" t="s">
        <v>30</v>
      </c>
      <c r="AR123" t="s">
        <v>30</v>
      </c>
      <c r="AS123">
        <f>G84</f>
        <v>436</v>
      </c>
      <c r="AT123" t="s">
        <v>30</v>
      </c>
      <c r="AU123" t="s">
        <v>30</v>
      </c>
      <c r="AV123" t="s">
        <v>30</v>
      </c>
      <c r="AW123" t="s">
        <v>30</v>
      </c>
      <c r="AX123" t="s">
        <v>30</v>
      </c>
      <c r="AY123" t="s">
        <v>30</v>
      </c>
      <c r="AZ123" t="s">
        <v>30</v>
      </c>
      <c r="BA123" t="s">
        <v>30</v>
      </c>
      <c r="BB123">
        <f>P28</f>
        <v>392</v>
      </c>
      <c r="BC123" t="s">
        <v>30</v>
      </c>
      <c r="BD123" t="s">
        <v>30</v>
      </c>
      <c r="BE123" t="s">
        <v>30</v>
      </c>
      <c r="BF123" t="s">
        <v>30</v>
      </c>
      <c r="BG123" t="s">
        <v>30</v>
      </c>
      <c r="BH123">
        <f>V56</f>
        <v>403</v>
      </c>
      <c r="BI123" t="s">
        <v>30</v>
      </c>
      <c r="BJ123" t="s">
        <v>30</v>
      </c>
      <c r="BK123">
        <f>Y56</f>
        <v>0</v>
      </c>
      <c r="BL123" t="s">
        <v>30</v>
      </c>
      <c r="BM123">
        <f>AA43</f>
        <v>0</v>
      </c>
      <c r="BN123">
        <f>AB56</f>
        <v>0</v>
      </c>
      <c r="BO123" t="s">
        <v>30</v>
      </c>
      <c r="BP123" t="s">
        <v>30</v>
      </c>
      <c r="BQ123">
        <f>AE56</f>
        <v>0</v>
      </c>
      <c r="BR123" t="s">
        <v>30</v>
      </c>
      <c r="BS123" t="s">
        <v>30</v>
      </c>
      <c r="BT123">
        <f>AH56</f>
        <v>0</v>
      </c>
      <c r="BU123" t="s">
        <v>30</v>
      </c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</row>
    <row r="124" spans="1:149" x14ac:dyDescent="0.45">
      <c r="A124" s="21" t="s">
        <v>18</v>
      </c>
      <c r="B124" s="21">
        <f>[1]!IQR(A3:A102,FALSE)</f>
        <v>10</v>
      </c>
      <c r="C124" s="21">
        <f>[1]!IQR(B3:B102,FALSE)</f>
        <v>12.25</v>
      </c>
      <c r="D124" s="21"/>
      <c r="E124" s="21">
        <f>[1]!IQR(D3:D102,FALSE)</f>
        <v>10.25</v>
      </c>
      <c r="F124" s="21">
        <f>[1]!IQR(E3:E102,FALSE)</f>
        <v>11</v>
      </c>
      <c r="G124" s="21">
        <f>[1]!IQR(F3:F102,FALSE)</f>
        <v>11</v>
      </c>
      <c r="H124" s="21"/>
      <c r="I124" s="21">
        <f>[1]!IQR(H3:H102,FALSE)</f>
        <v>11.25</v>
      </c>
      <c r="J124" s="21">
        <f>[1]!IQR(I3:I102,FALSE)</f>
        <v>11.25</v>
      </c>
      <c r="K124" s="21">
        <f>[1]!IQR(J3:J102,FALSE)</f>
        <v>12</v>
      </c>
      <c r="L124" s="21">
        <f>[1]!IQR(K3:K102,FALSE)</f>
        <v>10</v>
      </c>
      <c r="M124" s="21"/>
      <c r="N124" s="21">
        <f>[1]!IQR(M3:M102,FALSE)</f>
        <v>12</v>
      </c>
      <c r="O124" s="21">
        <f>[1]!IQR(N3:N102,FALSE)</f>
        <v>8.25</v>
      </c>
      <c r="P124" s="21">
        <f>[1]!IQR(O3:O102,FALSE)</f>
        <v>13.5</v>
      </c>
      <c r="Q124" s="21">
        <f>[1]!IQR(P3:P102,FALSE)</f>
        <v>16</v>
      </c>
      <c r="R124" s="21">
        <f>[1]!IQR(Q3:Q102,FALSE)</f>
        <v>11</v>
      </c>
      <c r="S124" s="21">
        <f>[1]!IQR(R3:R102,FALSE)</f>
        <v>13.25</v>
      </c>
      <c r="T124" s="21">
        <f>[1]!IQR(S3:S102,FALSE)</f>
        <v>13</v>
      </c>
      <c r="U124" s="21">
        <f>[1]!IQR(T3:T102,FALSE)</f>
        <v>10</v>
      </c>
      <c r="V124" s="21">
        <f>[1]!IQR(U3:U102,FALSE)</f>
        <v>13.25</v>
      </c>
      <c r="W124" s="21">
        <f>[1]!IQR(V3:V102,FALSE)</f>
        <v>13</v>
      </c>
      <c r="X124" s="21">
        <f>[1]!IQR(W3:W102,FALSE)</f>
        <v>10</v>
      </c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BB124">
        <f>P56</f>
        <v>377</v>
      </c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</row>
    <row r="125" spans="1:149" x14ac:dyDescent="0.45"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</row>
    <row r="126" spans="1:149" x14ac:dyDescent="0.45">
      <c r="A126" t="s">
        <v>38</v>
      </c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</row>
    <row r="127" spans="1:149" x14ac:dyDescent="0.45"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</row>
    <row r="128" spans="1:149" x14ac:dyDescent="0.45">
      <c r="B128" t="str">
        <f>A2</f>
        <v>UF Mul Cbrt</v>
      </c>
      <c r="C128" t="str">
        <f t="shared" ref="C128:X128" si="29">B2</f>
        <v>UF MulVA Cbrt</v>
      </c>
      <c r="D128" t="str">
        <f t="shared" si="29"/>
        <v>UF NoLog Cbrt</v>
      </c>
      <c r="E128" t="str">
        <f t="shared" si="29"/>
        <v>UF NoLogVA Cbrt</v>
      </c>
      <c r="F128" t="str">
        <f t="shared" si="29"/>
        <v>UFDistr Mul Cbrt</v>
      </c>
      <c r="G128" t="str">
        <f t="shared" si="29"/>
        <v>UFDistr MulVA Cbrt</v>
      </c>
      <c r="H128" t="str">
        <f t="shared" si="29"/>
        <v>UFDistr NoLog Cbrt</v>
      </c>
      <c r="I128" t="str">
        <f t="shared" si="29"/>
        <v>UFDistr NoLogVA Cbrt</v>
      </c>
      <c r="J128" t="str">
        <f t="shared" si="29"/>
        <v>UFCenter Bitdiff Cbrt</v>
      </c>
      <c r="K128" t="str">
        <f t="shared" si="29"/>
        <v>UFCenter BitdiffVA Cbrt</v>
      </c>
      <c r="L128" t="str">
        <f t="shared" si="29"/>
        <v>UFCenter BitdiffFN Cbrt</v>
      </c>
      <c r="M128" t="str">
        <f t="shared" si="29"/>
        <v>UFCenter HardLog Cbrt</v>
      </c>
      <c r="N128" t="str">
        <f t="shared" si="29"/>
        <v>UFCenter HardLogVA Cbrt</v>
      </c>
      <c r="O128" t="str">
        <f t="shared" si="29"/>
        <v>UFCenter HardLogFN Cbrt</v>
      </c>
      <c r="P128" t="str">
        <f t="shared" si="29"/>
        <v>UFCenter Log Cbrt</v>
      </c>
      <c r="Q128" t="str">
        <f t="shared" si="29"/>
        <v>UFCenter LogVA Cbrt</v>
      </c>
      <c r="R128" t="str">
        <f t="shared" si="29"/>
        <v>UFCenter LogFN Cbrt</v>
      </c>
      <c r="S128" t="str">
        <f t="shared" si="29"/>
        <v>UFCenter Mul Cbrt</v>
      </c>
      <c r="T128" t="str">
        <f t="shared" si="29"/>
        <v>UFCenter MulVA Cbrt</v>
      </c>
      <c r="U128" t="str">
        <f t="shared" si="29"/>
        <v>UFCenter MulFN Cbrt</v>
      </c>
      <c r="V128" t="str">
        <f t="shared" si="29"/>
        <v>UFCenter NoLog Cbrt</v>
      </c>
      <c r="W128" t="str">
        <f t="shared" si="29"/>
        <v>UFCenter NoLogVA Cbrt</v>
      </c>
      <c r="X128" t="str">
        <f t="shared" si="29"/>
        <v>UFCenter NoLogFN Cbrt</v>
      </c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</row>
    <row r="129" spans="1:149" x14ac:dyDescent="0.45">
      <c r="A129" t="s">
        <v>39</v>
      </c>
      <c r="B129" s="5">
        <f>MEDIAN(A3:A102)</f>
        <v>433</v>
      </c>
      <c r="C129" s="6">
        <f t="shared" ref="C129:X129" si="30">MEDIAN(B3:B102)</f>
        <v>417</v>
      </c>
      <c r="D129" s="6">
        <f t="shared" si="30"/>
        <v>434.5</v>
      </c>
      <c r="E129" s="6">
        <f t="shared" si="30"/>
        <v>417</v>
      </c>
      <c r="F129" s="6">
        <f t="shared" si="30"/>
        <v>431.5</v>
      </c>
      <c r="G129" s="6">
        <f t="shared" si="30"/>
        <v>418</v>
      </c>
      <c r="H129" s="6">
        <f t="shared" si="30"/>
        <v>433</v>
      </c>
      <c r="I129" s="6">
        <f t="shared" si="30"/>
        <v>418</v>
      </c>
      <c r="J129" s="6">
        <f t="shared" si="30"/>
        <v>434</v>
      </c>
      <c r="K129" s="6">
        <f t="shared" si="30"/>
        <v>411.5</v>
      </c>
      <c r="L129" s="6">
        <f t="shared" si="30"/>
        <v>239</v>
      </c>
      <c r="M129" s="6">
        <f t="shared" si="30"/>
        <v>433</v>
      </c>
      <c r="N129" s="6">
        <f t="shared" si="30"/>
        <v>412</v>
      </c>
      <c r="O129" s="6">
        <f t="shared" si="30"/>
        <v>239.5</v>
      </c>
      <c r="P129" s="6">
        <f t="shared" si="30"/>
        <v>432</v>
      </c>
      <c r="Q129" s="6">
        <f t="shared" si="30"/>
        <v>405</v>
      </c>
      <c r="R129" s="6">
        <f t="shared" si="30"/>
        <v>241</v>
      </c>
      <c r="S129" s="6">
        <f t="shared" si="30"/>
        <v>435</v>
      </c>
      <c r="T129" s="6">
        <f t="shared" si="30"/>
        <v>412</v>
      </c>
      <c r="U129" s="6">
        <f t="shared" si="30"/>
        <v>239</v>
      </c>
      <c r="V129" s="6">
        <f t="shared" si="30"/>
        <v>435</v>
      </c>
      <c r="W129" s="6">
        <f t="shared" si="30"/>
        <v>412</v>
      </c>
      <c r="X129" s="6">
        <f t="shared" si="30"/>
        <v>239</v>
      </c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7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</row>
    <row r="130" spans="1:149" x14ac:dyDescent="0.45">
      <c r="A130" t="s">
        <v>40</v>
      </c>
      <c r="B130" s="8">
        <f>[1]!RANK_SUM(A3:AI102, 1,1)</f>
        <v>179514.5</v>
      </c>
      <c r="C130" s="9">
        <f>[1]!RANK_SUM(A3:AI102, 2,1)</f>
        <v>111215.5</v>
      </c>
      <c r="D130" s="9">
        <f>[1]!RANK_SUM(A3:AI102, 3,1)</f>
        <v>180614.5</v>
      </c>
      <c r="E130" s="9">
        <f>[1]!RANK_SUM(A3:AI102, 4,1)</f>
        <v>110902.5</v>
      </c>
      <c r="F130" s="9">
        <f>[1]!RANK_SUM(A3:AI102, 5,1)</f>
        <v>173048</v>
      </c>
      <c r="G130" s="9">
        <f>[1]!RANK_SUM(A3:AI102, 6,1)</f>
        <v>122300.5</v>
      </c>
      <c r="H130" s="9">
        <f>[1]!RANK_SUM(A3:AI102, 7,1)</f>
        <v>176922</v>
      </c>
      <c r="I130" s="9">
        <f>[1]!RANK_SUM(A3:AI102, 8,1)</f>
        <v>118176.5</v>
      </c>
      <c r="J130" s="9">
        <f>[1]!RANK_SUM(A3:AI102, 9,1)</f>
        <v>179268</v>
      </c>
      <c r="K130" s="9">
        <f>[1]!RANK_SUM(A3:AI102, 10,1)</f>
        <v>92623.5</v>
      </c>
      <c r="L130" s="9">
        <f>[1]!RANK_SUM(A3:AI102, 11,1)</f>
        <v>24948</v>
      </c>
      <c r="M130" s="9">
        <f>[1]!RANK_SUM(A3:AI102, 12,1)</f>
        <v>177127.5</v>
      </c>
      <c r="N130" s="9">
        <f>[1]!RANK_SUM(A3:AI102, 13,1)</f>
        <v>93975</v>
      </c>
      <c r="O130" s="9">
        <f>[1]!RANK_SUM(A3:AI102, 14,1)</f>
        <v>24606</v>
      </c>
      <c r="P130" s="9">
        <f>[1]!RANK_SUM(A3:AI102, 15,1)</f>
        <v>174168</v>
      </c>
      <c r="Q130" s="9">
        <f>[1]!RANK_SUM(A3:AI102, 16,1)</f>
        <v>78350.5</v>
      </c>
      <c r="R130" s="9">
        <f>[1]!RANK_SUM(A3:AI102, 17,1)</f>
        <v>26003</v>
      </c>
      <c r="S130" s="9">
        <f>[1]!RANK_SUM(A3:AI102, 18,1)</f>
        <v>183247.5</v>
      </c>
      <c r="T130" s="9">
        <f>[1]!RANK_SUM(A3:AI102, 19,1)</f>
        <v>93122.5</v>
      </c>
      <c r="U130" s="9">
        <f>[1]!RANK_SUM(A3:AI102, 20,1)</f>
        <v>24846.5</v>
      </c>
      <c r="V130" s="9">
        <f>[1]!RANK_SUM(A3:AI102, 21,1)</f>
        <v>183201</v>
      </c>
      <c r="W130" s="9">
        <f>[1]!RANK_SUM(A3:AI102, 22,1)</f>
        <v>93122.5</v>
      </c>
      <c r="X130" s="9">
        <f>[1]!RANK_SUM(A3:AI102, 23,1)</f>
        <v>24846.5</v>
      </c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10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</row>
    <row r="131" spans="1:149" x14ac:dyDescent="0.45">
      <c r="A131" t="s">
        <v>41</v>
      </c>
      <c r="B131" s="8">
        <f>COUNT(A3:A102)</f>
        <v>100</v>
      </c>
      <c r="C131" s="9">
        <f t="shared" ref="C131:X131" si="31">COUNT(B3:B102)</f>
        <v>100</v>
      </c>
      <c r="D131" s="9">
        <f t="shared" si="31"/>
        <v>100</v>
      </c>
      <c r="E131" s="9">
        <f t="shared" si="31"/>
        <v>100</v>
      </c>
      <c r="F131" s="9">
        <f t="shared" si="31"/>
        <v>100</v>
      </c>
      <c r="G131" s="9">
        <f t="shared" si="31"/>
        <v>100</v>
      </c>
      <c r="H131" s="9">
        <f t="shared" si="31"/>
        <v>100</v>
      </c>
      <c r="I131" s="9">
        <f t="shared" si="31"/>
        <v>100</v>
      </c>
      <c r="J131" s="9">
        <f t="shared" si="31"/>
        <v>100</v>
      </c>
      <c r="K131" s="9">
        <f t="shared" si="31"/>
        <v>100</v>
      </c>
      <c r="L131" s="9">
        <f t="shared" si="31"/>
        <v>100</v>
      </c>
      <c r="M131" s="9">
        <f t="shared" si="31"/>
        <v>100</v>
      </c>
      <c r="N131" s="9">
        <f t="shared" si="31"/>
        <v>100</v>
      </c>
      <c r="O131" s="9">
        <f t="shared" si="31"/>
        <v>100</v>
      </c>
      <c r="P131" s="9">
        <f t="shared" si="31"/>
        <v>100</v>
      </c>
      <c r="Q131" s="9">
        <f t="shared" si="31"/>
        <v>100</v>
      </c>
      <c r="R131" s="9">
        <f t="shared" si="31"/>
        <v>100</v>
      </c>
      <c r="S131" s="9">
        <f t="shared" si="31"/>
        <v>100</v>
      </c>
      <c r="T131" s="9">
        <f t="shared" si="31"/>
        <v>100</v>
      </c>
      <c r="U131" s="9">
        <f t="shared" si="31"/>
        <v>100</v>
      </c>
      <c r="V131" s="9">
        <f t="shared" si="31"/>
        <v>100</v>
      </c>
      <c r="W131" s="9">
        <f t="shared" si="31"/>
        <v>100</v>
      </c>
      <c r="X131" s="9">
        <f t="shared" si="31"/>
        <v>100</v>
      </c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10"/>
      <c r="AK131" s="16">
        <f>SUM(B131:AJ131)</f>
        <v>2300</v>
      </c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</row>
    <row r="132" spans="1:149" x14ac:dyDescent="0.45">
      <c r="A132" t="s">
        <v>42</v>
      </c>
      <c r="B132" s="11">
        <f>B130^2/B131</f>
        <v>322254557.10250002</v>
      </c>
      <c r="C132" s="12">
        <f t="shared" ref="C132:X132" si="32">C130^2/C131</f>
        <v>123688874.4025</v>
      </c>
      <c r="D132" s="12">
        <f t="shared" si="32"/>
        <v>326215976.10250002</v>
      </c>
      <c r="E132" s="12">
        <f t="shared" si="32"/>
        <v>122993645.0625</v>
      </c>
      <c r="F132" s="12">
        <f t="shared" si="32"/>
        <v>299456103.04000002</v>
      </c>
      <c r="G132" s="12">
        <f t="shared" si="32"/>
        <v>149574123.0025</v>
      </c>
      <c r="H132" s="12">
        <f t="shared" si="32"/>
        <v>313013940.83999997</v>
      </c>
      <c r="I132" s="12">
        <f t="shared" si="32"/>
        <v>139656851.52250001</v>
      </c>
      <c r="J132" s="12">
        <f t="shared" si="32"/>
        <v>321370158.24000001</v>
      </c>
      <c r="K132" s="12">
        <f t="shared" si="32"/>
        <v>85791127.522499993</v>
      </c>
      <c r="L132" s="12">
        <f t="shared" si="32"/>
        <v>6224027.04</v>
      </c>
      <c r="M132" s="12">
        <f t="shared" si="32"/>
        <v>313741512.5625</v>
      </c>
      <c r="N132" s="12">
        <f t="shared" si="32"/>
        <v>88313006.25</v>
      </c>
      <c r="O132" s="12">
        <f t="shared" si="32"/>
        <v>6054552.3600000003</v>
      </c>
      <c r="P132" s="12">
        <f t="shared" si="32"/>
        <v>303344922.24000001</v>
      </c>
      <c r="Q132" s="12">
        <f t="shared" si="32"/>
        <v>61388008.502499998</v>
      </c>
      <c r="R132" s="12">
        <f t="shared" si="32"/>
        <v>6761560.0899999999</v>
      </c>
      <c r="S132" s="12">
        <f t="shared" si="32"/>
        <v>335796462.5625</v>
      </c>
      <c r="T132" s="12">
        <f t="shared" si="32"/>
        <v>86718000.0625</v>
      </c>
      <c r="U132" s="12">
        <f t="shared" si="32"/>
        <v>6173485.6224999996</v>
      </c>
      <c r="V132" s="12">
        <f t="shared" si="32"/>
        <v>335626064.00999999</v>
      </c>
      <c r="W132" s="12">
        <f t="shared" si="32"/>
        <v>86718000.0625</v>
      </c>
      <c r="X132" s="12">
        <f t="shared" si="32"/>
        <v>6173485.6224999996</v>
      </c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3"/>
      <c r="AK132" s="17">
        <f>SUM(B132:AJ132)</f>
        <v>3847048443.8250003</v>
      </c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</row>
    <row r="133" spans="1:149" x14ac:dyDescent="0.45">
      <c r="A133" t="s">
        <v>43</v>
      </c>
      <c r="AK133" s="17">
        <f>12*AK132/(AK131*(AK131+1))-3*(AK131+1)</f>
        <v>1819.97135950343</v>
      </c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</row>
    <row r="134" spans="1:149" x14ac:dyDescent="0.45">
      <c r="A134" t="s">
        <v>44</v>
      </c>
      <c r="AK134" s="17">
        <f>AK133/(1-[1]!TiesCorrection(A3:AI102)/(3500*(3500^2-1)))</f>
        <v>1820.1094674258704</v>
      </c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</row>
    <row r="135" spans="1:149" x14ac:dyDescent="0.45">
      <c r="A135" t="s">
        <v>45</v>
      </c>
      <c r="AK135" s="17">
        <f>COUNTA(B128:AJ128)-1</f>
        <v>22</v>
      </c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</row>
    <row r="136" spans="1:149" x14ac:dyDescent="0.45">
      <c r="A136" t="s">
        <v>33</v>
      </c>
      <c r="AK136" s="17">
        <f>_xlfn.CHISQ.DIST.RT(AK134,AK135)</f>
        <v>0</v>
      </c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</row>
    <row r="137" spans="1:149" x14ac:dyDescent="0.45">
      <c r="A137" t="s">
        <v>34</v>
      </c>
      <c r="AK137" s="17">
        <v>0.05</v>
      </c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</row>
    <row r="138" spans="1:149" x14ac:dyDescent="0.45">
      <c r="A138" t="s">
        <v>46</v>
      </c>
      <c r="AK138" s="18" t="str">
        <f>IF(AK136&lt;AK137,"yes","no")</f>
        <v>yes</v>
      </c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</row>
    <row r="139" spans="1:149" x14ac:dyDescent="0.45"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</row>
    <row r="140" spans="1:149" x14ac:dyDescent="0.45"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</row>
    <row r="141" spans="1:149" x14ac:dyDescent="0.45"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</row>
    <row r="142" spans="1:149" x14ac:dyDescent="0.45"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</row>
    <row r="143" spans="1:149" x14ac:dyDescent="0.45"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</row>
    <row r="144" spans="1:149" x14ac:dyDescent="0.4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</row>
    <row r="145" spans="1:149" x14ac:dyDescent="0.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  <c r="EF145" s="9"/>
      <c r="EG145" s="9"/>
      <c r="EH145" s="9"/>
      <c r="EI145" s="9"/>
      <c r="EJ145" s="9"/>
      <c r="EK145" s="9"/>
      <c r="EL145" s="9"/>
      <c r="EM145" s="9"/>
      <c r="EN145" s="9"/>
      <c r="EO145" s="9"/>
      <c r="EP145" s="9"/>
      <c r="EQ145" s="9"/>
      <c r="ER145" s="9"/>
      <c r="ES145" s="9"/>
    </row>
    <row r="146" spans="1:149" x14ac:dyDescent="0.4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  <c r="EF146" s="9"/>
      <c r="EG146" s="9"/>
      <c r="EH146" s="9"/>
      <c r="EI146" s="9"/>
      <c r="EJ146" s="9"/>
      <c r="EK146" s="9"/>
      <c r="EL146" s="9"/>
      <c r="EM146" s="9"/>
      <c r="EN146" s="9"/>
      <c r="EO146" s="9"/>
      <c r="EP146" s="9"/>
      <c r="EQ146" s="9"/>
      <c r="ER146" s="9"/>
      <c r="ES146" s="9"/>
    </row>
    <row r="147" spans="1:149" x14ac:dyDescent="0.4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  <c r="EC147" s="9"/>
      <c r="ED147" s="9"/>
      <c r="EE147" s="9"/>
      <c r="EF147" s="9"/>
      <c r="EG147" s="9"/>
      <c r="EH147" s="9"/>
      <c r="EI147" s="9"/>
      <c r="EJ147" s="9"/>
      <c r="EK147" s="9"/>
      <c r="EL147" s="9"/>
      <c r="EM147" s="9"/>
      <c r="EN147" s="9"/>
      <c r="EO147" s="9"/>
      <c r="EP147" s="9"/>
      <c r="EQ147" s="9"/>
      <c r="ER147" s="9"/>
      <c r="ES147" s="9"/>
    </row>
    <row r="148" spans="1:149" x14ac:dyDescent="0.4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  <c r="EF148" s="9"/>
      <c r="EG148" s="9"/>
      <c r="EH148" s="9"/>
      <c r="EI148" s="9"/>
      <c r="EJ148" s="9"/>
      <c r="EK148" s="9"/>
      <c r="EL148" s="9"/>
      <c r="EM148" s="9"/>
      <c r="EN148" s="9"/>
      <c r="EO148" s="9"/>
      <c r="EP148" s="9"/>
      <c r="EQ148" s="9"/>
      <c r="ER148" s="9"/>
      <c r="ES148" s="9"/>
    </row>
  </sheetData>
  <conditionalFormatting sqref="B107:AJ107">
    <cfRule type="top10" dxfId="9" priority="9" bottom="1" rank="1"/>
    <cfRule type="top10" dxfId="8" priority="10" rank="1"/>
  </conditionalFormatting>
  <conditionalFormatting sqref="B111:AJ111">
    <cfRule type="top10" dxfId="7" priority="7" bottom="1" rank="1"/>
    <cfRule type="top10" dxfId="6" priority="8" rank="1"/>
  </conditionalFormatting>
  <conditionalFormatting sqref="B109:AJ109">
    <cfRule type="top10" dxfId="5" priority="5" bottom="1" rank="1"/>
    <cfRule type="top10" dxfId="4" priority="6" rank="1"/>
  </conditionalFormatting>
  <conditionalFormatting sqref="B116:AJ116">
    <cfRule type="top10" dxfId="3" priority="3" bottom="1" rank="1"/>
    <cfRule type="top10" dxfId="2" priority="4" rank="1"/>
  </conditionalFormatting>
  <conditionalFormatting sqref="B117:AJ117">
    <cfRule type="top10" dxfId="1" priority="1" bottom="1" rank="1"/>
    <cfRule type="top10" dxfId="0" priority="2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Even Distribution</vt:lpstr>
      <vt:lpstr>Random Distribution</vt:lpstr>
      <vt:lpstr>Timings</vt:lpstr>
      <vt:lpstr>Even Exact</vt:lpstr>
      <vt:lpstr>Random Exact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Krauss Oliver</dc:creator>
  <cp:lastModifiedBy>Krauss Oliver</cp:lastModifiedBy>
  <dcterms:created xsi:type="dcterms:W3CDTF">2019-09-29T19:38:48Z</dcterms:created>
  <dcterms:modified xsi:type="dcterms:W3CDTF">2019-09-30T08:53:31Z</dcterms:modified>
</cp:coreProperties>
</file>