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defaultThemeVersion="166925"/>
  <xr:revisionPtr revIDLastSave="1040" documentId="13_ncr:1_{FEDAB63D-10CA-4599-8BA6-3BB53647E261}" xr6:coauthVersionLast="47" xr6:coauthVersionMax="47" xr10:uidLastSave="{E91F91A5-CB31-403D-BEDB-1678C6C0701F}"/>
  <bookViews>
    <workbookView xWindow="-120" yWindow="-120" windowWidth="30960" windowHeight="15840" xr2:uid="{F64F9374-0129-4F22-866A-EB0C57D391D3}"/>
  </bookViews>
  <sheets>
    <sheet name="Total Population" sheetId="6" r:id="rId1"/>
    <sheet name="Population Charts" sheetId="17" r:id="rId2"/>
    <sheet name="Population by Age" sheetId="3" r:id="rId3"/>
    <sheet name="Group Quarters and Households" sheetId="7" r:id="rId4"/>
    <sheet name="Household Population by Age" sheetId="11" r:id="rId5"/>
    <sheet name="Households and Housing Units" sheetId="9" r:id="rId6"/>
    <sheet name="Residential Labor Force" sheetId="8" r:id="rId7"/>
    <sheet name="Jobs" sheetId="10" r:id="rId8"/>
    <sheet name="All Data (Unformatted)" sheetId="1" r:id="rId9"/>
    <sheet name="Variable Dictionary" sheetId="2" r:id="rId10"/>
    <sheet name="Population Chart Data" sheetId="16" r:id="rId11"/>
    <sheet name="Revision History" sheetId="18" r:id="rId12"/>
  </sheets>
  <definedNames>
    <definedName name="_xlnm._FilterDatabase" localSheetId="8" hidden="1">'All Data (Unformatted)'!$A$1:$K$392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2" i="1" l="1"/>
  <c r="E391" i="1"/>
  <c r="E390" i="1"/>
  <c r="E389" i="1"/>
  <c r="E388" i="1"/>
  <c r="E387" i="1"/>
  <c r="E386" i="1"/>
  <c r="E385" i="1"/>
  <c r="E376" i="1" s="1"/>
  <c r="E384" i="1"/>
  <c r="E383" i="1"/>
  <c r="E382" i="1"/>
  <c r="E381" i="1"/>
  <c r="E380" i="1"/>
  <c r="E379" i="1"/>
  <c r="E378" i="1"/>
  <c r="E375" i="1"/>
  <c r="E374" i="1"/>
  <c r="E373" i="1"/>
  <c r="E372" i="1"/>
  <c r="E371" i="1"/>
  <c r="E370" i="1"/>
  <c r="E369" i="1"/>
  <c r="E368" i="1"/>
  <c r="E367" i="1"/>
  <c r="E366" i="1"/>
  <c r="E365" i="1"/>
  <c r="E364" i="1"/>
  <c r="E363" i="1"/>
  <c r="E362" i="1"/>
  <c r="E359" i="1" s="1"/>
  <c r="E361" i="1"/>
  <c r="E358" i="1"/>
  <c r="E357" i="1"/>
  <c r="E356" i="1"/>
  <c r="E355" i="1"/>
  <c r="E354" i="1"/>
  <c r="E353" i="1"/>
  <c r="E352" i="1"/>
  <c r="E351" i="1"/>
  <c r="E350" i="1"/>
  <c r="E349" i="1"/>
  <c r="E348" i="1"/>
  <c r="E347" i="1"/>
  <c r="E346" i="1"/>
  <c r="E345" i="1"/>
  <c r="E343" i="1" s="1"/>
  <c r="E344" i="1"/>
  <c r="E341" i="1"/>
  <c r="E340" i="1"/>
  <c r="E339" i="1"/>
  <c r="E338" i="1"/>
  <c r="E337" i="1"/>
  <c r="E336" i="1"/>
  <c r="E335" i="1"/>
  <c r="E334" i="1"/>
  <c r="E333" i="1"/>
  <c r="E332" i="1"/>
  <c r="E331" i="1"/>
  <c r="E330" i="1"/>
  <c r="E329" i="1"/>
  <c r="E328" i="1"/>
  <c r="E326" i="1" s="1"/>
  <c r="E327" i="1"/>
  <c r="E324" i="1"/>
  <c r="E323" i="1"/>
  <c r="E322" i="1"/>
  <c r="E321" i="1"/>
  <c r="E320" i="1"/>
  <c r="E319" i="1"/>
  <c r="E318" i="1"/>
  <c r="E317" i="1"/>
  <c r="E316" i="1"/>
  <c r="E315" i="1"/>
  <c r="E314" i="1"/>
  <c r="E313" i="1"/>
  <c r="E312" i="1"/>
  <c r="E311" i="1"/>
  <c r="E310" i="1"/>
  <c r="E307" i="1"/>
  <c r="E306" i="1"/>
  <c r="E305" i="1"/>
  <c r="E304" i="1"/>
  <c r="E303" i="1"/>
  <c r="E302" i="1"/>
  <c r="E301" i="1"/>
  <c r="E300" i="1"/>
  <c r="E299" i="1"/>
  <c r="E298" i="1"/>
  <c r="E297" i="1"/>
  <c r="E296" i="1"/>
  <c r="E295" i="1"/>
  <c r="E294" i="1"/>
  <c r="E293" i="1"/>
  <c r="E291" i="1" s="1"/>
  <c r="E290" i="1"/>
  <c r="E289" i="1"/>
  <c r="E288" i="1"/>
  <c r="E287" i="1"/>
  <c r="E286" i="1"/>
  <c r="E285" i="1"/>
  <c r="E284" i="1"/>
  <c r="E283" i="1"/>
  <c r="E282" i="1"/>
  <c r="E281" i="1"/>
  <c r="E280" i="1"/>
  <c r="E279" i="1"/>
  <c r="E278" i="1"/>
  <c r="E277" i="1"/>
  <c r="E275" i="1" s="1"/>
  <c r="E276" i="1"/>
  <c r="E274" i="1" s="1"/>
  <c r="E273" i="1"/>
  <c r="E272" i="1"/>
  <c r="E271" i="1"/>
  <c r="E270" i="1"/>
  <c r="E269" i="1"/>
  <c r="E268" i="1"/>
  <c r="E267" i="1"/>
  <c r="E266" i="1"/>
  <c r="E265" i="1"/>
  <c r="E264" i="1"/>
  <c r="E263" i="1"/>
  <c r="E262" i="1"/>
  <c r="E261" i="1"/>
  <c r="E260" i="1"/>
  <c r="E259" i="1"/>
  <c r="E257" i="1" s="1"/>
  <c r="E256" i="1"/>
  <c r="E255" i="1"/>
  <c r="E254" i="1"/>
  <c r="E253" i="1"/>
  <c r="E252" i="1"/>
  <c r="E251" i="1"/>
  <c r="E250" i="1"/>
  <c r="E249" i="1"/>
  <c r="E248" i="1"/>
  <c r="E247" i="1"/>
  <c r="E246" i="1"/>
  <c r="E245" i="1"/>
  <c r="E244" i="1"/>
  <c r="E243" i="1"/>
  <c r="E242" i="1"/>
  <c r="E240" i="1"/>
  <c r="E239" i="1"/>
  <c r="E238" i="1"/>
  <c r="E237" i="1"/>
  <c r="E236" i="1"/>
  <c r="E235" i="1"/>
  <c r="E234" i="1"/>
  <c r="E233" i="1"/>
  <c r="E232" i="1"/>
  <c r="E231" i="1"/>
  <c r="E230" i="1"/>
  <c r="E229" i="1"/>
  <c r="E228" i="1"/>
  <c r="E227" i="1"/>
  <c r="E226" i="1"/>
  <c r="E225" i="1"/>
  <c r="E223" i="1"/>
  <c r="E224" i="1"/>
  <c r="E258" i="1"/>
  <c r="E154" i="1"/>
  <c r="E153" i="1"/>
  <c r="E152" i="1"/>
  <c r="E151" i="1"/>
  <c r="E150" i="1"/>
  <c r="E149" i="1"/>
  <c r="E148" i="1"/>
  <c r="E147" i="1"/>
  <c r="E146" i="1"/>
  <c r="E145" i="1"/>
  <c r="E144" i="1"/>
  <c r="E143" i="1"/>
  <c r="E142" i="1"/>
  <c r="E141" i="1"/>
  <c r="E139" i="1" s="1"/>
  <c r="E140" i="1"/>
  <c r="E137" i="1"/>
  <c r="E136" i="1"/>
  <c r="E135" i="1"/>
  <c r="E134" i="1"/>
  <c r="E133" i="1"/>
  <c r="E132" i="1"/>
  <c r="E131" i="1"/>
  <c r="E130" i="1"/>
  <c r="E129" i="1"/>
  <c r="E128" i="1"/>
  <c r="E127" i="1"/>
  <c r="E126" i="1"/>
  <c r="E125" i="1"/>
  <c r="E124" i="1"/>
  <c r="E121" i="1" s="1"/>
  <c r="E123" i="1"/>
  <c r="E120" i="1"/>
  <c r="E119" i="1"/>
  <c r="E118" i="1"/>
  <c r="E117" i="1"/>
  <c r="E116" i="1"/>
  <c r="E115" i="1"/>
  <c r="E114" i="1"/>
  <c r="E113" i="1"/>
  <c r="E112" i="1"/>
  <c r="E111" i="1"/>
  <c r="E110" i="1"/>
  <c r="E109" i="1"/>
  <c r="E108" i="1"/>
  <c r="E107" i="1"/>
  <c r="E106" i="1"/>
  <c r="E105" i="1" s="1"/>
  <c r="E103" i="1"/>
  <c r="E102" i="1"/>
  <c r="E101" i="1"/>
  <c r="E100" i="1"/>
  <c r="E99" i="1"/>
  <c r="E98" i="1"/>
  <c r="E97" i="1"/>
  <c r="E96" i="1"/>
  <c r="E95" i="1"/>
  <c r="E94" i="1"/>
  <c r="E93" i="1"/>
  <c r="E92" i="1"/>
  <c r="E91" i="1"/>
  <c r="E90" i="1"/>
  <c r="E87" i="1" s="1"/>
  <c r="E89" i="1"/>
  <c r="E86" i="1"/>
  <c r="E85" i="1"/>
  <c r="E84" i="1"/>
  <c r="E83" i="1"/>
  <c r="E82" i="1"/>
  <c r="E81" i="1"/>
  <c r="E80" i="1"/>
  <c r="E79" i="1"/>
  <c r="E78" i="1"/>
  <c r="E77" i="1"/>
  <c r="E76" i="1"/>
  <c r="E75" i="1"/>
  <c r="E74" i="1"/>
  <c r="E73" i="1"/>
  <c r="E70" i="1" s="1"/>
  <c r="E72" i="1"/>
  <c r="E69" i="1"/>
  <c r="E68" i="1"/>
  <c r="E67" i="1"/>
  <c r="E66" i="1"/>
  <c r="E65" i="1"/>
  <c r="E64" i="1"/>
  <c r="E63" i="1"/>
  <c r="E62" i="1"/>
  <c r="E61" i="1"/>
  <c r="E60" i="1"/>
  <c r="E59" i="1"/>
  <c r="E58" i="1"/>
  <c r="E57" i="1"/>
  <c r="E56" i="1"/>
  <c r="E55" i="1"/>
  <c r="E52" i="1"/>
  <c r="E51" i="1"/>
  <c r="E50" i="1"/>
  <c r="E49" i="1"/>
  <c r="E48" i="1"/>
  <c r="E47" i="1"/>
  <c r="E46" i="1"/>
  <c r="E45" i="1"/>
  <c r="E44" i="1"/>
  <c r="E43" i="1"/>
  <c r="E42" i="1"/>
  <c r="E41" i="1"/>
  <c r="E40" i="1"/>
  <c r="E39" i="1"/>
  <c r="E38" i="1"/>
  <c r="E35" i="1"/>
  <c r="E34" i="1"/>
  <c r="E33" i="1"/>
  <c r="E32" i="1"/>
  <c r="E31" i="1"/>
  <c r="E30" i="1"/>
  <c r="E29" i="1"/>
  <c r="E28" i="1"/>
  <c r="E27" i="1"/>
  <c r="E26" i="1"/>
  <c r="E25" i="1"/>
  <c r="E24" i="1"/>
  <c r="E23" i="1"/>
  <c r="E22" i="1"/>
  <c r="E19" i="1" s="1"/>
  <c r="E21" i="1"/>
  <c r="E377" i="1"/>
  <c r="E360" i="1"/>
  <c r="E325" i="1"/>
  <c r="E309" i="1"/>
  <c r="E308" i="1"/>
  <c r="E292" i="1"/>
  <c r="E138" i="1"/>
  <c r="E122" i="1"/>
  <c r="E88" i="1"/>
  <c r="E71" i="1"/>
  <c r="E54" i="1"/>
  <c r="E53" i="1"/>
  <c r="E37" i="1"/>
  <c r="E36" i="1"/>
  <c r="E20" i="1"/>
  <c r="E18" i="1"/>
  <c r="E17" i="1"/>
  <c r="E16" i="1"/>
  <c r="E15" i="1"/>
  <c r="E14" i="1"/>
  <c r="E13" i="1"/>
  <c r="E12" i="1"/>
  <c r="E11" i="1"/>
  <c r="E10" i="1"/>
  <c r="E9" i="1"/>
  <c r="E8" i="1"/>
  <c r="E7" i="1"/>
  <c r="E6" i="1"/>
  <c r="E5" i="1"/>
  <c r="E4" i="1"/>
  <c r="E3" i="1"/>
  <c r="N40" i="9"/>
  <c r="N39" i="9"/>
  <c r="N38" i="9"/>
  <c r="N37" i="9"/>
  <c r="N36" i="9"/>
  <c r="N35" i="9"/>
  <c r="N34" i="9"/>
  <c r="N33" i="9"/>
  <c r="N32" i="9"/>
  <c r="N31" i="9"/>
  <c r="N30" i="9"/>
  <c r="N29" i="9"/>
  <c r="N28" i="9"/>
  <c r="N27" i="9"/>
  <c r="N26" i="9"/>
  <c r="N25" i="9"/>
  <c r="N20" i="9"/>
  <c r="N19" i="9"/>
  <c r="N18" i="9"/>
  <c r="N17" i="9"/>
  <c r="N16" i="9"/>
  <c r="N15" i="9"/>
  <c r="N14" i="9"/>
  <c r="N13" i="9"/>
  <c r="N12" i="9"/>
  <c r="N11" i="9"/>
  <c r="N10" i="9"/>
  <c r="N9" i="9"/>
  <c r="N8" i="9"/>
  <c r="N7" i="9"/>
  <c r="N6" i="9"/>
  <c r="N5" i="9"/>
  <c r="E342" i="1" l="1"/>
  <c r="E241" i="1"/>
  <c r="E104" i="1"/>
  <c r="E2" i="1"/>
  <c r="C40" i="9" l="1"/>
  <c r="C20" i="9"/>
  <c r="N60" i="11" l="1"/>
  <c r="N59" i="11"/>
  <c r="N58" i="11"/>
  <c r="N57" i="11"/>
  <c r="N56" i="11"/>
  <c r="N55" i="11"/>
  <c r="N54" i="11"/>
  <c r="N53" i="11"/>
  <c r="N52" i="11"/>
  <c r="N51" i="11"/>
  <c r="N50" i="11"/>
  <c r="N49" i="11"/>
  <c r="N48" i="11"/>
  <c r="N47" i="11"/>
  <c r="N46" i="11"/>
  <c r="N45" i="11"/>
  <c r="N39" i="11"/>
  <c r="N38" i="11"/>
  <c r="N37" i="11"/>
  <c r="N36" i="11"/>
  <c r="N35" i="11"/>
  <c r="N34" i="11"/>
  <c r="N33" i="11"/>
  <c r="N32" i="11"/>
  <c r="N31" i="11"/>
  <c r="N30" i="11"/>
  <c r="N29" i="11"/>
  <c r="N28" i="11"/>
  <c r="N27" i="11"/>
  <c r="N26" i="11"/>
  <c r="N25" i="11"/>
  <c r="N19" i="11"/>
  <c r="N18" i="11"/>
  <c r="N17" i="11"/>
  <c r="N16" i="11"/>
  <c r="N15" i="11"/>
  <c r="N14" i="11"/>
  <c r="N13" i="11"/>
  <c r="N12" i="11"/>
  <c r="N11" i="11"/>
  <c r="N10" i="11"/>
  <c r="N9" i="11"/>
  <c r="N8" i="11"/>
  <c r="N7" i="11"/>
  <c r="N6" i="11"/>
  <c r="N5" i="11"/>
  <c r="C40" i="11"/>
  <c r="N40" i="11" s="1"/>
  <c r="C60" i="11"/>
  <c r="C20" i="11"/>
  <c r="N20" i="11" s="1"/>
  <c r="M40" i="7"/>
  <c r="M39" i="7"/>
  <c r="M38" i="7"/>
  <c r="M37" i="7"/>
  <c r="M36" i="7"/>
  <c r="M35" i="7"/>
  <c r="M34" i="7"/>
  <c r="M33" i="7"/>
  <c r="M32" i="7"/>
  <c r="M31" i="7"/>
  <c r="M30" i="7"/>
  <c r="M29" i="7"/>
  <c r="M28" i="7"/>
  <c r="M27" i="7"/>
  <c r="M26" i="7"/>
  <c r="M25" i="7"/>
  <c r="M19" i="7"/>
  <c r="M18" i="7"/>
  <c r="M17" i="7"/>
  <c r="M16" i="7"/>
  <c r="M15" i="7"/>
  <c r="M14" i="7"/>
  <c r="M13" i="7"/>
  <c r="M12" i="7"/>
  <c r="M11" i="7"/>
  <c r="M10" i="7"/>
  <c r="M9" i="7"/>
  <c r="M8" i="7"/>
  <c r="M7" i="7"/>
  <c r="M6" i="7"/>
  <c r="M5" i="7"/>
  <c r="C40" i="7"/>
  <c r="C20" i="7"/>
  <c r="M20" i="7" s="1"/>
  <c r="M120" i="10" l="1"/>
  <c r="M119" i="10"/>
  <c r="M118" i="10"/>
  <c r="M117" i="10"/>
  <c r="M116" i="10"/>
  <c r="M115" i="10"/>
  <c r="M114" i="10"/>
  <c r="M113" i="10"/>
  <c r="M112" i="10"/>
  <c r="M111" i="10"/>
  <c r="M110" i="10"/>
  <c r="M109" i="10"/>
  <c r="M108" i="10"/>
  <c r="M107" i="10"/>
  <c r="M106" i="10"/>
  <c r="M105" i="10"/>
  <c r="M100" i="10"/>
  <c r="M99" i="10"/>
  <c r="M98" i="10"/>
  <c r="M97" i="10"/>
  <c r="M96" i="10"/>
  <c r="M95" i="10"/>
  <c r="M94" i="10"/>
  <c r="M93" i="10"/>
  <c r="M92" i="10"/>
  <c r="M91" i="10"/>
  <c r="M90" i="10"/>
  <c r="M89" i="10"/>
  <c r="M88" i="10"/>
  <c r="M87" i="10"/>
  <c r="M86" i="10"/>
  <c r="M85" i="10"/>
  <c r="M80" i="10"/>
  <c r="M79" i="10"/>
  <c r="M78" i="10"/>
  <c r="M77" i="10"/>
  <c r="M76" i="10"/>
  <c r="M75" i="10"/>
  <c r="M74" i="10"/>
  <c r="M73" i="10"/>
  <c r="M72" i="10"/>
  <c r="M71" i="10"/>
  <c r="M70" i="10"/>
  <c r="M69" i="10"/>
  <c r="M68" i="10"/>
  <c r="M67" i="10"/>
  <c r="M66" i="10"/>
  <c r="M65" i="10"/>
  <c r="M60" i="10"/>
  <c r="M59" i="10"/>
  <c r="M58" i="10"/>
  <c r="M57" i="10"/>
  <c r="M56" i="10"/>
  <c r="M55" i="10"/>
  <c r="M54" i="10"/>
  <c r="M53" i="10"/>
  <c r="M52" i="10"/>
  <c r="M51" i="10"/>
  <c r="M50" i="10"/>
  <c r="M49" i="10"/>
  <c r="M48" i="10"/>
  <c r="M47" i="10"/>
  <c r="M46" i="10"/>
  <c r="M45" i="10"/>
  <c r="M40" i="10"/>
  <c r="M39" i="10"/>
  <c r="M38" i="10"/>
  <c r="M37" i="10"/>
  <c r="M36" i="10"/>
  <c r="M35" i="10"/>
  <c r="M34" i="10"/>
  <c r="M33" i="10"/>
  <c r="M32" i="10"/>
  <c r="M31" i="10"/>
  <c r="M30" i="10"/>
  <c r="M29" i="10"/>
  <c r="M28" i="10"/>
  <c r="M27" i="10"/>
  <c r="M26" i="10"/>
  <c r="M25" i="10"/>
  <c r="C120" i="10"/>
  <c r="C100" i="10"/>
  <c r="C80" i="10"/>
  <c r="C60" i="10"/>
  <c r="C40" i="10"/>
  <c r="C20" i="10"/>
  <c r="N40" i="8" l="1"/>
  <c r="N39" i="8"/>
  <c r="N38" i="8"/>
  <c r="N37" i="8"/>
  <c r="N36" i="8"/>
  <c r="N35" i="8"/>
  <c r="N34" i="8"/>
  <c r="N33" i="8"/>
  <c r="N32" i="8"/>
  <c r="N31" i="8"/>
  <c r="N30" i="8"/>
  <c r="N29" i="8"/>
  <c r="N28" i="8"/>
  <c r="N27" i="8"/>
  <c r="N26" i="8"/>
  <c r="N25" i="8"/>
  <c r="N19" i="8"/>
  <c r="N18" i="8"/>
  <c r="N17" i="8"/>
  <c r="N16" i="8"/>
  <c r="N15" i="8"/>
  <c r="N14" i="8"/>
  <c r="N13" i="8"/>
  <c r="N12" i="8"/>
  <c r="N11" i="8"/>
  <c r="N10" i="8"/>
  <c r="N9" i="8"/>
  <c r="N8" i="8"/>
  <c r="N7" i="8"/>
  <c r="N6" i="8"/>
  <c r="N5" i="8"/>
  <c r="C40" i="8"/>
  <c r="C20" i="8"/>
  <c r="N20" i="8" s="1"/>
  <c r="M60" i="3" l="1"/>
  <c r="M59" i="3"/>
  <c r="M58" i="3"/>
  <c r="M57" i="3"/>
  <c r="M56" i="3"/>
  <c r="M55" i="3"/>
  <c r="M54" i="3"/>
  <c r="M53" i="3"/>
  <c r="M52" i="3"/>
  <c r="M51" i="3"/>
  <c r="M50" i="3"/>
  <c r="M49" i="3"/>
  <c r="M48" i="3"/>
  <c r="M47" i="3"/>
  <c r="M46" i="3"/>
  <c r="M45" i="3"/>
  <c r="M39" i="3"/>
  <c r="M38" i="3"/>
  <c r="M37" i="3"/>
  <c r="M36" i="3"/>
  <c r="M35" i="3"/>
  <c r="M34" i="3"/>
  <c r="M33" i="3"/>
  <c r="M32" i="3"/>
  <c r="M31" i="3"/>
  <c r="M30" i="3"/>
  <c r="M29" i="3"/>
  <c r="M28" i="3"/>
  <c r="M27" i="3"/>
  <c r="M26" i="3"/>
  <c r="M25" i="3"/>
  <c r="M19" i="3"/>
  <c r="M18" i="3"/>
  <c r="M17" i="3"/>
  <c r="M16" i="3"/>
  <c r="M15" i="3"/>
  <c r="M14" i="3"/>
  <c r="M13" i="3"/>
  <c r="M12" i="3"/>
  <c r="M11" i="3"/>
  <c r="M10" i="3"/>
  <c r="M9" i="3"/>
  <c r="M8" i="3"/>
  <c r="M7" i="3"/>
  <c r="M6" i="3"/>
  <c r="M5" i="3"/>
  <c r="C60" i="3"/>
  <c r="C40" i="3"/>
  <c r="M40" i="3" s="1"/>
  <c r="C20" i="3"/>
  <c r="K341" i="1"/>
  <c r="J341" i="1"/>
  <c r="I341" i="1"/>
  <c r="H341" i="1"/>
  <c r="G341" i="1"/>
  <c r="F341" i="1"/>
  <c r="D341" i="1"/>
  <c r="K340" i="1"/>
  <c r="J340" i="1"/>
  <c r="I340" i="1"/>
  <c r="H340" i="1"/>
  <c r="G340" i="1"/>
  <c r="F340" i="1"/>
  <c r="D340" i="1"/>
  <c r="K339" i="1"/>
  <c r="J339" i="1"/>
  <c r="I339" i="1"/>
  <c r="H339" i="1"/>
  <c r="G339" i="1"/>
  <c r="F339" i="1"/>
  <c r="D339" i="1"/>
  <c r="K338" i="1"/>
  <c r="J338" i="1"/>
  <c r="I338" i="1"/>
  <c r="H338" i="1"/>
  <c r="G338" i="1"/>
  <c r="F338" i="1"/>
  <c r="D338" i="1"/>
  <c r="K337" i="1"/>
  <c r="J337" i="1"/>
  <c r="I337" i="1"/>
  <c r="H337" i="1"/>
  <c r="G337" i="1"/>
  <c r="F337" i="1"/>
  <c r="D337" i="1"/>
  <c r="K336" i="1"/>
  <c r="J336" i="1"/>
  <c r="I336" i="1"/>
  <c r="H336" i="1"/>
  <c r="G336" i="1"/>
  <c r="F336" i="1"/>
  <c r="D336" i="1"/>
  <c r="K335" i="1"/>
  <c r="J335" i="1"/>
  <c r="I335" i="1"/>
  <c r="H335" i="1"/>
  <c r="G335" i="1"/>
  <c r="F335" i="1"/>
  <c r="D335" i="1"/>
  <c r="K334" i="1"/>
  <c r="J334" i="1"/>
  <c r="I334" i="1"/>
  <c r="H334" i="1"/>
  <c r="G334" i="1"/>
  <c r="F334" i="1"/>
  <c r="D334" i="1"/>
  <c r="K333" i="1"/>
  <c r="J333" i="1"/>
  <c r="I333" i="1"/>
  <c r="H333" i="1"/>
  <c r="G333" i="1"/>
  <c r="F333" i="1"/>
  <c r="D333" i="1"/>
  <c r="K332" i="1"/>
  <c r="J332" i="1"/>
  <c r="I332" i="1"/>
  <c r="H332" i="1"/>
  <c r="G332" i="1"/>
  <c r="F332" i="1"/>
  <c r="D332" i="1"/>
  <c r="K331" i="1"/>
  <c r="J331" i="1"/>
  <c r="I331" i="1"/>
  <c r="H331" i="1"/>
  <c r="G331" i="1"/>
  <c r="F331" i="1"/>
  <c r="D331" i="1"/>
  <c r="K330" i="1"/>
  <c r="J330" i="1"/>
  <c r="I330" i="1"/>
  <c r="H330" i="1"/>
  <c r="G330" i="1"/>
  <c r="F330" i="1"/>
  <c r="D330" i="1"/>
  <c r="K329" i="1"/>
  <c r="J329" i="1"/>
  <c r="I329" i="1"/>
  <c r="H329" i="1"/>
  <c r="G329" i="1"/>
  <c r="F329" i="1"/>
  <c r="D329" i="1"/>
  <c r="K328" i="1"/>
  <c r="J328" i="1"/>
  <c r="I328" i="1"/>
  <c r="H328" i="1"/>
  <c r="G328" i="1"/>
  <c r="F328" i="1"/>
  <c r="D328" i="1"/>
  <c r="K327" i="1"/>
  <c r="J327" i="1"/>
  <c r="I327" i="1"/>
  <c r="H327" i="1"/>
  <c r="G327" i="1"/>
  <c r="F327" i="1"/>
  <c r="D327" i="1"/>
  <c r="K324" i="1"/>
  <c r="J324" i="1"/>
  <c r="I324" i="1"/>
  <c r="H324" i="1"/>
  <c r="G324" i="1"/>
  <c r="F324" i="1"/>
  <c r="D324" i="1"/>
  <c r="K323" i="1"/>
  <c r="J323" i="1"/>
  <c r="I323" i="1"/>
  <c r="H323" i="1"/>
  <c r="G323" i="1"/>
  <c r="F323" i="1"/>
  <c r="D323" i="1"/>
  <c r="K322" i="1"/>
  <c r="J322" i="1"/>
  <c r="I322" i="1"/>
  <c r="H322" i="1"/>
  <c r="G322" i="1"/>
  <c r="F322" i="1"/>
  <c r="D322" i="1"/>
  <c r="K321" i="1"/>
  <c r="J321" i="1"/>
  <c r="I321" i="1"/>
  <c r="H321" i="1"/>
  <c r="G321" i="1"/>
  <c r="F321" i="1"/>
  <c r="D321" i="1"/>
  <c r="K320" i="1"/>
  <c r="J320" i="1"/>
  <c r="I320" i="1"/>
  <c r="H320" i="1"/>
  <c r="G320" i="1"/>
  <c r="F320" i="1"/>
  <c r="D320" i="1"/>
  <c r="K319" i="1"/>
  <c r="J319" i="1"/>
  <c r="I319" i="1"/>
  <c r="H319" i="1"/>
  <c r="G319" i="1"/>
  <c r="F319" i="1"/>
  <c r="D319" i="1"/>
  <c r="K318" i="1"/>
  <c r="J318" i="1"/>
  <c r="I318" i="1"/>
  <c r="H318" i="1"/>
  <c r="G318" i="1"/>
  <c r="F318" i="1"/>
  <c r="D318" i="1"/>
  <c r="K317" i="1"/>
  <c r="J317" i="1"/>
  <c r="I317" i="1"/>
  <c r="H317" i="1"/>
  <c r="G317" i="1"/>
  <c r="F317" i="1"/>
  <c r="D317" i="1"/>
  <c r="K316" i="1"/>
  <c r="J316" i="1"/>
  <c r="I316" i="1"/>
  <c r="H316" i="1"/>
  <c r="G316" i="1"/>
  <c r="F316" i="1"/>
  <c r="D316" i="1"/>
  <c r="K315" i="1"/>
  <c r="J315" i="1"/>
  <c r="I315" i="1"/>
  <c r="H315" i="1"/>
  <c r="G315" i="1"/>
  <c r="F315" i="1"/>
  <c r="D315" i="1"/>
  <c r="K314" i="1"/>
  <c r="J314" i="1"/>
  <c r="I314" i="1"/>
  <c r="H314" i="1"/>
  <c r="G314" i="1"/>
  <c r="F314" i="1"/>
  <c r="D314" i="1"/>
  <c r="K313" i="1"/>
  <c r="J313" i="1"/>
  <c r="I313" i="1"/>
  <c r="H313" i="1"/>
  <c r="G313" i="1"/>
  <c r="F313" i="1"/>
  <c r="D313" i="1"/>
  <c r="K312" i="1"/>
  <c r="J312" i="1"/>
  <c r="I312" i="1"/>
  <c r="H312" i="1"/>
  <c r="G312" i="1"/>
  <c r="F312" i="1"/>
  <c r="D312" i="1"/>
  <c r="K311" i="1"/>
  <c r="J311" i="1"/>
  <c r="I311" i="1"/>
  <c r="H311" i="1"/>
  <c r="G311" i="1"/>
  <c r="F311" i="1"/>
  <c r="D311" i="1"/>
  <c r="K310" i="1"/>
  <c r="J310" i="1"/>
  <c r="I310" i="1"/>
  <c r="H310" i="1"/>
  <c r="G310" i="1"/>
  <c r="F310" i="1"/>
  <c r="D310" i="1"/>
  <c r="K358" i="1"/>
  <c r="J358" i="1"/>
  <c r="I358" i="1"/>
  <c r="H358" i="1"/>
  <c r="G358" i="1"/>
  <c r="F358" i="1"/>
  <c r="D358" i="1"/>
  <c r="K357" i="1"/>
  <c r="J357" i="1"/>
  <c r="I357" i="1"/>
  <c r="H357" i="1"/>
  <c r="G357" i="1"/>
  <c r="F357" i="1"/>
  <c r="D357" i="1"/>
  <c r="K356" i="1"/>
  <c r="J356" i="1"/>
  <c r="I356" i="1"/>
  <c r="H356" i="1"/>
  <c r="G356" i="1"/>
  <c r="F356" i="1"/>
  <c r="D356" i="1"/>
  <c r="K355" i="1"/>
  <c r="J355" i="1"/>
  <c r="I355" i="1"/>
  <c r="H355" i="1"/>
  <c r="G355" i="1"/>
  <c r="F355" i="1"/>
  <c r="D355" i="1"/>
  <c r="K354" i="1"/>
  <c r="J354" i="1"/>
  <c r="I354" i="1"/>
  <c r="H354" i="1"/>
  <c r="G354" i="1"/>
  <c r="F354" i="1"/>
  <c r="D354" i="1"/>
  <c r="K353" i="1"/>
  <c r="J353" i="1"/>
  <c r="I353" i="1"/>
  <c r="H353" i="1"/>
  <c r="G353" i="1"/>
  <c r="F353" i="1"/>
  <c r="D353" i="1"/>
  <c r="K352" i="1"/>
  <c r="J352" i="1"/>
  <c r="I352" i="1"/>
  <c r="H352" i="1"/>
  <c r="G352" i="1"/>
  <c r="F352" i="1"/>
  <c r="D352" i="1"/>
  <c r="K351" i="1"/>
  <c r="J351" i="1"/>
  <c r="I351" i="1"/>
  <c r="H351" i="1"/>
  <c r="G351" i="1"/>
  <c r="F351" i="1"/>
  <c r="D351" i="1"/>
  <c r="K350" i="1"/>
  <c r="J350" i="1"/>
  <c r="I350" i="1"/>
  <c r="H350" i="1"/>
  <c r="G350" i="1"/>
  <c r="F350" i="1"/>
  <c r="D350" i="1"/>
  <c r="K349" i="1"/>
  <c r="J349" i="1"/>
  <c r="I349" i="1"/>
  <c r="H349" i="1"/>
  <c r="G349" i="1"/>
  <c r="F349" i="1"/>
  <c r="D349" i="1"/>
  <c r="K348" i="1"/>
  <c r="J348" i="1"/>
  <c r="I348" i="1"/>
  <c r="H348" i="1"/>
  <c r="G348" i="1"/>
  <c r="F348" i="1"/>
  <c r="D348" i="1"/>
  <c r="K347" i="1"/>
  <c r="J347" i="1"/>
  <c r="I347" i="1"/>
  <c r="H347" i="1"/>
  <c r="G347" i="1"/>
  <c r="F347" i="1"/>
  <c r="D347" i="1"/>
  <c r="K346" i="1"/>
  <c r="J346" i="1"/>
  <c r="I346" i="1"/>
  <c r="H346" i="1"/>
  <c r="G346" i="1"/>
  <c r="F346" i="1"/>
  <c r="D346" i="1"/>
  <c r="K345" i="1"/>
  <c r="J345" i="1"/>
  <c r="I345" i="1"/>
  <c r="H345" i="1"/>
  <c r="G345" i="1"/>
  <c r="F345" i="1"/>
  <c r="D345" i="1"/>
  <c r="K344" i="1"/>
  <c r="J344" i="1"/>
  <c r="I344" i="1"/>
  <c r="H344" i="1"/>
  <c r="G344" i="1"/>
  <c r="F344" i="1"/>
  <c r="D344" i="1"/>
  <c r="K392" i="1"/>
  <c r="J392" i="1"/>
  <c r="I392" i="1"/>
  <c r="H392" i="1"/>
  <c r="G392" i="1"/>
  <c r="F392" i="1"/>
  <c r="D392" i="1"/>
  <c r="K391" i="1"/>
  <c r="J391" i="1"/>
  <c r="I391" i="1"/>
  <c r="H391" i="1"/>
  <c r="G391" i="1"/>
  <c r="F391" i="1"/>
  <c r="D391" i="1"/>
  <c r="K390" i="1"/>
  <c r="J390" i="1"/>
  <c r="I390" i="1"/>
  <c r="H390" i="1"/>
  <c r="G390" i="1"/>
  <c r="F390" i="1"/>
  <c r="D390" i="1"/>
  <c r="K389" i="1"/>
  <c r="J389" i="1"/>
  <c r="I389" i="1"/>
  <c r="H389" i="1"/>
  <c r="G389" i="1"/>
  <c r="F389" i="1"/>
  <c r="D389" i="1"/>
  <c r="K388" i="1"/>
  <c r="J388" i="1"/>
  <c r="I388" i="1"/>
  <c r="H388" i="1"/>
  <c r="G388" i="1"/>
  <c r="F388" i="1"/>
  <c r="D388" i="1"/>
  <c r="K387" i="1"/>
  <c r="J387" i="1"/>
  <c r="I387" i="1"/>
  <c r="H387" i="1"/>
  <c r="G387" i="1"/>
  <c r="F387" i="1"/>
  <c r="D387" i="1"/>
  <c r="K386" i="1"/>
  <c r="J386" i="1"/>
  <c r="I386" i="1"/>
  <c r="H386" i="1"/>
  <c r="G386" i="1"/>
  <c r="F386" i="1"/>
  <c r="D386" i="1"/>
  <c r="K385" i="1"/>
  <c r="J385" i="1"/>
  <c r="I385" i="1"/>
  <c r="H385" i="1"/>
  <c r="G385" i="1"/>
  <c r="F385" i="1"/>
  <c r="D385" i="1"/>
  <c r="K384" i="1"/>
  <c r="J384" i="1"/>
  <c r="I384" i="1"/>
  <c r="H384" i="1"/>
  <c r="G384" i="1"/>
  <c r="F384" i="1"/>
  <c r="D384" i="1"/>
  <c r="K383" i="1"/>
  <c r="J383" i="1"/>
  <c r="I383" i="1"/>
  <c r="H383" i="1"/>
  <c r="G383" i="1"/>
  <c r="F383" i="1"/>
  <c r="D383" i="1"/>
  <c r="K382" i="1"/>
  <c r="J382" i="1"/>
  <c r="I382" i="1"/>
  <c r="H382" i="1"/>
  <c r="G382" i="1"/>
  <c r="F382" i="1"/>
  <c r="D382" i="1"/>
  <c r="K381" i="1"/>
  <c r="J381" i="1"/>
  <c r="I381" i="1"/>
  <c r="H381" i="1"/>
  <c r="G381" i="1"/>
  <c r="F381" i="1"/>
  <c r="D381" i="1"/>
  <c r="D376" i="1" s="1"/>
  <c r="K380" i="1"/>
  <c r="J380" i="1"/>
  <c r="I380" i="1"/>
  <c r="H380" i="1"/>
  <c r="G380" i="1"/>
  <c r="F380" i="1"/>
  <c r="D380" i="1"/>
  <c r="K379" i="1"/>
  <c r="K377" i="1" s="1"/>
  <c r="J379" i="1"/>
  <c r="I379" i="1"/>
  <c r="H379" i="1"/>
  <c r="G379" i="1"/>
  <c r="F379" i="1"/>
  <c r="D379" i="1"/>
  <c r="K378" i="1"/>
  <c r="J378" i="1"/>
  <c r="I378" i="1"/>
  <c r="H378" i="1"/>
  <c r="G378" i="1"/>
  <c r="F378" i="1"/>
  <c r="D378" i="1"/>
  <c r="K103" i="1"/>
  <c r="J103" i="1"/>
  <c r="I103" i="1"/>
  <c r="H103" i="1"/>
  <c r="G103" i="1"/>
  <c r="F103" i="1"/>
  <c r="D103" i="1"/>
  <c r="K102" i="1"/>
  <c r="J102" i="1"/>
  <c r="I102" i="1"/>
  <c r="H102" i="1"/>
  <c r="G102" i="1"/>
  <c r="F102" i="1"/>
  <c r="D102" i="1"/>
  <c r="K101" i="1"/>
  <c r="J101" i="1"/>
  <c r="I101" i="1"/>
  <c r="H101" i="1"/>
  <c r="G101" i="1"/>
  <c r="F101" i="1"/>
  <c r="D101" i="1"/>
  <c r="K100" i="1"/>
  <c r="J100" i="1"/>
  <c r="I100" i="1"/>
  <c r="H100" i="1"/>
  <c r="G100" i="1"/>
  <c r="F100" i="1"/>
  <c r="D100" i="1"/>
  <c r="K99" i="1"/>
  <c r="J99" i="1"/>
  <c r="I99" i="1"/>
  <c r="H99" i="1"/>
  <c r="G99" i="1"/>
  <c r="F99" i="1"/>
  <c r="D99" i="1"/>
  <c r="K98" i="1"/>
  <c r="J98" i="1"/>
  <c r="I98" i="1"/>
  <c r="H98" i="1"/>
  <c r="G98" i="1"/>
  <c r="F98" i="1"/>
  <c r="D98" i="1"/>
  <c r="K97" i="1"/>
  <c r="J97" i="1"/>
  <c r="I97" i="1"/>
  <c r="H97" i="1"/>
  <c r="G97" i="1"/>
  <c r="F97" i="1"/>
  <c r="D97" i="1"/>
  <c r="K96" i="1"/>
  <c r="J96" i="1"/>
  <c r="I96" i="1"/>
  <c r="H96" i="1"/>
  <c r="G96" i="1"/>
  <c r="F96" i="1"/>
  <c r="D96" i="1"/>
  <c r="K95" i="1"/>
  <c r="J95" i="1"/>
  <c r="I95" i="1"/>
  <c r="H95" i="1"/>
  <c r="G95" i="1"/>
  <c r="F95" i="1"/>
  <c r="D95" i="1"/>
  <c r="K94" i="1"/>
  <c r="J94" i="1"/>
  <c r="I94" i="1"/>
  <c r="H94" i="1"/>
  <c r="G94" i="1"/>
  <c r="F94" i="1"/>
  <c r="D94" i="1"/>
  <c r="K93" i="1"/>
  <c r="J93" i="1"/>
  <c r="I93" i="1"/>
  <c r="H93" i="1"/>
  <c r="G93" i="1"/>
  <c r="F93" i="1"/>
  <c r="D93" i="1"/>
  <c r="K92" i="1"/>
  <c r="J92" i="1"/>
  <c r="I92" i="1"/>
  <c r="H92" i="1"/>
  <c r="G92" i="1"/>
  <c r="F92" i="1"/>
  <c r="D92" i="1"/>
  <c r="K91" i="1"/>
  <c r="J91" i="1"/>
  <c r="I91" i="1"/>
  <c r="H91" i="1"/>
  <c r="G91" i="1"/>
  <c r="F91" i="1"/>
  <c r="D91" i="1"/>
  <c r="K90" i="1"/>
  <c r="J90" i="1"/>
  <c r="I90" i="1"/>
  <c r="H90" i="1"/>
  <c r="G90" i="1"/>
  <c r="F90" i="1"/>
  <c r="D90" i="1"/>
  <c r="K89" i="1"/>
  <c r="J89" i="1"/>
  <c r="I89" i="1"/>
  <c r="H89" i="1"/>
  <c r="G89" i="1"/>
  <c r="F89" i="1"/>
  <c r="K86" i="1"/>
  <c r="J86" i="1"/>
  <c r="I86" i="1"/>
  <c r="H86" i="1"/>
  <c r="G86" i="1"/>
  <c r="F86" i="1"/>
  <c r="D86" i="1"/>
  <c r="K85" i="1"/>
  <c r="J85" i="1"/>
  <c r="I85" i="1"/>
  <c r="H85" i="1"/>
  <c r="G85" i="1"/>
  <c r="F85" i="1"/>
  <c r="D85" i="1"/>
  <c r="K84" i="1"/>
  <c r="J84" i="1"/>
  <c r="I84" i="1"/>
  <c r="H84" i="1"/>
  <c r="G84" i="1"/>
  <c r="F84" i="1"/>
  <c r="D84" i="1"/>
  <c r="K83" i="1"/>
  <c r="J83" i="1"/>
  <c r="I83" i="1"/>
  <c r="H83" i="1"/>
  <c r="G83" i="1"/>
  <c r="F83" i="1"/>
  <c r="D83" i="1"/>
  <c r="K82" i="1"/>
  <c r="J82" i="1"/>
  <c r="I82" i="1"/>
  <c r="H82" i="1"/>
  <c r="G82" i="1"/>
  <c r="F82" i="1"/>
  <c r="D82" i="1"/>
  <c r="K81" i="1"/>
  <c r="J81" i="1"/>
  <c r="I81" i="1"/>
  <c r="H81" i="1"/>
  <c r="G81" i="1"/>
  <c r="F81" i="1"/>
  <c r="D81" i="1"/>
  <c r="K80" i="1"/>
  <c r="J80" i="1"/>
  <c r="I80" i="1"/>
  <c r="H80" i="1"/>
  <c r="G80" i="1"/>
  <c r="F80" i="1"/>
  <c r="D80" i="1"/>
  <c r="K79" i="1"/>
  <c r="J79" i="1"/>
  <c r="I79" i="1"/>
  <c r="H79" i="1"/>
  <c r="G79" i="1"/>
  <c r="F79" i="1"/>
  <c r="D79" i="1"/>
  <c r="K78" i="1"/>
  <c r="J78" i="1"/>
  <c r="I78" i="1"/>
  <c r="H78" i="1"/>
  <c r="G78" i="1"/>
  <c r="F78" i="1"/>
  <c r="D78" i="1"/>
  <c r="K77" i="1"/>
  <c r="J77" i="1"/>
  <c r="I77" i="1"/>
  <c r="H77" i="1"/>
  <c r="G77" i="1"/>
  <c r="F77" i="1"/>
  <c r="D77" i="1"/>
  <c r="K76" i="1"/>
  <c r="J76" i="1"/>
  <c r="I76" i="1"/>
  <c r="H76" i="1"/>
  <c r="G76" i="1"/>
  <c r="F76" i="1"/>
  <c r="D76" i="1"/>
  <c r="K75" i="1"/>
  <c r="J75" i="1"/>
  <c r="I75" i="1"/>
  <c r="H75" i="1"/>
  <c r="G75" i="1"/>
  <c r="F75" i="1"/>
  <c r="D75" i="1"/>
  <c r="K74" i="1"/>
  <c r="J74" i="1"/>
  <c r="I74" i="1"/>
  <c r="H74" i="1"/>
  <c r="G74" i="1"/>
  <c r="F74" i="1"/>
  <c r="D74" i="1"/>
  <c r="K73" i="1"/>
  <c r="J73" i="1"/>
  <c r="I73" i="1"/>
  <c r="H73" i="1"/>
  <c r="G73" i="1"/>
  <c r="F73" i="1"/>
  <c r="D73" i="1"/>
  <c r="K72" i="1"/>
  <c r="J72" i="1"/>
  <c r="I72" i="1"/>
  <c r="H72" i="1"/>
  <c r="G72" i="1"/>
  <c r="F72" i="1"/>
  <c r="K69" i="1"/>
  <c r="J69" i="1"/>
  <c r="I69" i="1"/>
  <c r="H69" i="1"/>
  <c r="G69" i="1"/>
  <c r="F69" i="1"/>
  <c r="D69" i="1"/>
  <c r="K68" i="1"/>
  <c r="J68" i="1"/>
  <c r="I68" i="1"/>
  <c r="H68" i="1"/>
  <c r="G68" i="1"/>
  <c r="F68" i="1"/>
  <c r="D68" i="1"/>
  <c r="K67" i="1"/>
  <c r="J67" i="1"/>
  <c r="I67" i="1"/>
  <c r="H67" i="1"/>
  <c r="G67" i="1"/>
  <c r="F67" i="1"/>
  <c r="D67" i="1"/>
  <c r="K66" i="1"/>
  <c r="J66" i="1"/>
  <c r="I66" i="1"/>
  <c r="H66" i="1"/>
  <c r="G66" i="1"/>
  <c r="F66" i="1"/>
  <c r="D66" i="1"/>
  <c r="K65" i="1"/>
  <c r="J65" i="1"/>
  <c r="I65" i="1"/>
  <c r="H65" i="1"/>
  <c r="G65" i="1"/>
  <c r="F65" i="1"/>
  <c r="D65" i="1"/>
  <c r="K64" i="1"/>
  <c r="J64" i="1"/>
  <c r="I64" i="1"/>
  <c r="H64" i="1"/>
  <c r="G64" i="1"/>
  <c r="F64" i="1"/>
  <c r="D64" i="1"/>
  <c r="K63" i="1"/>
  <c r="J63" i="1"/>
  <c r="I63" i="1"/>
  <c r="H63" i="1"/>
  <c r="G63" i="1"/>
  <c r="F63" i="1"/>
  <c r="D63" i="1"/>
  <c r="K62" i="1"/>
  <c r="J62" i="1"/>
  <c r="I62" i="1"/>
  <c r="H62" i="1"/>
  <c r="G62" i="1"/>
  <c r="F62" i="1"/>
  <c r="D62" i="1"/>
  <c r="K61" i="1"/>
  <c r="J61" i="1"/>
  <c r="I61" i="1"/>
  <c r="H61" i="1"/>
  <c r="G61" i="1"/>
  <c r="F61" i="1"/>
  <c r="D61" i="1"/>
  <c r="K60" i="1"/>
  <c r="J60" i="1"/>
  <c r="I60" i="1"/>
  <c r="H60" i="1"/>
  <c r="G60" i="1"/>
  <c r="F60" i="1"/>
  <c r="D60" i="1"/>
  <c r="K59" i="1"/>
  <c r="J59" i="1"/>
  <c r="I59" i="1"/>
  <c r="H59" i="1"/>
  <c r="G59" i="1"/>
  <c r="F59" i="1"/>
  <c r="D59" i="1"/>
  <c r="K58" i="1"/>
  <c r="J58" i="1"/>
  <c r="I58" i="1"/>
  <c r="H58" i="1"/>
  <c r="G58" i="1"/>
  <c r="F58" i="1"/>
  <c r="D58" i="1"/>
  <c r="K57" i="1"/>
  <c r="J57" i="1"/>
  <c r="I57" i="1"/>
  <c r="H57" i="1"/>
  <c r="G57" i="1"/>
  <c r="F57" i="1"/>
  <c r="D57" i="1"/>
  <c r="K56" i="1"/>
  <c r="J56" i="1"/>
  <c r="I56" i="1"/>
  <c r="H56" i="1"/>
  <c r="G56" i="1"/>
  <c r="F56" i="1"/>
  <c r="D56" i="1"/>
  <c r="K55" i="1"/>
  <c r="J55" i="1"/>
  <c r="I55" i="1"/>
  <c r="H55" i="1"/>
  <c r="G55" i="1"/>
  <c r="F55" i="1"/>
  <c r="K273" i="1"/>
  <c r="J273" i="1"/>
  <c r="I273" i="1"/>
  <c r="H273" i="1"/>
  <c r="G273" i="1"/>
  <c r="F273" i="1"/>
  <c r="D273" i="1"/>
  <c r="K272" i="1"/>
  <c r="J272" i="1"/>
  <c r="I272" i="1"/>
  <c r="H272" i="1"/>
  <c r="G272" i="1"/>
  <c r="F272" i="1"/>
  <c r="D272" i="1"/>
  <c r="K271" i="1"/>
  <c r="J271" i="1"/>
  <c r="I271" i="1"/>
  <c r="H271" i="1"/>
  <c r="G271" i="1"/>
  <c r="F271" i="1"/>
  <c r="D271" i="1"/>
  <c r="K270" i="1"/>
  <c r="J270" i="1"/>
  <c r="I270" i="1"/>
  <c r="H270" i="1"/>
  <c r="G270" i="1"/>
  <c r="F270" i="1"/>
  <c r="D270" i="1"/>
  <c r="K269" i="1"/>
  <c r="J269" i="1"/>
  <c r="I269" i="1"/>
  <c r="H269" i="1"/>
  <c r="G269" i="1"/>
  <c r="F269" i="1"/>
  <c r="D269" i="1"/>
  <c r="K268" i="1"/>
  <c r="J268" i="1"/>
  <c r="I268" i="1"/>
  <c r="H268" i="1"/>
  <c r="G268" i="1"/>
  <c r="F268" i="1"/>
  <c r="D268" i="1"/>
  <c r="K267" i="1"/>
  <c r="J267" i="1"/>
  <c r="I267" i="1"/>
  <c r="H267" i="1"/>
  <c r="G267" i="1"/>
  <c r="F267" i="1"/>
  <c r="D267" i="1"/>
  <c r="K266" i="1"/>
  <c r="J266" i="1"/>
  <c r="I266" i="1"/>
  <c r="H266" i="1"/>
  <c r="G266" i="1"/>
  <c r="F266" i="1"/>
  <c r="D266" i="1"/>
  <c r="K265" i="1"/>
  <c r="J265" i="1"/>
  <c r="I265" i="1"/>
  <c r="H265" i="1"/>
  <c r="G265" i="1"/>
  <c r="F265" i="1"/>
  <c r="D265" i="1"/>
  <c r="K264" i="1"/>
  <c r="J264" i="1"/>
  <c r="I264" i="1"/>
  <c r="H264" i="1"/>
  <c r="G264" i="1"/>
  <c r="F264" i="1"/>
  <c r="D264" i="1"/>
  <c r="K263" i="1"/>
  <c r="J263" i="1"/>
  <c r="I263" i="1"/>
  <c r="H263" i="1"/>
  <c r="G263" i="1"/>
  <c r="F263" i="1"/>
  <c r="D263" i="1"/>
  <c r="K262" i="1"/>
  <c r="J262" i="1"/>
  <c r="I262" i="1"/>
  <c r="H262" i="1"/>
  <c r="G262" i="1"/>
  <c r="F262" i="1"/>
  <c r="D262" i="1"/>
  <c r="K261" i="1"/>
  <c r="J261" i="1"/>
  <c r="I261" i="1"/>
  <c r="H261" i="1"/>
  <c r="G261" i="1"/>
  <c r="F261" i="1"/>
  <c r="D261" i="1"/>
  <c r="K260" i="1"/>
  <c r="J260" i="1"/>
  <c r="I260" i="1"/>
  <c r="H260" i="1"/>
  <c r="G260" i="1"/>
  <c r="F260" i="1"/>
  <c r="D260" i="1"/>
  <c r="K259" i="1"/>
  <c r="J259" i="1"/>
  <c r="I259" i="1"/>
  <c r="H259" i="1"/>
  <c r="G259" i="1"/>
  <c r="F259" i="1"/>
  <c r="D259" i="1"/>
  <c r="K256" i="1"/>
  <c r="J256" i="1"/>
  <c r="I256" i="1"/>
  <c r="H256" i="1"/>
  <c r="G256" i="1"/>
  <c r="F256" i="1"/>
  <c r="D256" i="1"/>
  <c r="K255" i="1"/>
  <c r="J255" i="1"/>
  <c r="I255" i="1"/>
  <c r="H255" i="1"/>
  <c r="G255" i="1"/>
  <c r="F255" i="1"/>
  <c r="D255" i="1"/>
  <c r="K254" i="1"/>
  <c r="J254" i="1"/>
  <c r="I254" i="1"/>
  <c r="H254" i="1"/>
  <c r="G254" i="1"/>
  <c r="F254" i="1"/>
  <c r="D254" i="1"/>
  <c r="K253" i="1"/>
  <c r="J253" i="1"/>
  <c r="I253" i="1"/>
  <c r="H253" i="1"/>
  <c r="G253" i="1"/>
  <c r="F253" i="1"/>
  <c r="D253" i="1"/>
  <c r="K252" i="1"/>
  <c r="J252" i="1"/>
  <c r="I252" i="1"/>
  <c r="H252" i="1"/>
  <c r="G252" i="1"/>
  <c r="F252" i="1"/>
  <c r="D252" i="1"/>
  <c r="K251" i="1"/>
  <c r="J251" i="1"/>
  <c r="I251" i="1"/>
  <c r="H251" i="1"/>
  <c r="G251" i="1"/>
  <c r="F251" i="1"/>
  <c r="D251" i="1"/>
  <c r="K250" i="1"/>
  <c r="J250" i="1"/>
  <c r="I250" i="1"/>
  <c r="H250" i="1"/>
  <c r="G250" i="1"/>
  <c r="F250" i="1"/>
  <c r="D250" i="1"/>
  <c r="K249" i="1"/>
  <c r="J249" i="1"/>
  <c r="I249" i="1"/>
  <c r="H249" i="1"/>
  <c r="G249" i="1"/>
  <c r="F249" i="1"/>
  <c r="D249" i="1"/>
  <c r="K248" i="1"/>
  <c r="J248" i="1"/>
  <c r="I248" i="1"/>
  <c r="H248" i="1"/>
  <c r="G248" i="1"/>
  <c r="F248" i="1"/>
  <c r="D248" i="1"/>
  <c r="K247" i="1"/>
  <c r="J247" i="1"/>
  <c r="I247" i="1"/>
  <c r="H247" i="1"/>
  <c r="G247" i="1"/>
  <c r="F247" i="1"/>
  <c r="D247" i="1"/>
  <c r="K246" i="1"/>
  <c r="J246" i="1"/>
  <c r="I246" i="1"/>
  <c r="H246" i="1"/>
  <c r="G246" i="1"/>
  <c r="F246" i="1"/>
  <c r="D246" i="1"/>
  <c r="K245" i="1"/>
  <c r="J245" i="1"/>
  <c r="I245" i="1"/>
  <c r="H245" i="1"/>
  <c r="G245" i="1"/>
  <c r="F245" i="1"/>
  <c r="D245" i="1"/>
  <c r="K244" i="1"/>
  <c r="J244" i="1"/>
  <c r="I244" i="1"/>
  <c r="H244" i="1"/>
  <c r="G244" i="1"/>
  <c r="F244" i="1"/>
  <c r="D244" i="1"/>
  <c r="K243" i="1"/>
  <c r="J243" i="1"/>
  <c r="I243" i="1"/>
  <c r="H243" i="1"/>
  <c r="G243" i="1"/>
  <c r="F243" i="1"/>
  <c r="D243" i="1"/>
  <c r="K242" i="1"/>
  <c r="J242" i="1"/>
  <c r="I242" i="1"/>
  <c r="H242" i="1"/>
  <c r="G242" i="1"/>
  <c r="F242" i="1"/>
  <c r="D242" i="1"/>
  <c r="K239" i="1"/>
  <c r="J239" i="1"/>
  <c r="I239" i="1"/>
  <c r="H239" i="1"/>
  <c r="G239" i="1"/>
  <c r="F239" i="1"/>
  <c r="D239" i="1"/>
  <c r="K238" i="1"/>
  <c r="J238" i="1"/>
  <c r="I238" i="1"/>
  <c r="H238" i="1"/>
  <c r="G238" i="1"/>
  <c r="F238" i="1"/>
  <c r="D238" i="1"/>
  <c r="K237" i="1"/>
  <c r="J237" i="1"/>
  <c r="I237" i="1"/>
  <c r="H237" i="1"/>
  <c r="G237" i="1"/>
  <c r="F237" i="1"/>
  <c r="D237" i="1"/>
  <c r="K236" i="1"/>
  <c r="J236" i="1"/>
  <c r="I236" i="1"/>
  <c r="H236" i="1"/>
  <c r="G236" i="1"/>
  <c r="F236" i="1"/>
  <c r="D236" i="1"/>
  <c r="K235" i="1"/>
  <c r="J235" i="1"/>
  <c r="I235" i="1"/>
  <c r="H235" i="1"/>
  <c r="G235" i="1"/>
  <c r="F235" i="1"/>
  <c r="D235" i="1"/>
  <c r="K234" i="1"/>
  <c r="J234" i="1"/>
  <c r="I234" i="1"/>
  <c r="H234" i="1"/>
  <c r="G234" i="1"/>
  <c r="F234" i="1"/>
  <c r="D234" i="1"/>
  <c r="K233" i="1"/>
  <c r="J233" i="1"/>
  <c r="I233" i="1"/>
  <c r="H233" i="1"/>
  <c r="G233" i="1"/>
  <c r="F233" i="1"/>
  <c r="D233" i="1"/>
  <c r="K232" i="1"/>
  <c r="J232" i="1"/>
  <c r="I232" i="1"/>
  <c r="H232" i="1"/>
  <c r="G232" i="1"/>
  <c r="F232" i="1"/>
  <c r="D232" i="1"/>
  <c r="K231" i="1"/>
  <c r="J231" i="1"/>
  <c r="I231" i="1"/>
  <c r="H231" i="1"/>
  <c r="G231" i="1"/>
  <c r="F231" i="1"/>
  <c r="D231" i="1"/>
  <c r="K230" i="1"/>
  <c r="J230" i="1"/>
  <c r="I230" i="1"/>
  <c r="H230" i="1"/>
  <c r="G230" i="1"/>
  <c r="F230" i="1"/>
  <c r="D230" i="1"/>
  <c r="K229" i="1"/>
  <c r="J229" i="1"/>
  <c r="I229" i="1"/>
  <c r="H229" i="1"/>
  <c r="G229" i="1"/>
  <c r="F229" i="1"/>
  <c r="D229" i="1"/>
  <c r="K228" i="1"/>
  <c r="J228" i="1"/>
  <c r="I228" i="1"/>
  <c r="H228" i="1"/>
  <c r="G228" i="1"/>
  <c r="F228" i="1"/>
  <c r="D228" i="1"/>
  <c r="K227" i="1"/>
  <c r="J227" i="1"/>
  <c r="I227" i="1"/>
  <c r="H227" i="1"/>
  <c r="G227" i="1"/>
  <c r="F227" i="1"/>
  <c r="D227" i="1"/>
  <c r="K226" i="1"/>
  <c r="J226" i="1"/>
  <c r="I226" i="1"/>
  <c r="H226" i="1"/>
  <c r="G226" i="1"/>
  <c r="F226" i="1"/>
  <c r="D226" i="1"/>
  <c r="K225" i="1"/>
  <c r="J225" i="1"/>
  <c r="I225" i="1"/>
  <c r="H225" i="1"/>
  <c r="G225" i="1"/>
  <c r="F225" i="1"/>
  <c r="D225" i="1"/>
  <c r="K205" i="1"/>
  <c r="J205" i="1"/>
  <c r="I205" i="1"/>
  <c r="H205" i="1"/>
  <c r="G205" i="1"/>
  <c r="F205" i="1"/>
  <c r="K204" i="1"/>
  <c r="J204" i="1"/>
  <c r="I204" i="1"/>
  <c r="H204" i="1"/>
  <c r="G204" i="1"/>
  <c r="F204" i="1"/>
  <c r="K203" i="1"/>
  <c r="J203" i="1"/>
  <c r="I203" i="1"/>
  <c r="H203" i="1"/>
  <c r="G203" i="1"/>
  <c r="F203" i="1"/>
  <c r="K202" i="1"/>
  <c r="J202" i="1"/>
  <c r="I202" i="1"/>
  <c r="H202" i="1"/>
  <c r="G202" i="1"/>
  <c r="F202" i="1"/>
  <c r="K201" i="1"/>
  <c r="J201" i="1"/>
  <c r="I201" i="1"/>
  <c r="H201" i="1"/>
  <c r="G201" i="1"/>
  <c r="F201" i="1"/>
  <c r="K200" i="1"/>
  <c r="J200" i="1"/>
  <c r="I200" i="1"/>
  <c r="H200" i="1"/>
  <c r="G200" i="1"/>
  <c r="F200" i="1"/>
  <c r="K199" i="1"/>
  <c r="J199" i="1"/>
  <c r="I199" i="1"/>
  <c r="H199" i="1"/>
  <c r="G199" i="1"/>
  <c r="F199" i="1"/>
  <c r="K198" i="1"/>
  <c r="J198" i="1"/>
  <c r="I198" i="1"/>
  <c r="H198" i="1"/>
  <c r="G198" i="1"/>
  <c r="F198" i="1"/>
  <c r="K197" i="1"/>
  <c r="J197" i="1"/>
  <c r="I197" i="1"/>
  <c r="H197" i="1"/>
  <c r="H190" i="1" s="1"/>
  <c r="G197" i="1"/>
  <c r="F197" i="1"/>
  <c r="K196" i="1"/>
  <c r="J196" i="1"/>
  <c r="I196" i="1"/>
  <c r="H196" i="1"/>
  <c r="G196" i="1"/>
  <c r="F196" i="1"/>
  <c r="K195" i="1"/>
  <c r="J195" i="1"/>
  <c r="I195" i="1"/>
  <c r="H195" i="1"/>
  <c r="G195" i="1"/>
  <c r="F195" i="1"/>
  <c r="K194" i="1"/>
  <c r="J194" i="1"/>
  <c r="I194" i="1"/>
  <c r="H194" i="1"/>
  <c r="G194" i="1"/>
  <c r="F194" i="1"/>
  <c r="K193" i="1"/>
  <c r="J193" i="1"/>
  <c r="I193" i="1"/>
  <c r="H193" i="1"/>
  <c r="G193" i="1"/>
  <c r="F193" i="1"/>
  <c r="K192" i="1"/>
  <c r="J192" i="1"/>
  <c r="I192" i="1"/>
  <c r="H192" i="1"/>
  <c r="G192" i="1"/>
  <c r="F192" i="1"/>
  <c r="K191" i="1"/>
  <c r="J191" i="1"/>
  <c r="I191" i="1"/>
  <c r="H191" i="1"/>
  <c r="H189" i="1" s="1"/>
  <c r="G191" i="1"/>
  <c r="F191" i="1"/>
  <c r="K222" i="1"/>
  <c r="J222" i="1"/>
  <c r="I222" i="1"/>
  <c r="H222" i="1"/>
  <c r="G222" i="1"/>
  <c r="F222" i="1"/>
  <c r="K221" i="1"/>
  <c r="J221" i="1"/>
  <c r="I221" i="1"/>
  <c r="H221" i="1"/>
  <c r="G221" i="1"/>
  <c r="F221" i="1"/>
  <c r="K220" i="1"/>
  <c r="J220" i="1"/>
  <c r="I220" i="1"/>
  <c r="H220" i="1"/>
  <c r="G220" i="1"/>
  <c r="F220" i="1"/>
  <c r="K219" i="1"/>
  <c r="J219" i="1"/>
  <c r="I219" i="1"/>
  <c r="H219" i="1"/>
  <c r="G219" i="1"/>
  <c r="F219" i="1"/>
  <c r="K218" i="1"/>
  <c r="J218" i="1"/>
  <c r="I218" i="1"/>
  <c r="H218" i="1"/>
  <c r="G218" i="1"/>
  <c r="F218" i="1"/>
  <c r="K217" i="1"/>
  <c r="J217" i="1"/>
  <c r="I217" i="1"/>
  <c r="H217" i="1"/>
  <c r="G217" i="1"/>
  <c r="F217" i="1"/>
  <c r="K216" i="1"/>
  <c r="J216" i="1"/>
  <c r="I216" i="1"/>
  <c r="H216" i="1"/>
  <c r="G216" i="1"/>
  <c r="F216" i="1"/>
  <c r="K215" i="1"/>
  <c r="J215" i="1"/>
  <c r="I215" i="1"/>
  <c r="H215" i="1"/>
  <c r="G215" i="1"/>
  <c r="F215" i="1"/>
  <c r="K214" i="1"/>
  <c r="J214" i="1"/>
  <c r="I214" i="1"/>
  <c r="H214" i="1"/>
  <c r="G214" i="1"/>
  <c r="F214" i="1"/>
  <c r="K213" i="1"/>
  <c r="J213" i="1"/>
  <c r="I213" i="1"/>
  <c r="H213" i="1"/>
  <c r="G213" i="1"/>
  <c r="F213" i="1"/>
  <c r="K212" i="1"/>
  <c r="J212" i="1"/>
  <c r="I212" i="1"/>
  <c r="H212" i="1"/>
  <c r="G212" i="1"/>
  <c r="F212" i="1"/>
  <c r="K211" i="1"/>
  <c r="J211" i="1"/>
  <c r="I211" i="1"/>
  <c r="H211" i="1"/>
  <c r="G211" i="1"/>
  <c r="F211" i="1"/>
  <c r="K210" i="1"/>
  <c r="J210" i="1"/>
  <c r="I210" i="1"/>
  <c r="H210" i="1"/>
  <c r="G210" i="1"/>
  <c r="F210" i="1"/>
  <c r="K209" i="1"/>
  <c r="J209" i="1"/>
  <c r="I209" i="1"/>
  <c r="H209" i="1"/>
  <c r="G209" i="1"/>
  <c r="F209" i="1"/>
  <c r="K208" i="1"/>
  <c r="J208" i="1"/>
  <c r="I208" i="1"/>
  <c r="H208" i="1"/>
  <c r="G208" i="1"/>
  <c r="G207" i="1" s="1"/>
  <c r="F208" i="1"/>
  <c r="F207" i="1" s="1"/>
  <c r="K171" i="1"/>
  <c r="J171" i="1"/>
  <c r="I171" i="1"/>
  <c r="H171" i="1"/>
  <c r="G171" i="1"/>
  <c r="F171" i="1"/>
  <c r="K170" i="1"/>
  <c r="J170" i="1"/>
  <c r="I170" i="1"/>
  <c r="H170" i="1"/>
  <c r="G170" i="1"/>
  <c r="F170" i="1"/>
  <c r="K169" i="1"/>
  <c r="J169" i="1"/>
  <c r="I169" i="1"/>
  <c r="H169" i="1"/>
  <c r="G169" i="1"/>
  <c r="F169" i="1"/>
  <c r="K168" i="1"/>
  <c r="J168" i="1"/>
  <c r="I168" i="1"/>
  <c r="H168" i="1"/>
  <c r="G168" i="1"/>
  <c r="F168" i="1"/>
  <c r="K167" i="1"/>
  <c r="J167" i="1"/>
  <c r="I167" i="1"/>
  <c r="H167" i="1"/>
  <c r="G167" i="1"/>
  <c r="F167" i="1"/>
  <c r="K166" i="1"/>
  <c r="J166" i="1"/>
  <c r="I166" i="1"/>
  <c r="H166" i="1"/>
  <c r="G166" i="1"/>
  <c r="F166" i="1"/>
  <c r="K165" i="1"/>
  <c r="J165" i="1"/>
  <c r="I165" i="1"/>
  <c r="H165" i="1"/>
  <c r="G165" i="1"/>
  <c r="F165" i="1"/>
  <c r="K164" i="1"/>
  <c r="J164" i="1"/>
  <c r="I164" i="1"/>
  <c r="H164" i="1"/>
  <c r="G164" i="1"/>
  <c r="F164" i="1"/>
  <c r="K163" i="1"/>
  <c r="J163" i="1"/>
  <c r="I163" i="1"/>
  <c r="H163" i="1"/>
  <c r="G163" i="1"/>
  <c r="F163" i="1"/>
  <c r="K162" i="1"/>
  <c r="J162" i="1"/>
  <c r="I162" i="1"/>
  <c r="H162" i="1"/>
  <c r="G162" i="1"/>
  <c r="F162" i="1"/>
  <c r="K161" i="1"/>
  <c r="J161" i="1"/>
  <c r="I161" i="1"/>
  <c r="H161" i="1"/>
  <c r="G161" i="1"/>
  <c r="F161" i="1"/>
  <c r="K160" i="1"/>
  <c r="J160" i="1"/>
  <c r="I160" i="1"/>
  <c r="H160" i="1"/>
  <c r="G160" i="1"/>
  <c r="F160" i="1"/>
  <c r="K159" i="1"/>
  <c r="J159" i="1"/>
  <c r="I159" i="1"/>
  <c r="H159" i="1"/>
  <c r="G159" i="1"/>
  <c r="F159" i="1"/>
  <c r="K158" i="1"/>
  <c r="K156" i="1" s="1"/>
  <c r="J158" i="1"/>
  <c r="J156" i="1" s="1"/>
  <c r="I158" i="1"/>
  <c r="H158" i="1"/>
  <c r="G158" i="1"/>
  <c r="F158" i="1"/>
  <c r="K157" i="1"/>
  <c r="J157" i="1"/>
  <c r="I157" i="1"/>
  <c r="I156" i="1" s="1"/>
  <c r="H157" i="1"/>
  <c r="H156" i="1" s="1"/>
  <c r="G157" i="1"/>
  <c r="F157" i="1"/>
  <c r="F156" i="1" s="1"/>
  <c r="K188" i="1"/>
  <c r="J188" i="1"/>
  <c r="I188" i="1"/>
  <c r="H188" i="1"/>
  <c r="G188" i="1"/>
  <c r="F188" i="1"/>
  <c r="K187" i="1"/>
  <c r="J187" i="1"/>
  <c r="I187" i="1"/>
  <c r="H187" i="1"/>
  <c r="G187" i="1"/>
  <c r="F187" i="1"/>
  <c r="K186" i="1"/>
  <c r="J186" i="1"/>
  <c r="I186" i="1"/>
  <c r="H186" i="1"/>
  <c r="G186" i="1"/>
  <c r="F186" i="1"/>
  <c r="K185" i="1"/>
  <c r="J185" i="1"/>
  <c r="I185" i="1"/>
  <c r="H185" i="1"/>
  <c r="G185" i="1"/>
  <c r="F185" i="1"/>
  <c r="K184" i="1"/>
  <c r="J184" i="1"/>
  <c r="I184" i="1"/>
  <c r="H184" i="1"/>
  <c r="G184" i="1"/>
  <c r="F184" i="1"/>
  <c r="K183" i="1"/>
  <c r="J183" i="1"/>
  <c r="I183" i="1"/>
  <c r="H183" i="1"/>
  <c r="G183" i="1"/>
  <c r="F183" i="1"/>
  <c r="K182" i="1"/>
  <c r="J182" i="1"/>
  <c r="I182" i="1"/>
  <c r="H182" i="1"/>
  <c r="G182" i="1"/>
  <c r="F182" i="1"/>
  <c r="K181" i="1"/>
  <c r="J181" i="1"/>
  <c r="I181" i="1"/>
  <c r="H181" i="1"/>
  <c r="G181" i="1"/>
  <c r="F181" i="1"/>
  <c r="K180" i="1"/>
  <c r="J180" i="1"/>
  <c r="I180" i="1"/>
  <c r="H180" i="1"/>
  <c r="G180" i="1"/>
  <c r="F180" i="1"/>
  <c r="K179" i="1"/>
  <c r="J179" i="1"/>
  <c r="I179" i="1"/>
  <c r="H179" i="1"/>
  <c r="G179" i="1"/>
  <c r="F179" i="1"/>
  <c r="K178" i="1"/>
  <c r="J178" i="1"/>
  <c r="I178" i="1"/>
  <c r="H178" i="1"/>
  <c r="G178" i="1"/>
  <c r="F178" i="1"/>
  <c r="K177" i="1"/>
  <c r="J177" i="1"/>
  <c r="I177" i="1"/>
  <c r="I173" i="1" s="1"/>
  <c r="H177" i="1"/>
  <c r="G177" i="1"/>
  <c r="F177" i="1"/>
  <c r="K176" i="1"/>
  <c r="J176" i="1"/>
  <c r="I176" i="1"/>
  <c r="H176" i="1"/>
  <c r="G176" i="1"/>
  <c r="F176" i="1"/>
  <c r="K175" i="1"/>
  <c r="J175" i="1"/>
  <c r="I175" i="1"/>
  <c r="H175" i="1"/>
  <c r="G175" i="1"/>
  <c r="F175" i="1"/>
  <c r="G174" i="1"/>
  <c r="G173" i="1" s="1"/>
  <c r="H174" i="1"/>
  <c r="H173" i="1" s="1"/>
  <c r="I174" i="1"/>
  <c r="J174" i="1"/>
  <c r="J173" i="1" s="1"/>
  <c r="K174" i="1"/>
  <c r="F174" i="1"/>
  <c r="F173" i="1" s="1"/>
  <c r="K154" i="1"/>
  <c r="J154" i="1"/>
  <c r="I154" i="1"/>
  <c r="H154" i="1"/>
  <c r="G154" i="1"/>
  <c r="F154" i="1"/>
  <c r="D154" i="1"/>
  <c r="K153" i="1"/>
  <c r="J153" i="1"/>
  <c r="I153" i="1"/>
  <c r="H153" i="1"/>
  <c r="G153" i="1"/>
  <c r="F153" i="1"/>
  <c r="D153" i="1"/>
  <c r="K152" i="1"/>
  <c r="J152" i="1"/>
  <c r="I152" i="1"/>
  <c r="H152" i="1"/>
  <c r="G152" i="1"/>
  <c r="G139" i="1" s="1"/>
  <c r="F152" i="1"/>
  <c r="D152" i="1"/>
  <c r="K151" i="1"/>
  <c r="J151" i="1"/>
  <c r="I151" i="1"/>
  <c r="H151" i="1"/>
  <c r="G151" i="1"/>
  <c r="F151" i="1"/>
  <c r="D151" i="1"/>
  <c r="K150" i="1"/>
  <c r="J150" i="1"/>
  <c r="I150" i="1"/>
  <c r="H150" i="1"/>
  <c r="G150" i="1"/>
  <c r="F150" i="1"/>
  <c r="D150" i="1"/>
  <c r="K149" i="1"/>
  <c r="J149" i="1"/>
  <c r="I149" i="1"/>
  <c r="H149" i="1"/>
  <c r="G149" i="1"/>
  <c r="F149" i="1"/>
  <c r="D149" i="1"/>
  <c r="K148" i="1"/>
  <c r="J148" i="1"/>
  <c r="I148" i="1"/>
  <c r="H148" i="1"/>
  <c r="G148" i="1"/>
  <c r="F148" i="1"/>
  <c r="D148" i="1"/>
  <c r="K147" i="1"/>
  <c r="J147" i="1"/>
  <c r="I147" i="1"/>
  <c r="H147" i="1"/>
  <c r="G147" i="1"/>
  <c r="F147" i="1"/>
  <c r="D147" i="1"/>
  <c r="K146" i="1"/>
  <c r="J146" i="1"/>
  <c r="I146" i="1"/>
  <c r="I139" i="1" s="1"/>
  <c r="H146" i="1"/>
  <c r="G146" i="1"/>
  <c r="F146" i="1"/>
  <c r="D146" i="1"/>
  <c r="K145" i="1"/>
  <c r="J145" i="1"/>
  <c r="I145" i="1"/>
  <c r="H145" i="1"/>
  <c r="G145" i="1"/>
  <c r="F145" i="1"/>
  <c r="D145" i="1"/>
  <c r="K144" i="1"/>
  <c r="J144" i="1"/>
  <c r="I144" i="1"/>
  <c r="H144" i="1"/>
  <c r="G144" i="1"/>
  <c r="F144" i="1"/>
  <c r="D144" i="1"/>
  <c r="K143" i="1"/>
  <c r="J143" i="1"/>
  <c r="I143" i="1"/>
  <c r="H143" i="1"/>
  <c r="G143" i="1"/>
  <c r="F143" i="1"/>
  <c r="D143" i="1"/>
  <c r="K142" i="1"/>
  <c r="J142" i="1"/>
  <c r="I142" i="1"/>
  <c r="H142" i="1"/>
  <c r="G142" i="1"/>
  <c r="F142" i="1"/>
  <c r="D142" i="1"/>
  <c r="K141" i="1"/>
  <c r="J141" i="1"/>
  <c r="I141" i="1"/>
  <c r="H141" i="1"/>
  <c r="G141" i="1"/>
  <c r="F141" i="1"/>
  <c r="D141" i="1"/>
  <c r="K140" i="1"/>
  <c r="K139" i="1" s="1"/>
  <c r="J140" i="1"/>
  <c r="I140" i="1"/>
  <c r="H140" i="1"/>
  <c r="G140" i="1"/>
  <c r="F140" i="1"/>
  <c r="D140" i="1"/>
  <c r="K375" i="1"/>
  <c r="J375" i="1"/>
  <c r="I375" i="1"/>
  <c r="H375" i="1"/>
  <c r="G375" i="1"/>
  <c r="F375" i="1"/>
  <c r="D375" i="1"/>
  <c r="K374" i="1"/>
  <c r="J374" i="1"/>
  <c r="I374" i="1"/>
  <c r="H374" i="1"/>
  <c r="G374" i="1"/>
  <c r="F374" i="1"/>
  <c r="D374" i="1"/>
  <c r="K373" i="1"/>
  <c r="J373" i="1"/>
  <c r="I373" i="1"/>
  <c r="H373" i="1"/>
  <c r="G373" i="1"/>
  <c r="F373" i="1"/>
  <c r="D373" i="1"/>
  <c r="K372" i="1"/>
  <c r="J372" i="1"/>
  <c r="I372" i="1"/>
  <c r="H372" i="1"/>
  <c r="G372" i="1"/>
  <c r="F372" i="1"/>
  <c r="D372" i="1"/>
  <c r="K371" i="1"/>
  <c r="J371" i="1"/>
  <c r="I371" i="1"/>
  <c r="H371" i="1"/>
  <c r="G371" i="1"/>
  <c r="F371" i="1"/>
  <c r="D371" i="1"/>
  <c r="K370" i="1"/>
  <c r="J370" i="1"/>
  <c r="I370" i="1"/>
  <c r="H370" i="1"/>
  <c r="G370" i="1"/>
  <c r="F370" i="1"/>
  <c r="D370" i="1"/>
  <c r="K369" i="1"/>
  <c r="J369" i="1"/>
  <c r="I369" i="1"/>
  <c r="H369" i="1"/>
  <c r="G369" i="1"/>
  <c r="F369" i="1"/>
  <c r="D369" i="1"/>
  <c r="K368" i="1"/>
  <c r="J368" i="1"/>
  <c r="I368" i="1"/>
  <c r="H368" i="1"/>
  <c r="G368" i="1"/>
  <c r="F368" i="1"/>
  <c r="D368" i="1"/>
  <c r="K367" i="1"/>
  <c r="J367" i="1"/>
  <c r="I367" i="1"/>
  <c r="H367" i="1"/>
  <c r="G367" i="1"/>
  <c r="F367" i="1"/>
  <c r="D367" i="1"/>
  <c r="K366" i="1"/>
  <c r="J366" i="1"/>
  <c r="I366" i="1"/>
  <c r="H366" i="1"/>
  <c r="G366" i="1"/>
  <c r="F366" i="1"/>
  <c r="D366" i="1"/>
  <c r="K365" i="1"/>
  <c r="J365" i="1"/>
  <c r="I365" i="1"/>
  <c r="H365" i="1"/>
  <c r="G365" i="1"/>
  <c r="F365" i="1"/>
  <c r="D365" i="1"/>
  <c r="K364" i="1"/>
  <c r="J364" i="1"/>
  <c r="I364" i="1"/>
  <c r="H364" i="1"/>
  <c r="G364" i="1"/>
  <c r="F364" i="1"/>
  <c r="D364" i="1"/>
  <c r="K363" i="1"/>
  <c r="J363" i="1"/>
  <c r="I363" i="1"/>
  <c r="H363" i="1"/>
  <c r="G363" i="1"/>
  <c r="F363" i="1"/>
  <c r="D363" i="1"/>
  <c r="K362" i="1"/>
  <c r="J362" i="1"/>
  <c r="I362" i="1"/>
  <c r="H362" i="1"/>
  <c r="G362" i="1"/>
  <c r="F362" i="1"/>
  <c r="D362" i="1"/>
  <c r="K361" i="1"/>
  <c r="J361" i="1"/>
  <c r="I361" i="1"/>
  <c r="H361" i="1"/>
  <c r="G361" i="1"/>
  <c r="F361" i="1"/>
  <c r="D361" i="1"/>
  <c r="K137" i="1"/>
  <c r="J137" i="1"/>
  <c r="I137" i="1"/>
  <c r="H137" i="1"/>
  <c r="G137" i="1"/>
  <c r="F137" i="1"/>
  <c r="D137" i="1"/>
  <c r="K136" i="1"/>
  <c r="J136" i="1"/>
  <c r="I136" i="1"/>
  <c r="H136" i="1"/>
  <c r="G136" i="1"/>
  <c r="F136" i="1"/>
  <c r="D136" i="1"/>
  <c r="K135" i="1"/>
  <c r="J135" i="1"/>
  <c r="I135" i="1"/>
  <c r="H135" i="1"/>
  <c r="G135" i="1"/>
  <c r="F135" i="1"/>
  <c r="D135" i="1"/>
  <c r="K134" i="1"/>
  <c r="J134" i="1"/>
  <c r="I134" i="1"/>
  <c r="H134" i="1"/>
  <c r="G134" i="1"/>
  <c r="F134" i="1"/>
  <c r="D134" i="1"/>
  <c r="K133" i="1"/>
  <c r="J133" i="1"/>
  <c r="I133" i="1"/>
  <c r="H133" i="1"/>
  <c r="G133" i="1"/>
  <c r="F133" i="1"/>
  <c r="D133" i="1"/>
  <c r="K132" i="1"/>
  <c r="J132" i="1"/>
  <c r="I132" i="1"/>
  <c r="H132" i="1"/>
  <c r="G132" i="1"/>
  <c r="F132" i="1"/>
  <c r="D132" i="1"/>
  <c r="K131" i="1"/>
  <c r="J131" i="1"/>
  <c r="I131" i="1"/>
  <c r="H131" i="1"/>
  <c r="G131" i="1"/>
  <c r="F131" i="1"/>
  <c r="D131" i="1"/>
  <c r="K130" i="1"/>
  <c r="J130" i="1"/>
  <c r="I130" i="1"/>
  <c r="H130" i="1"/>
  <c r="G130" i="1"/>
  <c r="F130" i="1"/>
  <c r="D130" i="1"/>
  <c r="K129" i="1"/>
  <c r="J129" i="1"/>
  <c r="I129" i="1"/>
  <c r="H129" i="1"/>
  <c r="G129" i="1"/>
  <c r="F129" i="1"/>
  <c r="D129" i="1"/>
  <c r="K128" i="1"/>
  <c r="J128" i="1"/>
  <c r="I128" i="1"/>
  <c r="H128" i="1"/>
  <c r="G128" i="1"/>
  <c r="F128" i="1"/>
  <c r="D128" i="1"/>
  <c r="K127" i="1"/>
  <c r="J127" i="1"/>
  <c r="I127" i="1"/>
  <c r="H127" i="1"/>
  <c r="G127" i="1"/>
  <c r="F127" i="1"/>
  <c r="D127" i="1"/>
  <c r="K126" i="1"/>
  <c r="J126" i="1"/>
  <c r="I126" i="1"/>
  <c r="H126" i="1"/>
  <c r="G126" i="1"/>
  <c r="F126" i="1"/>
  <c r="D126" i="1"/>
  <c r="K125" i="1"/>
  <c r="J125" i="1"/>
  <c r="I125" i="1"/>
  <c r="H125" i="1"/>
  <c r="G125" i="1"/>
  <c r="F125" i="1"/>
  <c r="D125" i="1"/>
  <c r="K124" i="1"/>
  <c r="J124" i="1"/>
  <c r="I124" i="1"/>
  <c r="H124" i="1"/>
  <c r="G124" i="1"/>
  <c r="F124" i="1"/>
  <c r="D124" i="1"/>
  <c r="K123" i="1"/>
  <c r="J123" i="1"/>
  <c r="I123" i="1"/>
  <c r="H123" i="1"/>
  <c r="G123" i="1"/>
  <c r="F123" i="1"/>
  <c r="D123" i="1"/>
  <c r="K120" i="1"/>
  <c r="J120" i="1"/>
  <c r="I120" i="1"/>
  <c r="H120" i="1"/>
  <c r="G120" i="1"/>
  <c r="F120" i="1"/>
  <c r="D120" i="1"/>
  <c r="K119" i="1"/>
  <c r="J119" i="1"/>
  <c r="I119" i="1"/>
  <c r="H119" i="1"/>
  <c r="G119" i="1"/>
  <c r="F119" i="1"/>
  <c r="D119" i="1"/>
  <c r="K118" i="1"/>
  <c r="J118" i="1"/>
  <c r="I118" i="1"/>
  <c r="H118" i="1"/>
  <c r="G118" i="1"/>
  <c r="F118" i="1"/>
  <c r="D118" i="1"/>
  <c r="K117" i="1"/>
  <c r="J117" i="1"/>
  <c r="I117" i="1"/>
  <c r="H117" i="1"/>
  <c r="G117" i="1"/>
  <c r="F117" i="1"/>
  <c r="D117" i="1"/>
  <c r="K116" i="1"/>
  <c r="J116" i="1"/>
  <c r="I116" i="1"/>
  <c r="H116" i="1"/>
  <c r="G116" i="1"/>
  <c r="F116" i="1"/>
  <c r="D116" i="1"/>
  <c r="K115" i="1"/>
  <c r="J115" i="1"/>
  <c r="I115" i="1"/>
  <c r="H115" i="1"/>
  <c r="G115" i="1"/>
  <c r="F115" i="1"/>
  <c r="D115" i="1"/>
  <c r="K114" i="1"/>
  <c r="J114" i="1"/>
  <c r="I114" i="1"/>
  <c r="H114" i="1"/>
  <c r="G114" i="1"/>
  <c r="F114" i="1"/>
  <c r="D114" i="1"/>
  <c r="K113" i="1"/>
  <c r="J113" i="1"/>
  <c r="I113" i="1"/>
  <c r="H113" i="1"/>
  <c r="G113" i="1"/>
  <c r="F113" i="1"/>
  <c r="D113" i="1"/>
  <c r="K112" i="1"/>
  <c r="J112" i="1"/>
  <c r="I112" i="1"/>
  <c r="H112" i="1"/>
  <c r="G112" i="1"/>
  <c r="F112" i="1"/>
  <c r="D112" i="1"/>
  <c r="K111" i="1"/>
  <c r="J111" i="1"/>
  <c r="I111" i="1"/>
  <c r="H111" i="1"/>
  <c r="G111" i="1"/>
  <c r="F111" i="1"/>
  <c r="D111" i="1"/>
  <c r="K110" i="1"/>
  <c r="J110" i="1"/>
  <c r="I110" i="1"/>
  <c r="H110" i="1"/>
  <c r="G110" i="1"/>
  <c r="F110" i="1"/>
  <c r="D110" i="1"/>
  <c r="K109" i="1"/>
  <c r="J109" i="1"/>
  <c r="I109" i="1"/>
  <c r="H109" i="1"/>
  <c r="G109" i="1"/>
  <c r="F109" i="1"/>
  <c r="D109" i="1"/>
  <c r="K108" i="1"/>
  <c r="J108" i="1"/>
  <c r="I108" i="1"/>
  <c r="H108" i="1"/>
  <c r="G108" i="1"/>
  <c r="F108" i="1"/>
  <c r="D108" i="1"/>
  <c r="K107" i="1"/>
  <c r="J107" i="1"/>
  <c r="I107" i="1"/>
  <c r="H107" i="1"/>
  <c r="G107" i="1"/>
  <c r="F107" i="1"/>
  <c r="D107" i="1"/>
  <c r="K106" i="1"/>
  <c r="J106" i="1"/>
  <c r="I106" i="1"/>
  <c r="H106" i="1"/>
  <c r="G106" i="1"/>
  <c r="F106" i="1"/>
  <c r="D106" i="1"/>
  <c r="K307" i="1"/>
  <c r="J307" i="1"/>
  <c r="I307" i="1"/>
  <c r="H307" i="1"/>
  <c r="G307" i="1"/>
  <c r="F307" i="1"/>
  <c r="D307" i="1"/>
  <c r="K306" i="1"/>
  <c r="J306" i="1"/>
  <c r="I306" i="1"/>
  <c r="H306" i="1"/>
  <c r="G306" i="1"/>
  <c r="F306" i="1"/>
  <c r="D306" i="1"/>
  <c r="K305" i="1"/>
  <c r="J305" i="1"/>
  <c r="I305" i="1"/>
  <c r="H305" i="1"/>
  <c r="G305" i="1"/>
  <c r="F305" i="1"/>
  <c r="D305" i="1"/>
  <c r="K304" i="1"/>
  <c r="J304" i="1"/>
  <c r="I304" i="1"/>
  <c r="H304" i="1"/>
  <c r="G304" i="1"/>
  <c r="F304" i="1"/>
  <c r="D304" i="1"/>
  <c r="K303" i="1"/>
  <c r="J303" i="1"/>
  <c r="I303" i="1"/>
  <c r="H303" i="1"/>
  <c r="G303" i="1"/>
  <c r="F303" i="1"/>
  <c r="D303" i="1"/>
  <c r="K302" i="1"/>
  <c r="J302" i="1"/>
  <c r="I302" i="1"/>
  <c r="H302" i="1"/>
  <c r="G302" i="1"/>
  <c r="F302" i="1"/>
  <c r="D302" i="1"/>
  <c r="K301" i="1"/>
  <c r="J301" i="1"/>
  <c r="I301" i="1"/>
  <c r="H301" i="1"/>
  <c r="G301" i="1"/>
  <c r="F301" i="1"/>
  <c r="D301" i="1"/>
  <c r="K300" i="1"/>
  <c r="J300" i="1"/>
  <c r="I300" i="1"/>
  <c r="H300" i="1"/>
  <c r="G300" i="1"/>
  <c r="F300" i="1"/>
  <c r="D300" i="1"/>
  <c r="K299" i="1"/>
  <c r="J299" i="1"/>
  <c r="I299" i="1"/>
  <c r="H299" i="1"/>
  <c r="G299" i="1"/>
  <c r="F299" i="1"/>
  <c r="D299" i="1"/>
  <c r="K298" i="1"/>
  <c r="J298" i="1"/>
  <c r="I298" i="1"/>
  <c r="H298" i="1"/>
  <c r="G298" i="1"/>
  <c r="F298" i="1"/>
  <c r="D298" i="1"/>
  <c r="K297" i="1"/>
  <c r="J297" i="1"/>
  <c r="I297" i="1"/>
  <c r="H297" i="1"/>
  <c r="G297" i="1"/>
  <c r="F297" i="1"/>
  <c r="D297" i="1"/>
  <c r="K296" i="1"/>
  <c r="J296" i="1"/>
  <c r="I296" i="1"/>
  <c r="H296" i="1"/>
  <c r="G296" i="1"/>
  <c r="F296" i="1"/>
  <c r="D296" i="1"/>
  <c r="K295" i="1"/>
  <c r="J295" i="1"/>
  <c r="I295" i="1"/>
  <c r="H295" i="1"/>
  <c r="G295" i="1"/>
  <c r="F295" i="1"/>
  <c r="D295" i="1"/>
  <c r="K294" i="1"/>
  <c r="J294" i="1"/>
  <c r="I294" i="1"/>
  <c r="H294" i="1"/>
  <c r="G294" i="1"/>
  <c r="F294" i="1"/>
  <c r="D294" i="1"/>
  <c r="K293" i="1"/>
  <c r="J293" i="1"/>
  <c r="I293" i="1"/>
  <c r="H293" i="1"/>
  <c r="G293" i="1"/>
  <c r="F293" i="1"/>
  <c r="D293" i="1"/>
  <c r="K290" i="1"/>
  <c r="J290" i="1"/>
  <c r="I290" i="1"/>
  <c r="H290" i="1"/>
  <c r="G290" i="1"/>
  <c r="F290" i="1"/>
  <c r="D290" i="1"/>
  <c r="K289" i="1"/>
  <c r="J289" i="1"/>
  <c r="I289" i="1"/>
  <c r="H289" i="1"/>
  <c r="G289" i="1"/>
  <c r="F289" i="1"/>
  <c r="D289" i="1"/>
  <c r="K288" i="1"/>
  <c r="J288" i="1"/>
  <c r="I288" i="1"/>
  <c r="H288" i="1"/>
  <c r="G288" i="1"/>
  <c r="F288" i="1"/>
  <c r="D288" i="1"/>
  <c r="K287" i="1"/>
  <c r="J287" i="1"/>
  <c r="I287" i="1"/>
  <c r="H287" i="1"/>
  <c r="G287" i="1"/>
  <c r="F287" i="1"/>
  <c r="D287" i="1"/>
  <c r="K286" i="1"/>
  <c r="J286" i="1"/>
  <c r="I286" i="1"/>
  <c r="H286" i="1"/>
  <c r="G286" i="1"/>
  <c r="F286" i="1"/>
  <c r="D286" i="1"/>
  <c r="K285" i="1"/>
  <c r="J285" i="1"/>
  <c r="I285" i="1"/>
  <c r="H285" i="1"/>
  <c r="G285" i="1"/>
  <c r="F285" i="1"/>
  <c r="D285" i="1"/>
  <c r="K284" i="1"/>
  <c r="J284" i="1"/>
  <c r="I284" i="1"/>
  <c r="H284" i="1"/>
  <c r="G284" i="1"/>
  <c r="F284" i="1"/>
  <c r="D284" i="1"/>
  <c r="K283" i="1"/>
  <c r="J283" i="1"/>
  <c r="I283" i="1"/>
  <c r="H283" i="1"/>
  <c r="G283" i="1"/>
  <c r="F283" i="1"/>
  <c r="D283" i="1"/>
  <c r="K282" i="1"/>
  <c r="J282" i="1"/>
  <c r="I282" i="1"/>
  <c r="H282" i="1"/>
  <c r="G282" i="1"/>
  <c r="F282" i="1"/>
  <c r="D282" i="1"/>
  <c r="K281" i="1"/>
  <c r="J281" i="1"/>
  <c r="I281" i="1"/>
  <c r="H281" i="1"/>
  <c r="G281" i="1"/>
  <c r="F281" i="1"/>
  <c r="D281" i="1"/>
  <c r="K280" i="1"/>
  <c r="J280" i="1"/>
  <c r="I280" i="1"/>
  <c r="H280" i="1"/>
  <c r="G280" i="1"/>
  <c r="F280" i="1"/>
  <c r="D280" i="1"/>
  <c r="K279" i="1"/>
  <c r="J279" i="1"/>
  <c r="I279" i="1"/>
  <c r="H279" i="1"/>
  <c r="G279" i="1"/>
  <c r="F279" i="1"/>
  <c r="D279" i="1"/>
  <c r="K278" i="1"/>
  <c r="J278" i="1"/>
  <c r="I278" i="1"/>
  <c r="H278" i="1"/>
  <c r="G278" i="1"/>
  <c r="F278" i="1"/>
  <c r="D278" i="1"/>
  <c r="K277" i="1"/>
  <c r="J277" i="1"/>
  <c r="I277" i="1"/>
  <c r="H277" i="1"/>
  <c r="G277" i="1"/>
  <c r="F277" i="1"/>
  <c r="D277" i="1"/>
  <c r="K276" i="1"/>
  <c r="J276" i="1"/>
  <c r="I276" i="1"/>
  <c r="H276" i="1"/>
  <c r="G276" i="1"/>
  <c r="F276" i="1"/>
  <c r="D276" i="1"/>
  <c r="D360" i="1" l="1"/>
  <c r="H207" i="1"/>
  <c r="F189" i="1"/>
  <c r="I190" i="1"/>
  <c r="F139" i="1"/>
  <c r="J207" i="1"/>
  <c r="F206" i="1"/>
  <c r="K189" i="1"/>
  <c r="K206" i="1"/>
  <c r="I189" i="1"/>
  <c r="H206" i="1"/>
  <c r="K173" i="1"/>
  <c r="I207" i="1"/>
  <c r="H139" i="1"/>
  <c r="J190" i="1"/>
  <c r="G190" i="1"/>
  <c r="G156" i="1"/>
  <c r="K190" i="1"/>
  <c r="J189" i="1"/>
  <c r="K207" i="1"/>
  <c r="J139" i="1"/>
  <c r="F190" i="1"/>
  <c r="K105" i="1"/>
  <c r="H104" i="1"/>
  <c r="F105" i="1"/>
  <c r="D122" i="1"/>
  <c r="J122" i="1"/>
  <c r="D105" i="1"/>
  <c r="G105" i="1"/>
  <c r="I104" i="1"/>
  <c r="H122" i="1"/>
  <c r="I122" i="1"/>
  <c r="J104" i="1"/>
  <c r="K122" i="1"/>
  <c r="F104" i="1"/>
  <c r="I105" i="1"/>
  <c r="H326" i="1"/>
  <c r="I342" i="1"/>
  <c r="G325" i="1"/>
  <c r="G309" i="1"/>
  <c r="I292" i="1"/>
  <c r="J292" i="1"/>
  <c r="K292" i="1"/>
  <c r="K275" i="1"/>
  <c r="K274" i="1"/>
  <c r="D292" i="1"/>
  <c r="G274" i="1"/>
  <c r="H274" i="1"/>
  <c r="G291" i="1"/>
  <c r="H292" i="1"/>
  <c r="J274" i="1"/>
  <c r="F292" i="1"/>
  <c r="G292" i="1"/>
  <c r="H54" i="1"/>
  <c r="F71" i="1"/>
  <c r="G70" i="1"/>
  <c r="I71" i="1"/>
  <c r="K87" i="1"/>
  <c r="J88" i="1"/>
  <c r="F360" i="1"/>
  <c r="G360" i="1"/>
  <c r="H360" i="1"/>
  <c r="J360" i="1"/>
  <c r="K360" i="1"/>
  <c r="M20" i="3"/>
  <c r="K241" i="1"/>
  <c r="K257" i="1"/>
  <c r="G224" i="1"/>
  <c r="D224" i="1"/>
  <c r="K223" i="1"/>
  <c r="G359" i="1"/>
  <c r="F274" i="1"/>
  <c r="F291" i="1"/>
  <c r="K104" i="1"/>
  <c r="H325" i="1"/>
  <c r="G189" i="1"/>
  <c r="H105" i="1"/>
  <c r="F223" i="1"/>
  <c r="G308" i="1"/>
  <c r="H308" i="1"/>
  <c r="I308" i="1"/>
  <c r="J308" i="1"/>
  <c r="K308" i="1"/>
  <c r="D309" i="1"/>
  <c r="F325" i="1"/>
  <c r="I325" i="1"/>
  <c r="K325" i="1"/>
  <c r="J326" i="1"/>
  <c r="H291" i="1"/>
  <c r="D104" i="1"/>
  <c r="F121" i="1"/>
  <c r="H121" i="1"/>
  <c r="G206" i="1"/>
  <c r="J105" i="1"/>
  <c r="I326" i="1"/>
  <c r="G223" i="1"/>
  <c r="H224" i="1"/>
  <c r="J223" i="1"/>
  <c r="F241" i="1"/>
  <c r="D240" i="1"/>
  <c r="H359" i="1"/>
  <c r="D138" i="1"/>
  <c r="H223" i="1"/>
  <c r="I223" i="1"/>
  <c r="K224" i="1"/>
  <c r="G241" i="1"/>
  <c r="H241" i="1"/>
  <c r="J241" i="1"/>
  <c r="K240" i="1"/>
  <c r="D241" i="1"/>
  <c r="F257" i="1"/>
  <c r="F70" i="1"/>
  <c r="K343" i="1"/>
  <c r="J325" i="1"/>
  <c r="G121" i="1"/>
  <c r="F138" i="1"/>
  <c r="J138" i="1"/>
  <c r="I206" i="1"/>
  <c r="J224" i="1"/>
  <c r="F359" i="1"/>
  <c r="K291" i="1"/>
  <c r="I121" i="1"/>
  <c r="J206" i="1"/>
  <c r="F122" i="1"/>
  <c r="I241" i="1"/>
  <c r="J240" i="1"/>
  <c r="G258" i="1"/>
  <c r="J258" i="1"/>
  <c r="K258" i="1"/>
  <c r="G53" i="1"/>
  <c r="J54" i="1"/>
  <c r="I54" i="1"/>
  <c r="G71" i="1"/>
  <c r="H70" i="1"/>
  <c r="J71" i="1"/>
  <c r="G88" i="1"/>
  <c r="K88" i="1"/>
  <c r="F377" i="1"/>
  <c r="I377" i="1"/>
  <c r="I291" i="1"/>
  <c r="J121" i="1"/>
  <c r="K121" i="1"/>
  <c r="I359" i="1"/>
  <c r="J359" i="1"/>
  <c r="K359" i="1"/>
  <c r="G122" i="1"/>
  <c r="I360" i="1"/>
  <c r="H258" i="1"/>
  <c r="I257" i="1"/>
  <c r="D258" i="1"/>
  <c r="F258" i="1"/>
  <c r="H53" i="1"/>
  <c r="J53" i="1"/>
  <c r="K54" i="1"/>
  <c r="F53" i="1"/>
  <c r="H71" i="1"/>
  <c r="I70" i="1"/>
  <c r="J70" i="1"/>
  <c r="K70" i="1"/>
  <c r="H88" i="1"/>
  <c r="I87" i="1"/>
  <c r="J87" i="1"/>
  <c r="F88" i="1"/>
  <c r="G377" i="1"/>
  <c r="H377" i="1"/>
  <c r="I376" i="1"/>
  <c r="J377" i="1"/>
  <c r="K376" i="1"/>
  <c r="F342" i="1"/>
  <c r="I343" i="1"/>
  <c r="J342" i="1"/>
  <c r="D121" i="1"/>
  <c r="J291" i="1"/>
  <c r="G104" i="1"/>
  <c r="D274" i="1"/>
  <c r="I274" i="1"/>
  <c r="K138" i="1"/>
  <c r="D139" i="1"/>
  <c r="I258" i="1"/>
  <c r="I53" i="1"/>
  <c r="K53" i="1"/>
  <c r="G342" i="1"/>
  <c r="H342" i="1"/>
  <c r="J343" i="1"/>
  <c r="K342" i="1"/>
  <c r="D342" i="1"/>
  <c r="F309" i="1"/>
  <c r="I309" i="1"/>
  <c r="K309" i="1"/>
  <c r="H309" i="1"/>
  <c r="K326" i="1"/>
  <c r="F326" i="1"/>
  <c r="G326" i="1"/>
  <c r="D326" i="1"/>
  <c r="D325" i="1"/>
  <c r="J309" i="1"/>
  <c r="F308" i="1"/>
  <c r="D308" i="1"/>
  <c r="G343" i="1"/>
  <c r="F343" i="1"/>
  <c r="H343" i="1"/>
  <c r="D343" i="1"/>
  <c r="G376" i="1"/>
  <c r="F376" i="1"/>
  <c r="H376" i="1"/>
  <c r="J376" i="1"/>
  <c r="D377" i="1"/>
  <c r="I88" i="1"/>
  <c r="F87" i="1"/>
  <c r="G87" i="1"/>
  <c r="H87" i="1"/>
  <c r="K71" i="1"/>
  <c r="F54" i="1"/>
  <c r="G54" i="1"/>
  <c r="D257" i="1"/>
  <c r="J257" i="1"/>
  <c r="H257" i="1"/>
  <c r="G257" i="1"/>
  <c r="F240" i="1"/>
  <c r="G240" i="1"/>
  <c r="H240" i="1"/>
  <c r="I240" i="1"/>
  <c r="F224" i="1"/>
  <c r="I224" i="1"/>
  <c r="D223" i="1"/>
  <c r="G138" i="1"/>
  <c r="H138" i="1"/>
  <c r="I138" i="1"/>
  <c r="D359" i="1"/>
  <c r="D291" i="1"/>
  <c r="M5" i="8"/>
  <c r="M5" i="9" l="1"/>
  <c r="E20" i="7"/>
  <c r="D20" i="7"/>
  <c r="B20" i="7"/>
  <c r="F20" i="7"/>
  <c r="G20" i="7"/>
  <c r="H20" i="7"/>
  <c r="I20" i="7"/>
  <c r="T59" i="11" l="1"/>
  <c r="S59" i="11"/>
  <c r="R59" i="11"/>
  <c r="Q59" i="11"/>
  <c r="P59" i="11"/>
  <c r="O59" i="11"/>
  <c r="M59" i="11"/>
  <c r="T58" i="11"/>
  <c r="S58" i="11"/>
  <c r="R58" i="11"/>
  <c r="Q58" i="11"/>
  <c r="P58" i="11"/>
  <c r="O58" i="11"/>
  <c r="M58" i="11"/>
  <c r="T57" i="11"/>
  <c r="S57" i="11"/>
  <c r="R57" i="11"/>
  <c r="Q57" i="11"/>
  <c r="P57" i="11"/>
  <c r="O57" i="11"/>
  <c r="M57" i="11"/>
  <c r="T56" i="11"/>
  <c r="S56" i="11"/>
  <c r="R56" i="11"/>
  <c r="Q56" i="11"/>
  <c r="P56" i="11"/>
  <c r="O56" i="11"/>
  <c r="M56" i="11"/>
  <c r="T55" i="11"/>
  <c r="S55" i="11"/>
  <c r="R55" i="11"/>
  <c r="Q55" i="11"/>
  <c r="P55" i="11"/>
  <c r="O55" i="11"/>
  <c r="M55" i="11"/>
  <c r="T54" i="11"/>
  <c r="S54" i="11"/>
  <c r="R54" i="11"/>
  <c r="Q54" i="11"/>
  <c r="P54" i="11"/>
  <c r="O54" i="11"/>
  <c r="M54" i="11"/>
  <c r="T53" i="11"/>
  <c r="S53" i="11"/>
  <c r="R53" i="11"/>
  <c r="Q53" i="11"/>
  <c r="P53" i="11"/>
  <c r="O53" i="11"/>
  <c r="M53" i="11"/>
  <c r="T52" i="11"/>
  <c r="S52" i="11"/>
  <c r="R52" i="11"/>
  <c r="Q52" i="11"/>
  <c r="P52" i="11"/>
  <c r="O52" i="11"/>
  <c r="M52" i="11"/>
  <c r="T51" i="11"/>
  <c r="S51" i="11"/>
  <c r="R51" i="11"/>
  <c r="Q51" i="11"/>
  <c r="P51" i="11"/>
  <c r="O51" i="11"/>
  <c r="M51" i="11"/>
  <c r="T50" i="11"/>
  <c r="S50" i="11"/>
  <c r="R50" i="11"/>
  <c r="Q50" i="11"/>
  <c r="P50" i="11"/>
  <c r="O50" i="11"/>
  <c r="M50" i="11"/>
  <c r="T49" i="11"/>
  <c r="S49" i="11"/>
  <c r="R49" i="11"/>
  <c r="Q49" i="11"/>
  <c r="P49" i="11"/>
  <c r="O49" i="11"/>
  <c r="M49" i="11"/>
  <c r="T48" i="11"/>
  <c r="S48" i="11"/>
  <c r="R48" i="11"/>
  <c r="Q48" i="11"/>
  <c r="P48" i="11"/>
  <c r="O48" i="11"/>
  <c r="M48" i="11"/>
  <c r="T47" i="11"/>
  <c r="S47" i="11"/>
  <c r="R47" i="11"/>
  <c r="Q47" i="11"/>
  <c r="P47" i="11"/>
  <c r="O47" i="11"/>
  <c r="M47" i="11"/>
  <c r="T46" i="11"/>
  <c r="S46" i="11"/>
  <c r="R46" i="11"/>
  <c r="Q46" i="11"/>
  <c r="P46" i="11"/>
  <c r="O46" i="11"/>
  <c r="M46" i="11"/>
  <c r="T45" i="11"/>
  <c r="S45" i="11"/>
  <c r="R45" i="11"/>
  <c r="Q45" i="11"/>
  <c r="P45" i="11"/>
  <c r="O45" i="11"/>
  <c r="T39" i="11"/>
  <c r="S39" i="11"/>
  <c r="R39" i="11"/>
  <c r="Q39" i="11"/>
  <c r="P39" i="11"/>
  <c r="O39" i="11"/>
  <c r="M39" i="11"/>
  <c r="T38" i="11"/>
  <c r="S38" i="11"/>
  <c r="R38" i="11"/>
  <c r="Q38" i="11"/>
  <c r="P38" i="11"/>
  <c r="O38" i="11"/>
  <c r="M38" i="11"/>
  <c r="T37" i="11"/>
  <c r="S37" i="11"/>
  <c r="R37" i="11"/>
  <c r="Q37" i="11"/>
  <c r="P37" i="11"/>
  <c r="O37" i="11"/>
  <c r="M37" i="11"/>
  <c r="T36" i="11"/>
  <c r="S36" i="11"/>
  <c r="R36" i="11"/>
  <c r="Q36" i="11"/>
  <c r="P36" i="11"/>
  <c r="O36" i="11"/>
  <c r="M36" i="11"/>
  <c r="T35" i="11"/>
  <c r="S35" i="11"/>
  <c r="R35" i="11"/>
  <c r="Q35" i="11"/>
  <c r="P35" i="11"/>
  <c r="O35" i="11"/>
  <c r="M35" i="11"/>
  <c r="T34" i="11"/>
  <c r="S34" i="11"/>
  <c r="R34" i="11"/>
  <c r="Q34" i="11"/>
  <c r="P34" i="11"/>
  <c r="O34" i="11"/>
  <c r="M34" i="11"/>
  <c r="T33" i="11"/>
  <c r="S33" i="11"/>
  <c r="R33" i="11"/>
  <c r="Q33" i="11"/>
  <c r="P33" i="11"/>
  <c r="O33" i="11"/>
  <c r="M33" i="11"/>
  <c r="T32" i="11"/>
  <c r="S32" i="11"/>
  <c r="R32" i="11"/>
  <c r="Q32" i="11"/>
  <c r="P32" i="11"/>
  <c r="O32" i="11"/>
  <c r="M32" i="11"/>
  <c r="T31" i="11"/>
  <c r="S31" i="11"/>
  <c r="R31" i="11"/>
  <c r="Q31" i="11"/>
  <c r="P31" i="11"/>
  <c r="O31" i="11"/>
  <c r="M31" i="11"/>
  <c r="T30" i="11"/>
  <c r="S30" i="11"/>
  <c r="R30" i="11"/>
  <c r="Q30" i="11"/>
  <c r="P30" i="11"/>
  <c r="O30" i="11"/>
  <c r="M30" i="11"/>
  <c r="T29" i="11"/>
  <c r="S29" i="11"/>
  <c r="R29" i="11"/>
  <c r="Q29" i="11"/>
  <c r="P29" i="11"/>
  <c r="O29" i="11"/>
  <c r="M29" i="11"/>
  <c r="T28" i="11"/>
  <c r="S28" i="11"/>
  <c r="R28" i="11"/>
  <c r="Q28" i="11"/>
  <c r="P28" i="11"/>
  <c r="O28" i="11"/>
  <c r="M28" i="11"/>
  <c r="T27" i="11"/>
  <c r="S27" i="11"/>
  <c r="R27" i="11"/>
  <c r="Q27" i="11"/>
  <c r="P27" i="11"/>
  <c r="O27" i="11"/>
  <c r="M27" i="11"/>
  <c r="T26" i="11"/>
  <c r="S26" i="11"/>
  <c r="R26" i="11"/>
  <c r="Q26" i="11"/>
  <c r="P26" i="11"/>
  <c r="O26" i="11"/>
  <c r="M26" i="11"/>
  <c r="T25" i="11"/>
  <c r="S25" i="11"/>
  <c r="R25" i="11"/>
  <c r="Q25" i="11"/>
  <c r="P25" i="11"/>
  <c r="O25" i="11"/>
  <c r="L5" i="7"/>
  <c r="N5" i="7"/>
  <c r="O5" i="7"/>
  <c r="P5" i="7"/>
  <c r="Q5" i="7"/>
  <c r="R5" i="7"/>
  <c r="S5" i="7"/>
  <c r="L6" i="7"/>
  <c r="N6" i="7"/>
  <c r="O6" i="7"/>
  <c r="P6" i="7"/>
  <c r="Q6" i="7"/>
  <c r="R6" i="7"/>
  <c r="S6" i="7"/>
  <c r="L7" i="7"/>
  <c r="N7" i="7"/>
  <c r="O7" i="7"/>
  <c r="P7" i="7"/>
  <c r="Q7" i="7"/>
  <c r="R7" i="7"/>
  <c r="S7" i="7"/>
  <c r="L8" i="7"/>
  <c r="N8" i="7"/>
  <c r="O8" i="7"/>
  <c r="P8" i="7"/>
  <c r="Q8" i="7"/>
  <c r="R8" i="7"/>
  <c r="S8" i="7"/>
  <c r="L9" i="7"/>
  <c r="N9" i="7"/>
  <c r="O9" i="7"/>
  <c r="P9" i="7"/>
  <c r="Q9" i="7"/>
  <c r="R9" i="7"/>
  <c r="S9" i="7"/>
  <c r="L10" i="7"/>
  <c r="N10" i="7"/>
  <c r="O10" i="7"/>
  <c r="P10" i="7"/>
  <c r="Q10" i="7"/>
  <c r="R10" i="7"/>
  <c r="S10" i="7"/>
  <c r="L11" i="7"/>
  <c r="N11" i="7"/>
  <c r="O11" i="7"/>
  <c r="P11" i="7"/>
  <c r="Q11" i="7"/>
  <c r="R11" i="7"/>
  <c r="S11" i="7"/>
  <c r="L12" i="7"/>
  <c r="N12" i="7"/>
  <c r="O12" i="7"/>
  <c r="P12" i="7"/>
  <c r="Q12" i="7"/>
  <c r="R12" i="7"/>
  <c r="S12" i="7"/>
  <c r="L13" i="7"/>
  <c r="N13" i="7"/>
  <c r="O13" i="7"/>
  <c r="P13" i="7"/>
  <c r="Q13" i="7"/>
  <c r="R13" i="7"/>
  <c r="S13" i="7"/>
  <c r="L14" i="7"/>
  <c r="N14" i="7"/>
  <c r="O14" i="7"/>
  <c r="P14" i="7"/>
  <c r="Q14" i="7"/>
  <c r="R14" i="7"/>
  <c r="S14" i="7"/>
  <c r="L15" i="7"/>
  <c r="N15" i="7"/>
  <c r="O15" i="7"/>
  <c r="P15" i="7"/>
  <c r="Q15" i="7"/>
  <c r="R15" i="7"/>
  <c r="S15" i="7"/>
  <c r="L16" i="7"/>
  <c r="N16" i="7"/>
  <c r="O16" i="7"/>
  <c r="P16" i="7"/>
  <c r="Q16" i="7"/>
  <c r="R16" i="7"/>
  <c r="S16" i="7"/>
  <c r="L17" i="7"/>
  <c r="N17" i="7"/>
  <c r="O17" i="7"/>
  <c r="P17" i="7"/>
  <c r="Q17" i="7"/>
  <c r="R17" i="7"/>
  <c r="S17" i="7"/>
  <c r="L18" i="7"/>
  <c r="N18" i="7"/>
  <c r="O18" i="7"/>
  <c r="P18" i="7"/>
  <c r="Q18" i="7"/>
  <c r="R18" i="7"/>
  <c r="S18" i="7"/>
  <c r="L19" i="7"/>
  <c r="N19" i="7"/>
  <c r="O19" i="7"/>
  <c r="P19" i="7"/>
  <c r="Q19" i="7"/>
  <c r="R19" i="7"/>
  <c r="S19" i="7"/>
  <c r="N59" i="10" l="1"/>
  <c r="R115" i="10"/>
  <c r="P73" i="10"/>
  <c r="O112" i="10"/>
  <c r="N71" i="10"/>
  <c r="L50" i="10"/>
  <c r="D42" i="1"/>
  <c r="R47" i="10"/>
  <c r="Q45" i="10"/>
  <c r="P45" i="10"/>
  <c r="L39" i="10"/>
  <c r="R76" i="10"/>
  <c r="N112" i="10"/>
  <c r="P26" i="10"/>
  <c r="K16" i="1"/>
  <c r="I15" i="1"/>
  <c r="I14" i="1"/>
  <c r="P114" i="10"/>
  <c r="G12" i="1"/>
  <c r="F12" i="1"/>
  <c r="D11" i="1"/>
  <c r="D10" i="1"/>
  <c r="K9" i="1"/>
  <c r="K8" i="1"/>
  <c r="J7" i="1"/>
  <c r="I7" i="1"/>
  <c r="I6" i="1"/>
  <c r="G5" i="1"/>
  <c r="G4" i="1"/>
  <c r="I32" i="1"/>
  <c r="I40" i="10"/>
  <c r="I24" i="1"/>
  <c r="G22" i="1"/>
  <c r="D89" i="1"/>
  <c r="D72" i="1"/>
  <c r="D55" i="1"/>
  <c r="K52" i="1"/>
  <c r="J52" i="1"/>
  <c r="I52" i="1"/>
  <c r="H52" i="1"/>
  <c r="G52" i="1"/>
  <c r="F52" i="1"/>
  <c r="D52" i="1"/>
  <c r="K51" i="1"/>
  <c r="J51" i="1"/>
  <c r="I51" i="1"/>
  <c r="H51" i="1"/>
  <c r="G51" i="1"/>
  <c r="F51" i="1"/>
  <c r="D51" i="1"/>
  <c r="K50" i="1"/>
  <c r="J50" i="1"/>
  <c r="I50" i="1"/>
  <c r="H50" i="1"/>
  <c r="G50" i="1"/>
  <c r="F50" i="1"/>
  <c r="D50" i="1"/>
  <c r="K49" i="1"/>
  <c r="J49" i="1"/>
  <c r="I49" i="1"/>
  <c r="H49" i="1"/>
  <c r="G49" i="1"/>
  <c r="F49" i="1"/>
  <c r="D49" i="1"/>
  <c r="K48" i="1"/>
  <c r="J48" i="1"/>
  <c r="I48" i="1"/>
  <c r="H48" i="1"/>
  <c r="G48" i="1"/>
  <c r="F48" i="1"/>
  <c r="D48" i="1"/>
  <c r="K47" i="1"/>
  <c r="J47" i="1"/>
  <c r="I47" i="1"/>
  <c r="H47" i="1"/>
  <c r="G47" i="1"/>
  <c r="F47" i="1"/>
  <c r="D47" i="1"/>
  <c r="K46" i="1"/>
  <c r="J46" i="1"/>
  <c r="I46" i="1"/>
  <c r="H46" i="1"/>
  <c r="G46" i="1"/>
  <c r="F46" i="1"/>
  <c r="D46" i="1"/>
  <c r="K45" i="1"/>
  <c r="J45" i="1"/>
  <c r="I45" i="1"/>
  <c r="H45" i="1"/>
  <c r="G45" i="1"/>
  <c r="F45" i="1"/>
  <c r="D45" i="1"/>
  <c r="K44" i="1"/>
  <c r="J44" i="1"/>
  <c r="I44" i="1"/>
  <c r="H44" i="1"/>
  <c r="G44" i="1"/>
  <c r="F44" i="1"/>
  <c r="D44" i="1"/>
  <c r="K43" i="1"/>
  <c r="J43" i="1"/>
  <c r="I43" i="1"/>
  <c r="H43" i="1"/>
  <c r="G43" i="1"/>
  <c r="F43" i="1"/>
  <c r="D43" i="1"/>
  <c r="K42" i="1"/>
  <c r="J42" i="1"/>
  <c r="I42" i="1"/>
  <c r="H42" i="1"/>
  <c r="G42" i="1"/>
  <c r="F42" i="1"/>
  <c r="K41" i="1"/>
  <c r="J41" i="1"/>
  <c r="I41" i="1"/>
  <c r="H41" i="1"/>
  <c r="G41" i="1"/>
  <c r="F41" i="1"/>
  <c r="D41" i="1"/>
  <c r="K40" i="1"/>
  <c r="J40" i="1"/>
  <c r="I40" i="1"/>
  <c r="H40" i="1"/>
  <c r="G40" i="1"/>
  <c r="F40" i="1"/>
  <c r="D40" i="1"/>
  <c r="K39" i="1"/>
  <c r="J39" i="1"/>
  <c r="I39" i="1"/>
  <c r="H39" i="1"/>
  <c r="G39" i="1"/>
  <c r="F39" i="1"/>
  <c r="D39" i="1"/>
  <c r="K38" i="1"/>
  <c r="J38" i="1"/>
  <c r="I38" i="1"/>
  <c r="H38" i="1"/>
  <c r="G38" i="1"/>
  <c r="F38" i="1"/>
  <c r="D38" i="1"/>
  <c r="K35" i="1"/>
  <c r="J35" i="1"/>
  <c r="I35" i="1"/>
  <c r="H35" i="1"/>
  <c r="G35" i="1"/>
  <c r="F35" i="1"/>
  <c r="D35" i="1"/>
  <c r="J34" i="1"/>
  <c r="I34" i="1"/>
  <c r="H34" i="1"/>
  <c r="G34" i="1"/>
  <c r="F34" i="1"/>
  <c r="D34" i="1"/>
  <c r="K33" i="1"/>
  <c r="I33" i="1"/>
  <c r="H33" i="1"/>
  <c r="G33" i="1"/>
  <c r="F33" i="1"/>
  <c r="D33" i="1"/>
  <c r="K32" i="1"/>
  <c r="J32" i="1"/>
  <c r="H32" i="1"/>
  <c r="G32" i="1"/>
  <c r="F32" i="1"/>
  <c r="D32" i="1"/>
  <c r="K31" i="1"/>
  <c r="J31" i="1"/>
  <c r="I31" i="1"/>
  <c r="G31" i="1"/>
  <c r="F31" i="1"/>
  <c r="D31" i="1"/>
  <c r="K30" i="1"/>
  <c r="J30" i="1"/>
  <c r="I30" i="1"/>
  <c r="H30" i="1"/>
  <c r="F30" i="1"/>
  <c r="D30" i="1"/>
  <c r="K29" i="1"/>
  <c r="J29" i="1"/>
  <c r="I29" i="1"/>
  <c r="H29" i="1"/>
  <c r="G29" i="1"/>
  <c r="D29" i="1"/>
  <c r="K28" i="1"/>
  <c r="J28" i="1"/>
  <c r="I28" i="1"/>
  <c r="H28" i="1"/>
  <c r="G28" i="1"/>
  <c r="F28" i="1"/>
  <c r="K27" i="1"/>
  <c r="J27" i="1"/>
  <c r="I27" i="1"/>
  <c r="H27" i="1"/>
  <c r="G27" i="1"/>
  <c r="F27" i="1"/>
  <c r="D27" i="1"/>
  <c r="J26" i="1"/>
  <c r="I26" i="1"/>
  <c r="H26" i="1"/>
  <c r="G26" i="1"/>
  <c r="F26" i="1"/>
  <c r="D26" i="1"/>
  <c r="K25" i="1"/>
  <c r="I25" i="1"/>
  <c r="H25" i="1"/>
  <c r="G25" i="1"/>
  <c r="F25" i="1"/>
  <c r="D25" i="1"/>
  <c r="K24" i="1"/>
  <c r="J24" i="1"/>
  <c r="H24" i="1"/>
  <c r="G24" i="1"/>
  <c r="F24" i="1"/>
  <c r="D24" i="1"/>
  <c r="K23" i="1"/>
  <c r="J23" i="1"/>
  <c r="I23" i="1"/>
  <c r="G23" i="1"/>
  <c r="F23" i="1"/>
  <c r="D23" i="1"/>
  <c r="K22" i="1"/>
  <c r="J22" i="1"/>
  <c r="I22" i="1"/>
  <c r="H22" i="1"/>
  <c r="F22" i="1"/>
  <c r="D22" i="1"/>
  <c r="K21" i="1"/>
  <c r="J21" i="1"/>
  <c r="I21" i="1"/>
  <c r="H21" i="1"/>
  <c r="G21" i="1"/>
  <c r="D21" i="1"/>
  <c r="K18" i="1"/>
  <c r="J18" i="1"/>
  <c r="I18" i="1"/>
  <c r="H18" i="1"/>
  <c r="G18" i="1"/>
  <c r="F18" i="1"/>
  <c r="J17" i="1"/>
  <c r="I17" i="1"/>
  <c r="H17" i="1"/>
  <c r="G17" i="1"/>
  <c r="F17" i="1"/>
  <c r="D17" i="1"/>
  <c r="I16" i="1"/>
  <c r="H16" i="1"/>
  <c r="G16" i="1"/>
  <c r="F16" i="1"/>
  <c r="D16" i="1"/>
  <c r="K15" i="1"/>
  <c r="H15" i="1"/>
  <c r="G15" i="1"/>
  <c r="F15" i="1"/>
  <c r="D15" i="1"/>
  <c r="K14" i="1"/>
  <c r="J14" i="1"/>
  <c r="G14" i="1"/>
  <c r="F14" i="1"/>
  <c r="D14" i="1"/>
  <c r="K13" i="1"/>
  <c r="J13" i="1"/>
  <c r="I13" i="1"/>
  <c r="F13" i="1"/>
  <c r="D13" i="1"/>
  <c r="K12" i="1"/>
  <c r="J12" i="1"/>
  <c r="I12" i="1"/>
  <c r="H12" i="1"/>
  <c r="D12" i="1"/>
  <c r="K11" i="1"/>
  <c r="J11" i="1"/>
  <c r="I11" i="1"/>
  <c r="H11" i="1"/>
  <c r="G11" i="1"/>
  <c r="K10" i="1"/>
  <c r="J10" i="1"/>
  <c r="I10" i="1"/>
  <c r="H10" i="1"/>
  <c r="G10" i="1"/>
  <c r="F10" i="1"/>
  <c r="J9" i="1"/>
  <c r="I9" i="1"/>
  <c r="H9" i="1"/>
  <c r="G9" i="1"/>
  <c r="F9" i="1"/>
  <c r="D9" i="1"/>
  <c r="I8" i="1"/>
  <c r="H8" i="1"/>
  <c r="G8" i="1"/>
  <c r="F8" i="1"/>
  <c r="D8" i="1"/>
  <c r="K7" i="1"/>
  <c r="H7" i="1"/>
  <c r="G7" i="1"/>
  <c r="F7" i="1"/>
  <c r="D7" i="1"/>
  <c r="K6" i="1"/>
  <c r="J6" i="1"/>
  <c r="G6" i="1"/>
  <c r="F6" i="1"/>
  <c r="D6" i="1"/>
  <c r="K5" i="1"/>
  <c r="J5" i="1"/>
  <c r="I5" i="1"/>
  <c r="F5" i="1"/>
  <c r="D5" i="1"/>
  <c r="K4" i="1"/>
  <c r="J4" i="1"/>
  <c r="I4" i="1"/>
  <c r="H4" i="1"/>
  <c r="D4" i="1"/>
  <c r="L27" i="10"/>
  <c r="N68" i="10"/>
  <c r="O28" i="10"/>
  <c r="O49" i="10"/>
  <c r="P30" i="10"/>
  <c r="Q30" i="10"/>
  <c r="R111" i="10"/>
  <c r="L35" i="10"/>
  <c r="O116" i="10"/>
  <c r="P58" i="10"/>
  <c r="Q38" i="10"/>
  <c r="R59" i="10"/>
  <c r="S32" i="10"/>
  <c r="N109" i="10"/>
  <c r="P31" i="10"/>
  <c r="R73" i="10"/>
  <c r="S74" i="10"/>
  <c r="N77" i="10"/>
  <c r="O38" i="10"/>
  <c r="P119" i="10"/>
  <c r="G20" i="10"/>
  <c r="K155" i="1"/>
  <c r="J155" i="1"/>
  <c r="I155" i="1"/>
  <c r="H155" i="1"/>
  <c r="G155" i="1"/>
  <c r="F155" i="1"/>
  <c r="K172" i="1"/>
  <c r="J172" i="1"/>
  <c r="I172" i="1"/>
  <c r="H172" i="1"/>
  <c r="G172" i="1"/>
  <c r="F172" i="1"/>
  <c r="D275" i="1"/>
  <c r="N54" i="10"/>
  <c r="N90" i="10"/>
  <c r="Q89" i="10"/>
  <c r="R87" i="10"/>
  <c r="N74" i="10"/>
  <c r="Q73" i="10"/>
  <c r="P112" i="10"/>
  <c r="R70" i="10"/>
  <c r="Q69" i="10"/>
  <c r="N58" i="10"/>
  <c r="L58" i="10"/>
  <c r="N57" i="10"/>
  <c r="P54" i="10"/>
  <c r="N50" i="10"/>
  <c r="N70" i="10"/>
  <c r="P88" i="10"/>
  <c r="O47" i="10"/>
  <c r="P46" i="10"/>
  <c r="R38" i="10"/>
  <c r="N38" i="10"/>
  <c r="P36" i="10"/>
  <c r="S35" i="10"/>
  <c r="N34" i="10"/>
  <c r="O30" i="10"/>
  <c r="N30" i="10"/>
  <c r="P28" i="10"/>
  <c r="J37" i="1" l="1"/>
  <c r="D20" i="1"/>
  <c r="I37" i="1"/>
  <c r="I3" i="1"/>
  <c r="I20" i="1"/>
  <c r="K37" i="1"/>
  <c r="D37" i="1"/>
  <c r="D53" i="1"/>
  <c r="D54" i="1"/>
  <c r="D71" i="1"/>
  <c r="D70" i="1"/>
  <c r="K3" i="1"/>
  <c r="F37" i="1"/>
  <c r="G37" i="1"/>
  <c r="D88" i="1"/>
  <c r="D87" i="1"/>
  <c r="H36" i="1"/>
  <c r="H37" i="1"/>
  <c r="J36" i="1"/>
  <c r="K36" i="1"/>
  <c r="I275" i="1"/>
  <c r="F36" i="1"/>
  <c r="R35" i="10"/>
  <c r="D36" i="1"/>
  <c r="R67" i="10"/>
  <c r="B120" i="10"/>
  <c r="P55" i="10"/>
  <c r="P107" i="10"/>
  <c r="L112" i="10"/>
  <c r="R77" i="10"/>
  <c r="R75" i="10"/>
  <c r="P93" i="10"/>
  <c r="N105" i="10"/>
  <c r="R69" i="10"/>
  <c r="O34" i="10"/>
  <c r="S78" i="10"/>
  <c r="R55" i="10"/>
  <c r="N53" i="10"/>
  <c r="F4" i="1"/>
  <c r="F3" i="1" s="1"/>
  <c r="H6" i="1"/>
  <c r="J8" i="1"/>
  <c r="G13" i="1"/>
  <c r="G2" i="1" s="1"/>
  <c r="H14" i="1"/>
  <c r="J16" i="1"/>
  <c r="J3" i="1" s="1"/>
  <c r="K17" i="1"/>
  <c r="K2" i="1" s="1"/>
  <c r="L31" i="10"/>
  <c r="H5" i="1"/>
  <c r="F11" i="1"/>
  <c r="H13" i="1"/>
  <c r="J15" i="1"/>
  <c r="D18" i="1"/>
  <c r="D2" i="1" s="1"/>
  <c r="P74" i="10"/>
  <c r="P94" i="10"/>
  <c r="I2" i="1"/>
  <c r="P35" i="10"/>
  <c r="N93" i="10"/>
  <c r="N25" i="10"/>
  <c r="N113" i="10"/>
  <c r="F40" i="10"/>
  <c r="N33" i="10"/>
  <c r="D40" i="10"/>
  <c r="F21" i="1"/>
  <c r="H23" i="1"/>
  <c r="J25" i="1"/>
  <c r="K26" i="1"/>
  <c r="D28" i="1"/>
  <c r="D19" i="1" s="1"/>
  <c r="F29" i="1"/>
  <c r="G30" i="1"/>
  <c r="G19" i="1" s="1"/>
  <c r="H31" i="1"/>
  <c r="H20" i="1" s="1"/>
  <c r="J33" i="1"/>
  <c r="J20" i="1" s="1"/>
  <c r="K34" i="1"/>
  <c r="P27" i="10"/>
  <c r="N45" i="10"/>
  <c r="N85" i="10"/>
  <c r="I19" i="1"/>
  <c r="I20" i="10"/>
  <c r="F275" i="1"/>
  <c r="G275" i="1"/>
  <c r="H275" i="1"/>
  <c r="J275" i="1"/>
  <c r="I36" i="1"/>
  <c r="G36" i="1"/>
  <c r="S114" i="10"/>
  <c r="P39" i="10"/>
  <c r="N49" i="10"/>
  <c r="S34" i="10"/>
  <c r="R53" i="10"/>
  <c r="N117" i="10"/>
  <c r="P99" i="10"/>
  <c r="R51" i="10"/>
  <c r="O76" i="10"/>
  <c r="R39" i="10"/>
  <c r="N47" i="10"/>
  <c r="O88" i="10"/>
  <c r="P69" i="10"/>
  <c r="R99" i="10"/>
  <c r="R31" i="10"/>
  <c r="N67" i="10"/>
  <c r="N55" i="10"/>
  <c r="R79" i="10"/>
  <c r="P90" i="10"/>
  <c r="R92" i="10"/>
  <c r="N96" i="10"/>
  <c r="P98" i="10"/>
  <c r="R91" i="10"/>
  <c r="O96" i="10"/>
  <c r="P97" i="10"/>
  <c r="P29" i="10"/>
  <c r="O36" i="10"/>
  <c r="S65" i="10"/>
  <c r="R119" i="10"/>
  <c r="N106" i="10"/>
  <c r="P118" i="10"/>
  <c r="H20" i="10"/>
  <c r="O46" i="10"/>
  <c r="P32" i="10"/>
  <c r="R85" i="10"/>
  <c r="N51" i="10"/>
  <c r="N69" i="10"/>
  <c r="Q85" i="10"/>
  <c r="P106" i="10"/>
  <c r="N29" i="10"/>
  <c r="I60" i="10"/>
  <c r="L119" i="10"/>
  <c r="P66" i="10"/>
  <c r="P86" i="10"/>
  <c r="R90" i="10"/>
  <c r="Q26" i="10"/>
  <c r="P111" i="10"/>
  <c r="L33" i="10"/>
  <c r="P115" i="10"/>
  <c r="P57" i="10"/>
  <c r="L66" i="10"/>
  <c r="P70" i="10"/>
  <c r="S72" i="10"/>
  <c r="R74" i="10"/>
  <c r="P89" i="10"/>
  <c r="B20" i="10"/>
  <c r="R26" i="10"/>
  <c r="Q27" i="10"/>
  <c r="O108" i="10"/>
  <c r="R29" i="10"/>
  <c r="Q31" i="10"/>
  <c r="O72" i="10"/>
  <c r="R33" i="10"/>
  <c r="Q35" i="10"/>
  <c r="O56" i="10"/>
  <c r="R37" i="10"/>
  <c r="Q39" i="10"/>
  <c r="B60" i="10"/>
  <c r="S26" i="10"/>
  <c r="Q109" i="10"/>
  <c r="N52" i="10"/>
  <c r="Q97" i="10"/>
  <c r="N107" i="10"/>
  <c r="R71" i="10"/>
  <c r="Q75" i="10"/>
  <c r="R94" i="10"/>
  <c r="R98" i="10"/>
  <c r="P113" i="10"/>
  <c r="P117" i="10"/>
  <c r="R57" i="10"/>
  <c r="P110" i="10"/>
  <c r="Q65" i="10"/>
  <c r="R27" i="10"/>
  <c r="Q34" i="10"/>
  <c r="R113" i="10"/>
  <c r="N86" i="10"/>
  <c r="O95" i="10"/>
  <c r="R107" i="10"/>
  <c r="N37" i="10"/>
  <c r="L111" i="10"/>
  <c r="P52" i="10"/>
  <c r="L29" i="10"/>
  <c r="S70" i="10"/>
  <c r="P33" i="10"/>
  <c r="L37" i="10"/>
  <c r="P37" i="10"/>
  <c r="N91" i="10"/>
  <c r="P96" i="10"/>
  <c r="N99" i="10"/>
  <c r="P71" i="10"/>
  <c r="N73" i="10"/>
  <c r="P116" i="10"/>
  <c r="O79" i="10"/>
  <c r="N108" i="10"/>
  <c r="O111" i="10"/>
  <c r="D20" i="10"/>
  <c r="F20" i="10"/>
  <c r="L25" i="10"/>
  <c r="P25" i="10"/>
  <c r="S66" i="10"/>
  <c r="P68" i="10"/>
  <c r="P72" i="10"/>
  <c r="L34" i="10"/>
  <c r="P76" i="10"/>
  <c r="R88" i="10"/>
  <c r="R89" i="10"/>
  <c r="O92" i="10"/>
  <c r="O53" i="10"/>
  <c r="S54" i="10"/>
  <c r="R97" i="10"/>
  <c r="N111" i="10"/>
  <c r="N88" i="10"/>
  <c r="S95" i="10"/>
  <c r="S97" i="10"/>
  <c r="R93" i="10"/>
  <c r="N75" i="10"/>
  <c r="N79" i="10"/>
  <c r="P50" i="10"/>
  <c r="N36" i="10"/>
  <c r="S67" i="10"/>
  <c r="N76" i="10"/>
  <c r="R65" i="10"/>
  <c r="R30" i="10"/>
  <c r="R54" i="10"/>
  <c r="H40" i="10"/>
  <c r="N119" i="10"/>
  <c r="P87" i="10"/>
  <c r="P67" i="10"/>
  <c r="P79" i="10"/>
  <c r="E20" i="10"/>
  <c r="R25" i="10"/>
  <c r="O26" i="10"/>
  <c r="Q28" i="10"/>
  <c r="N110" i="10"/>
  <c r="S31" i="10"/>
  <c r="Q32" i="10"/>
  <c r="P53" i="10"/>
  <c r="N114" i="10"/>
  <c r="P34" i="10"/>
  <c r="Q36" i="10"/>
  <c r="N118" i="10"/>
  <c r="P38" i="10"/>
  <c r="L47" i="10"/>
  <c r="P47" i="10"/>
  <c r="S48" i="10"/>
  <c r="S49" i="10"/>
  <c r="R50" i="10"/>
  <c r="Q51" i="10"/>
  <c r="P92" i="10"/>
  <c r="O54" i="10"/>
  <c r="L55" i="10"/>
  <c r="S56" i="10"/>
  <c r="R58" i="10"/>
  <c r="Q59" i="10"/>
  <c r="F80" i="10"/>
  <c r="P108" i="10"/>
  <c r="N72" i="10"/>
  <c r="R117" i="10"/>
  <c r="R78" i="10"/>
  <c r="R95" i="10"/>
  <c r="N97" i="10"/>
  <c r="I120" i="10"/>
  <c r="R106" i="10"/>
  <c r="R110" i="10"/>
  <c r="R114" i="10"/>
  <c r="R118" i="10"/>
  <c r="R49" i="10"/>
  <c r="P78" i="10"/>
  <c r="P105" i="10"/>
  <c r="S53" i="10"/>
  <c r="N115" i="10"/>
  <c r="L28" i="10"/>
  <c r="O57" i="10"/>
  <c r="N65" i="10"/>
  <c r="N89" i="10"/>
  <c r="H60" i="10"/>
  <c r="N27" i="10"/>
  <c r="R68" i="10"/>
  <c r="Q49" i="10"/>
  <c r="S30" i="10"/>
  <c r="N31" i="10"/>
  <c r="R72" i="10"/>
  <c r="Q33" i="10"/>
  <c r="N35" i="10"/>
  <c r="R36" i="10"/>
  <c r="Q57" i="10"/>
  <c r="S38" i="10"/>
  <c r="N39" i="10"/>
  <c r="N66" i="10"/>
  <c r="N87" i="10"/>
  <c r="P48" i="10"/>
  <c r="S110" i="10"/>
  <c r="Q113" i="10"/>
  <c r="N95" i="10"/>
  <c r="P56" i="10"/>
  <c r="S118" i="10"/>
  <c r="G80" i="10"/>
  <c r="R109" i="10"/>
  <c r="S79" i="10"/>
  <c r="R86" i="10"/>
  <c r="Q87" i="10"/>
  <c r="N92" i="10"/>
  <c r="L96" i="10"/>
  <c r="L89" i="10"/>
  <c r="E60" i="10"/>
  <c r="O45" i="10"/>
  <c r="Q47" i="10"/>
  <c r="G60" i="10"/>
  <c r="R66" i="10"/>
  <c r="Q68" i="10"/>
  <c r="O69" i="10"/>
  <c r="L70" i="10"/>
  <c r="L77" i="10"/>
  <c r="P77" i="10"/>
  <c r="D80" i="10"/>
  <c r="E100" i="10"/>
  <c r="O85" i="10"/>
  <c r="L86" i="10"/>
  <c r="Q91" i="10"/>
  <c r="L93" i="10"/>
  <c r="R96" i="10"/>
  <c r="O99" i="10"/>
  <c r="B100" i="10"/>
  <c r="Q105" i="10"/>
  <c r="Q107" i="10"/>
  <c r="L109" i="10"/>
  <c r="P109" i="10"/>
  <c r="R112" i="10"/>
  <c r="O115" i="10"/>
  <c r="L116" i="10"/>
  <c r="S117" i="10"/>
  <c r="Q118" i="10"/>
  <c r="Q98" i="10"/>
  <c r="N116" i="10"/>
  <c r="Q54" i="10"/>
  <c r="O25" i="10"/>
  <c r="Q25" i="10"/>
  <c r="O27" i="10"/>
  <c r="O29" i="10"/>
  <c r="Q29" i="10"/>
  <c r="O31" i="10"/>
  <c r="O33" i="10"/>
  <c r="O35" i="10"/>
  <c r="O37" i="10"/>
  <c r="Q37" i="10"/>
  <c r="O39" i="10"/>
  <c r="F60" i="10"/>
  <c r="R45" i="10"/>
  <c r="N46" i="10"/>
  <c r="N48" i="10"/>
  <c r="S51" i="10"/>
  <c r="L53" i="10"/>
  <c r="O55" i="10"/>
  <c r="N56" i="10"/>
  <c r="S59" i="10"/>
  <c r="O66" i="10"/>
  <c r="L67" i="10"/>
  <c r="S71" i="10"/>
  <c r="Q72" i="10"/>
  <c r="O73" i="10"/>
  <c r="L74" i="10"/>
  <c r="Q77" i="10"/>
  <c r="N78" i="10"/>
  <c r="Q79" i="10"/>
  <c r="F100" i="10"/>
  <c r="S87" i="10"/>
  <c r="Q88" i="10"/>
  <c r="O89" i="10"/>
  <c r="L90" i="10"/>
  <c r="Q93" i="10"/>
  <c r="N94" i="10"/>
  <c r="Q95" i="10"/>
  <c r="L97" i="10"/>
  <c r="D100" i="10"/>
  <c r="E120" i="10"/>
  <c r="O105" i="10"/>
  <c r="L106" i="10"/>
  <c r="Q111" i="10"/>
  <c r="L113" i="10"/>
  <c r="R116" i="10"/>
  <c r="O119" i="10"/>
  <c r="R52" i="10"/>
  <c r="N26" i="10"/>
  <c r="N28" i="10"/>
  <c r="N32" i="10"/>
  <c r="L46" i="10"/>
  <c r="L48" i="10"/>
  <c r="O48" i="10"/>
  <c r="O50" i="10"/>
  <c r="S50" i="10"/>
  <c r="L51" i="10"/>
  <c r="Q52" i="10"/>
  <c r="Q53" i="10"/>
  <c r="L56" i="10"/>
  <c r="O58" i="10"/>
  <c r="S58" i="10"/>
  <c r="L59" i="10"/>
  <c r="R105" i="10"/>
  <c r="S68" i="10"/>
  <c r="O70" i="10"/>
  <c r="L71" i="10"/>
  <c r="S75" i="10"/>
  <c r="Q76" i="10"/>
  <c r="O77" i="10"/>
  <c r="L78" i="10"/>
  <c r="I80" i="10"/>
  <c r="O86" i="10"/>
  <c r="S86" i="10"/>
  <c r="L87" i="10"/>
  <c r="S91" i="10"/>
  <c r="Q92" i="10"/>
  <c r="O93" i="10"/>
  <c r="L94" i="10"/>
  <c r="N98" i="10"/>
  <c r="Q99" i="10"/>
  <c r="G100" i="10"/>
  <c r="F120" i="10"/>
  <c r="S107" i="10"/>
  <c r="Q108" i="10"/>
  <c r="O109" i="10"/>
  <c r="L110" i="10"/>
  <c r="Q115" i="10"/>
  <c r="L117" i="10"/>
  <c r="D120" i="10"/>
  <c r="E80" i="10"/>
  <c r="O65" i="10"/>
  <c r="L73" i="10"/>
  <c r="S113" i="10"/>
  <c r="L26" i="10"/>
  <c r="L30" i="10"/>
  <c r="L32" i="10"/>
  <c r="O32" i="10"/>
  <c r="L36" i="10"/>
  <c r="L38" i="10"/>
  <c r="B40" i="10"/>
  <c r="Q55" i="10"/>
  <c r="S57" i="10"/>
  <c r="Q66" i="10"/>
  <c r="O74" i="10"/>
  <c r="L75" i="10"/>
  <c r="S88" i="10"/>
  <c r="O90" i="10"/>
  <c r="S90" i="10"/>
  <c r="L91" i="10"/>
  <c r="Q96" i="10"/>
  <c r="O97" i="10"/>
  <c r="L98" i="10"/>
  <c r="I100" i="10"/>
  <c r="O106" i="10"/>
  <c r="S106" i="10"/>
  <c r="L107" i="10"/>
  <c r="S111" i="10"/>
  <c r="Q112" i="10"/>
  <c r="O113" i="10"/>
  <c r="L114" i="10"/>
  <c r="Q117" i="10"/>
  <c r="Q119" i="10"/>
  <c r="G120" i="10"/>
  <c r="B80" i="10"/>
  <c r="S45" i="10"/>
  <c r="R46" i="10"/>
  <c r="S47" i="10"/>
  <c r="R48" i="10"/>
  <c r="Q50" i="10"/>
  <c r="P51" i="10"/>
  <c r="S52" i="10"/>
  <c r="L54" i="10"/>
  <c r="R56" i="10"/>
  <c r="Q58" i="10"/>
  <c r="P59" i="10"/>
  <c r="H80" i="10"/>
  <c r="O67" i="10"/>
  <c r="L68" i="10"/>
  <c r="O68" i="10"/>
  <c r="S69" i="10"/>
  <c r="Q70" i="10"/>
  <c r="P75" i="10"/>
  <c r="S76" i="10"/>
  <c r="O78" i="10"/>
  <c r="L79" i="10"/>
  <c r="S85" i="10"/>
  <c r="Q86" i="10"/>
  <c r="P91" i="10"/>
  <c r="S92" i="10"/>
  <c r="O94" i="10"/>
  <c r="S94" i="10"/>
  <c r="L95" i="10"/>
  <c r="S99" i="10"/>
  <c r="S108" i="10"/>
  <c r="O110" i="10"/>
  <c r="S115" i="10"/>
  <c r="Q116" i="10"/>
  <c r="O117" i="10"/>
  <c r="L118" i="10"/>
  <c r="D60" i="10"/>
  <c r="R108" i="10"/>
  <c r="S25" i="10"/>
  <c r="S27" i="10"/>
  <c r="R28" i="10"/>
  <c r="S29" i="10"/>
  <c r="R32" i="10"/>
  <c r="S33" i="10"/>
  <c r="R34" i="10"/>
  <c r="S37" i="10"/>
  <c r="S39" i="10"/>
  <c r="E40" i="10"/>
  <c r="L45" i="10"/>
  <c r="S46" i="10"/>
  <c r="L49" i="10"/>
  <c r="P49" i="10"/>
  <c r="O51" i="10"/>
  <c r="S55" i="10"/>
  <c r="L57" i="10"/>
  <c r="O59" i="10"/>
  <c r="L65" i="10"/>
  <c r="P65" i="10"/>
  <c r="O71" i="10"/>
  <c r="L72" i="10"/>
  <c r="S73" i="10"/>
  <c r="Q74" i="10"/>
  <c r="H100" i="10"/>
  <c r="O87" i="10"/>
  <c r="L88" i="10"/>
  <c r="S89" i="10"/>
  <c r="Q90" i="10"/>
  <c r="P95" i="10"/>
  <c r="S96" i="10"/>
  <c r="O98" i="10"/>
  <c r="S98" i="10"/>
  <c r="L99" i="10"/>
  <c r="S105" i="10"/>
  <c r="Q106" i="10"/>
  <c r="S112" i="10"/>
  <c r="O114" i="10"/>
  <c r="L115" i="10"/>
  <c r="S119" i="10"/>
  <c r="Q71" i="10"/>
  <c r="L105" i="10"/>
  <c r="Q114" i="10"/>
  <c r="S28" i="10"/>
  <c r="S36" i="10"/>
  <c r="G40" i="10"/>
  <c r="Q46" i="10"/>
  <c r="Q48" i="10"/>
  <c r="L52" i="10"/>
  <c r="O52" i="10"/>
  <c r="Q56" i="10"/>
  <c r="Q67" i="10"/>
  <c r="L69" i="10"/>
  <c r="O75" i="10"/>
  <c r="L76" i="10"/>
  <c r="S77" i="10"/>
  <c r="Q78" i="10"/>
  <c r="L85" i="10"/>
  <c r="P85" i="10"/>
  <c r="O91" i="10"/>
  <c r="L92" i="10"/>
  <c r="S93" i="10"/>
  <c r="Q94" i="10"/>
  <c r="H120" i="10"/>
  <c r="O107" i="10"/>
  <c r="L108" i="10"/>
  <c r="S109" i="10"/>
  <c r="Q110" i="10"/>
  <c r="S116" i="10"/>
  <c r="O118" i="10"/>
  <c r="F20" i="1" l="1"/>
  <c r="G3" i="1"/>
  <c r="K19" i="1"/>
  <c r="H3" i="1"/>
  <c r="K20" i="1"/>
  <c r="G20" i="1"/>
  <c r="F2" i="1"/>
  <c r="D3" i="1"/>
  <c r="J2" i="1"/>
  <c r="H2" i="1"/>
  <c r="J19" i="1"/>
  <c r="N60" i="10"/>
  <c r="F19" i="1"/>
  <c r="H19" i="1"/>
  <c r="Q80" i="10"/>
  <c r="S120" i="10"/>
  <c r="S60" i="10"/>
  <c r="R80" i="10"/>
  <c r="O120" i="10"/>
  <c r="Q60" i="10"/>
  <c r="L80" i="10"/>
  <c r="L60" i="10"/>
  <c r="P80" i="10"/>
  <c r="P100" i="10"/>
  <c r="S100" i="10"/>
  <c r="N40" i="10"/>
  <c r="O100" i="10"/>
  <c r="P60" i="10"/>
  <c r="P40" i="10"/>
  <c r="O40" i="10"/>
  <c r="Q120" i="10"/>
  <c r="R40" i="10"/>
  <c r="R100" i="10"/>
  <c r="O80" i="10"/>
  <c r="P120" i="10"/>
  <c r="L40" i="10"/>
  <c r="L100" i="10"/>
  <c r="N80" i="10"/>
  <c r="R120" i="10"/>
  <c r="N120" i="10"/>
  <c r="Q100" i="10"/>
  <c r="O60" i="10"/>
  <c r="R60" i="10"/>
  <c r="Q40" i="10"/>
  <c r="S80" i="10"/>
  <c r="N100" i="10"/>
  <c r="L120" i="10"/>
  <c r="S40" i="10"/>
  <c r="H65" i="16" l="1"/>
  <c r="H64" i="16"/>
  <c r="H63" i="16"/>
  <c r="H61" i="16"/>
  <c r="H60" i="16"/>
  <c r="H59" i="16"/>
  <c r="H57" i="16"/>
  <c r="H56" i="16"/>
  <c r="H55" i="16"/>
  <c r="H53" i="16"/>
  <c r="H52" i="16"/>
  <c r="H51" i="16"/>
  <c r="H49" i="16"/>
  <c r="H48" i="16"/>
  <c r="H47" i="16"/>
  <c r="H45" i="16"/>
  <c r="H44" i="16"/>
  <c r="H43" i="16"/>
  <c r="H41" i="16"/>
  <c r="H40" i="16"/>
  <c r="H39" i="16"/>
  <c r="H37" i="16"/>
  <c r="H36" i="16"/>
  <c r="H35" i="16"/>
  <c r="H33" i="16"/>
  <c r="H32" i="16"/>
  <c r="H31" i="16"/>
  <c r="H29" i="16"/>
  <c r="H28" i="16"/>
  <c r="H27" i="16"/>
  <c r="H25" i="16"/>
  <c r="H24" i="16"/>
  <c r="H23" i="16"/>
  <c r="H21" i="16"/>
  <c r="H20" i="16"/>
  <c r="H19" i="16"/>
  <c r="H17" i="16"/>
  <c r="H16" i="16"/>
  <c r="H15" i="16"/>
  <c r="H13" i="16"/>
  <c r="H12" i="16"/>
  <c r="H11" i="16"/>
  <c r="H9" i="16"/>
  <c r="H8" i="16"/>
  <c r="H7" i="16"/>
  <c r="H5" i="16"/>
  <c r="H4" i="16"/>
  <c r="H3" i="16"/>
  <c r="N65" i="16"/>
  <c r="M65" i="16"/>
  <c r="L65" i="16"/>
  <c r="K65" i="16"/>
  <c r="J65" i="16"/>
  <c r="I65" i="16"/>
  <c r="N61" i="16"/>
  <c r="M61" i="16"/>
  <c r="L61" i="16"/>
  <c r="K61" i="16"/>
  <c r="J61" i="16"/>
  <c r="I61" i="16"/>
  <c r="N57" i="16"/>
  <c r="M57" i="16"/>
  <c r="L57" i="16"/>
  <c r="K57" i="16"/>
  <c r="J57" i="16"/>
  <c r="I57" i="16"/>
  <c r="N53" i="16"/>
  <c r="M53" i="16"/>
  <c r="L53" i="16"/>
  <c r="K53" i="16"/>
  <c r="J53" i="16"/>
  <c r="I53" i="16"/>
  <c r="N49" i="16"/>
  <c r="M49" i="16"/>
  <c r="L49" i="16"/>
  <c r="K49" i="16"/>
  <c r="J49" i="16"/>
  <c r="I49" i="16"/>
  <c r="N45" i="16"/>
  <c r="M45" i="16"/>
  <c r="L45" i="16"/>
  <c r="K45" i="16"/>
  <c r="J45" i="16"/>
  <c r="I45" i="16"/>
  <c r="N41" i="16"/>
  <c r="M41" i="16"/>
  <c r="L41" i="16"/>
  <c r="K41" i="16"/>
  <c r="J41" i="16"/>
  <c r="I41" i="16"/>
  <c r="N37" i="16"/>
  <c r="M37" i="16"/>
  <c r="L37" i="16"/>
  <c r="K37" i="16"/>
  <c r="J37" i="16"/>
  <c r="I37" i="16"/>
  <c r="N33" i="16"/>
  <c r="M33" i="16"/>
  <c r="L33" i="16"/>
  <c r="K33" i="16"/>
  <c r="J33" i="16"/>
  <c r="I33" i="16"/>
  <c r="N29" i="16"/>
  <c r="M29" i="16"/>
  <c r="L29" i="16"/>
  <c r="K29" i="16"/>
  <c r="J29" i="16"/>
  <c r="I29" i="16"/>
  <c r="N25" i="16"/>
  <c r="M25" i="16"/>
  <c r="L25" i="16"/>
  <c r="K25" i="16"/>
  <c r="J25" i="16"/>
  <c r="I25" i="16"/>
  <c r="N21" i="16"/>
  <c r="M21" i="16"/>
  <c r="L21" i="16"/>
  <c r="K21" i="16"/>
  <c r="J21" i="16"/>
  <c r="I21" i="16"/>
  <c r="N17" i="16"/>
  <c r="M17" i="16"/>
  <c r="L17" i="16"/>
  <c r="K17" i="16"/>
  <c r="J17" i="16"/>
  <c r="I17" i="16"/>
  <c r="N13" i="16"/>
  <c r="M13" i="16"/>
  <c r="L13" i="16"/>
  <c r="K13" i="16"/>
  <c r="J13" i="16"/>
  <c r="I13" i="16"/>
  <c r="N9" i="16"/>
  <c r="M9" i="16"/>
  <c r="L9" i="16"/>
  <c r="K9" i="16"/>
  <c r="J9" i="16"/>
  <c r="I9" i="16"/>
  <c r="N64" i="16"/>
  <c r="M64" i="16"/>
  <c r="L64" i="16"/>
  <c r="K64" i="16"/>
  <c r="J64" i="16"/>
  <c r="I64" i="16"/>
  <c r="N60" i="16"/>
  <c r="M60" i="16"/>
  <c r="L60" i="16"/>
  <c r="K60" i="16"/>
  <c r="J60" i="16"/>
  <c r="I60" i="16"/>
  <c r="N56" i="16"/>
  <c r="M56" i="16"/>
  <c r="L56" i="16"/>
  <c r="K56" i="16"/>
  <c r="J56" i="16"/>
  <c r="I56" i="16"/>
  <c r="N52" i="16"/>
  <c r="M52" i="16"/>
  <c r="L52" i="16"/>
  <c r="K52" i="16"/>
  <c r="J52" i="16"/>
  <c r="I52" i="16"/>
  <c r="N48" i="16"/>
  <c r="M48" i="16"/>
  <c r="L48" i="16"/>
  <c r="K48" i="16"/>
  <c r="J48" i="16"/>
  <c r="I48" i="16"/>
  <c r="N44" i="16"/>
  <c r="M44" i="16"/>
  <c r="L44" i="16"/>
  <c r="K44" i="16"/>
  <c r="J44" i="16"/>
  <c r="I44" i="16"/>
  <c r="N40" i="16"/>
  <c r="M40" i="16"/>
  <c r="L40" i="16"/>
  <c r="K40" i="16"/>
  <c r="J40" i="16"/>
  <c r="I40" i="16"/>
  <c r="N36" i="16"/>
  <c r="M36" i="16"/>
  <c r="L36" i="16"/>
  <c r="K36" i="16"/>
  <c r="J36" i="16"/>
  <c r="I36" i="16"/>
  <c r="N32" i="16"/>
  <c r="M32" i="16"/>
  <c r="L32" i="16"/>
  <c r="K32" i="16"/>
  <c r="J32" i="16"/>
  <c r="I32" i="16"/>
  <c r="N28" i="16"/>
  <c r="M28" i="16"/>
  <c r="L28" i="16"/>
  <c r="K28" i="16"/>
  <c r="J28" i="16"/>
  <c r="I28" i="16"/>
  <c r="N24" i="16"/>
  <c r="M24" i="16"/>
  <c r="L24" i="16"/>
  <c r="K24" i="16"/>
  <c r="J24" i="16"/>
  <c r="I24" i="16"/>
  <c r="N20" i="16"/>
  <c r="M20" i="16"/>
  <c r="L20" i="16"/>
  <c r="K20" i="16"/>
  <c r="J20" i="16"/>
  <c r="I20" i="16"/>
  <c r="N16" i="16"/>
  <c r="M16" i="16"/>
  <c r="L16" i="16"/>
  <c r="K16" i="16"/>
  <c r="J16" i="16"/>
  <c r="I16" i="16"/>
  <c r="N12" i="16"/>
  <c r="M12" i="16"/>
  <c r="L12" i="16"/>
  <c r="K12" i="16"/>
  <c r="J12" i="16"/>
  <c r="I12" i="16"/>
  <c r="N8" i="16"/>
  <c r="M8" i="16"/>
  <c r="L8" i="16"/>
  <c r="K8" i="16"/>
  <c r="J8" i="16"/>
  <c r="I8" i="16"/>
  <c r="N63" i="16"/>
  <c r="M63" i="16"/>
  <c r="L63" i="16"/>
  <c r="K63" i="16"/>
  <c r="J63" i="16"/>
  <c r="I63" i="16"/>
  <c r="N59" i="16"/>
  <c r="M59" i="16"/>
  <c r="L59" i="16"/>
  <c r="K59" i="16"/>
  <c r="J59" i="16"/>
  <c r="I59" i="16"/>
  <c r="N55" i="16"/>
  <c r="M55" i="16"/>
  <c r="L55" i="16"/>
  <c r="K55" i="16"/>
  <c r="J55" i="16"/>
  <c r="I55" i="16"/>
  <c r="N51" i="16"/>
  <c r="M51" i="16"/>
  <c r="L51" i="16"/>
  <c r="K51" i="16"/>
  <c r="J51" i="16"/>
  <c r="I51" i="16"/>
  <c r="N47" i="16"/>
  <c r="M47" i="16"/>
  <c r="L47" i="16"/>
  <c r="K47" i="16"/>
  <c r="J47" i="16"/>
  <c r="I47" i="16"/>
  <c r="N43" i="16"/>
  <c r="M43" i="16"/>
  <c r="L43" i="16"/>
  <c r="K43" i="16"/>
  <c r="J43" i="16"/>
  <c r="I43" i="16"/>
  <c r="N39" i="16"/>
  <c r="M39" i="16"/>
  <c r="L39" i="16"/>
  <c r="K39" i="16"/>
  <c r="J39" i="16"/>
  <c r="I39" i="16"/>
  <c r="N35" i="16"/>
  <c r="M35" i="16"/>
  <c r="L35" i="16"/>
  <c r="K35" i="16"/>
  <c r="J35" i="16"/>
  <c r="I35" i="16"/>
  <c r="N31" i="16"/>
  <c r="M31" i="16"/>
  <c r="L31" i="16"/>
  <c r="K31" i="16"/>
  <c r="J31" i="16"/>
  <c r="I31" i="16"/>
  <c r="N27" i="16"/>
  <c r="M27" i="16"/>
  <c r="L27" i="16"/>
  <c r="K27" i="16"/>
  <c r="J27" i="16"/>
  <c r="I27" i="16"/>
  <c r="N23" i="16"/>
  <c r="M23" i="16"/>
  <c r="L23" i="16"/>
  <c r="K23" i="16"/>
  <c r="J23" i="16"/>
  <c r="I23" i="16"/>
  <c r="N19" i="16"/>
  <c r="M19" i="16"/>
  <c r="L19" i="16"/>
  <c r="K19" i="16"/>
  <c r="J19" i="16"/>
  <c r="I19" i="16"/>
  <c r="N15" i="16"/>
  <c r="M15" i="16"/>
  <c r="L15" i="16"/>
  <c r="K15" i="16"/>
  <c r="J15" i="16"/>
  <c r="I15" i="16"/>
  <c r="N11" i="16"/>
  <c r="M11" i="16"/>
  <c r="L11" i="16"/>
  <c r="K11" i="16"/>
  <c r="J11" i="16"/>
  <c r="I11" i="16"/>
  <c r="N7" i="16"/>
  <c r="M7" i="16"/>
  <c r="L7" i="16"/>
  <c r="K7" i="16"/>
  <c r="J7" i="16"/>
  <c r="I7" i="16"/>
  <c r="H62" i="16"/>
  <c r="G62" i="16"/>
  <c r="E62" i="16"/>
  <c r="D62" i="16"/>
  <c r="C62" i="16"/>
  <c r="H58" i="16"/>
  <c r="G58" i="16"/>
  <c r="F58" i="16"/>
  <c r="E58" i="16"/>
  <c r="D58" i="16"/>
  <c r="C58" i="16"/>
  <c r="H54" i="16"/>
  <c r="G54" i="16"/>
  <c r="F54" i="16"/>
  <c r="E54" i="16"/>
  <c r="D54" i="16"/>
  <c r="C54" i="16"/>
  <c r="H50" i="16"/>
  <c r="G50" i="16"/>
  <c r="F50" i="16"/>
  <c r="E50" i="16"/>
  <c r="D50" i="16"/>
  <c r="C50" i="16"/>
  <c r="H46" i="16"/>
  <c r="G46" i="16"/>
  <c r="F46" i="16"/>
  <c r="E46" i="16"/>
  <c r="D46" i="16"/>
  <c r="C46" i="16"/>
  <c r="H42" i="16"/>
  <c r="G42" i="16"/>
  <c r="F42" i="16"/>
  <c r="E42" i="16"/>
  <c r="D42" i="16"/>
  <c r="C42" i="16"/>
  <c r="H38" i="16"/>
  <c r="G38" i="16"/>
  <c r="F38" i="16"/>
  <c r="E38" i="16"/>
  <c r="D38" i="16"/>
  <c r="C38" i="16"/>
  <c r="H34" i="16"/>
  <c r="G34" i="16"/>
  <c r="F34" i="16"/>
  <c r="E34" i="16"/>
  <c r="D34" i="16"/>
  <c r="C34" i="16"/>
  <c r="H30" i="16"/>
  <c r="G30" i="16"/>
  <c r="F30" i="16"/>
  <c r="E30" i="16"/>
  <c r="D30" i="16"/>
  <c r="C30" i="16"/>
  <c r="H26" i="16"/>
  <c r="G26" i="16"/>
  <c r="F26" i="16"/>
  <c r="E26" i="16"/>
  <c r="D26" i="16"/>
  <c r="C26" i="16"/>
  <c r="H22" i="16"/>
  <c r="G22" i="16"/>
  <c r="F22" i="16"/>
  <c r="E22" i="16"/>
  <c r="D22" i="16"/>
  <c r="C22" i="16"/>
  <c r="H18" i="16"/>
  <c r="G18" i="16"/>
  <c r="F18" i="16"/>
  <c r="E18" i="16"/>
  <c r="D18" i="16"/>
  <c r="C18" i="16"/>
  <c r="H14" i="16"/>
  <c r="G14" i="16"/>
  <c r="F14" i="16"/>
  <c r="E14" i="16"/>
  <c r="D14" i="16"/>
  <c r="C14" i="16"/>
  <c r="H10" i="16"/>
  <c r="G10" i="16"/>
  <c r="F10" i="16"/>
  <c r="E10" i="16"/>
  <c r="D10" i="16"/>
  <c r="C10" i="16"/>
  <c r="H6" i="16"/>
  <c r="G6" i="16"/>
  <c r="F6" i="16"/>
  <c r="E6" i="16"/>
  <c r="D6" i="16"/>
  <c r="C6" i="16"/>
  <c r="N5" i="16"/>
  <c r="M5" i="16"/>
  <c r="L5" i="16"/>
  <c r="K5" i="16"/>
  <c r="J5" i="16"/>
  <c r="I5" i="16"/>
  <c r="N4" i="16"/>
  <c r="M4" i="16"/>
  <c r="L4" i="16"/>
  <c r="K4" i="16"/>
  <c r="J4" i="16"/>
  <c r="I4" i="16"/>
  <c r="N3" i="16"/>
  <c r="M3" i="16"/>
  <c r="L3" i="16"/>
  <c r="K3" i="16"/>
  <c r="J3" i="16"/>
  <c r="I3" i="16"/>
  <c r="H2" i="16"/>
  <c r="G2" i="16"/>
  <c r="F2" i="16"/>
  <c r="E2" i="16"/>
  <c r="D2" i="16"/>
  <c r="C2" i="16"/>
  <c r="AS20" i="6"/>
  <c r="AS19" i="6"/>
  <c r="AS18" i="6"/>
  <c r="AS17" i="6"/>
  <c r="AS16" i="6"/>
  <c r="AS15" i="6"/>
  <c r="AS14" i="6"/>
  <c r="AS13" i="6"/>
  <c r="AS12" i="6"/>
  <c r="AS11" i="6"/>
  <c r="AS10" i="6"/>
  <c r="AS9" i="6"/>
  <c r="AS8" i="6"/>
  <c r="AS7" i="6"/>
  <c r="AS6" i="6"/>
  <c r="AS5" i="6"/>
  <c r="AR20" i="6"/>
  <c r="AQ20" i="6"/>
  <c r="AQ19" i="6"/>
  <c r="AR19" i="6" s="1"/>
  <c r="AR18" i="6"/>
  <c r="AQ18" i="6"/>
  <c r="AQ17" i="6"/>
  <c r="AR17" i="6" s="1"/>
  <c r="AR16" i="6"/>
  <c r="AQ16" i="6"/>
  <c r="AQ15" i="6"/>
  <c r="AR15" i="6" s="1"/>
  <c r="AQ14" i="6"/>
  <c r="AR14" i="6" s="1"/>
  <c r="AQ13" i="6"/>
  <c r="AR13" i="6" s="1"/>
  <c r="AR12" i="6"/>
  <c r="AQ12" i="6"/>
  <c r="AQ11" i="6"/>
  <c r="AR11" i="6" s="1"/>
  <c r="AR10" i="6"/>
  <c r="AQ10" i="6"/>
  <c r="AQ9" i="6"/>
  <c r="AR9" i="6" s="1"/>
  <c r="AR8" i="6"/>
  <c r="AQ8" i="6"/>
  <c r="AQ7" i="6"/>
  <c r="AR7" i="6" s="1"/>
  <c r="AR6" i="6"/>
  <c r="AQ6" i="6"/>
  <c r="AR5" i="6"/>
  <c r="AQ5" i="6"/>
  <c r="AM7" i="6"/>
  <c r="AO20" i="6"/>
  <c r="AM20" i="6"/>
  <c r="AN20" i="6" s="1"/>
  <c r="AO19" i="6"/>
  <c r="AN19" i="6"/>
  <c r="AM19" i="6"/>
  <c r="AO18" i="6"/>
  <c r="AN18" i="6"/>
  <c r="AM18" i="6"/>
  <c r="AO17" i="6"/>
  <c r="AM17" i="6"/>
  <c r="AN17" i="6" s="1"/>
  <c r="AO16" i="6"/>
  <c r="AM16" i="6"/>
  <c r="AN16" i="6" s="1"/>
  <c r="AO15" i="6"/>
  <c r="AN15" i="6"/>
  <c r="AM15" i="6"/>
  <c r="AO14" i="6"/>
  <c r="AM14" i="6"/>
  <c r="AN14" i="6" s="1"/>
  <c r="AO13" i="6"/>
  <c r="AM13" i="6"/>
  <c r="AN13" i="6" s="1"/>
  <c r="AO12" i="6"/>
  <c r="AM12" i="6"/>
  <c r="AN12" i="6" s="1"/>
  <c r="AO11" i="6"/>
  <c r="AN11" i="6"/>
  <c r="AM11" i="6"/>
  <c r="AO10" i="6"/>
  <c r="AN10" i="6"/>
  <c r="AM10" i="6"/>
  <c r="AO9" i="6"/>
  <c r="AM9" i="6"/>
  <c r="AN9" i="6" s="1"/>
  <c r="AO8" i="6"/>
  <c r="AM8" i="6"/>
  <c r="AN8" i="6" s="1"/>
  <c r="AO7" i="6"/>
  <c r="AN7" i="6"/>
  <c r="AO6" i="6"/>
  <c r="AM6" i="6"/>
  <c r="AN6" i="6" s="1"/>
  <c r="AO5" i="6"/>
  <c r="AN5" i="6"/>
  <c r="AM5" i="6"/>
  <c r="AH20" i="6" l="1"/>
  <c r="AI20" i="6"/>
  <c r="AC20" i="6"/>
  <c r="AD20" i="6"/>
  <c r="X20" i="6"/>
  <c r="Y20" i="6"/>
  <c r="S20" i="6"/>
  <c r="T20" i="6"/>
  <c r="N20" i="6"/>
  <c r="O20" i="6"/>
  <c r="I20" i="6"/>
  <c r="J20" i="6"/>
  <c r="B20" i="6"/>
  <c r="C20" i="6"/>
  <c r="D20" i="6"/>
  <c r="E20" i="6"/>
  <c r="F62" i="16" s="1"/>
  <c r="F20" i="6"/>
  <c r="G20" i="6"/>
  <c r="H20" i="6"/>
  <c r="P5" i="6"/>
  <c r="P6" i="6"/>
  <c r="Q7" i="6"/>
  <c r="Q8" i="6"/>
  <c r="Q9" i="6"/>
  <c r="P10" i="6"/>
  <c r="P11" i="6"/>
  <c r="P12" i="6"/>
  <c r="P13" i="6"/>
  <c r="Q14" i="6"/>
  <c r="P15" i="6"/>
  <c r="P16" i="6"/>
  <c r="Q17" i="6"/>
  <c r="P18" i="6"/>
  <c r="P19" i="6"/>
  <c r="K5" i="6"/>
  <c r="L5" i="6"/>
  <c r="K6" i="6"/>
  <c r="L6" i="6"/>
  <c r="K7" i="6"/>
  <c r="L7" i="6"/>
  <c r="K8" i="6"/>
  <c r="L8" i="6"/>
  <c r="K9" i="6"/>
  <c r="L9" i="6"/>
  <c r="K10" i="6"/>
  <c r="L10" i="6"/>
  <c r="K11" i="6"/>
  <c r="L11" i="6"/>
  <c r="K12" i="6"/>
  <c r="L12" i="6"/>
  <c r="K13" i="6"/>
  <c r="L13" i="6"/>
  <c r="K14" i="6"/>
  <c r="L14" i="6"/>
  <c r="K15" i="6"/>
  <c r="L15" i="6"/>
  <c r="K16" i="6"/>
  <c r="L16" i="6"/>
  <c r="K17" i="6"/>
  <c r="L17" i="6"/>
  <c r="K18" i="6"/>
  <c r="L18" i="6"/>
  <c r="K19" i="6"/>
  <c r="L19" i="6"/>
  <c r="Q15" i="6" l="1"/>
  <c r="P7" i="6"/>
  <c r="Q19" i="6"/>
  <c r="M20" i="6"/>
  <c r="P20" i="6" s="1"/>
  <c r="P8" i="6"/>
  <c r="P14" i="6"/>
  <c r="Q6" i="6"/>
  <c r="L20" i="6"/>
  <c r="K20" i="6"/>
  <c r="P17" i="6"/>
  <c r="P9" i="6"/>
  <c r="Q16" i="6"/>
  <c r="Q11" i="6"/>
  <c r="Q12" i="6"/>
  <c r="Q13" i="6"/>
  <c r="Q5" i="6"/>
  <c r="Q18" i="6"/>
  <c r="Q10" i="6"/>
  <c r="Q20" i="6" l="1"/>
  <c r="I40" i="7" l="1"/>
  <c r="S20" i="7" s="1"/>
  <c r="H40" i="7"/>
  <c r="R20" i="7" s="1"/>
  <c r="F40" i="7"/>
  <c r="P20" i="7" s="1"/>
  <c r="E40" i="7"/>
  <c r="O20" i="7" s="1"/>
  <c r="B40" i="7"/>
  <c r="L20" i="7" s="1"/>
  <c r="G40" i="7"/>
  <c r="Q20" i="7" s="1"/>
  <c r="D40" i="7"/>
  <c r="N20" i="7" s="1"/>
  <c r="Q6" i="9" l="1"/>
  <c r="B40" i="11" l="1"/>
  <c r="G40" i="11"/>
  <c r="F40" i="11"/>
  <c r="I40" i="11"/>
  <c r="D40" i="11"/>
  <c r="H40" i="11"/>
  <c r="E40" i="11"/>
  <c r="AA10" i="6" l="1"/>
  <c r="Z10" i="6"/>
  <c r="AF9" i="6"/>
  <c r="AE9" i="6"/>
  <c r="AJ16" i="6"/>
  <c r="AK16" i="6"/>
  <c r="AJ8" i="6"/>
  <c r="AK8" i="6"/>
  <c r="U18" i="6"/>
  <c r="V18" i="6"/>
  <c r="V10" i="6"/>
  <c r="U10" i="6"/>
  <c r="Z17" i="6"/>
  <c r="AA17" i="6"/>
  <c r="Z9" i="6"/>
  <c r="AA9" i="6"/>
  <c r="AE16" i="6"/>
  <c r="AF16" i="6"/>
  <c r="AE8" i="6"/>
  <c r="AF8" i="6"/>
  <c r="AJ15" i="6"/>
  <c r="AK15" i="6"/>
  <c r="AJ7" i="6"/>
  <c r="AK7" i="6"/>
  <c r="Z8" i="6"/>
  <c r="AA8" i="6"/>
  <c r="V16" i="6"/>
  <c r="U16" i="6"/>
  <c r="V8" i="6"/>
  <c r="U8" i="6"/>
  <c r="Z15" i="6"/>
  <c r="AA15" i="6"/>
  <c r="Z7" i="6"/>
  <c r="AA7" i="6"/>
  <c r="AE14" i="6"/>
  <c r="AF14" i="6"/>
  <c r="AE6" i="6"/>
  <c r="AF6" i="6"/>
  <c r="AJ13" i="6"/>
  <c r="AK13" i="6"/>
  <c r="AE15" i="6"/>
  <c r="AF15" i="6"/>
  <c r="V15" i="6"/>
  <c r="U15" i="6"/>
  <c r="U7" i="6"/>
  <c r="V7" i="6"/>
  <c r="AA14" i="6"/>
  <c r="Z14" i="6"/>
  <c r="Z6" i="6"/>
  <c r="AA6" i="6"/>
  <c r="AF13" i="6"/>
  <c r="AE13" i="6"/>
  <c r="AG20" i="6"/>
  <c r="AJ5" i="6"/>
  <c r="AK5" i="6"/>
  <c r="AJ12" i="6"/>
  <c r="AK12" i="6"/>
  <c r="V11" i="6"/>
  <c r="U11" i="6"/>
  <c r="Z16" i="6"/>
  <c r="AA16" i="6"/>
  <c r="AJ14" i="6"/>
  <c r="AK14" i="6"/>
  <c r="U14" i="6"/>
  <c r="V14" i="6"/>
  <c r="U6" i="6"/>
  <c r="V6" i="6"/>
  <c r="Z13" i="6"/>
  <c r="AA13" i="6"/>
  <c r="AE5" i="6"/>
  <c r="AB20" i="6"/>
  <c r="AF5" i="6"/>
  <c r="AE12" i="6"/>
  <c r="AF12" i="6"/>
  <c r="AJ19" i="6"/>
  <c r="AK19" i="6"/>
  <c r="AK11" i="6"/>
  <c r="AJ11" i="6"/>
  <c r="AA18" i="6"/>
  <c r="Z18" i="6"/>
  <c r="U17" i="6"/>
  <c r="V17" i="6"/>
  <c r="AE7" i="6"/>
  <c r="AF7" i="6"/>
  <c r="U13" i="6"/>
  <c r="V13" i="6"/>
  <c r="W20" i="6"/>
  <c r="AA5" i="6"/>
  <c r="Z5" i="6"/>
  <c r="Z12" i="6"/>
  <c r="AA12" i="6"/>
  <c r="AE19" i="6"/>
  <c r="AF19" i="6"/>
  <c r="AE11" i="6"/>
  <c r="AF11" i="6"/>
  <c r="AJ18" i="6"/>
  <c r="AK18" i="6"/>
  <c r="AJ10" i="6"/>
  <c r="AK10" i="6"/>
  <c r="V19" i="6"/>
  <c r="U19" i="6"/>
  <c r="AF17" i="6"/>
  <c r="AE17" i="6"/>
  <c r="U9" i="6"/>
  <c r="V9" i="6"/>
  <c r="AJ6" i="6"/>
  <c r="AK6" i="6"/>
  <c r="U5" i="6"/>
  <c r="V5" i="6"/>
  <c r="R20" i="6"/>
  <c r="U12" i="6"/>
  <c r="V12" i="6"/>
  <c r="Z19" i="6"/>
  <c r="AA19" i="6"/>
  <c r="Z11" i="6"/>
  <c r="AA11" i="6"/>
  <c r="AE18" i="6"/>
  <c r="AF18" i="6"/>
  <c r="AE10" i="6"/>
  <c r="AF10" i="6"/>
  <c r="AJ17" i="6"/>
  <c r="AK17" i="6"/>
  <c r="AJ9" i="6"/>
  <c r="AK9" i="6"/>
  <c r="AA20" i="6" l="1"/>
  <c r="Z20" i="6"/>
  <c r="AF20" i="6"/>
  <c r="AE20" i="6"/>
  <c r="U20" i="6"/>
  <c r="V20" i="6"/>
  <c r="AJ20" i="6"/>
  <c r="AK20" i="6"/>
  <c r="T5" i="11" l="1"/>
  <c r="S18" i="11"/>
  <c r="Q16" i="11"/>
  <c r="P15" i="11"/>
  <c r="O14" i="11"/>
  <c r="M13" i="11"/>
  <c r="T11" i="11"/>
  <c r="S19" i="11"/>
  <c r="M9" i="11"/>
  <c r="T7" i="11"/>
  <c r="R18" i="11"/>
  <c r="P19" i="11"/>
  <c r="D20" i="11"/>
  <c r="M17" i="11"/>
  <c r="T15" i="11"/>
  <c r="S14" i="11"/>
  <c r="Q12" i="11"/>
  <c r="P11" i="11"/>
  <c r="M10" i="11"/>
  <c r="T8" i="11"/>
  <c r="S7" i="11"/>
  <c r="R6" i="11"/>
  <c r="O19" i="11"/>
  <c r="M18" i="11"/>
  <c r="T16" i="11"/>
  <c r="S15" i="11"/>
  <c r="R14" i="11"/>
  <c r="Q13" i="11"/>
  <c r="P12" i="11"/>
  <c r="O11" i="11"/>
  <c r="S10" i="11"/>
  <c r="Q8" i="11"/>
  <c r="P7" i="11"/>
  <c r="O10" i="11"/>
  <c r="T12" i="11"/>
  <c r="Q9" i="11"/>
  <c r="B20" i="11"/>
  <c r="Q19" i="11"/>
  <c r="T14" i="11"/>
  <c r="E20" i="11"/>
  <c r="M8" i="11"/>
  <c r="T6" i="11"/>
  <c r="H20" i="11"/>
  <c r="P18" i="11"/>
  <c r="O17" i="11"/>
  <c r="M16" i="11"/>
  <c r="S13" i="11"/>
  <c r="R12" i="11"/>
  <c r="Q11" i="11"/>
  <c r="P10" i="11"/>
  <c r="O9" i="11"/>
  <c r="M19" i="11"/>
  <c r="T17" i="11"/>
  <c r="S16" i="11"/>
  <c r="R15" i="11"/>
  <c r="Q14" i="11"/>
  <c r="P13" i="11"/>
  <c r="O12" i="11"/>
  <c r="M11" i="11"/>
  <c r="T9" i="11"/>
  <c r="R5" i="11"/>
  <c r="T18" i="11"/>
  <c r="S17" i="11"/>
  <c r="R16" i="11"/>
  <c r="Q15" i="11"/>
  <c r="P14" i="11"/>
  <c r="O13" i="11"/>
  <c r="M12" i="11"/>
  <c r="Q7" i="11"/>
  <c r="Q5" i="11"/>
  <c r="R10" i="11"/>
  <c r="Q17" i="11"/>
  <c r="P16" i="11"/>
  <c r="O15" i="11"/>
  <c r="M14" i="11"/>
  <c r="S11" i="11"/>
  <c r="P8" i="11"/>
  <c r="O7" i="11"/>
  <c r="M6" i="11"/>
  <c r="R19" i="11"/>
  <c r="Q18" i="11"/>
  <c r="P17" i="11"/>
  <c r="O16" i="11"/>
  <c r="M15" i="11"/>
  <c r="T13" i="11"/>
  <c r="S12" i="11"/>
  <c r="R11" i="11"/>
  <c r="Q10" i="11"/>
  <c r="P9" i="11"/>
  <c r="O8" i="11"/>
  <c r="M7" i="11"/>
  <c r="I20" i="11"/>
  <c r="M25" i="9"/>
  <c r="O25" i="9"/>
  <c r="P25" i="9"/>
  <c r="Q25" i="9"/>
  <c r="M26" i="9"/>
  <c r="O26" i="9"/>
  <c r="Q26" i="9"/>
  <c r="R26" i="9"/>
  <c r="S26" i="9"/>
  <c r="O27" i="9"/>
  <c r="P27" i="9"/>
  <c r="Q27" i="9"/>
  <c r="R27" i="9"/>
  <c r="S27" i="9"/>
  <c r="T27" i="9"/>
  <c r="P28" i="9"/>
  <c r="Q28" i="9"/>
  <c r="R28" i="9"/>
  <c r="S28" i="9"/>
  <c r="T28" i="9"/>
  <c r="M29" i="9"/>
  <c r="Q29" i="9"/>
  <c r="R29" i="9"/>
  <c r="S29" i="9"/>
  <c r="T29" i="9"/>
  <c r="M30" i="9"/>
  <c r="O30" i="9"/>
  <c r="Q30" i="9"/>
  <c r="R30" i="9"/>
  <c r="S30" i="9"/>
  <c r="T30" i="9"/>
  <c r="M31" i="9"/>
  <c r="O31" i="9"/>
  <c r="P31" i="9"/>
  <c r="R31" i="9"/>
  <c r="S31" i="9"/>
  <c r="T31" i="9"/>
  <c r="M32" i="9"/>
  <c r="P32" i="9"/>
  <c r="Q32" i="9"/>
  <c r="S32" i="9"/>
  <c r="T32" i="9"/>
  <c r="M33" i="9"/>
  <c r="O33" i="9"/>
  <c r="P33" i="9"/>
  <c r="Q33" i="9"/>
  <c r="R33" i="9"/>
  <c r="S33" i="9"/>
  <c r="T33" i="9"/>
  <c r="M34" i="9"/>
  <c r="O34" i="9"/>
  <c r="P34" i="9"/>
  <c r="Q34" i="9"/>
  <c r="R34" i="9"/>
  <c r="S34" i="9"/>
  <c r="O35" i="9"/>
  <c r="P35" i="9"/>
  <c r="Q35" i="9"/>
  <c r="R35" i="9"/>
  <c r="S35" i="9"/>
  <c r="T35" i="9"/>
  <c r="O36" i="9"/>
  <c r="P36" i="9"/>
  <c r="Q36" i="9"/>
  <c r="R36" i="9"/>
  <c r="T36" i="9"/>
  <c r="M37" i="9"/>
  <c r="Q37" i="9"/>
  <c r="R37" i="9"/>
  <c r="S37" i="9"/>
  <c r="T37" i="9"/>
  <c r="M38" i="9"/>
  <c r="O38" i="9"/>
  <c r="Q38" i="9"/>
  <c r="R38" i="9"/>
  <c r="S38" i="9"/>
  <c r="T38" i="9"/>
  <c r="M39" i="9"/>
  <c r="O39" i="9"/>
  <c r="P39" i="9"/>
  <c r="S39" i="9"/>
  <c r="T39" i="9"/>
  <c r="F20" i="11" l="1"/>
  <c r="R9" i="11"/>
  <c r="R13" i="11"/>
  <c r="O18" i="11"/>
  <c r="S6" i="11"/>
  <c r="G20" i="11"/>
  <c r="Q6" i="11"/>
  <c r="I60" i="11"/>
  <c r="T40" i="11" s="1"/>
  <c r="F60" i="11"/>
  <c r="T19" i="11"/>
  <c r="R8" i="11"/>
  <c r="M25" i="11"/>
  <c r="S5" i="11"/>
  <c r="E60" i="11"/>
  <c r="P40" i="11" s="1"/>
  <c r="O5" i="11"/>
  <c r="S9" i="11"/>
  <c r="G60" i="11"/>
  <c r="O6" i="11"/>
  <c r="T10" i="11"/>
  <c r="R17" i="11"/>
  <c r="R7" i="11"/>
  <c r="H60" i="11"/>
  <c r="S60" i="11" s="1"/>
  <c r="S8" i="11"/>
  <c r="D60" i="11"/>
  <c r="O40" i="11" s="1"/>
  <c r="P6" i="11"/>
  <c r="M5" i="11"/>
  <c r="B60" i="11"/>
  <c r="M60" i="11" s="1"/>
  <c r="M45" i="11"/>
  <c r="P5" i="11"/>
  <c r="Q39" i="9"/>
  <c r="P38" i="9"/>
  <c r="O37" i="9"/>
  <c r="M36" i="9"/>
  <c r="T34" i="9"/>
  <c r="R32" i="9"/>
  <c r="Q31" i="9"/>
  <c r="P30" i="9"/>
  <c r="O29" i="9"/>
  <c r="M28" i="9"/>
  <c r="T26" i="9"/>
  <c r="S25" i="9"/>
  <c r="R39" i="9"/>
  <c r="P37" i="9"/>
  <c r="M35" i="9"/>
  <c r="O28" i="9"/>
  <c r="T25" i="9"/>
  <c r="S36" i="9"/>
  <c r="O32" i="9"/>
  <c r="D40" i="9"/>
  <c r="H20" i="9"/>
  <c r="B40" i="9"/>
  <c r="I20" i="9"/>
  <c r="D20" i="9"/>
  <c r="H40" i="9"/>
  <c r="E40" i="9"/>
  <c r="P26" i="9"/>
  <c r="E20" i="9"/>
  <c r="I40" i="9"/>
  <c r="G40" i="9"/>
  <c r="P29" i="9"/>
  <c r="M27" i="9"/>
  <c r="F40" i="9"/>
  <c r="G20" i="9"/>
  <c r="B20" i="9"/>
  <c r="R25" i="9"/>
  <c r="F20" i="9"/>
  <c r="S40" i="11" l="1"/>
  <c r="T60" i="11"/>
  <c r="O60" i="11"/>
  <c r="M40" i="11"/>
  <c r="P60" i="11"/>
  <c r="R40" i="11"/>
  <c r="R60" i="11"/>
  <c r="Q40" i="11"/>
  <c r="Q60" i="11"/>
  <c r="T20" i="11"/>
  <c r="P20" i="11"/>
  <c r="R40" i="9"/>
  <c r="O40" i="9"/>
  <c r="Q20" i="11"/>
  <c r="Q40" i="9"/>
  <c r="M20" i="11"/>
  <c r="S40" i="9"/>
  <c r="S20" i="11"/>
  <c r="R20" i="11"/>
  <c r="O20" i="11"/>
  <c r="M40" i="9"/>
  <c r="T40" i="9"/>
  <c r="P40" i="9"/>
  <c r="I20" i="3" l="1"/>
  <c r="H20" i="3"/>
  <c r="S49" i="3"/>
  <c r="S46" i="3"/>
  <c r="S9" i="3"/>
  <c r="S17" i="3"/>
  <c r="S5" i="3"/>
  <c r="S14" i="3"/>
  <c r="S16" i="3"/>
  <c r="S53" i="3"/>
  <c r="S10" i="3" l="1"/>
  <c r="S26" i="3"/>
  <c r="S6" i="3"/>
  <c r="I60" i="3"/>
  <c r="S18" i="3"/>
  <c r="S12" i="3"/>
  <c r="S13" i="3"/>
  <c r="Q56" i="3"/>
  <c r="F20" i="3"/>
  <c r="S45" i="3"/>
  <c r="S52" i="3"/>
  <c r="B20" i="3"/>
  <c r="Q16" i="3"/>
  <c r="P57" i="3"/>
  <c r="S28" i="3"/>
  <c r="S36" i="3"/>
  <c r="S32" i="3"/>
  <c r="S50" i="3"/>
  <c r="S58" i="3"/>
  <c r="P47" i="3"/>
  <c r="Q11" i="3"/>
  <c r="N48" i="3"/>
  <c r="N59" i="3"/>
  <c r="P55" i="3"/>
  <c r="S35" i="3"/>
  <c r="S38" i="3"/>
  <c r="L7" i="3"/>
  <c r="L9" i="3"/>
  <c r="S11" i="3"/>
  <c r="G20" i="3"/>
  <c r="O15" i="3"/>
  <c r="S51" i="3"/>
  <c r="S8" i="3"/>
  <c r="S27" i="3"/>
  <c r="R58" i="3"/>
  <c r="N9" i="3"/>
  <c r="S47" i="3"/>
  <c r="S31" i="3"/>
  <c r="S7" i="3"/>
  <c r="S29" i="3"/>
  <c r="R51" i="3"/>
  <c r="P50" i="3"/>
  <c r="L59" i="3"/>
  <c r="S34" i="3"/>
  <c r="P56" i="3"/>
  <c r="L53" i="3"/>
  <c r="S33" i="3"/>
  <c r="P58" i="3"/>
  <c r="O18" i="3"/>
  <c r="L48" i="3"/>
  <c r="N51" i="3"/>
  <c r="Q48" i="3"/>
  <c r="R39" i="3"/>
  <c r="S25" i="3"/>
  <c r="I40" i="3"/>
  <c r="S15" i="3"/>
  <c r="Q25" i="3"/>
  <c r="P45" i="3"/>
  <c r="S55" i="3"/>
  <c r="S56" i="3"/>
  <c r="N46" i="3"/>
  <c r="N15" i="3"/>
  <c r="N54" i="3"/>
  <c r="Q19" i="3"/>
  <c r="O12" i="3"/>
  <c r="Q53" i="3"/>
  <c r="P53" i="3"/>
  <c r="D20" i="3"/>
  <c r="S19" i="3"/>
  <c r="N53" i="3"/>
  <c r="S30" i="3"/>
  <c r="S54" i="3"/>
  <c r="S37" i="3"/>
  <c r="S59" i="3"/>
  <c r="R49" i="3"/>
  <c r="S57" i="3"/>
  <c r="S48" i="3"/>
  <c r="L25" i="3"/>
  <c r="O50" i="3"/>
  <c r="S39" i="3"/>
  <c r="Q36" i="3" l="1"/>
  <c r="O49" i="3"/>
  <c r="N14" i="3"/>
  <c r="Q57" i="3"/>
  <c r="Q47" i="3"/>
  <c r="Q14" i="3"/>
  <c r="P15" i="3"/>
  <c r="O8" i="3"/>
  <c r="L17" i="3"/>
  <c r="L10" i="3"/>
  <c r="Q18" i="3"/>
  <c r="P35" i="3"/>
  <c r="N16" i="3"/>
  <c r="P54" i="3"/>
  <c r="P46" i="3"/>
  <c r="P27" i="3"/>
  <c r="O46" i="3"/>
  <c r="S20" i="3"/>
  <c r="Q51" i="3"/>
  <c r="O14" i="3"/>
  <c r="N34" i="3"/>
  <c r="P14" i="3"/>
  <c r="O57" i="3"/>
  <c r="P16" i="3"/>
  <c r="L15" i="3"/>
  <c r="L52" i="3"/>
  <c r="L8" i="3"/>
  <c r="N7" i="3"/>
  <c r="R52" i="3"/>
  <c r="O7" i="3"/>
  <c r="N12" i="3"/>
  <c r="N39" i="3"/>
  <c r="L19" i="3"/>
  <c r="Q8" i="3"/>
  <c r="B40" i="3"/>
  <c r="P49" i="3"/>
  <c r="P6" i="3"/>
  <c r="N58" i="3"/>
  <c r="R31" i="3"/>
  <c r="Q33" i="3"/>
  <c r="R54" i="3"/>
  <c r="N47" i="3"/>
  <c r="Q49" i="3"/>
  <c r="R53" i="3"/>
  <c r="P51" i="3"/>
  <c r="L55" i="3"/>
  <c r="L13" i="3"/>
  <c r="P59" i="3"/>
  <c r="N52" i="3"/>
  <c r="N50" i="3"/>
  <c r="Q54" i="3"/>
  <c r="P18" i="3"/>
  <c r="L58" i="3"/>
  <c r="P12" i="3"/>
  <c r="O51" i="3"/>
  <c r="G40" i="3"/>
  <c r="O58" i="3"/>
  <c r="L16" i="3"/>
  <c r="L12" i="3"/>
  <c r="P7" i="3"/>
  <c r="R48" i="3"/>
  <c r="D60" i="3"/>
  <c r="N45" i="3"/>
  <c r="O39" i="3"/>
  <c r="Q30" i="3"/>
  <c r="N26" i="3"/>
  <c r="L34" i="3"/>
  <c r="R34" i="3"/>
  <c r="R14" i="3"/>
  <c r="O17" i="3"/>
  <c r="R37" i="3"/>
  <c r="R17" i="3"/>
  <c r="P36" i="3"/>
  <c r="R33" i="3"/>
  <c r="R13" i="3"/>
  <c r="R56" i="3"/>
  <c r="S60" i="3"/>
  <c r="O48" i="3"/>
  <c r="N11" i="3"/>
  <c r="O9" i="3"/>
  <c r="R38" i="3"/>
  <c r="R18" i="3"/>
  <c r="L31" i="3"/>
  <c r="P28" i="3"/>
  <c r="Q38" i="3"/>
  <c r="Q32" i="3"/>
  <c r="O36" i="3"/>
  <c r="Q27" i="3"/>
  <c r="O11" i="3"/>
  <c r="R29" i="3"/>
  <c r="R9" i="3"/>
  <c r="O31" i="3"/>
  <c r="Q9" i="3"/>
  <c r="O10" i="3"/>
  <c r="Q39" i="3"/>
  <c r="N32" i="3"/>
  <c r="G60" i="3"/>
  <c r="Q45" i="3"/>
  <c r="P10" i="3"/>
  <c r="S40" i="3"/>
  <c r="L57" i="3"/>
  <c r="Q55" i="3"/>
  <c r="L50" i="3"/>
  <c r="O52" i="3"/>
  <c r="Q17" i="3"/>
  <c r="R47" i="3"/>
  <c r="L33" i="3"/>
  <c r="O38" i="3"/>
  <c r="R50" i="3"/>
  <c r="L47" i="3"/>
  <c r="P31" i="3"/>
  <c r="Q7" i="3"/>
  <c r="L28" i="3"/>
  <c r="N13" i="3"/>
  <c r="O33" i="3"/>
  <c r="N56" i="3"/>
  <c r="O59" i="3"/>
  <c r="L32" i="3"/>
  <c r="P29" i="3"/>
  <c r="O37" i="3"/>
  <c r="P25" i="3"/>
  <c r="F40" i="3"/>
  <c r="R59" i="3"/>
  <c r="R19" i="3"/>
  <c r="N30" i="3"/>
  <c r="Q52" i="3"/>
  <c r="R32" i="3"/>
  <c r="R12" i="3"/>
  <c r="N25" i="3"/>
  <c r="D40" i="3"/>
  <c r="F60" i="3"/>
  <c r="Q59" i="3"/>
  <c r="Q35" i="3"/>
  <c r="R27" i="3"/>
  <c r="R7" i="3"/>
  <c r="Q31" i="3"/>
  <c r="N8" i="3"/>
  <c r="O55" i="3"/>
  <c r="R28" i="3"/>
  <c r="R8" i="3"/>
  <c r="Q34" i="3"/>
  <c r="Q15" i="3"/>
  <c r="O5" i="3"/>
  <c r="E20" i="3"/>
  <c r="Q29" i="3"/>
  <c r="N28" i="3"/>
  <c r="P5" i="3"/>
  <c r="P26" i="3"/>
  <c r="N37" i="3"/>
  <c r="P32" i="3"/>
  <c r="Q6" i="3"/>
  <c r="Q46" i="3"/>
  <c r="P11" i="3"/>
  <c r="H40" i="3"/>
  <c r="R30" i="3"/>
  <c r="R10" i="3"/>
  <c r="R36" i="3"/>
  <c r="R16" i="3"/>
  <c r="O56" i="3"/>
  <c r="Q12" i="3"/>
  <c r="N57" i="3"/>
  <c r="L56" i="3"/>
  <c r="L45" i="3"/>
  <c r="B60" i="3"/>
  <c r="O25" i="3"/>
  <c r="E40" i="3"/>
  <c r="O27" i="3"/>
  <c r="N31" i="3"/>
  <c r="N55" i="3"/>
  <c r="R25" i="3"/>
  <c r="R5" i="3"/>
  <c r="P38" i="3"/>
  <c r="L51" i="3"/>
  <c r="O16" i="3"/>
  <c r="P34" i="3"/>
  <c r="Q50" i="3"/>
  <c r="Q28" i="3"/>
  <c r="N10" i="3"/>
  <c r="P9" i="3"/>
  <c r="O35" i="3"/>
  <c r="N33" i="3"/>
  <c r="O28" i="3"/>
  <c r="O54" i="3"/>
  <c r="O30" i="3"/>
  <c r="L26" i="3"/>
  <c r="L37" i="3"/>
  <c r="N35" i="3"/>
  <c r="N36" i="3"/>
  <c r="O45" i="3"/>
  <c r="E60" i="3"/>
  <c r="P33" i="3"/>
  <c r="L38" i="3"/>
  <c r="R57" i="3"/>
  <c r="Q58" i="3"/>
  <c r="L30" i="3"/>
  <c r="P8" i="3"/>
  <c r="N29" i="3"/>
  <c r="O47" i="3"/>
  <c r="R26" i="3"/>
  <c r="R6" i="3"/>
  <c r="Q26" i="3"/>
  <c r="R46" i="3"/>
  <c r="N6" i="3"/>
  <c r="R11" i="3"/>
  <c r="P13" i="3"/>
  <c r="Q10" i="3"/>
  <c r="O19" i="3"/>
  <c r="O6" i="3"/>
  <c r="P17" i="3"/>
  <c r="O13" i="3"/>
  <c r="L5" i="3"/>
  <c r="L49" i="3"/>
  <c r="N19" i="3"/>
  <c r="O32" i="3"/>
  <c r="L36" i="3"/>
  <c r="L18" i="3"/>
  <c r="L27" i="3"/>
  <c r="H60" i="3"/>
  <c r="R45" i="3"/>
  <c r="R35" i="3"/>
  <c r="R15" i="3"/>
  <c r="L35" i="3"/>
  <c r="R55" i="3"/>
  <c r="L46" i="3"/>
  <c r="N5" i="3"/>
  <c r="Q13" i="3"/>
  <c r="O29" i="3"/>
  <c r="O53" i="3"/>
  <c r="L14" i="3"/>
  <c r="O26" i="3"/>
  <c r="L11" i="3"/>
  <c r="P52" i="3"/>
  <c r="N17" i="3"/>
  <c r="L39" i="3"/>
  <c r="N18" i="3"/>
  <c r="P30" i="3"/>
  <c r="Q5" i="3"/>
  <c r="N38" i="3"/>
  <c r="L29" i="3"/>
  <c r="P48" i="3"/>
  <c r="P39" i="3"/>
  <c r="L6" i="3"/>
  <c r="P19" i="3"/>
  <c r="Q37" i="3"/>
  <c r="L54" i="3"/>
  <c r="N27" i="3"/>
  <c r="P37" i="3"/>
  <c r="N49" i="3"/>
  <c r="O34" i="3"/>
  <c r="L60" i="3" l="1"/>
  <c r="L20" i="3"/>
  <c r="N20" i="3"/>
  <c r="Q60" i="3"/>
  <c r="O20" i="3"/>
  <c r="P60" i="3"/>
  <c r="R60" i="3"/>
  <c r="N60" i="3"/>
  <c r="N40" i="3"/>
  <c r="L40" i="3"/>
  <c r="P40" i="3"/>
  <c r="Q40" i="3"/>
  <c r="O40" i="3"/>
  <c r="Q20" i="3"/>
  <c r="O60" i="3"/>
  <c r="P20" i="3"/>
  <c r="R40" i="3"/>
  <c r="R20" i="3"/>
  <c r="Q17" i="8" l="1"/>
  <c r="T18" i="8"/>
  <c r="S16" i="8"/>
  <c r="Q16" i="8"/>
  <c r="R16" i="8"/>
  <c r="T15" i="8"/>
  <c r="P14" i="8"/>
  <c r="Q14" i="8"/>
  <c r="R33" i="8"/>
  <c r="R13" i="8"/>
  <c r="O13" i="8"/>
  <c r="P13" i="8"/>
  <c r="Q13" i="8"/>
  <c r="Q32" i="8"/>
  <c r="Q12" i="8"/>
  <c r="O12" i="8"/>
  <c r="P11" i="8"/>
  <c r="O11" i="8"/>
  <c r="Q11" i="8"/>
  <c r="M11" i="8"/>
  <c r="T10" i="8"/>
  <c r="R10" i="8"/>
  <c r="P10" i="8"/>
  <c r="S10" i="8"/>
  <c r="O10" i="8"/>
  <c r="Q9" i="8"/>
  <c r="S9" i="8"/>
  <c r="R9" i="8"/>
  <c r="M9" i="8"/>
  <c r="P9" i="8"/>
  <c r="O8" i="8"/>
  <c r="Q8" i="8"/>
  <c r="S8" i="8"/>
  <c r="T8" i="8"/>
  <c r="P8" i="8"/>
  <c r="R8" i="8"/>
  <c r="M7" i="8"/>
  <c r="S7" i="8"/>
  <c r="R7" i="8"/>
  <c r="O7" i="8"/>
  <c r="Q7" i="8"/>
  <c r="P6" i="8"/>
  <c r="R6" i="8"/>
  <c r="T6" i="8"/>
  <c r="S6" i="8"/>
  <c r="O33" i="8" l="1"/>
  <c r="R36" i="8"/>
  <c r="M29" i="8"/>
  <c r="P26" i="8"/>
  <c r="T28" i="8"/>
  <c r="P29" i="8"/>
  <c r="R30" i="8"/>
  <c r="O31" i="8"/>
  <c r="O32" i="8"/>
  <c r="P33" i="8"/>
  <c r="P34" i="8"/>
  <c r="R27" i="8"/>
  <c r="O30" i="8"/>
  <c r="M31" i="8"/>
  <c r="S30" i="8"/>
  <c r="T38" i="8"/>
  <c r="Q33" i="8"/>
  <c r="Q31" i="8"/>
  <c r="Q34" i="8"/>
  <c r="P31" i="8"/>
  <c r="O27" i="8"/>
  <c r="M27" i="8"/>
  <c r="P28" i="8"/>
  <c r="T5" i="8"/>
  <c r="T35" i="8"/>
  <c r="S26" i="8"/>
  <c r="Q27" i="8"/>
  <c r="O28" i="8"/>
  <c r="Q29" i="8"/>
  <c r="P7" i="8"/>
  <c r="S28" i="8"/>
  <c r="S29" i="8"/>
  <c r="Q37" i="8"/>
  <c r="Q6" i="8"/>
  <c r="P30" i="8"/>
  <c r="O6" i="8"/>
  <c r="S27" i="8"/>
  <c r="R28" i="8"/>
  <c r="R29" i="8"/>
  <c r="M10" i="8"/>
  <c r="S36" i="8"/>
  <c r="Q36" i="8"/>
  <c r="R26" i="8"/>
  <c r="Q28" i="8"/>
  <c r="R11" i="8"/>
  <c r="Q15" i="8"/>
  <c r="M17" i="8"/>
  <c r="O9" i="8"/>
  <c r="T7" i="8"/>
  <c r="M8" i="8"/>
  <c r="M37" i="8"/>
  <c r="T9" i="8"/>
  <c r="T13" i="8"/>
  <c r="M13" i="8"/>
  <c r="M6" i="8"/>
  <c r="Q10" i="8"/>
  <c r="P12" i="8"/>
  <c r="T33" i="8"/>
  <c r="M33" i="8"/>
  <c r="S14" i="8"/>
  <c r="T11" i="8"/>
  <c r="Q18" i="8"/>
  <c r="S17" i="8"/>
  <c r="O19" i="8"/>
  <c r="T19" i="8"/>
  <c r="M18" i="8"/>
  <c r="R14" i="8"/>
  <c r="T16" i="8"/>
  <c r="S12" i="8"/>
  <c r="Q19" i="8"/>
  <c r="M16" i="8"/>
  <c r="P18" i="8"/>
  <c r="T17" i="8"/>
  <c r="S18" i="8"/>
  <c r="O29" i="8" l="1"/>
  <c r="T39" i="8"/>
  <c r="O26" i="8"/>
  <c r="P27" i="8"/>
  <c r="T37" i="8"/>
  <c r="O39" i="8"/>
  <c r="M30" i="8"/>
  <c r="M28" i="8"/>
  <c r="Q26" i="8"/>
  <c r="T25" i="8"/>
  <c r="R5" i="8"/>
  <c r="Q39" i="8"/>
  <c r="S32" i="8"/>
  <c r="S34" i="8"/>
  <c r="T27" i="8"/>
  <c r="S38" i="8"/>
  <c r="R34" i="8"/>
  <c r="S37" i="8"/>
  <c r="O5" i="8"/>
  <c r="R12" i="8"/>
  <c r="T29" i="8"/>
  <c r="R18" i="8"/>
  <c r="R31" i="8"/>
  <c r="P16" i="8"/>
  <c r="S5" i="8"/>
  <c r="O15" i="8"/>
  <c r="T31" i="8"/>
  <c r="M26" i="8"/>
  <c r="P32" i="8"/>
  <c r="T14" i="8"/>
  <c r="T26" i="8"/>
  <c r="M38" i="8"/>
  <c r="M36" i="8"/>
  <c r="T36" i="8"/>
  <c r="P5" i="8"/>
  <c r="Q30" i="8"/>
  <c r="Q35" i="8"/>
  <c r="M12" i="8"/>
  <c r="M19" i="8"/>
  <c r="M14" i="8"/>
  <c r="P38" i="8"/>
  <c r="T30" i="8"/>
  <c r="O17" i="8"/>
  <c r="Q38" i="8"/>
  <c r="P17" i="8"/>
  <c r="R17" i="8"/>
  <c r="M15" i="8"/>
  <c r="M32" i="8" l="1"/>
  <c r="R32" i="8"/>
  <c r="P37" i="8"/>
  <c r="S11" i="8"/>
  <c r="S31" i="8"/>
  <c r="M39" i="8"/>
  <c r="O18" i="8"/>
  <c r="M34" i="8"/>
  <c r="E20" i="8"/>
  <c r="P19" i="8"/>
  <c r="P39" i="8"/>
  <c r="S13" i="8"/>
  <c r="S33" i="8"/>
  <c r="P25" i="8"/>
  <c r="E40" i="8"/>
  <c r="Q25" i="8"/>
  <c r="F40" i="8"/>
  <c r="R37" i="8"/>
  <c r="S19" i="8"/>
  <c r="S39" i="8"/>
  <c r="B20" i="8"/>
  <c r="R19" i="8"/>
  <c r="R39" i="8"/>
  <c r="S25" i="8"/>
  <c r="H40" i="8"/>
  <c r="M35" i="8"/>
  <c r="G20" i="8"/>
  <c r="O37" i="8"/>
  <c r="O35" i="8"/>
  <c r="H20" i="8"/>
  <c r="T34" i="8"/>
  <c r="P36" i="8"/>
  <c r="T12" i="8"/>
  <c r="T32" i="8"/>
  <c r="I20" i="8"/>
  <c r="P15" i="8"/>
  <c r="P35" i="8"/>
  <c r="I40" i="8"/>
  <c r="O25" i="8"/>
  <c r="D40" i="8"/>
  <c r="B40" i="8"/>
  <c r="M25" i="8"/>
  <c r="R15" i="8"/>
  <c r="R35" i="8"/>
  <c r="O16" i="8"/>
  <c r="O36" i="8"/>
  <c r="S15" i="8"/>
  <c r="S35" i="8"/>
  <c r="R38" i="8"/>
  <c r="F20" i="8"/>
  <c r="Q5" i="8"/>
  <c r="M20" i="8" l="1"/>
  <c r="T20" i="8"/>
  <c r="R20" i="8"/>
  <c r="S20" i="8"/>
  <c r="T40" i="8"/>
  <c r="P40" i="8"/>
  <c r="Q20" i="8"/>
  <c r="P20" i="8"/>
  <c r="O14" i="8"/>
  <c r="D20" i="8"/>
  <c r="M40" i="8"/>
  <c r="R25" i="8"/>
  <c r="G40" i="8"/>
  <c r="S40" i="8"/>
  <c r="Q40" i="8"/>
  <c r="O38" i="8"/>
  <c r="O34" i="8"/>
  <c r="R40" i="8" l="1"/>
  <c r="O20" i="8"/>
  <c r="O40" i="8"/>
  <c r="M10" i="9" l="1"/>
  <c r="M9" i="9"/>
  <c r="M6" i="9"/>
  <c r="M7" i="9"/>
  <c r="M13" i="9" l="1"/>
  <c r="M17" i="9"/>
  <c r="M11" i="9"/>
  <c r="M8" i="9"/>
  <c r="M16" i="9"/>
  <c r="M14" i="9"/>
  <c r="Q9" i="9"/>
  <c r="M15" i="9"/>
  <c r="M19" i="9"/>
  <c r="Q10" i="9" l="1"/>
  <c r="T16" i="9"/>
  <c r="S18" i="9"/>
  <c r="R17" i="9"/>
  <c r="O6" i="9"/>
  <c r="P6" i="9"/>
  <c r="T19" i="9"/>
  <c r="S12" i="9"/>
  <c r="Q19" i="9"/>
  <c r="S6" i="9"/>
  <c r="P13" i="9"/>
  <c r="R6" i="9"/>
  <c r="R8" i="9"/>
  <c r="S17" i="9"/>
  <c r="R16" i="9"/>
  <c r="O16" i="9"/>
  <c r="S16" i="9"/>
  <c r="M18" i="9"/>
  <c r="R15" i="9"/>
  <c r="Q14" i="9"/>
  <c r="P15" i="9"/>
  <c r="T14" i="9"/>
  <c r="O9" i="9"/>
  <c r="Q11" i="9"/>
  <c r="Q15" i="9"/>
  <c r="S15" i="9"/>
  <c r="P9" i="9"/>
  <c r="T15" i="9"/>
  <c r="O19" i="9"/>
  <c r="T8" i="9"/>
  <c r="O8" i="9"/>
  <c r="S19" i="9"/>
  <c r="R13" i="9"/>
  <c r="O11" i="9"/>
  <c r="O7" i="9"/>
  <c r="O14" i="9"/>
  <c r="M12" i="9"/>
  <c r="R19" i="9"/>
  <c r="S11" i="9"/>
  <c r="S10" i="9"/>
  <c r="S7" i="9"/>
  <c r="P11" i="9"/>
  <c r="Q17" i="9"/>
  <c r="P10" i="9"/>
  <c r="P18" i="9"/>
  <c r="O13" i="9"/>
  <c r="T11" i="9"/>
  <c r="P8" i="9"/>
  <c r="T17" i="9"/>
  <c r="Q12" i="9"/>
  <c r="Q18" i="9"/>
  <c r="P14" i="9"/>
  <c r="R14" i="9"/>
  <c r="P16" i="9"/>
  <c r="T9" i="9"/>
  <c r="R9" i="9"/>
  <c r="T18" i="9"/>
  <c r="O17" i="9"/>
  <c r="R11" i="9"/>
  <c r="T7" i="9"/>
  <c r="T10" i="9"/>
  <c r="O10" i="9"/>
  <c r="Q7" i="9"/>
  <c r="S9" i="9"/>
  <c r="Q8" i="9"/>
  <c r="P19" i="9"/>
  <c r="R18" i="9"/>
  <c r="Q16" i="9"/>
  <c r="R10" i="9"/>
  <c r="O18" i="9"/>
  <c r="P7" i="9"/>
  <c r="R7" i="9"/>
  <c r="S8" i="9"/>
  <c r="P12" i="9"/>
  <c r="S14" i="9"/>
  <c r="T12" i="9"/>
  <c r="T6" i="9"/>
  <c r="O15" i="9"/>
  <c r="T13" i="9"/>
  <c r="O12" i="9"/>
  <c r="P17" i="9"/>
  <c r="R12" i="9"/>
  <c r="Q13" i="9"/>
  <c r="S13" i="9"/>
  <c r="T5" i="9" l="1"/>
  <c r="O5" i="9"/>
  <c r="Q5" i="9"/>
  <c r="P5" i="9"/>
  <c r="S5" i="9"/>
  <c r="R5" i="9"/>
  <c r="R20" i="9" l="1"/>
  <c r="M20" i="9"/>
  <c r="S20" i="9"/>
  <c r="T20" i="9"/>
  <c r="Q20" i="9"/>
  <c r="O20" i="9"/>
  <c r="P20" i="9"/>
  <c r="P40" i="7" l="1"/>
  <c r="Q40" i="7"/>
  <c r="R40" i="7"/>
  <c r="L40" i="7"/>
  <c r="L25" i="7"/>
  <c r="R25" i="7"/>
  <c r="O32" i="7"/>
  <c r="O25" i="7"/>
  <c r="N27" i="7"/>
  <c r="P25" i="7"/>
  <c r="R39" i="7"/>
  <c r="P36" i="7"/>
  <c r="S29" i="7"/>
  <c r="S34" i="7"/>
  <c r="O30" i="7"/>
  <c r="O27" i="7"/>
  <c r="Q25" i="7"/>
  <c r="N38" i="7"/>
  <c r="P30" i="7"/>
  <c r="S31" i="7"/>
  <c r="S30" i="7"/>
  <c r="O36" i="7"/>
  <c r="P32" i="7"/>
  <c r="O31" i="7"/>
  <c r="P31" i="7"/>
  <c r="R36" i="7"/>
  <c r="R32" i="7"/>
  <c r="O33" i="7"/>
  <c r="Q30" i="7"/>
  <c r="S25" i="7"/>
  <c r="O39" i="7"/>
  <c r="Q26" i="7"/>
  <c r="Q28" i="7"/>
  <c r="R31" i="7"/>
  <c r="N25" i="7"/>
  <c r="S38" i="7"/>
  <c r="R38" i="7"/>
  <c r="R28" i="7"/>
  <c r="P27" i="7"/>
  <c r="Q37" i="7"/>
  <c r="Q35" i="7"/>
  <c r="R37" i="7"/>
  <c r="N28" i="7"/>
  <c r="P26" i="7"/>
  <c r="O34" i="7"/>
  <c r="N34" i="7"/>
  <c r="R30" i="7"/>
  <c r="Q36" i="7"/>
  <c r="Q27" i="7"/>
  <c r="P38" i="7"/>
  <c r="O28" i="7"/>
  <c r="N26" i="7"/>
  <c r="N33" i="7"/>
  <c r="Q39" i="7"/>
  <c r="P34" i="7"/>
  <c r="S26" i="7"/>
  <c r="P37" i="7"/>
  <c r="R33" i="7"/>
  <c r="S32" i="7"/>
  <c r="P28" i="7"/>
  <c r="S27" i="7"/>
  <c r="Q29" i="7"/>
  <c r="Q34" i="7"/>
  <c r="Q33" i="7"/>
  <c r="R27" i="7"/>
  <c r="P39" i="7"/>
  <c r="O29" i="7"/>
  <c r="N29" i="7"/>
  <c r="N36" i="7"/>
  <c r="R26" i="7"/>
  <c r="O26" i="7"/>
  <c r="N37" i="7"/>
  <c r="S28" i="7"/>
  <c r="S37" i="7"/>
  <c r="N30" i="7"/>
  <c r="P33" i="7"/>
  <c r="S36" i="7"/>
  <c r="S35" i="7"/>
  <c r="L33" i="7"/>
  <c r="O38" i="7"/>
  <c r="N39" i="7"/>
  <c r="L28" i="7"/>
  <c r="L39" i="7"/>
  <c r="Q31" i="7"/>
  <c r="S33" i="7"/>
  <c r="N32" i="7"/>
  <c r="O37" i="7"/>
  <c r="N35" i="7"/>
  <c r="N31" i="7"/>
  <c r="O35" i="7"/>
  <c r="R34" i="7"/>
  <c r="R35" i="7"/>
  <c r="L32" i="7"/>
  <c r="L38" i="7"/>
  <c r="P35" i="7"/>
  <c r="P29" i="7"/>
  <c r="Q38" i="7"/>
  <c r="R29" i="7"/>
  <c r="S39" i="7"/>
  <c r="Q32" i="7"/>
  <c r="L37" i="7"/>
  <c r="L31" i="7"/>
  <c r="L34" i="7"/>
  <c r="L35" i="7"/>
  <c r="L36" i="7"/>
  <c r="L29" i="7"/>
  <c r="L26" i="7"/>
  <c r="L27" i="7"/>
  <c r="L30" i="7"/>
  <c r="N40" i="7" l="1"/>
  <c r="O40" i="7"/>
  <c r="S40" i="7"/>
</calcChain>
</file>

<file path=xl/sharedStrings.xml><?xml version="1.0" encoding="utf-8"?>
<sst xmlns="http://schemas.openxmlformats.org/spreadsheetml/2006/main" count="1870" uniqueCount="168">
  <si>
    <t>COUNTY</t>
  </si>
  <si>
    <t>CATEGORY</t>
  </si>
  <si>
    <t>VARIABLE</t>
  </si>
  <si>
    <t>Employment</t>
  </si>
  <si>
    <t>Industrial Employment</t>
  </si>
  <si>
    <t>Office Employment</t>
  </si>
  <si>
    <t>Other Employment</t>
  </si>
  <si>
    <t>Retail Goods Employment</t>
  </si>
  <si>
    <t>Retail Services Employment</t>
  </si>
  <si>
    <t>Total Employment</t>
  </si>
  <si>
    <t>Population</t>
  </si>
  <si>
    <t>Group Quarters Population</t>
  </si>
  <si>
    <t>Household Population</t>
  </si>
  <si>
    <t>Households</t>
  </si>
  <si>
    <t>Housing Units</t>
  </si>
  <si>
    <t>Labor Force</t>
  </si>
  <si>
    <t>Population Under 18</t>
  </si>
  <si>
    <t>Workers</t>
  </si>
  <si>
    <t>Delaware</t>
  </si>
  <si>
    <t>Fairfield</t>
  </si>
  <si>
    <t>Franklin</t>
  </si>
  <si>
    <t>Licking</t>
  </si>
  <si>
    <t>Madison</t>
  </si>
  <si>
    <t>Pickaway</t>
  </si>
  <si>
    <t>Union</t>
  </si>
  <si>
    <t>Variable</t>
  </si>
  <si>
    <t>Population living in group quarters (non-households such as dormitories, nursing homes, or correctional facilities)</t>
  </si>
  <si>
    <t>Population living in households</t>
  </si>
  <si>
    <t>Occupied housing units</t>
  </si>
  <si>
    <t>Occupied and vacant housing units</t>
  </si>
  <si>
    <t>Jobs related to industrial industries and/or land uses (e.g. warehousing, manufacturing)</t>
  </si>
  <si>
    <t>Residents participating in the labor force (either employed or actively seeking work)</t>
  </si>
  <si>
    <t>Jobs related to office industries and/or land uses (e.g. finance, headquarters, medical offices)</t>
  </si>
  <si>
    <t>Jobs related to other industries and/or land uses (e.g. hospitals, schools and universities, agriculture)</t>
  </si>
  <si>
    <t>Population living in households and group quarters</t>
  </si>
  <si>
    <t>Variable Description</t>
  </si>
  <si>
    <t>Population under age 18</t>
  </si>
  <si>
    <t>Jobs related to retail goods industries and/or land uses (e.g. grocery stores, clothing stores, hardware stores)</t>
  </si>
  <si>
    <t>Jobs related to retail services industries and/or land uses (e.g. restaurants, dry cleaners)</t>
  </si>
  <si>
    <t>Total jobs</t>
  </si>
  <si>
    <t>Residents employed with one or more jobs</t>
  </si>
  <si>
    <t>Total Population</t>
  </si>
  <si>
    <r>
      <t xml:space="preserve">Population by Age </t>
    </r>
    <r>
      <rPr>
        <sz val="12"/>
        <color theme="1" tint="0.34998626667073579"/>
        <rFont val="Arial"/>
        <family val="2"/>
      </rPr>
      <t>Under 18</t>
    </r>
  </si>
  <si>
    <r>
      <t xml:space="preserve">Population by Age </t>
    </r>
    <r>
      <rPr>
        <sz val="12"/>
        <color theme="1" tint="0.34998626667073579"/>
        <rFont val="Arial"/>
        <family val="2"/>
      </rPr>
      <t>18 - 64</t>
    </r>
  </si>
  <si>
    <t>Fayette</t>
  </si>
  <si>
    <t>Hocking</t>
  </si>
  <si>
    <t>Knox</t>
  </si>
  <si>
    <t>Logan</t>
  </si>
  <si>
    <t>Marion</t>
  </si>
  <si>
    <t>Morrow</t>
  </si>
  <si>
    <t>Perry</t>
  </si>
  <si>
    <t>Ross</t>
  </si>
  <si>
    <t>Population by Age</t>
  </si>
  <si>
    <t>15-County Region</t>
  </si>
  <si>
    <r>
      <t xml:space="preserve">Population by Age </t>
    </r>
    <r>
      <rPr>
        <sz val="12"/>
        <color theme="1" tint="0.34998626667073579"/>
        <rFont val="Arial"/>
        <family val="2"/>
      </rPr>
      <t>65 and older</t>
    </r>
  </si>
  <si>
    <t>Population Ages 18 - 64</t>
  </si>
  <si>
    <t>Population Ages 65 and older</t>
  </si>
  <si>
    <t>Population Ages under 18</t>
  </si>
  <si>
    <r>
      <t xml:space="preserve">County Growth Projections </t>
    </r>
    <r>
      <rPr>
        <sz val="16"/>
        <color theme="1" tint="0.34998626667073579"/>
        <rFont val="Arial"/>
        <family val="2"/>
      </rPr>
      <t>Total Population</t>
    </r>
  </si>
  <si>
    <r>
      <t xml:space="preserve">County Growth Projections </t>
    </r>
    <r>
      <rPr>
        <sz val="16"/>
        <color theme="1" tint="0.34998626667073579"/>
        <rFont val="Arial"/>
        <family val="2"/>
      </rPr>
      <t>Population by Age</t>
    </r>
  </si>
  <si>
    <t>Estimate</t>
  </si>
  <si>
    <t>Projections</t>
  </si>
  <si>
    <t>Share of Total Population</t>
  </si>
  <si>
    <t>Population in Households and Group Quarters</t>
  </si>
  <si>
    <t>Households and Housing Units</t>
  </si>
  <si>
    <t>Residential Labor Force</t>
  </si>
  <si>
    <r>
      <t xml:space="preserve">Population </t>
    </r>
    <r>
      <rPr>
        <sz val="12"/>
        <color theme="1" tint="0.34998626667073579"/>
        <rFont val="Arial"/>
        <family val="2"/>
      </rPr>
      <t>in Households</t>
    </r>
  </si>
  <si>
    <r>
      <t xml:space="preserve">County Growth Projections </t>
    </r>
    <r>
      <rPr>
        <sz val="16"/>
        <color theme="1" tint="0.34998626667073579"/>
        <rFont val="Arial"/>
        <family val="2"/>
      </rPr>
      <t>Population in Group Quarters and Households</t>
    </r>
  </si>
  <si>
    <r>
      <t xml:space="preserve">County Growth Projections </t>
    </r>
    <r>
      <rPr>
        <sz val="16"/>
        <color theme="1" tint="0.34998626667073579"/>
        <rFont val="Arial"/>
        <family val="2"/>
      </rPr>
      <t>Residential Labor Force</t>
    </r>
  </si>
  <si>
    <r>
      <t xml:space="preserve">Residential </t>
    </r>
    <r>
      <rPr>
        <sz val="12"/>
        <color theme="1" tint="0.34998626667073579"/>
        <rFont val="Arial"/>
        <family val="2"/>
      </rPr>
      <t>Labor Force</t>
    </r>
  </si>
  <si>
    <r>
      <t xml:space="preserve">Residential </t>
    </r>
    <r>
      <rPr>
        <sz val="12"/>
        <color theme="1" tint="0.34998626667073579"/>
        <rFont val="Arial"/>
        <family val="2"/>
      </rPr>
      <t>Employed Workers</t>
    </r>
  </si>
  <si>
    <r>
      <t xml:space="preserve">County Growth Projections </t>
    </r>
    <r>
      <rPr>
        <sz val="16"/>
        <color theme="1" tint="0.34998626667073579"/>
        <rFont val="Arial"/>
        <family val="2"/>
      </rPr>
      <t>Households and Housing Units</t>
    </r>
  </si>
  <si>
    <t>Total Jobs</t>
  </si>
  <si>
    <r>
      <t>Population</t>
    </r>
    <r>
      <rPr>
        <sz val="12"/>
        <color theme="1" tint="0.34998626667073579"/>
        <rFont val="Arial"/>
        <family val="2"/>
      </rPr>
      <t xml:space="preserve"> in Group Quarters (1)</t>
    </r>
  </si>
  <si>
    <t>Group quarters are non-household living arrangements such as dormitories, nursing homes, or correctional facilities</t>
  </si>
  <si>
    <t>Share of Total Jobs</t>
  </si>
  <si>
    <t>Average Household Size (1)</t>
  </si>
  <si>
    <t>Occupancy Rate (2)</t>
  </si>
  <si>
    <t>Share of 18 - 64 Population (1)</t>
  </si>
  <si>
    <r>
      <t xml:space="preserve">County Growth Projections </t>
    </r>
    <r>
      <rPr>
        <sz val="16"/>
        <color theme="1" tint="0.34998626667073579"/>
        <rFont val="Arial"/>
        <family val="2"/>
      </rPr>
      <t>Jobs</t>
    </r>
  </si>
  <si>
    <t>Share of Total Jobs (2)</t>
  </si>
  <si>
    <t>Share of Total Population (2)</t>
  </si>
  <si>
    <r>
      <t xml:space="preserve">Industrial Jobs </t>
    </r>
    <r>
      <rPr>
        <sz val="12"/>
        <color theme="1" tint="0.34998626667073579"/>
        <rFont val="Arial"/>
        <family val="2"/>
      </rPr>
      <t>Jobs related to industrial industries and/or land uses (e.g. warehousing, manufacturing)</t>
    </r>
  </si>
  <si>
    <r>
      <t xml:space="preserve">Retail Goods Jobs </t>
    </r>
    <r>
      <rPr>
        <sz val="12"/>
        <color theme="1" tint="0.34998626667073579"/>
        <rFont val="Arial"/>
        <family val="2"/>
      </rPr>
      <t>Jobs related to retail goods industries and/or land uses (e.g. grocery stores, clothing stores, hardware stores)</t>
    </r>
  </si>
  <si>
    <r>
      <t xml:space="preserve">Retail Service Jobs </t>
    </r>
    <r>
      <rPr>
        <sz val="12"/>
        <color theme="1" tint="0.34998626667073579"/>
        <rFont val="Arial"/>
        <family val="2"/>
      </rPr>
      <t>Jobs related to retail services industries and/or land uses (e.g. restaurants, dry cleaners)</t>
    </r>
  </si>
  <si>
    <r>
      <t xml:space="preserve">Other Jobs </t>
    </r>
    <r>
      <rPr>
        <sz val="12"/>
        <color theme="1" tint="0.34998626667073579"/>
        <rFont val="Arial"/>
        <family val="2"/>
      </rPr>
      <t>Jobs related to other industries and/or land uses (e.g. hospitals, schools and universities, agriculture)</t>
    </r>
  </si>
  <si>
    <t>Total</t>
  </si>
  <si>
    <t>Unemployment Rate</t>
  </si>
  <si>
    <t>Delaware, Fairfield, Fayette, Franklin, Hocking, Knox, Licking, Logan, Madison, Marion, Morrow, Perry, Pickaway, Ross, and Union counties in Ohio</t>
  </si>
  <si>
    <t>Household Population Under 18</t>
  </si>
  <si>
    <t>Household Population 18 - 64</t>
  </si>
  <si>
    <t>Household Population 65 and Older</t>
  </si>
  <si>
    <t>County Growth Projections Household Population by Age</t>
  </si>
  <si>
    <t>Household Population by Age Under 18</t>
  </si>
  <si>
    <t>Share of Total Household Population</t>
  </si>
  <si>
    <t>Household Population by Age 18 - 64</t>
  </si>
  <si>
    <t>Household Population by Age 65 and older</t>
  </si>
  <si>
    <t>10-County Region</t>
  </si>
  <si>
    <t>Forecast</t>
  </si>
  <si>
    <t>Estimate (1)</t>
  </si>
  <si>
    <t>Forecast (2)</t>
  </si>
  <si>
    <t>Confidence Limit (upper)</t>
  </si>
  <si>
    <t>Confidence Limit (lower)</t>
  </si>
  <si>
    <t>Confidence Interval (upper)</t>
  </si>
  <si>
    <t>Confidence Interval (lower)</t>
  </si>
  <si>
    <t>Confidence Limit (upper) (3)</t>
  </si>
  <si>
    <t>Confidence Limit (lower) (3)</t>
  </si>
  <si>
    <t>Confidence Interval (upper) (4)</t>
  </si>
  <si>
    <t xml:space="preserve">Confidence Interval (lower) (4) </t>
  </si>
  <si>
    <t>The confidence intervals represent the difference between the forecast and the upper confidence limit and the forecast and the lower confidence limit.</t>
  </si>
  <si>
    <t>Population - Confidence Limit (upper)</t>
  </si>
  <si>
    <t>Population - Confidence Limit (lower)</t>
  </si>
  <si>
    <t>Updated January 9, 2023</t>
  </si>
  <si>
    <t>CAGR, or Compound Annual Growth Rate, calculated as (value at end of period / value at beginning of period) ^ (1/ number of years in period) - 1</t>
  </si>
  <si>
    <t>Growth</t>
  </si>
  <si>
    <t>% Growth</t>
  </si>
  <si>
    <t>CAGR (5)</t>
  </si>
  <si>
    <t>CAGR</t>
  </si>
  <si>
    <t>Historic Growth Overview</t>
  </si>
  <si>
    <t>Projected Growth Overview</t>
  </si>
  <si>
    <t>1980 - 2021</t>
  </si>
  <si>
    <t>2021 - 2050</t>
  </si>
  <si>
    <t>Historic population</t>
  </si>
  <si>
    <t>Forecasted population</t>
  </si>
  <si>
    <t>Confidence limit</t>
  </si>
  <si>
    <t>County</t>
  </si>
  <si>
    <t>Population - 80% Prediction Interval (+)</t>
  </si>
  <si>
    <t>Population - 80% Prediction Interval (-)</t>
  </si>
  <si>
    <t>Historic population estimates are sourced from the Census Population Estimates Program</t>
  </si>
  <si>
    <t>Forecasts are derived from historic patterns and major expected economic developments.</t>
  </si>
  <si>
    <t>The confidence limits represent the highest and lowest expected population based exclusively on historic patterns.  Unprecedented circumstances may cause the forecasted population to exceed these limits.</t>
  </si>
  <si>
    <t>Group quarters is assumed as a fixed share of the total population in the future.</t>
  </si>
  <si>
    <t>Labor force is estimated based on participation among age groups from ages 16 - 79, though the vast majority of people in the labor force are between the ages of 18 and 64.</t>
  </si>
  <si>
    <r>
      <t xml:space="preserve">Office Jobs </t>
    </r>
    <r>
      <rPr>
        <sz val="12"/>
        <color theme="1" tint="0.34998626667073579"/>
        <rFont val="Arial"/>
        <family val="2"/>
      </rPr>
      <t>Jobs related to office industries and/or land uses (e.g. finance, headquarters, medical offices)</t>
    </r>
  </si>
  <si>
    <t>Delaware, Fairfield, Franklin, Knox, Licking, Madison, Marion, Morrow, Pickaway, and Union counties in Ohio</t>
  </si>
  <si>
    <t>Date</t>
  </si>
  <si>
    <t>Description of changes</t>
  </si>
  <si>
    <t>Sheet affected</t>
  </si>
  <si>
    <t>Jobs</t>
  </si>
  <si>
    <t>Updated jobs forecasts to better account for sole proprietors.</t>
  </si>
  <si>
    <t>Corrected misallocation of jobs related to specific economic developments.  Previously all jobs (direct and induced) associated with an economic development were allocated amongst all counties in the region according to population density and travel time to the facility.  This change reallocated *direct jobs only* from other counties back to the county where the development is located based on the assumption that most workers at these developments will travel to the facility for work.  Induced jobs remain allocated as before based on the assumption that most of these jobs will be located where people live.</t>
  </si>
  <si>
    <t>Group Quarters and Households
Household Population by Age</t>
  </si>
  <si>
    <t>Corrected error in computation of group quarters population, total household population, and household population by age.</t>
  </si>
  <si>
    <t>Average Household Size is assumed as a fixed value, by county.</t>
  </si>
  <si>
    <t xml:space="preserve">Occupancy rate is assumed as a fixed value, by county. </t>
  </si>
  <si>
    <t>Group Quarters and Households</t>
  </si>
  <si>
    <t>Household Population by Age</t>
  </si>
  <si>
    <t>Rounded forecasts of labor force and workers to the nearest integers.  Additionally, these variables may have been impacted by upstream changes to forecasts of population by age.</t>
  </si>
  <si>
    <t>Rounded household population by age forecasts to the nearest integer and adjusted forecasts to correct for rounding error to ensure the sum of the population of the groups is equal to the total household population.  Additionally, these variables may have been impacted by upstream changes to forecasts of population by age and household population.</t>
  </si>
  <si>
    <t>Realigned 2020 baseline with estimates from Census Population Estimates Program to ensure consistency with total population forecasts.  Previously used 2020 decennial counts as baseline.  Rounded population by age forecasts to the nearest integer and adjusted forecasts to correct for rounding error to ensure the sum of the population of the groups is equal to the total population.</t>
  </si>
  <si>
    <t>Updated select inputs to use more recent data.  Rounded group quarters population and household population forecasts to the nearest integer and adjusted forecasts to correct for rounding error to ensure the sum of the population of the groups is equal to the total population.  Additionally, these variables may have been impacted by upstream changes to forecasts of population by age.</t>
  </si>
  <si>
    <t>Rounded forecasts of households and housing units to the nearest integers.  Additionally, these variables may have been impacted by upstream changes to forecast of household population.</t>
  </si>
  <si>
    <t>Notes:
(1) Confidence limit and confidence interval refer to the statistical confidence that the true value will fall between the upper and lower limit based on how well the forecasting model fits the historic data. For county-level forecasts, the confidence intervals/limits represent the 80% confidence level.  For region-level forecasts, the confidence intervals/limits are the sum of the county-level intervals, therefore the confidence  level is unspecified.  The confidence intervals/limits do not account for any non-historic factors - such as expected economic developments - which may be included in the forecast, therefore it is possible that the forecast may exceed the confidence limits in some situations.</t>
  </si>
  <si>
    <t xml:space="preserve">Population - Confidence Limit (upper) </t>
  </si>
  <si>
    <t>Upper confidence limit for for population projections. (1)</t>
  </si>
  <si>
    <t>Lower confidence limit for for population projections.  (1)</t>
  </si>
  <si>
    <t>Difference between the upper confidence limit and the forecasted population (1)</t>
  </si>
  <si>
    <t>Difference between the lower confidence limit and the forecasted population  (1)</t>
  </si>
  <si>
    <t>All Data (Unformatted)</t>
  </si>
  <si>
    <t>Updated values as required.  Added population confidence limit variables (upper and lower).  Reformatted negative numbers using a minus sign instead of parentheses.</t>
  </si>
  <si>
    <t>Population Chart Data</t>
  </si>
  <si>
    <t>Added notes that this table is intended is for chart construction purposes only.</t>
  </si>
  <si>
    <t>Variable Dictionary</t>
  </si>
  <si>
    <t>Added variable definitions for confidence limit variables.  Added explanatory note for confidence intervals.</t>
  </si>
  <si>
    <t>(All sheets)</t>
  </si>
  <si>
    <t>Enabled workbook protection (no password)  to avoid inadvertent changes.</t>
  </si>
  <si>
    <t>Updated July 25, 2023</t>
  </si>
  <si>
    <t>Added estimates for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</si>
</sst>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00000_);_(* \(#,##0.000000\);_(* &quot;-&quot;??_);_(@_)"/>
  </numFmts>
  <fonts count="35" x14ac:knownFonts="1">
    <font>
      <sz val="11"/>
      <color theme="1"/>
      <name val="Calibri"/>
      <family val="2"/>
      <scheme val="minor"/>
    </font>
    <font>
      <b/>
      <sz val="11"/>
      <color theme="1"/>
      <name val="Calibri"/>
      <family val="2"/>
      <scheme val="minor"/>
    </font>
    <font>
      <sz val="11"/>
      <color theme="1"/>
      <name val="Calibri"/>
      <family val="2"/>
      <scheme val="minor"/>
    </font>
    <font>
      <b/>
      <sz val="12"/>
      <color theme="1" tint="0.34998626667073579"/>
      <name val="Arial"/>
      <family val="2"/>
    </font>
    <font>
      <b/>
      <sz val="11"/>
      <color theme="1" tint="0.34998626667073579"/>
      <name val="Arial"/>
      <family val="2"/>
    </font>
    <font>
      <sz val="10"/>
      <color theme="1"/>
      <name val="Calibri"/>
      <family val="2"/>
      <scheme val="minor"/>
    </font>
    <font>
      <sz val="8"/>
      <color theme="1"/>
      <name val="Calibri"/>
      <family val="2"/>
      <scheme val="minor"/>
    </font>
    <font>
      <b/>
      <sz val="16"/>
      <color theme="1" tint="0.34998626667073579"/>
      <name val="Arial"/>
      <family val="2"/>
    </font>
    <font>
      <sz val="11"/>
      <color theme="1" tint="0.34998626667073579"/>
      <name val="Calibri"/>
      <family val="2"/>
      <scheme val="minor"/>
    </font>
    <font>
      <b/>
      <sz val="10"/>
      <color theme="1" tint="0.34998626667073579"/>
      <name val="Arial"/>
      <family val="2"/>
    </font>
    <font>
      <sz val="11"/>
      <color theme="1" tint="0.14999847407452621"/>
      <name val="Calibri"/>
      <family val="2"/>
      <scheme val="minor"/>
    </font>
    <font>
      <sz val="11"/>
      <color theme="1" tint="0.499984740745262"/>
      <name val="Calibri"/>
      <family val="2"/>
      <scheme val="minor"/>
    </font>
    <font>
      <b/>
      <sz val="8"/>
      <color theme="1" tint="0.34998626667073579"/>
      <name val="Arial"/>
      <family val="2"/>
    </font>
    <font>
      <b/>
      <sz val="11"/>
      <color theme="1" tint="0.14999847407452621"/>
      <name val="Calibri"/>
      <family val="2"/>
      <scheme val="minor"/>
    </font>
    <font>
      <b/>
      <sz val="10"/>
      <color theme="1" tint="0.14999847407452621"/>
      <name val="Arial"/>
      <family val="2"/>
    </font>
    <font>
      <sz val="12"/>
      <color theme="1" tint="0.34998626667073579"/>
      <name val="Arial"/>
      <family val="2"/>
    </font>
    <font>
      <b/>
      <sz val="11"/>
      <color rgb="FF35989D"/>
      <name val="Calibri"/>
      <family val="2"/>
      <scheme val="minor"/>
    </font>
    <font>
      <sz val="11"/>
      <color rgb="FF35989D"/>
      <name val="Calibri"/>
      <family val="2"/>
      <scheme val="minor"/>
    </font>
    <font>
      <sz val="16"/>
      <color theme="1" tint="0.34998626667073579"/>
      <name val="Arial"/>
      <family val="2"/>
    </font>
    <font>
      <sz val="10"/>
      <color rgb="FF35989D"/>
      <name val="Arial"/>
      <family val="2"/>
    </font>
    <font>
      <sz val="10"/>
      <color theme="1" tint="0.499984740745262"/>
      <name val="Arial"/>
      <family val="2"/>
    </font>
    <font>
      <sz val="8"/>
      <color theme="1"/>
      <name val="Arial"/>
      <family val="2"/>
    </font>
    <font>
      <sz val="9"/>
      <color theme="1"/>
      <name val="Arial"/>
      <family val="2"/>
    </font>
    <font>
      <b/>
      <sz val="10"/>
      <color theme="1" tint="0.249977111117893"/>
      <name val="Arial"/>
      <family val="2"/>
    </font>
    <font>
      <sz val="11"/>
      <color theme="1" tint="0.249977111117893"/>
      <name val="Calibri"/>
      <family val="2"/>
      <scheme val="minor"/>
    </font>
    <font>
      <sz val="10"/>
      <color theme="1" tint="0.249977111117893"/>
      <name val="Arial"/>
      <family val="2"/>
    </font>
    <font>
      <b/>
      <sz val="11"/>
      <color theme="1" tint="0.249977111117893"/>
      <name val="Calibri"/>
      <family val="2"/>
      <scheme val="minor"/>
    </font>
    <font>
      <b/>
      <sz val="11"/>
      <color theme="1" tint="0.34998626667073579"/>
      <name val="Calibri"/>
      <family val="2"/>
      <scheme val="minor"/>
    </font>
    <font>
      <sz val="10"/>
      <color theme="1" tint="0.34998626667073579"/>
      <name val="Arial"/>
      <family val="2"/>
    </font>
    <font>
      <i/>
      <sz val="11"/>
      <color theme="1"/>
      <name val="Calibri"/>
      <family val="2"/>
      <scheme val="minor"/>
    </font>
    <font>
      <sz val="11"/>
      <color theme="1"/>
      <name val="Calibri"/>
      <family val="2"/>
    </font>
    <font>
      <sz val="11"/>
      <color theme="1" tint="0.34998626667073579"/>
      <name val="Calibri"/>
      <family val="2"/>
    </font>
    <font>
      <b/>
      <sz val="8"/>
      <color rgb="FF35989D"/>
      <name val="Arial"/>
      <family val="2"/>
    </font>
    <font>
      <b/>
      <sz val="10"/>
      <color rgb="FF35989D"/>
      <name val="Arial"/>
      <family val="2"/>
    </font>
    <font>
      <b/>
      <sz val="11"/>
      <color rgb="FF35989D"/>
      <name val="Arial"/>
      <family val="2"/>
    </font>
  </fonts>
  <fills count="2">
    <fill>
      <patternFill patternType="none"/>
    </fill>
    <fill>
      <patternFill patternType="gray125"/>
    </fill>
  </fills>
  <borders count="2">
    <border>
      <left/>
      <right/>
      <top/>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98">
    <xf numFmtId="0" fontId="0" fillId="0" borderId="0" xfId="0"/>
    <xf numFmtId="0" fontId="1" fillId="0" borderId="0" xfId="0" applyFont="1" applyAlignment="1">
      <alignment horizontal="center"/>
    </xf>
    <xf numFmtId="164" fontId="0" fillId="0" borderId="0" xfId="0" applyNumberFormat="1"/>
    <xf numFmtId="0" fontId="1" fillId="0" borderId="0" xfId="0" applyFont="1"/>
    <xf numFmtId="0" fontId="4" fillId="0" borderId="0" xfId="0" applyFont="1" applyAlignment="1">
      <alignment horizontal="center"/>
    </xf>
    <xf numFmtId="0" fontId="5" fillId="0" borderId="0" xfId="0" applyFont="1"/>
    <xf numFmtId="0" fontId="6" fillId="0" borderId="0" xfId="0" applyFont="1"/>
    <xf numFmtId="0" fontId="8" fillId="0" borderId="0" xfId="0" applyFont="1"/>
    <xf numFmtId="164" fontId="0" fillId="0" borderId="0" xfId="1" applyNumberFormat="1" applyFont="1"/>
    <xf numFmtId="0" fontId="0" fillId="0" borderId="0" xfId="0" applyAlignment="1">
      <alignment vertical="center"/>
    </xf>
    <xf numFmtId="0" fontId="3" fillId="0" borderId="0" xfId="0" applyFont="1" applyAlignment="1">
      <alignment horizontal="left" vertical="center" wrapText="1"/>
    </xf>
    <xf numFmtId="0" fontId="14" fillId="0" borderId="0" xfId="0" applyFont="1" applyAlignment="1">
      <alignment horizontal="right"/>
    </xf>
    <xf numFmtId="164" fontId="13" fillId="0" borderId="0" xfId="0" applyNumberFormat="1" applyFont="1"/>
    <xf numFmtId="0" fontId="17" fillId="0" borderId="0" xfId="0" applyFont="1"/>
    <xf numFmtId="164" fontId="11" fillId="0" borderId="0" xfId="1" applyNumberFormat="1" applyFont="1" applyBorder="1"/>
    <xf numFmtId="164" fontId="17" fillId="0" borderId="0" xfId="1" applyNumberFormat="1" applyFont="1" applyBorder="1"/>
    <xf numFmtId="165" fontId="14" fillId="0" borderId="0" xfId="2" applyNumberFormat="1" applyFont="1" applyBorder="1" applyAlignment="1">
      <alignment horizontal="right"/>
    </xf>
    <xf numFmtId="165" fontId="13" fillId="0" borderId="0" xfId="2" applyNumberFormat="1" applyFont="1" applyBorder="1"/>
    <xf numFmtId="0" fontId="9" fillId="0" borderId="0" xfId="0" applyFont="1" applyAlignment="1">
      <alignment horizontal="center" vertical="center" wrapText="1"/>
    </xf>
    <xf numFmtId="0" fontId="13" fillId="0" borderId="0" xfId="0" applyFont="1"/>
    <xf numFmtId="0" fontId="16" fillId="0" borderId="0" xfId="0" applyFont="1"/>
    <xf numFmtId="0" fontId="21" fillId="0" borderId="0" xfId="0" applyFont="1"/>
    <xf numFmtId="0" fontId="22" fillId="0" borderId="0" xfId="0" applyFont="1"/>
    <xf numFmtId="166" fontId="0" fillId="0" borderId="0" xfId="0" applyNumberFormat="1"/>
    <xf numFmtId="165" fontId="19" fillId="0" borderId="0" xfId="2" applyNumberFormat="1" applyFont="1" applyBorder="1" applyAlignment="1">
      <alignment horizontal="right"/>
    </xf>
    <xf numFmtId="165" fontId="17" fillId="0" borderId="0" xfId="2" applyNumberFormat="1" applyFont="1" applyBorder="1"/>
    <xf numFmtId="165" fontId="20" fillId="0" borderId="0" xfId="2" applyNumberFormat="1" applyFont="1" applyBorder="1" applyAlignment="1">
      <alignment horizontal="right"/>
    </xf>
    <xf numFmtId="165" fontId="11" fillId="0" borderId="0" xfId="2" applyNumberFormat="1" applyFont="1" applyBorder="1"/>
    <xf numFmtId="0" fontId="23" fillId="0" borderId="0" xfId="0" applyFont="1" applyAlignment="1">
      <alignment horizontal="right"/>
    </xf>
    <xf numFmtId="164" fontId="24" fillId="0" borderId="0" xfId="1" applyNumberFormat="1" applyFont="1" applyFill="1"/>
    <xf numFmtId="165" fontId="25" fillId="0" borderId="0" xfId="2" applyNumberFormat="1" applyFont="1" applyFill="1" applyAlignment="1">
      <alignment horizontal="right"/>
    </xf>
    <xf numFmtId="164" fontId="24" fillId="0" borderId="0" xfId="1" applyNumberFormat="1" applyFont="1" applyFill="1" applyBorder="1"/>
    <xf numFmtId="0" fontId="23" fillId="0" borderId="1" xfId="0" applyFont="1" applyBorder="1" applyAlignment="1">
      <alignment horizontal="right"/>
    </xf>
    <xf numFmtId="164" fontId="26" fillId="0" borderId="1" xfId="0" applyNumberFormat="1" applyFont="1" applyBorder="1"/>
    <xf numFmtId="165" fontId="26" fillId="0" borderId="1" xfId="2" applyNumberFormat="1" applyFont="1" applyBorder="1"/>
    <xf numFmtId="0" fontId="14" fillId="0" borderId="1" xfId="0" applyFont="1" applyBorder="1" applyAlignment="1">
      <alignment horizontal="right"/>
    </xf>
    <xf numFmtId="0" fontId="9" fillId="0" borderId="0" xfId="0" applyFont="1" applyAlignment="1">
      <alignment horizontal="right"/>
    </xf>
    <xf numFmtId="164" fontId="8" fillId="0" borderId="0" xfId="1" applyNumberFormat="1" applyFont="1"/>
    <xf numFmtId="165" fontId="28" fillId="0" borderId="0" xfId="2" applyNumberFormat="1" applyFont="1" applyAlignment="1">
      <alignment horizontal="right"/>
    </xf>
    <xf numFmtId="164" fontId="8" fillId="0" borderId="0" xfId="1" applyNumberFormat="1" applyFont="1" applyBorder="1"/>
    <xf numFmtId="0" fontId="9" fillId="0" borderId="1" xfId="0" applyFont="1" applyBorder="1" applyAlignment="1">
      <alignment horizontal="right"/>
    </xf>
    <xf numFmtId="164" fontId="27" fillId="0" borderId="1" xfId="0" applyNumberFormat="1" applyFont="1" applyBorder="1"/>
    <xf numFmtId="165" fontId="27" fillId="0" borderId="1" xfId="2" applyNumberFormat="1" applyFont="1" applyBorder="1"/>
    <xf numFmtId="0" fontId="27" fillId="0" borderId="0" xfId="0" applyFont="1"/>
    <xf numFmtId="2" fontId="28" fillId="0" borderId="0" xfId="2" applyNumberFormat="1" applyFont="1" applyAlignment="1">
      <alignment horizontal="right"/>
    </xf>
    <xf numFmtId="2" fontId="27" fillId="0" borderId="1" xfId="2" applyNumberFormat="1" applyFont="1" applyBorder="1"/>
    <xf numFmtId="9" fontId="28" fillId="0" borderId="0" xfId="2" applyFont="1" applyAlignment="1">
      <alignment horizontal="right"/>
    </xf>
    <xf numFmtId="9" fontId="13" fillId="0" borderId="1" xfId="2" applyFont="1" applyBorder="1"/>
    <xf numFmtId="0" fontId="8" fillId="0" borderId="0" xfId="0" applyFont="1" applyAlignment="1">
      <alignment horizontal="right"/>
    </xf>
    <xf numFmtId="0" fontId="8" fillId="0" borderId="0" xfId="0" applyFont="1" applyAlignment="1">
      <alignment vertical="center"/>
    </xf>
    <xf numFmtId="0" fontId="29" fillId="0" borderId="0" xfId="0" applyFont="1"/>
    <xf numFmtId="0" fontId="9" fillId="0" borderId="0" xfId="0" applyFont="1" applyAlignment="1">
      <alignment vertical="center" wrapText="1"/>
    </xf>
    <xf numFmtId="164" fontId="30" fillId="0" borderId="0" xfId="1" applyNumberFormat="1" applyFont="1" applyFill="1" applyBorder="1"/>
    <xf numFmtId="2" fontId="28" fillId="0" borderId="0" xfId="2" applyNumberFormat="1" applyFont="1" applyBorder="1" applyAlignment="1">
      <alignment horizontal="right"/>
    </xf>
    <xf numFmtId="164" fontId="27" fillId="0" borderId="0" xfId="0" applyNumberFormat="1" applyFont="1"/>
    <xf numFmtId="2" fontId="27" fillId="0" borderId="0" xfId="2" applyNumberFormat="1" applyFont="1" applyBorder="1"/>
    <xf numFmtId="9" fontId="28" fillId="0" borderId="0" xfId="2" applyFont="1" applyBorder="1" applyAlignment="1">
      <alignment horizontal="right"/>
    </xf>
    <xf numFmtId="9" fontId="13" fillId="0" borderId="0" xfId="2" applyFont="1" applyBorder="1"/>
    <xf numFmtId="164" fontId="26" fillId="0" borderId="0" xfId="0" applyNumberFormat="1" applyFont="1"/>
    <xf numFmtId="165" fontId="28" fillId="0" borderId="0" xfId="2" applyNumberFormat="1" applyFont="1" applyBorder="1" applyAlignment="1">
      <alignment horizontal="right"/>
    </xf>
    <xf numFmtId="165" fontId="27" fillId="0" borderId="0" xfId="2" applyNumberFormat="1" applyFont="1" applyBorder="1"/>
    <xf numFmtId="165" fontId="25" fillId="0" borderId="0" xfId="2" applyNumberFormat="1" applyFont="1" applyFill="1" applyBorder="1" applyAlignment="1">
      <alignment horizontal="right"/>
    </xf>
    <xf numFmtId="165" fontId="26" fillId="0" borderId="0" xfId="2" applyNumberFormat="1" applyFont="1" applyBorder="1"/>
    <xf numFmtId="164" fontId="31" fillId="0" borderId="0" xfId="1" applyNumberFormat="1" applyFont="1" applyFill="1" applyBorder="1"/>
    <xf numFmtId="164" fontId="8" fillId="0" borderId="0" xfId="0" applyNumberFormat="1" applyFont="1"/>
    <xf numFmtId="164" fontId="8" fillId="0" borderId="0" xfId="1" applyNumberFormat="1" applyFont="1" applyFill="1"/>
    <xf numFmtId="0" fontId="12" fillId="0" borderId="0" xfId="0" applyFont="1" applyAlignment="1">
      <alignment horizontal="center" wrapText="1"/>
    </xf>
    <xf numFmtId="0" fontId="0" fillId="0" borderId="0" xfId="0" applyAlignment="1">
      <alignment wrapText="1"/>
    </xf>
    <xf numFmtId="0" fontId="9" fillId="0" borderId="0" xfId="0" applyFont="1" applyAlignment="1">
      <alignment horizontal="right" vertical="top" wrapText="1"/>
    </xf>
    <xf numFmtId="164" fontId="27" fillId="0" borderId="0" xfId="1" applyNumberFormat="1" applyFont="1" applyAlignment="1">
      <alignment vertical="top"/>
    </xf>
    <xf numFmtId="3" fontId="0" fillId="0" borderId="0" xfId="1" applyNumberFormat="1" applyFont="1" applyAlignment="1">
      <alignment vertical="top"/>
    </xf>
    <xf numFmtId="0" fontId="10" fillId="0" borderId="0" xfId="0" applyFont="1" applyAlignment="1">
      <alignment vertical="top"/>
    </xf>
    <xf numFmtId="0" fontId="9" fillId="0" borderId="0" xfId="0" applyFont="1" applyAlignment="1">
      <alignment horizontal="right" vertical="top"/>
    </xf>
    <xf numFmtId="164" fontId="27" fillId="0" borderId="0" xfId="1" applyNumberFormat="1" applyFont="1" applyFill="1" applyAlignment="1">
      <alignment vertical="top"/>
    </xf>
    <xf numFmtId="0" fontId="17" fillId="0" borderId="0" xfId="0" applyFont="1" applyAlignment="1">
      <alignment vertical="top"/>
    </xf>
    <xf numFmtId="0" fontId="0" fillId="0" borderId="0" xfId="0" applyAlignment="1">
      <alignment vertical="top"/>
    </xf>
    <xf numFmtId="9" fontId="28" fillId="0" borderId="0" xfId="2" applyFont="1" applyFill="1" applyAlignment="1">
      <alignment horizontal="right"/>
    </xf>
    <xf numFmtId="0" fontId="32" fillId="0" borderId="0" xfId="0" applyFont="1" applyAlignment="1">
      <alignment horizontal="center"/>
    </xf>
    <xf numFmtId="164" fontId="17" fillId="0" borderId="0" xfId="0" applyNumberFormat="1" applyFont="1" applyAlignment="1">
      <alignment vertical="top"/>
    </xf>
    <xf numFmtId="165" fontId="17" fillId="0" borderId="0" xfId="2" applyNumberFormat="1" applyFont="1" applyAlignment="1">
      <alignment vertical="top"/>
    </xf>
    <xf numFmtId="10" fontId="17" fillId="0" borderId="0" xfId="2" applyNumberFormat="1" applyFont="1" applyAlignment="1">
      <alignment vertical="top"/>
    </xf>
    <xf numFmtId="3" fontId="0" fillId="0" borderId="0" xfId="0" applyNumberFormat="1"/>
    <xf numFmtId="14"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center" vertical="center"/>
    </xf>
    <xf numFmtId="0" fontId="1" fillId="0" borderId="0" xfId="0" applyFont="1" applyAlignment="1">
      <alignment horizontal="center" vertical="center" wrapText="1"/>
    </xf>
    <xf numFmtId="1" fontId="1" fillId="0" borderId="0" xfId="0" applyNumberFormat="1" applyFont="1" applyAlignment="1">
      <alignment horizontal="center"/>
    </xf>
    <xf numFmtId="3" fontId="0" fillId="0" borderId="0" xfId="1" applyNumberFormat="1" applyFont="1"/>
    <xf numFmtId="3" fontId="0" fillId="0" borderId="0" xfId="1" applyNumberFormat="1" applyFont="1" applyProtection="1"/>
    <xf numFmtId="1" fontId="1" fillId="0" borderId="0" xfId="0" applyNumberFormat="1" applyFont="1"/>
    <xf numFmtId="0" fontId="7" fillId="0" borderId="0" xfId="0" applyFont="1" applyAlignment="1">
      <alignment horizontal="left"/>
    </xf>
    <xf numFmtId="0" fontId="4" fillId="0" borderId="0" xfId="0" applyFont="1" applyAlignment="1">
      <alignment horizontal="center"/>
    </xf>
    <xf numFmtId="0" fontId="3" fillId="0" borderId="0" xfId="0" applyFont="1" applyAlignment="1">
      <alignment horizontal="left" vertical="center" wrapText="1"/>
    </xf>
    <xf numFmtId="0" fontId="33" fillId="0" borderId="0" xfId="0" applyFont="1" applyAlignment="1">
      <alignment horizontal="center"/>
    </xf>
    <xf numFmtId="0" fontId="34" fillId="0" borderId="0" xfId="0" applyFont="1" applyAlignment="1">
      <alignment horizontal="center"/>
    </xf>
    <xf numFmtId="0" fontId="9" fillId="0" borderId="0" xfId="0" applyFont="1" applyAlignment="1">
      <alignment horizontal="center" vertical="center" wrapText="1"/>
    </xf>
    <xf numFmtId="0" fontId="0" fillId="0" borderId="0" xfId="0"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A6A6A6"/>
      <color rgb="FF2A7F67"/>
      <color rgb="FF0075BF"/>
      <color rgb="FF365072"/>
      <color rgb="FFBCDCE6"/>
      <color rgb="FF82BDD0"/>
      <color rgb="FF3598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Delaware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Data'!$H$4:$N$4</c:f>
              <c:numCache>
                <c:formatCode>#,##0</c:formatCode>
                <c:ptCount val="7"/>
                <c:pt idx="0">
                  <c:v>220740</c:v>
                </c:pt>
                <c:pt idx="1">
                  <c:v>248441</c:v>
                </c:pt>
                <c:pt idx="2">
                  <c:v>287218</c:v>
                </c:pt>
                <c:pt idx="3">
                  <c:v>329249</c:v>
                </c:pt>
                <c:pt idx="4">
                  <c:v>373888</c:v>
                </c:pt>
                <c:pt idx="5">
                  <c:v>420768</c:v>
                </c:pt>
                <c:pt idx="6">
                  <c:v>469644</c:v>
                </c:pt>
              </c:numCache>
            </c:numRef>
          </c:yVal>
          <c:smooth val="0"/>
          <c:extLst>
            <c:ext xmlns:c16="http://schemas.microsoft.com/office/drawing/2014/chart" uri="{C3380CC4-5D6E-409C-BE32-E72D297353CC}">
              <c16:uniqueId val="{00000001-4F19-4BA7-A913-ECA6009DAC33}"/>
            </c:ext>
          </c:extLst>
        </c:ser>
        <c:ser>
          <c:idx val="3"/>
          <c:order val="1"/>
          <c:tx>
            <c:strRef>
              <c:f>'Population Chart Data'!$B$5</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Data'!$H$5:$N$5</c:f>
              <c:numCache>
                <c:formatCode>#,##0</c:formatCode>
                <c:ptCount val="7"/>
                <c:pt idx="0">
                  <c:v>220740</c:v>
                </c:pt>
                <c:pt idx="1">
                  <c:v>238464</c:v>
                </c:pt>
                <c:pt idx="2">
                  <c:v>256467</c:v>
                </c:pt>
                <c:pt idx="3">
                  <c:v>271216</c:v>
                </c:pt>
                <c:pt idx="4">
                  <c:v>283357</c:v>
                </c:pt>
                <c:pt idx="5">
                  <c:v>293257</c:v>
                </c:pt>
                <c:pt idx="6">
                  <c:v>301161</c:v>
                </c:pt>
              </c:numCache>
            </c:numRef>
          </c:yVal>
          <c:smooth val="0"/>
          <c:extLst>
            <c:ext xmlns:c16="http://schemas.microsoft.com/office/drawing/2014/chart" uri="{C3380CC4-5D6E-409C-BE32-E72D297353CC}">
              <c16:uniqueId val="{00000002-4F19-4BA7-A913-ECA6009DAC33}"/>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6.7321688500727797E-2"/>
                  <c:y val="0.1008733495033988"/>
                </c:manualLayout>
              </c:layout>
              <c:showLegendKey val="0"/>
              <c:showVal val="1"/>
              <c:showCatName val="0"/>
              <c:showSerName val="0"/>
              <c:showPercent val="0"/>
              <c:showBubbleSize val="0"/>
              <c:extLst>
                <c:ext xmlns:c15="http://schemas.microsoft.com/office/drawing/2012/chart" uri="{CE6537A1-D6FC-4f65-9D91-7224C49458BB}">
                  <c15:layout>
                    <c:manualLayout>
                      <c:w val="8.2742065811642534E-2"/>
                      <c:h val="5.0135501355013545E-2"/>
                    </c:manualLayout>
                  </c15:layout>
                </c:ext>
                <c:ext xmlns:c16="http://schemas.microsoft.com/office/drawing/2014/chart" uri="{C3380CC4-5D6E-409C-BE32-E72D297353CC}">
                  <c16:uniqueId val="{00000000-1182-4D3D-88C3-42B584CA2D18}"/>
                </c:ext>
              </c:extLst>
            </c:dLbl>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Data'!$H$3:$N$3</c:f>
              <c:numCache>
                <c:formatCode>#,##0</c:formatCode>
                <c:ptCount val="7"/>
                <c:pt idx="0">
                  <c:v>220740</c:v>
                </c:pt>
                <c:pt idx="1">
                  <c:v>247016</c:v>
                </c:pt>
                <c:pt idx="2">
                  <c:v>277484</c:v>
                </c:pt>
                <c:pt idx="3">
                  <c:v>310863</c:v>
                </c:pt>
                <c:pt idx="4">
                  <c:v>340917</c:v>
                </c:pt>
                <c:pt idx="5">
                  <c:v>369307</c:v>
                </c:pt>
                <c:pt idx="6">
                  <c:v>397697</c:v>
                </c:pt>
              </c:numCache>
            </c:numRef>
          </c:yVal>
          <c:smooth val="0"/>
          <c:extLst>
            <c:ext xmlns:c16="http://schemas.microsoft.com/office/drawing/2014/chart" uri="{C3380CC4-5D6E-409C-BE32-E72D297353CC}">
              <c16:uniqueId val="{00000004-4F19-4BA7-A913-ECA6009DAC33}"/>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4.0029112081513829E-2"/>
                  <c:y val="-9.9367660343270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19-4BA7-A913-ECA6009DAC33}"/>
                </c:ext>
              </c:extLst>
            </c:dLbl>
            <c:dLbl>
              <c:idx val="5"/>
              <c:layout>
                <c:manualLayout>
                  <c:x val="-0.12372634643377002"/>
                  <c:y val="-5.7211683227943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19-4BA7-A913-ECA6009DAC3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Data'!$C$2:$H$2</c:f>
              <c:numCache>
                <c:formatCode>#,##0</c:formatCode>
                <c:ptCount val="6"/>
                <c:pt idx="0">
                  <c:v>53840</c:v>
                </c:pt>
                <c:pt idx="1">
                  <c:v>67482</c:v>
                </c:pt>
                <c:pt idx="2">
                  <c:v>111759</c:v>
                </c:pt>
                <c:pt idx="3">
                  <c:v>175099</c:v>
                </c:pt>
                <c:pt idx="4">
                  <c:v>215062</c:v>
                </c:pt>
                <c:pt idx="5">
                  <c:v>220740</c:v>
                </c:pt>
              </c:numCache>
            </c:numRef>
          </c:yVal>
          <c:smooth val="0"/>
          <c:extLst>
            <c:ext xmlns:c16="http://schemas.microsoft.com/office/drawing/2014/chart" uri="{C3380CC4-5D6E-409C-BE32-E72D297353CC}">
              <c16:uniqueId val="{00000000-4F19-4BA7-A913-ECA6009DAC33}"/>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Madison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435999266467216E-2"/>
          <c:y val="0.11713363065389185"/>
          <c:w val="0.88124376783688063"/>
          <c:h val="0.71643964558630713"/>
        </c:manualLayout>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Data'!$H$36:$N$36</c:f>
              <c:numCache>
                <c:formatCode>#,##0</c:formatCode>
                <c:ptCount val="7"/>
                <c:pt idx="0">
                  <c:v>44386</c:v>
                </c:pt>
                <c:pt idx="1">
                  <c:v>49508</c:v>
                </c:pt>
                <c:pt idx="2">
                  <c:v>58168</c:v>
                </c:pt>
                <c:pt idx="3">
                  <c:v>68798</c:v>
                </c:pt>
                <c:pt idx="4">
                  <c:v>81014</c:v>
                </c:pt>
                <c:pt idx="5">
                  <c:v>94597</c:v>
                </c:pt>
                <c:pt idx="6">
                  <c:v>109400</c:v>
                </c:pt>
              </c:numCache>
            </c:numRef>
          </c:yVal>
          <c:smooth val="0"/>
          <c:extLst>
            <c:ext xmlns:c16="http://schemas.microsoft.com/office/drawing/2014/chart" uri="{C3380CC4-5D6E-409C-BE32-E72D297353CC}">
              <c16:uniqueId val="{00000003-FED9-4DBD-8FE4-1D9DD88A39E2}"/>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Data'!$H$37:$N$37</c:f>
              <c:numCache>
                <c:formatCode>#,##0</c:formatCode>
                <c:ptCount val="7"/>
                <c:pt idx="0">
                  <c:v>44386</c:v>
                </c:pt>
                <c:pt idx="1">
                  <c:v>42918</c:v>
                </c:pt>
                <c:pt idx="2">
                  <c:v>38616</c:v>
                </c:pt>
                <c:pt idx="3">
                  <c:v>32345</c:v>
                </c:pt>
                <c:pt idx="4">
                  <c:v>24486</c:v>
                </c:pt>
                <c:pt idx="5">
                  <c:v>15261</c:v>
                </c:pt>
                <c:pt idx="6">
                  <c:v>4816</c:v>
                </c:pt>
              </c:numCache>
            </c:numRef>
          </c:yVal>
          <c:smooth val="0"/>
          <c:extLst>
            <c:ext xmlns:c16="http://schemas.microsoft.com/office/drawing/2014/chart" uri="{C3380CC4-5D6E-409C-BE32-E72D297353CC}">
              <c16:uniqueId val="{00000004-FED9-4DBD-8FE4-1D9DD88A39E2}"/>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8.1877729257642057E-2"/>
                  <c:y val="7.226738934056006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54-49B4-B3E3-12F7E186798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Data'!$H$35:$N$35</c:f>
              <c:numCache>
                <c:formatCode>#,##0</c:formatCode>
                <c:ptCount val="7"/>
                <c:pt idx="0">
                  <c:v>44386</c:v>
                </c:pt>
                <c:pt idx="1">
                  <c:v>46487</c:v>
                </c:pt>
                <c:pt idx="2">
                  <c:v>48833</c:v>
                </c:pt>
                <c:pt idx="3">
                  <c:v>51412</c:v>
                </c:pt>
                <c:pt idx="4">
                  <c:v>53726</c:v>
                </c:pt>
                <c:pt idx="5">
                  <c:v>55905</c:v>
                </c:pt>
                <c:pt idx="6">
                  <c:v>58084</c:v>
                </c:pt>
              </c:numCache>
            </c:numRef>
          </c:yVal>
          <c:smooth val="0"/>
          <c:extLst>
            <c:ext xmlns:c16="http://schemas.microsoft.com/office/drawing/2014/chart" uri="{C3380CC4-5D6E-409C-BE32-E72D297353CC}">
              <c16:uniqueId val="{00000006-FED9-4DBD-8FE4-1D9DD88A39E2}"/>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1.0917030567685589E-2"/>
                  <c:y val="-6.02228244504667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D9-4DBD-8FE4-1D9DD88A39E2}"/>
                </c:ext>
              </c:extLst>
            </c:dLbl>
            <c:dLbl>
              <c:idx val="5"/>
              <c:layout>
                <c:manualLayout>
                  <c:x val="-9.8253275109170299E-2"/>
                  <c:y val="-5.42005420054200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D9-4DBD-8FE4-1D9DD88A39E2}"/>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Data'!$C$34:$H$34</c:f>
              <c:numCache>
                <c:formatCode>#,##0</c:formatCode>
                <c:ptCount val="6"/>
                <c:pt idx="0">
                  <c:v>33004</c:v>
                </c:pt>
                <c:pt idx="1">
                  <c:v>37111</c:v>
                </c:pt>
                <c:pt idx="2">
                  <c:v>40218</c:v>
                </c:pt>
                <c:pt idx="3">
                  <c:v>43434</c:v>
                </c:pt>
                <c:pt idx="4">
                  <c:v>43823</c:v>
                </c:pt>
                <c:pt idx="5">
                  <c:v>44386</c:v>
                </c:pt>
              </c:numCache>
            </c:numRef>
          </c:yVal>
          <c:smooth val="0"/>
          <c:extLst>
            <c:ext xmlns:c16="http://schemas.microsoft.com/office/drawing/2014/chart" uri="{C3380CC4-5D6E-409C-BE32-E72D297353CC}">
              <c16:uniqueId val="{00000002-FED9-4DBD-8FE4-1D9DD88A39E2}"/>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Morrow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Data'!$H$44:$N$44</c:f>
              <c:numCache>
                <c:formatCode>#,##0</c:formatCode>
                <c:ptCount val="7"/>
                <c:pt idx="0">
                  <c:v>35151</c:v>
                </c:pt>
                <c:pt idx="1">
                  <c:v>37323</c:v>
                </c:pt>
                <c:pt idx="2">
                  <c:v>41222</c:v>
                </c:pt>
                <c:pt idx="3">
                  <c:v>46050</c:v>
                </c:pt>
                <c:pt idx="4">
                  <c:v>51621</c:v>
                </c:pt>
                <c:pt idx="5">
                  <c:v>57832</c:v>
                </c:pt>
                <c:pt idx="6">
                  <c:v>64613</c:v>
                </c:pt>
              </c:numCache>
            </c:numRef>
          </c:yVal>
          <c:smooth val="0"/>
          <c:extLst>
            <c:ext xmlns:c16="http://schemas.microsoft.com/office/drawing/2014/chart" uri="{C3380CC4-5D6E-409C-BE32-E72D297353CC}">
              <c16:uniqueId val="{00000003-9471-4336-970C-42095D374C5D}"/>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Data'!$H$45:$N$45</c:f>
              <c:numCache>
                <c:formatCode>#,##0</c:formatCode>
                <c:ptCount val="7"/>
                <c:pt idx="0">
                  <c:v>35151</c:v>
                </c:pt>
                <c:pt idx="1">
                  <c:v>34476</c:v>
                </c:pt>
                <c:pt idx="2">
                  <c:v>32447</c:v>
                </c:pt>
                <c:pt idx="3">
                  <c:v>29489</c:v>
                </c:pt>
                <c:pt idx="4">
                  <c:v>25788</c:v>
                </c:pt>
                <c:pt idx="5">
                  <c:v>21447</c:v>
                </c:pt>
                <c:pt idx="6">
                  <c:v>16536</c:v>
                </c:pt>
              </c:numCache>
            </c:numRef>
          </c:yVal>
          <c:smooth val="0"/>
          <c:extLst>
            <c:ext xmlns:c16="http://schemas.microsoft.com/office/drawing/2014/chart" uri="{C3380CC4-5D6E-409C-BE32-E72D297353CC}">
              <c16:uniqueId val="{00000004-9471-4336-970C-42095D374C5D}"/>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7.2780203784570729E-2"/>
                  <c:y val="6.323396567299012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C1-40F3-ABA1-4A66615E952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Data'!$H$43:$N$43</c:f>
              <c:numCache>
                <c:formatCode>#,##0</c:formatCode>
                <c:ptCount val="7"/>
                <c:pt idx="0">
                  <c:v>35151</c:v>
                </c:pt>
                <c:pt idx="1">
                  <c:v>36425</c:v>
                </c:pt>
                <c:pt idx="2">
                  <c:v>37666</c:v>
                </c:pt>
                <c:pt idx="3">
                  <c:v>39338</c:v>
                </c:pt>
                <c:pt idx="4">
                  <c:v>40519</c:v>
                </c:pt>
                <c:pt idx="5">
                  <c:v>41454</c:v>
                </c:pt>
                <c:pt idx="6">
                  <c:v>42389</c:v>
                </c:pt>
              </c:numCache>
            </c:numRef>
          </c:yVal>
          <c:smooth val="0"/>
          <c:extLst>
            <c:ext xmlns:c16="http://schemas.microsoft.com/office/drawing/2014/chart" uri="{C3380CC4-5D6E-409C-BE32-E72D297353CC}">
              <c16:uniqueId val="{00000006-9471-4336-970C-42095D374C5D}"/>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2.1834061135371178E-2"/>
                  <c:y val="-7.52785305630834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71-4336-970C-42095D374C5D}"/>
                </c:ext>
              </c:extLst>
            </c:dLbl>
            <c:dLbl>
              <c:idx val="5"/>
              <c:layout>
                <c:manualLayout>
                  <c:x val="-9.8253275109170299E-2"/>
                  <c:y val="-5.42005420054200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71-4336-970C-42095D374C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Data'!$C$42:$H$42</c:f>
              <c:numCache>
                <c:formatCode>#,##0</c:formatCode>
                <c:ptCount val="6"/>
                <c:pt idx="0">
                  <c:v>26480</c:v>
                </c:pt>
                <c:pt idx="1">
                  <c:v>27784</c:v>
                </c:pt>
                <c:pt idx="2">
                  <c:v>31813</c:v>
                </c:pt>
                <c:pt idx="3">
                  <c:v>34790</c:v>
                </c:pt>
                <c:pt idx="4">
                  <c:v>34964</c:v>
                </c:pt>
                <c:pt idx="5">
                  <c:v>35151</c:v>
                </c:pt>
              </c:numCache>
            </c:numRef>
          </c:yVal>
          <c:smooth val="0"/>
          <c:extLst>
            <c:ext xmlns:c16="http://schemas.microsoft.com/office/drawing/2014/chart" uri="{C3380CC4-5D6E-409C-BE32-E72D297353CC}">
              <c16:uniqueId val="{00000002-9471-4336-970C-42095D374C5D}"/>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Perry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Data'!$H$48:$N$48</c:f>
              <c:numCache>
                <c:formatCode>#,##0</c:formatCode>
                <c:ptCount val="7"/>
                <c:pt idx="0">
                  <c:v>35460</c:v>
                </c:pt>
                <c:pt idx="1">
                  <c:v>38560</c:v>
                </c:pt>
                <c:pt idx="2">
                  <c:v>41469</c:v>
                </c:pt>
                <c:pt idx="3">
                  <c:v>44979</c:v>
                </c:pt>
                <c:pt idx="4">
                  <c:v>48989</c:v>
                </c:pt>
                <c:pt idx="5">
                  <c:v>53437</c:v>
                </c:pt>
                <c:pt idx="6">
                  <c:v>58278</c:v>
                </c:pt>
              </c:numCache>
            </c:numRef>
          </c:yVal>
          <c:smooth val="0"/>
          <c:extLst>
            <c:ext xmlns:c16="http://schemas.microsoft.com/office/drawing/2014/chart" uri="{C3380CC4-5D6E-409C-BE32-E72D297353CC}">
              <c16:uniqueId val="{00000003-ABB4-4B02-ABD5-C194712D5EED}"/>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Data'!$H$49:$N$49</c:f>
              <c:numCache>
                <c:formatCode>#,##0</c:formatCode>
                <c:ptCount val="7"/>
                <c:pt idx="0">
                  <c:v>35460</c:v>
                </c:pt>
                <c:pt idx="1">
                  <c:v>34761</c:v>
                </c:pt>
                <c:pt idx="2">
                  <c:v>32732</c:v>
                </c:pt>
                <c:pt idx="3">
                  <c:v>30102</c:v>
                </c:pt>
                <c:pt idx="4">
                  <c:v>26972</c:v>
                </c:pt>
                <c:pt idx="5">
                  <c:v>23404</c:v>
                </c:pt>
                <c:pt idx="6">
                  <c:v>19442</c:v>
                </c:pt>
              </c:numCache>
            </c:numRef>
          </c:yVal>
          <c:smooth val="0"/>
          <c:extLst>
            <c:ext xmlns:c16="http://schemas.microsoft.com/office/drawing/2014/chart" uri="{C3380CC4-5D6E-409C-BE32-E72D297353CC}">
              <c16:uniqueId val="{00000004-ABB4-4B02-ABD5-C194712D5EED}"/>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7.6419213973799124E-2"/>
                  <c:y val="5.11894007828966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ED-436C-8AB6-959CDAA87B4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Data'!$H$47:$N$47</c:f>
              <c:numCache>
                <c:formatCode>#,##0</c:formatCode>
                <c:ptCount val="7"/>
                <c:pt idx="0">
                  <c:v>35460</c:v>
                </c:pt>
                <c:pt idx="1">
                  <c:v>36859</c:v>
                </c:pt>
                <c:pt idx="2">
                  <c:v>37415</c:v>
                </c:pt>
                <c:pt idx="3">
                  <c:v>38131</c:v>
                </c:pt>
                <c:pt idx="4">
                  <c:v>38662</c:v>
                </c:pt>
                <c:pt idx="5">
                  <c:v>39102</c:v>
                </c:pt>
                <c:pt idx="6">
                  <c:v>39542</c:v>
                </c:pt>
              </c:numCache>
            </c:numRef>
          </c:yVal>
          <c:smooth val="0"/>
          <c:extLst>
            <c:ext xmlns:c16="http://schemas.microsoft.com/office/drawing/2014/chart" uri="{C3380CC4-5D6E-409C-BE32-E72D297353CC}">
              <c16:uniqueId val="{00000006-ABB4-4B02-ABD5-C194712D5EED}"/>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2.7292576419213975E-2"/>
                  <c:y val="-6.323396567299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B4-4B02-ABD5-C194712D5EED}"/>
                </c:ext>
              </c:extLst>
            </c:dLbl>
            <c:dLbl>
              <c:idx val="5"/>
              <c:layout>
                <c:manualLayout>
                  <c:x val="-0.10189228529839883"/>
                  <c:y val="-7.22673893405601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B4-4B02-ABD5-C194712D5EE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Data'!$C$46:$H$46</c:f>
              <c:numCache>
                <c:formatCode>#,##0</c:formatCode>
                <c:ptCount val="6"/>
                <c:pt idx="0">
                  <c:v>31032</c:v>
                </c:pt>
                <c:pt idx="1">
                  <c:v>31596</c:v>
                </c:pt>
                <c:pt idx="2">
                  <c:v>34099</c:v>
                </c:pt>
                <c:pt idx="3">
                  <c:v>36037</c:v>
                </c:pt>
                <c:pt idx="4">
                  <c:v>35439</c:v>
                </c:pt>
                <c:pt idx="5">
                  <c:v>35460</c:v>
                </c:pt>
              </c:numCache>
            </c:numRef>
          </c:yVal>
          <c:smooth val="0"/>
          <c:extLst>
            <c:ext xmlns:c16="http://schemas.microsoft.com/office/drawing/2014/chart" uri="{C3380CC4-5D6E-409C-BE32-E72D297353CC}">
              <c16:uniqueId val="{00000002-ABB4-4B02-ABD5-C194712D5EED}"/>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Pickaway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Data'!$H$52:$N$52</c:f>
              <c:numCache>
                <c:formatCode>#,##0</c:formatCode>
                <c:ptCount val="7"/>
                <c:pt idx="0">
                  <c:v>59333</c:v>
                </c:pt>
                <c:pt idx="1">
                  <c:v>66029</c:v>
                </c:pt>
                <c:pt idx="2">
                  <c:v>77450</c:v>
                </c:pt>
                <c:pt idx="3">
                  <c:v>91360</c:v>
                </c:pt>
                <c:pt idx="4">
                  <c:v>107272</c:v>
                </c:pt>
                <c:pt idx="5">
                  <c:v>124906</c:v>
                </c:pt>
                <c:pt idx="6">
                  <c:v>144076</c:v>
                </c:pt>
              </c:numCache>
            </c:numRef>
          </c:yVal>
          <c:smooth val="0"/>
          <c:extLst>
            <c:ext xmlns:c16="http://schemas.microsoft.com/office/drawing/2014/chart" uri="{C3380CC4-5D6E-409C-BE32-E72D297353CC}">
              <c16:uniqueId val="{00000003-C2AB-4A84-91CD-674DD974EC03}"/>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Data'!$H$53:$N$53</c:f>
              <c:numCache>
                <c:formatCode>#,##0</c:formatCode>
                <c:ptCount val="7"/>
                <c:pt idx="0">
                  <c:v>59333</c:v>
                </c:pt>
                <c:pt idx="1">
                  <c:v>58005</c:v>
                </c:pt>
                <c:pt idx="2">
                  <c:v>53249</c:v>
                </c:pt>
                <c:pt idx="3">
                  <c:v>46004</c:v>
                </c:pt>
                <c:pt idx="4">
                  <c:v>36758</c:v>
                </c:pt>
                <c:pt idx="5">
                  <c:v>25789</c:v>
                </c:pt>
                <c:pt idx="6">
                  <c:v>13285</c:v>
                </c:pt>
              </c:numCache>
            </c:numRef>
          </c:yVal>
          <c:smooth val="0"/>
          <c:extLst>
            <c:ext xmlns:c16="http://schemas.microsoft.com/office/drawing/2014/chart" uri="{C3380CC4-5D6E-409C-BE32-E72D297353CC}">
              <c16:uniqueId val="{00000004-C2AB-4A84-91CD-674DD974EC03}"/>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9.2794759825327644E-2"/>
                  <c:y val="9.635651912074676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1A-4516-AECB-B2FB624C862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Data'!$H$51:$N$51</c:f>
              <c:numCache>
                <c:formatCode>#,##0</c:formatCode>
                <c:ptCount val="7"/>
                <c:pt idx="0">
                  <c:v>59333</c:v>
                </c:pt>
                <c:pt idx="1">
                  <c:v>62355</c:v>
                </c:pt>
                <c:pt idx="2">
                  <c:v>65891</c:v>
                </c:pt>
                <c:pt idx="3">
                  <c:v>69716</c:v>
                </c:pt>
                <c:pt idx="4">
                  <c:v>73212</c:v>
                </c:pt>
                <c:pt idx="5">
                  <c:v>76545</c:v>
                </c:pt>
                <c:pt idx="6">
                  <c:v>79877</c:v>
                </c:pt>
              </c:numCache>
            </c:numRef>
          </c:yVal>
          <c:smooth val="0"/>
          <c:extLst>
            <c:ext xmlns:c16="http://schemas.microsoft.com/office/drawing/2014/chart" uri="{C3380CC4-5D6E-409C-BE32-E72D297353CC}">
              <c16:uniqueId val="{00000006-C2AB-4A84-91CD-674DD974EC03}"/>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1.0917030567685589E-2"/>
                  <c:y val="-7.22673893405600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AB-4A84-91CD-674DD974EC03}"/>
                </c:ext>
              </c:extLst>
            </c:dLbl>
            <c:dLbl>
              <c:idx val="5"/>
              <c:layout>
                <c:manualLayout>
                  <c:x val="-0.12008733624454149"/>
                  <c:y val="-6.323396567299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AB-4A84-91CD-674DD974EC0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Data'!$C$50:$H$50</c:f>
              <c:numCache>
                <c:formatCode>#,##0</c:formatCode>
                <c:ptCount val="6"/>
                <c:pt idx="0">
                  <c:v>43662</c:v>
                </c:pt>
                <c:pt idx="1">
                  <c:v>48257</c:v>
                </c:pt>
                <c:pt idx="2">
                  <c:v>52808</c:v>
                </c:pt>
                <c:pt idx="3">
                  <c:v>55740</c:v>
                </c:pt>
                <c:pt idx="4">
                  <c:v>58628</c:v>
                </c:pt>
                <c:pt idx="5">
                  <c:v>59333</c:v>
                </c:pt>
              </c:numCache>
            </c:numRef>
          </c:yVal>
          <c:smooth val="0"/>
          <c:extLst>
            <c:ext xmlns:c16="http://schemas.microsoft.com/office/drawing/2014/chart" uri="{C3380CC4-5D6E-409C-BE32-E72D297353CC}">
              <c16:uniqueId val="{00000002-C2AB-4A84-91CD-674DD974EC03}"/>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Ross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Data'!$H$56:$N$56</c:f>
              <c:numCache>
                <c:formatCode>#,##0</c:formatCode>
                <c:ptCount val="7"/>
                <c:pt idx="0">
                  <c:v>76891</c:v>
                </c:pt>
                <c:pt idx="1">
                  <c:v>79695</c:v>
                </c:pt>
                <c:pt idx="2">
                  <c:v>85847</c:v>
                </c:pt>
                <c:pt idx="3">
                  <c:v>94070</c:v>
                </c:pt>
                <c:pt idx="4">
                  <c:v>103952</c:v>
                </c:pt>
                <c:pt idx="5">
                  <c:v>115258</c:v>
                </c:pt>
                <c:pt idx="6">
                  <c:v>127833</c:v>
                </c:pt>
              </c:numCache>
            </c:numRef>
          </c:yVal>
          <c:smooth val="0"/>
          <c:extLst>
            <c:ext xmlns:c16="http://schemas.microsoft.com/office/drawing/2014/chart" uri="{C3380CC4-5D6E-409C-BE32-E72D297353CC}">
              <c16:uniqueId val="{00000003-12CA-4F06-B71B-51837CED46F1}"/>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Data'!$H$57:$N$57</c:f>
              <c:numCache>
                <c:formatCode>#,##0</c:formatCode>
                <c:ptCount val="7"/>
                <c:pt idx="0">
                  <c:v>76891</c:v>
                </c:pt>
                <c:pt idx="1">
                  <c:v>73390</c:v>
                </c:pt>
                <c:pt idx="2">
                  <c:v>66369</c:v>
                </c:pt>
                <c:pt idx="3">
                  <c:v>57266</c:v>
                </c:pt>
                <c:pt idx="4">
                  <c:v>46512</c:v>
                </c:pt>
                <c:pt idx="5">
                  <c:v>34330</c:v>
                </c:pt>
                <c:pt idx="6">
                  <c:v>20880</c:v>
                </c:pt>
              </c:numCache>
            </c:numRef>
          </c:yVal>
          <c:smooth val="0"/>
          <c:extLst>
            <c:ext xmlns:c16="http://schemas.microsoft.com/office/drawing/2014/chart" uri="{C3380CC4-5D6E-409C-BE32-E72D297353CC}">
              <c16:uniqueId val="{00000004-12CA-4F06-B71B-51837CED46F1}"/>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8.9155749636098985E-2"/>
                  <c:y val="5.721168322794344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DF-42EA-86BC-C108D416BE0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Data'!$H$55:$N$55</c:f>
              <c:numCache>
                <c:formatCode>#,##0</c:formatCode>
                <c:ptCount val="7"/>
                <c:pt idx="0">
                  <c:v>76891</c:v>
                </c:pt>
                <c:pt idx="1">
                  <c:v>76590</c:v>
                </c:pt>
                <c:pt idx="2">
                  <c:v>76204</c:v>
                </c:pt>
                <c:pt idx="3">
                  <c:v>75876</c:v>
                </c:pt>
                <c:pt idx="4">
                  <c:v>75478</c:v>
                </c:pt>
                <c:pt idx="5">
                  <c:v>75040</c:v>
                </c:pt>
                <c:pt idx="6">
                  <c:v>74602</c:v>
                </c:pt>
              </c:numCache>
            </c:numRef>
          </c:yVal>
          <c:smooth val="0"/>
          <c:extLst>
            <c:ext xmlns:c16="http://schemas.microsoft.com/office/drawing/2014/chart" uri="{C3380CC4-5D6E-409C-BE32-E72D297353CC}">
              <c16:uniqueId val="{00000006-12CA-4F06-B71B-51837CED46F1}"/>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2.3653566229985445E-2"/>
                  <c:y val="-6.62451068955133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CA-4F06-B71B-51837CED46F1}"/>
                </c:ext>
              </c:extLst>
            </c:dLbl>
            <c:dLbl>
              <c:idx val="5"/>
              <c:layout>
                <c:manualLayout>
                  <c:x val="-0.11098981077147009"/>
                  <c:y val="-6.92562481180367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CA-4F06-B71B-51837CED46F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Data'!$C$54:$H$54</c:f>
              <c:numCache>
                <c:formatCode>#,##0</c:formatCode>
                <c:ptCount val="6"/>
                <c:pt idx="0">
                  <c:v>65004</c:v>
                </c:pt>
                <c:pt idx="1">
                  <c:v>69401</c:v>
                </c:pt>
                <c:pt idx="2">
                  <c:v>73507</c:v>
                </c:pt>
                <c:pt idx="3">
                  <c:v>78098</c:v>
                </c:pt>
                <c:pt idx="4">
                  <c:v>76985</c:v>
                </c:pt>
                <c:pt idx="5">
                  <c:v>76891</c:v>
                </c:pt>
              </c:numCache>
            </c:numRef>
          </c:yVal>
          <c:smooth val="0"/>
          <c:extLst>
            <c:ext xmlns:c16="http://schemas.microsoft.com/office/drawing/2014/chart" uri="{C3380CC4-5D6E-409C-BE32-E72D297353CC}">
              <c16:uniqueId val="{00000002-12CA-4F06-B71B-51837CED46F1}"/>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Union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Data'!$H$60:$N$60</c:f>
              <c:numCache>
                <c:formatCode>#,##0</c:formatCode>
                <c:ptCount val="7"/>
                <c:pt idx="0">
                  <c:v>64971</c:v>
                </c:pt>
                <c:pt idx="1">
                  <c:v>69664</c:v>
                </c:pt>
                <c:pt idx="2">
                  <c:v>80350</c:v>
                </c:pt>
                <c:pt idx="3">
                  <c:v>92220</c:v>
                </c:pt>
                <c:pt idx="4">
                  <c:v>105075</c:v>
                </c:pt>
                <c:pt idx="5">
                  <c:v>118792</c:v>
                </c:pt>
                <c:pt idx="6">
                  <c:v>133284</c:v>
                </c:pt>
              </c:numCache>
            </c:numRef>
          </c:yVal>
          <c:smooth val="0"/>
          <c:extLst>
            <c:ext xmlns:c16="http://schemas.microsoft.com/office/drawing/2014/chart" uri="{C3380CC4-5D6E-409C-BE32-E72D297353CC}">
              <c16:uniqueId val="{00000003-EA24-42D3-8FD4-8015E6E6E0B0}"/>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Data'!$H$61:$N$61</c:f>
              <c:numCache>
                <c:formatCode>#,##0</c:formatCode>
                <c:ptCount val="7"/>
                <c:pt idx="0">
                  <c:v>64971</c:v>
                </c:pt>
                <c:pt idx="1">
                  <c:v>62368</c:v>
                </c:pt>
                <c:pt idx="2">
                  <c:v>63404</c:v>
                </c:pt>
                <c:pt idx="3">
                  <c:v>63255</c:v>
                </c:pt>
                <c:pt idx="4">
                  <c:v>62122</c:v>
                </c:pt>
                <c:pt idx="5">
                  <c:v>60127</c:v>
                </c:pt>
                <c:pt idx="6">
                  <c:v>57356</c:v>
                </c:pt>
              </c:numCache>
            </c:numRef>
          </c:yVal>
          <c:smooth val="0"/>
          <c:extLst>
            <c:ext xmlns:c16="http://schemas.microsoft.com/office/drawing/2014/chart" uri="{C3380CC4-5D6E-409C-BE32-E72D297353CC}">
              <c16:uniqueId val="{00000004-EA24-42D3-8FD4-8015E6E6E0B0}"/>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7.6419213973799124E-2"/>
                  <c:y val="9.03342366757000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CF-48BF-A643-48ED98F3A12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Data'!$H$59:$N$59</c:f>
              <c:numCache>
                <c:formatCode>#,##0</c:formatCode>
                <c:ptCount val="7"/>
                <c:pt idx="0">
                  <c:v>64971</c:v>
                </c:pt>
                <c:pt idx="1">
                  <c:v>66408</c:v>
                </c:pt>
                <c:pt idx="2">
                  <c:v>72505</c:v>
                </c:pt>
                <c:pt idx="3">
                  <c:v>78933</c:v>
                </c:pt>
                <c:pt idx="4">
                  <c:v>84983</c:v>
                </c:pt>
                <c:pt idx="5">
                  <c:v>90844</c:v>
                </c:pt>
                <c:pt idx="6">
                  <c:v>96705</c:v>
                </c:pt>
              </c:numCache>
            </c:numRef>
          </c:yVal>
          <c:smooth val="0"/>
          <c:extLst>
            <c:ext xmlns:c16="http://schemas.microsoft.com/office/drawing/2014/chart" uri="{C3380CC4-5D6E-409C-BE32-E72D297353CC}">
              <c16:uniqueId val="{00000006-EA24-42D3-8FD4-8015E6E6E0B0}"/>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1.8195050946142648E-2"/>
                  <c:y val="-5.7211683227943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24-42D3-8FD4-8015E6E6E0B0}"/>
                </c:ext>
              </c:extLst>
            </c:dLbl>
            <c:dLbl>
              <c:idx val="5"/>
              <c:layout>
                <c:manualLayout>
                  <c:x val="-0.11644832605531295"/>
                  <c:y val="-6.3233965672990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24-42D3-8FD4-8015E6E6E0B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Data'!$C$58:$H$58</c:f>
              <c:numCache>
                <c:formatCode>#,##0</c:formatCode>
                <c:ptCount val="6"/>
                <c:pt idx="0">
                  <c:v>29536</c:v>
                </c:pt>
                <c:pt idx="1">
                  <c:v>32010</c:v>
                </c:pt>
                <c:pt idx="2">
                  <c:v>41338</c:v>
                </c:pt>
                <c:pt idx="3">
                  <c:v>52464</c:v>
                </c:pt>
                <c:pt idx="4">
                  <c:v>63077</c:v>
                </c:pt>
                <c:pt idx="5">
                  <c:v>64971</c:v>
                </c:pt>
              </c:numCache>
            </c:numRef>
          </c:yVal>
          <c:smooth val="0"/>
          <c:extLst>
            <c:ext xmlns:c16="http://schemas.microsoft.com/office/drawing/2014/chart" uri="{C3380CC4-5D6E-409C-BE32-E72D297353CC}">
              <c16:uniqueId val="{00000002-EA24-42D3-8FD4-8015E6E6E0B0}"/>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15-County</a:t>
            </a:r>
            <a:r>
              <a:rPr lang="en-US" baseline="0"/>
              <a:t> Region Population</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Data'!$H$64:$N$64</c:f>
              <c:numCache>
                <c:formatCode>#,##0</c:formatCode>
                <c:ptCount val="7"/>
                <c:pt idx="0">
                  <c:v>2431037</c:v>
                </c:pt>
                <c:pt idx="1">
                  <c:v>2597188</c:v>
                </c:pt>
                <c:pt idx="2">
                  <c:v>2816613</c:v>
                </c:pt>
                <c:pt idx="3">
                  <c:v>3068141</c:v>
                </c:pt>
                <c:pt idx="4">
                  <c:v>3345949</c:v>
                </c:pt>
                <c:pt idx="5">
                  <c:v>3646586</c:v>
                </c:pt>
                <c:pt idx="6">
                  <c:v>3967683</c:v>
                </c:pt>
              </c:numCache>
            </c:numRef>
          </c:yVal>
          <c:smooth val="0"/>
          <c:extLst>
            <c:ext xmlns:c16="http://schemas.microsoft.com/office/drawing/2014/chart" uri="{C3380CC4-5D6E-409C-BE32-E72D297353CC}">
              <c16:uniqueId val="{00000003-83D9-46E3-A35B-C019DB295F1B}"/>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Data'!$H$65:$N$65</c:f>
              <c:numCache>
                <c:formatCode>#,##0</c:formatCode>
                <c:ptCount val="7"/>
                <c:pt idx="0">
                  <c:v>2431037</c:v>
                </c:pt>
                <c:pt idx="1">
                  <c:v>2445231</c:v>
                </c:pt>
                <c:pt idx="2">
                  <c:v>2428110</c:v>
                </c:pt>
                <c:pt idx="3">
                  <c:v>2378893</c:v>
                </c:pt>
                <c:pt idx="4">
                  <c:v>2303397</c:v>
                </c:pt>
                <c:pt idx="5">
                  <c:v>2205068</c:v>
                </c:pt>
                <c:pt idx="6">
                  <c:v>2086279</c:v>
                </c:pt>
              </c:numCache>
            </c:numRef>
          </c:yVal>
          <c:smooth val="0"/>
          <c:extLst>
            <c:ext xmlns:c16="http://schemas.microsoft.com/office/drawing/2014/chart" uri="{C3380CC4-5D6E-409C-BE32-E72D297353CC}">
              <c16:uniqueId val="{00000004-83D9-46E3-A35B-C019DB295F1B}"/>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7.096069868995647E-2"/>
                  <c:y val="7.527853056308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AB-4074-941E-95A1356BED2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Data'!$H$63:$N$63</c:f>
              <c:numCache>
                <c:formatCode>#,##0</c:formatCode>
                <c:ptCount val="7"/>
                <c:pt idx="0">
                  <c:v>2431037</c:v>
                </c:pt>
                <c:pt idx="1">
                  <c:v>2555315</c:v>
                </c:pt>
                <c:pt idx="2">
                  <c:v>2676926</c:v>
                </c:pt>
                <c:pt idx="3">
                  <c:v>2827180</c:v>
                </c:pt>
                <c:pt idx="4">
                  <c:v>2944699</c:v>
                </c:pt>
                <c:pt idx="5">
                  <c:v>3045854</c:v>
                </c:pt>
                <c:pt idx="6">
                  <c:v>3147011</c:v>
                </c:pt>
              </c:numCache>
            </c:numRef>
          </c:yVal>
          <c:smooth val="0"/>
          <c:extLst>
            <c:ext xmlns:c16="http://schemas.microsoft.com/office/drawing/2014/chart" uri="{C3380CC4-5D6E-409C-BE32-E72D297353CC}">
              <c16:uniqueId val="{00000006-83D9-46E3-A35B-C019DB295F1B}"/>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2.0014556040756915E-2"/>
                  <c:y val="-7.527853056308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D9-46E3-A35B-C019DB295F1B}"/>
                </c:ext>
              </c:extLst>
            </c:dLbl>
            <c:dLbl>
              <c:idx val="5"/>
              <c:layout>
                <c:manualLayout>
                  <c:x val="-0.14374090247452687"/>
                  <c:y val="-6.6245106895513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D9-46E3-A35B-C019DB295F1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Data'!$C$62:$H$62</c:f>
              <c:numCache>
                <c:formatCode>#,##0</c:formatCode>
                <c:ptCount val="6"/>
                <c:pt idx="0">
                  <c:v>1571547</c:v>
                </c:pt>
                <c:pt idx="1">
                  <c:v>1719508</c:v>
                </c:pt>
                <c:pt idx="2">
                  <c:v>1950805</c:v>
                </c:pt>
                <c:pt idx="3">
                  <c:v>2186769</c:v>
                </c:pt>
                <c:pt idx="4">
                  <c:v>2421159</c:v>
                </c:pt>
                <c:pt idx="5">
                  <c:v>2431037</c:v>
                </c:pt>
              </c:numCache>
            </c:numRef>
          </c:yVal>
          <c:smooth val="0"/>
          <c:extLst>
            <c:ext xmlns:c16="http://schemas.microsoft.com/office/drawing/2014/chart" uri="{C3380CC4-5D6E-409C-BE32-E72D297353CC}">
              <c16:uniqueId val="{00000002-83D9-46E3-A35B-C019DB295F1B}"/>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Fairfield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Data'!$H$8:$N$8</c:f>
              <c:numCache>
                <c:formatCode>#,##0</c:formatCode>
                <c:ptCount val="7"/>
                <c:pt idx="0">
                  <c:v>161064</c:v>
                </c:pt>
                <c:pt idx="1">
                  <c:v>171704</c:v>
                </c:pt>
                <c:pt idx="2">
                  <c:v>188541</c:v>
                </c:pt>
                <c:pt idx="3">
                  <c:v>208055</c:v>
                </c:pt>
                <c:pt idx="4">
                  <c:v>229705</c:v>
                </c:pt>
                <c:pt idx="5">
                  <c:v>253189</c:v>
                </c:pt>
                <c:pt idx="6">
                  <c:v>278304</c:v>
                </c:pt>
              </c:numCache>
            </c:numRef>
          </c:yVal>
          <c:smooth val="0"/>
          <c:extLst>
            <c:ext xmlns:c16="http://schemas.microsoft.com/office/drawing/2014/chart" uri="{C3380CC4-5D6E-409C-BE32-E72D297353CC}">
              <c16:uniqueId val="{00000003-6A33-45ED-A0E8-44C17E41F356}"/>
            </c:ext>
          </c:extLst>
        </c:ser>
        <c:ser>
          <c:idx val="3"/>
          <c:order val="1"/>
          <c:tx>
            <c:strRef>
              <c:f>'Population Chart Data'!$B$5</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Data'!$H$9:$N$9</c:f>
              <c:numCache>
                <c:formatCode>#,##0</c:formatCode>
                <c:ptCount val="7"/>
                <c:pt idx="0">
                  <c:v>161064</c:v>
                </c:pt>
                <c:pt idx="1">
                  <c:v>163990</c:v>
                </c:pt>
                <c:pt idx="2">
                  <c:v>164104</c:v>
                </c:pt>
                <c:pt idx="3">
                  <c:v>161542</c:v>
                </c:pt>
                <c:pt idx="4">
                  <c:v>156843</c:v>
                </c:pt>
                <c:pt idx="5">
                  <c:v>150311</c:v>
                </c:pt>
                <c:pt idx="6">
                  <c:v>142147</c:v>
                </c:pt>
              </c:numCache>
            </c:numRef>
          </c:yVal>
          <c:smooth val="0"/>
          <c:extLst>
            <c:ext xmlns:c16="http://schemas.microsoft.com/office/drawing/2014/chart" uri="{C3380CC4-5D6E-409C-BE32-E72D297353CC}">
              <c16:uniqueId val="{00000004-6A33-45ED-A0E8-44C17E41F356}"/>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7.0960698689956331E-2"/>
                  <c:y val="7.82896717856067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30-4863-A546-154172FC654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Data'!$H$7:$N$7</c:f>
              <c:numCache>
                <c:formatCode>#,##0</c:formatCode>
                <c:ptCount val="7"/>
                <c:pt idx="0">
                  <c:v>161064</c:v>
                </c:pt>
                <c:pt idx="1">
                  <c:v>169183</c:v>
                </c:pt>
                <c:pt idx="2">
                  <c:v>178449</c:v>
                </c:pt>
                <c:pt idx="3">
                  <c:v>188820</c:v>
                </c:pt>
                <c:pt idx="4">
                  <c:v>197928</c:v>
                </c:pt>
                <c:pt idx="5">
                  <c:v>206404</c:v>
                </c:pt>
                <c:pt idx="6">
                  <c:v>214880</c:v>
                </c:pt>
              </c:numCache>
            </c:numRef>
          </c:yVal>
          <c:smooth val="0"/>
          <c:extLst>
            <c:ext xmlns:c16="http://schemas.microsoft.com/office/drawing/2014/chart" uri="{C3380CC4-5D6E-409C-BE32-E72D297353CC}">
              <c16:uniqueId val="{00000006-6A33-45ED-A0E8-44C17E41F356}"/>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1.0917030567685589E-2"/>
                  <c:y val="-7.527853056308352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33-45ED-A0E8-44C17E41F356}"/>
                </c:ext>
              </c:extLst>
            </c:dLbl>
            <c:dLbl>
              <c:idx val="5"/>
              <c:layout>
                <c:manualLayout>
                  <c:x val="-0.12190684133915575"/>
                  <c:y val="-7.226738934056006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33-45ED-A0E8-44C17E41F35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Data'!$C$6:$H$6</c:f>
              <c:numCache>
                <c:formatCode>#,##0</c:formatCode>
                <c:ptCount val="6"/>
                <c:pt idx="0">
                  <c:v>93678</c:v>
                </c:pt>
                <c:pt idx="1">
                  <c:v>103823</c:v>
                </c:pt>
                <c:pt idx="2">
                  <c:v>123485</c:v>
                </c:pt>
                <c:pt idx="3">
                  <c:v>146417</c:v>
                </c:pt>
                <c:pt idx="4">
                  <c:v>159357</c:v>
                </c:pt>
                <c:pt idx="5">
                  <c:v>161064</c:v>
                </c:pt>
              </c:numCache>
            </c:numRef>
          </c:yVal>
          <c:smooth val="0"/>
          <c:extLst>
            <c:ext xmlns:c16="http://schemas.microsoft.com/office/drawing/2014/chart" uri="{C3380CC4-5D6E-409C-BE32-E72D297353CC}">
              <c16:uniqueId val="{00000002-6A33-45ED-A0E8-44C17E41F356}"/>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Fayette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92913385826768E-2"/>
          <c:y val="0.11412248943136852"/>
          <c:w val="0.89230635881213538"/>
          <c:h val="0.71643964558630713"/>
        </c:manualLayout>
      </c:layout>
      <c:scatterChart>
        <c:scatterStyle val="lineMarker"/>
        <c:varyColors val="0"/>
        <c:ser>
          <c:idx val="2"/>
          <c:order val="0"/>
          <c:tx>
            <c:strRef>
              <c:f>'Population Chart Data'!$B$4</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Data'!$H$12:$N$12</c:f>
              <c:numCache>
                <c:formatCode>#,##0</c:formatCode>
                <c:ptCount val="7"/>
                <c:pt idx="0">
                  <c:v>28906</c:v>
                </c:pt>
                <c:pt idx="1">
                  <c:v>29855</c:v>
                </c:pt>
                <c:pt idx="2">
                  <c:v>31216</c:v>
                </c:pt>
                <c:pt idx="3">
                  <c:v>32814</c:v>
                </c:pt>
                <c:pt idx="4">
                  <c:v>34594</c:v>
                </c:pt>
                <c:pt idx="5">
                  <c:v>36534</c:v>
                </c:pt>
                <c:pt idx="6">
                  <c:v>38618</c:v>
                </c:pt>
              </c:numCache>
            </c:numRef>
          </c:yVal>
          <c:smooth val="0"/>
          <c:extLst>
            <c:ext xmlns:c16="http://schemas.microsoft.com/office/drawing/2014/chart" uri="{C3380CC4-5D6E-409C-BE32-E72D297353CC}">
              <c16:uniqueId val="{00000003-4F00-4D8E-AC3D-2CD5219A928B}"/>
            </c:ext>
          </c:extLst>
        </c:ser>
        <c:ser>
          <c:idx val="3"/>
          <c:order val="1"/>
          <c:tx>
            <c:strRef>
              <c:f>'Population Chart Data'!$B$5</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Data'!$H$13:$N$13</c:f>
              <c:numCache>
                <c:formatCode>#,##0</c:formatCode>
                <c:ptCount val="7"/>
                <c:pt idx="0">
                  <c:v>28906</c:v>
                </c:pt>
                <c:pt idx="1">
                  <c:v>28912</c:v>
                </c:pt>
                <c:pt idx="2">
                  <c:v>28691</c:v>
                </c:pt>
                <c:pt idx="3">
                  <c:v>28240</c:v>
                </c:pt>
                <c:pt idx="4">
                  <c:v>27601</c:v>
                </c:pt>
                <c:pt idx="5">
                  <c:v>26802</c:v>
                </c:pt>
                <c:pt idx="6">
                  <c:v>25859</c:v>
                </c:pt>
              </c:numCache>
            </c:numRef>
          </c:yVal>
          <c:smooth val="0"/>
          <c:extLst>
            <c:ext xmlns:c16="http://schemas.microsoft.com/office/drawing/2014/chart" uri="{C3380CC4-5D6E-409C-BE32-E72D297353CC}">
              <c16:uniqueId val="{00000004-4F00-4D8E-AC3D-2CD5219A928B}"/>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5.458515283842795E-2"/>
                  <c:y val="5.118940078289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64-4C21-9F58-0934C921E1E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Data'!$H$11:$N$11</c:f>
              <c:numCache>
                <c:formatCode>#,##0</c:formatCode>
                <c:ptCount val="7"/>
                <c:pt idx="0">
                  <c:v>28906</c:v>
                </c:pt>
                <c:pt idx="1">
                  <c:v>29419</c:v>
                </c:pt>
                <c:pt idx="2">
                  <c:v>30011</c:v>
                </c:pt>
                <c:pt idx="3">
                  <c:v>30634</c:v>
                </c:pt>
                <c:pt idx="4">
                  <c:v>31220</c:v>
                </c:pt>
                <c:pt idx="5">
                  <c:v>31790</c:v>
                </c:pt>
                <c:pt idx="6">
                  <c:v>32360</c:v>
                </c:pt>
              </c:numCache>
            </c:numRef>
          </c:yVal>
          <c:smooth val="0"/>
          <c:extLst>
            <c:ext xmlns:c16="http://schemas.microsoft.com/office/drawing/2014/chart" uri="{C3380CC4-5D6E-409C-BE32-E72D297353CC}">
              <c16:uniqueId val="{00000006-4F00-4D8E-AC3D-2CD5219A928B}"/>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5.4585152838427945E-3"/>
                  <c:y val="-5.42005420054200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00-4D8E-AC3D-2CD5219A928B}"/>
                </c:ext>
              </c:extLst>
            </c:dLbl>
            <c:dLbl>
              <c:idx val="5"/>
              <c:layout>
                <c:manualLayout>
                  <c:x val="-0.1091703056768559"/>
                  <c:y val="-5.118940078289671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00-4D8E-AC3D-2CD5219A928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Data'!$C$10:$H$10</c:f>
              <c:numCache>
                <c:formatCode>#,##0</c:formatCode>
                <c:ptCount val="6"/>
                <c:pt idx="0">
                  <c:v>27467</c:v>
                </c:pt>
                <c:pt idx="1">
                  <c:v>27501</c:v>
                </c:pt>
                <c:pt idx="2">
                  <c:v>28495</c:v>
                </c:pt>
                <c:pt idx="3">
                  <c:v>29014</c:v>
                </c:pt>
                <c:pt idx="4">
                  <c:v>28939</c:v>
                </c:pt>
                <c:pt idx="5">
                  <c:v>28906</c:v>
                </c:pt>
              </c:numCache>
            </c:numRef>
          </c:yVal>
          <c:smooth val="0"/>
          <c:extLst>
            <c:ext xmlns:c16="http://schemas.microsoft.com/office/drawing/2014/chart" uri="{C3380CC4-5D6E-409C-BE32-E72D297353CC}">
              <c16:uniqueId val="{00000002-4F00-4D8E-AC3D-2CD5219A928B}"/>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Franklin</a:t>
            </a:r>
            <a:r>
              <a:rPr lang="en-US" baseline="0"/>
              <a:t> County Population</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Data'!$H$16:$N$16</c:f>
              <c:numCache>
                <c:formatCode>#,##0</c:formatCode>
                <c:ptCount val="7"/>
                <c:pt idx="0">
                  <c:v>1321414</c:v>
                </c:pt>
                <c:pt idx="1">
                  <c:v>1409654</c:v>
                </c:pt>
                <c:pt idx="2">
                  <c:v>1506988</c:v>
                </c:pt>
                <c:pt idx="3">
                  <c:v>1617180</c:v>
                </c:pt>
                <c:pt idx="4">
                  <c:v>1738045</c:v>
                </c:pt>
                <c:pt idx="5">
                  <c:v>1868239</c:v>
                </c:pt>
                <c:pt idx="6">
                  <c:v>2006828</c:v>
                </c:pt>
              </c:numCache>
            </c:numRef>
          </c:yVal>
          <c:smooth val="0"/>
          <c:extLst>
            <c:ext xmlns:c16="http://schemas.microsoft.com/office/drawing/2014/chart" uri="{C3380CC4-5D6E-409C-BE32-E72D297353CC}">
              <c16:uniqueId val="{00000003-8F40-466D-8469-3B3A70A8A46F}"/>
            </c:ext>
          </c:extLst>
        </c:ser>
        <c:ser>
          <c:idx val="3"/>
          <c:order val="1"/>
          <c:tx>
            <c:strRef>
              <c:f>'Population Chart Data'!$B$5</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Data'!$H$17:$N$17</c:f>
              <c:numCache>
                <c:formatCode>#,##0</c:formatCode>
                <c:ptCount val="7"/>
                <c:pt idx="0">
                  <c:v>1321414</c:v>
                </c:pt>
                <c:pt idx="1">
                  <c:v>1333445</c:v>
                </c:pt>
                <c:pt idx="2">
                  <c:v>1327469</c:v>
                </c:pt>
                <c:pt idx="3">
                  <c:v>1308636</c:v>
                </c:pt>
                <c:pt idx="4">
                  <c:v>1279131</c:v>
                </c:pt>
                <c:pt idx="5">
                  <c:v>1240296</c:v>
                </c:pt>
                <c:pt idx="6">
                  <c:v>1193066</c:v>
                </c:pt>
              </c:numCache>
            </c:numRef>
          </c:yVal>
          <c:smooth val="0"/>
          <c:extLst>
            <c:ext xmlns:c16="http://schemas.microsoft.com/office/drawing/2014/chart" uri="{C3380CC4-5D6E-409C-BE32-E72D297353CC}">
              <c16:uniqueId val="{00000004-8F40-466D-8469-3B3A70A8A46F}"/>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6.9141193595342071E-2"/>
                  <c:y val="7.22673893405600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54-477C-92C9-D760CE44A3C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Data'!$H$15:$N$15</c:f>
              <c:numCache>
                <c:formatCode>#,##0</c:formatCode>
                <c:ptCount val="7"/>
                <c:pt idx="0">
                  <c:v>1321414</c:v>
                </c:pt>
                <c:pt idx="1">
                  <c:v>1390127</c:v>
                </c:pt>
                <c:pt idx="2">
                  <c:v>1447090</c:v>
                </c:pt>
                <c:pt idx="3">
                  <c:v>1519844</c:v>
                </c:pt>
                <c:pt idx="4">
                  <c:v>1574551</c:v>
                </c:pt>
                <c:pt idx="5">
                  <c:v>1620232</c:v>
                </c:pt>
                <c:pt idx="6">
                  <c:v>1665914</c:v>
                </c:pt>
              </c:numCache>
            </c:numRef>
          </c:yVal>
          <c:smooth val="0"/>
          <c:extLst>
            <c:ext xmlns:c16="http://schemas.microsoft.com/office/drawing/2014/chart" uri="{C3380CC4-5D6E-409C-BE32-E72D297353CC}">
              <c16:uniqueId val="{00000006-8F40-466D-8469-3B3A70A8A46F}"/>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1.6375545851528384E-2"/>
                  <c:y val="-7.5278530563083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40-466D-8469-3B3A70A8A46F}"/>
                </c:ext>
              </c:extLst>
            </c:dLbl>
            <c:dLbl>
              <c:idx val="5"/>
              <c:layout>
                <c:manualLayout>
                  <c:x val="-0.13646288209606988"/>
                  <c:y val="-4.8178259560373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40-466D-8469-3B3A70A8A46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Data'!$C$14:$H$14</c:f>
              <c:numCache>
                <c:formatCode>#,##0</c:formatCode>
                <c:ptCount val="6"/>
                <c:pt idx="0">
                  <c:v>869126</c:v>
                </c:pt>
                <c:pt idx="1">
                  <c:v>965600</c:v>
                </c:pt>
                <c:pt idx="2">
                  <c:v>1072018</c:v>
                </c:pt>
                <c:pt idx="3">
                  <c:v>1166202</c:v>
                </c:pt>
                <c:pt idx="4">
                  <c:v>1324013</c:v>
                </c:pt>
                <c:pt idx="5">
                  <c:v>1321414</c:v>
                </c:pt>
              </c:numCache>
            </c:numRef>
          </c:yVal>
          <c:smooth val="0"/>
          <c:extLst>
            <c:ext xmlns:c16="http://schemas.microsoft.com/office/drawing/2014/chart" uri="{C3380CC4-5D6E-409C-BE32-E72D297353CC}">
              <c16:uniqueId val="{00000002-8F40-466D-8469-3B3A70A8A46F}"/>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Hocking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Data'!$H$20:$N$20</c:f>
              <c:numCache>
                <c:formatCode>#,##0</c:formatCode>
                <c:ptCount val="7"/>
                <c:pt idx="0">
                  <c:v>28097</c:v>
                </c:pt>
                <c:pt idx="1">
                  <c:v>28660</c:v>
                </c:pt>
                <c:pt idx="2">
                  <c:v>29751</c:v>
                </c:pt>
                <c:pt idx="3">
                  <c:v>31239</c:v>
                </c:pt>
                <c:pt idx="4">
                  <c:v>33041</c:v>
                </c:pt>
                <c:pt idx="5">
                  <c:v>35114</c:v>
                </c:pt>
                <c:pt idx="6">
                  <c:v>37429</c:v>
                </c:pt>
              </c:numCache>
            </c:numRef>
          </c:yVal>
          <c:smooth val="0"/>
          <c:extLst>
            <c:ext xmlns:c16="http://schemas.microsoft.com/office/drawing/2014/chart" uri="{C3380CC4-5D6E-409C-BE32-E72D297353CC}">
              <c16:uniqueId val="{00000003-5D75-4FB8-858B-9D5A52BD8A85}"/>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chemeClr val="bg1">
                  <a:lumMod val="65000"/>
                </a:schemeClr>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Data'!$H$21:$N$21</c:f>
              <c:numCache>
                <c:formatCode>#,##0</c:formatCode>
                <c:ptCount val="7"/>
                <c:pt idx="0">
                  <c:v>28097</c:v>
                </c:pt>
                <c:pt idx="1">
                  <c:v>27122</c:v>
                </c:pt>
                <c:pt idx="2">
                  <c:v>25535</c:v>
                </c:pt>
                <c:pt idx="3">
                  <c:v>23571</c:v>
                </c:pt>
                <c:pt idx="4">
                  <c:v>21295</c:v>
                </c:pt>
                <c:pt idx="5">
                  <c:v>18747</c:v>
                </c:pt>
                <c:pt idx="6">
                  <c:v>15958</c:v>
                </c:pt>
              </c:numCache>
            </c:numRef>
          </c:yVal>
          <c:smooth val="0"/>
          <c:extLst>
            <c:ext xmlns:c16="http://schemas.microsoft.com/office/drawing/2014/chart" uri="{C3380CC4-5D6E-409C-BE32-E72D297353CC}">
              <c16:uniqueId val="{00000004-5D75-4FB8-858B-9D5A52BD8A85}"/>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9.0975254730713245E-2"/>
                  <c:y val="5.11894007828967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14-4D4D-9721-7D43903F200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Data'!$H$19:$N$19</c:f>
              <c:numCache>
                <c:formatCode>#,##0</c:formatCode>
                <c:ptCount val="7"/>
                <c:pt idx="0">
                  <c:v>28097</c:v>
                </c:pt>
                <c:pt idx="1">
                  <c:v>27965</c:v>
                </c:pt>
                <c:pt idx="2">
                  <c:v>27762</c:v>
                </c:pt>
                <c:pt idx="3">
                  <c:v>27629</c:v>
                </c:pt>
                <c:pt idx="4">
                  <c:v>27428</c:v>
                </c:pt>
                <c:pt idx="5">
                  <c:v>27190</c:v>
                </c:pt>
                <c:pt idx="6">
                  <c:v>26953</c:v>
                </c:pt>
              </c:numCache>
            </c:numRef>
          </c:yVal>
          <c:smooth val="0"/>
          <c:extLst>
            <c:ext xmlns:c16="http://schemas.microsoft.com/office/drawing/2014/chart" uri="{C3380CC4-5D6E-409C-BE32-E72D297353CC}">
              <c16:uniqueId val="{00000006-5D75-4FB8-858B-9D5A52BD8A85}"/>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1.4556040756914119E-2"/>
                  <c:y val="-7.52785305630834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75-4FB8-858B-9D5A52BD8A85}"/>
                </c:ext>
              </c:extLst>
            </c:dLbl>
            <c:dLbl>
              <c:idx val="5"/>
              <c:layout>
                <c:manualLayout>
                  <c:x val="-0.11098981077147016"/>
                  <c:y val="-7.22673893405600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75-4FB8-858B-9D5A52BD8A8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Data'!$C$18:$H$18</c:f>
              <c:numCache>
                <c:formatCode>#,##0</c:formatCode>
                <c:ptCount val="6"/>
                <c:pt idx="0">
                  <c:v>24304</c:v>
                </c:pt>
                <c:pt idx="1">
                  <c:v>25594</c:v>
                </c:pt>
                <c:pt idx="2">
                  <c:v>28262</c:v>
                </c:pt>
                <c:pt idx="3">
                  <c:v>29478</c:v>
                </c:pt>
                <c:pt idx="4">
                  <c:v>27999</c:v>
                </c:pt>
                <c:pt idx="5">
                  <c:v>28097</c:v>
                </c:pt>
              </c:numCache>
            </c:numRef>
          </c:yVal>
          <c:smooth val="0"/>
          <c:extLst>
            <c:ext xmlns:c16="http://schemas.microsoft.com/office/drawing/2014/chart" uri="{C3380CC4-5D6E-409C-BE32-E72D297353CC}">
              <c16:uniqueId val="{00000002-5D75-4FB8-858B-9D5A52BD8A85}"/>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Knox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Data'!$H$24:$N$24</c:f>
              <c:numCache>
                <c:formatCode>#,##0</c:formatCode>
                <c:ptCount val="7"/>
                <c:pt idx="0">
                  <c:v>62897</c:v>
                </c:pt>
                <c:pt idx="1">
                  <c:v>65164</c:v>
                </c:pt>
                <c:pt idx="2">
                  <c:v>69227</c:v>
                </c:pt>
                <c:pt idx="3">
                  <c:v>74288</c:v>
                </c:pt>
                <c:pt idx="4">
                  <c:v>80150</c:v>
                </c:pt>
                <c:pt idx="5">
                  <c:v>86702</c:v>
                </c:pt>
                <c:pt idx="6">
                  <c:v>93868</c:v>
                </c:pt>
              </c:numCache>
            </c:numRef>
          </c:yVal>
          <c:smooth val="0"/>
          <c:extLst>
            <c:ext xmlns:c16="http://schemas.microsoft.com/office/drawing/2014/chart" uri="{C3380CC4-5D6E-409C-BE32-E72D297353CC}">
              <c16:uniqueId val="{00000003-3F11-4D12-8AB5-2DBD1D98ACB7}"/>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Data'!$H$25:$N$25</c:f>
              <c:numCache>
                <c:formatCode>#,##0</c:formatCode>
                <c:ptCount val="7"/>
                <c:pt idx="0">
                  <c:v>62897</c:v>
                </c:pt>
                <c:pt idx="1">
                  <c:v>61970</c:v>
                </c:pt>
                <c:pt idx="2">
                  <c:v>59572</c:v>
                </c:pt>
                <c:pt idx="3">
                  <c:v>56176</c:v>
                </c:pt>
                <c:pt idx="4">
                  <c:v>51978</c:v>
                </c:pt>
                <c:pt idx="5">
                  <c:v>47091</c:v>
                </c:pt>
                <c:pt idx="6">
                  <c:v>41589</c:v>
                </c:pt>
              </c:numCache>
            </c:numRef>
          </c:yVal>
          <c:smooth val="0"/>
          <c:extLst>
            <c:ext xmlns:c16="http://schemas.microsoft.com/office/drawing/2014/chart" uri="{C3380CC4-5D6E-409C-BE32-E72D297353CC}">
              <c16:uniqueId val="{00000004-3F11-4D12-8AB5-2DBD1D98ACB7}"/>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8.1877729257641918E-2"/>
                  <c:y val="6.32339656729900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81-4000-B1F4-10C5D6301C2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Data'!$H$23:$N$23</c:f>
              <c:numCache>
                <c:formatCode>#,##0</c:formatCode>
                <c:ptCount val="7"/>
                <c:pt idx="0">
                  <c:v>62897</c:v>
                </c:pt>
                <c:pt idx="1">
                  <c:v>64157</c:v>
                </c:pt>
                <c:pt idx="2">
                  <c:v>65339</c:v>
                </c:pt>
                <c:pt idx="3">
                  <c:v>67013</c:v>
                </c:pt>
                <c:pt idx="4">
                  <c:v>68125</c:v>
                </c:pt>
                <c:pt idx="5">
                  <c:v>68957</c:v>
                </c:pt>
                <c:pt idx="6">
                  <c:v>69790</c:v>
                </c:pt>
              </c:numCache>
            </c:numRef>
          </c:yVal>
          <c:smooth val="0"/>
          <c:extLst>
            <c:ext xmlns:c16="http://schemas.microsoft.com/office/drawing/2014/chart" uri="{C3380CC4-5D6E-409C-BE32-E72D297353CC}">
              <c16:uniqueId val="{00000006-3F11-4D12-8AB5-2DBD1D98ACB7}"/>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2.9112081513828221E-2"/>
                  <c:y val="-6.323396567299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11-4D12-8AB5-2DBD1D98ACB7}"/>
                </c:ext>
              </c:extLst>
            </c:dLbl>
            <c:dLbl>
              <c:idx val="5"/>
              <c:layout>
                <c:manualLayout>
                  <c:x val="-0.10735080058224163"/>
                  <c:y val="-4.8178259560373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1-4D12-8AB5-2DBD1D98ACB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Data'!$C$22:$H$22</c:f>
              <c:numCache>
                <c:formatCode>#,##0</c:formatCode>
                <c:ptCount val="6"/>
                <c:pt idx="0">
                  <c:v>46304</c:v>
                </c:pt>
                <c:pt idx="1">
                  <c:v>47637</c:v>
                </c:pt>
                <c:pt idx="2">
                  <c:v>54616</c:v>
                </c:pt>
                <c:pt idx="3">
                  <c:v>61090</c:v>
                </c:pt>
                <c:pt idx="4">
                  <c:v>62765</c:v>
                </c:pt>
                <c:pt idx="5">
                  <c:v>62897</c:v>
                </c:pt>
              </c:numCache>
            </c:numRef>
          </c:yVal>
          <c:smooth val="0"/>
          <c:extLst>
            <c:ext xmlns:c16="http://schemas.microsoft.com/office/drawing/2014/chart" uri="{C3380CC4-5D6E-409C-BE32-E72D297353CC}">
              <c16:uniqueId val="{00000002-3F11-4D12-8AB5-2DBD1D98ACB7}"/>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Licking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977483982624436E-2"/>
          <c:y val="0.11713363065389185"/>
          <c:w val="0.88124376783688063"/>
          <c:h val="0.71643964558630713"/>
        </c:manualLayout>
      </c:layout>
      <c:scatterChart>
        <c:scatterStyle val="lineMarker"/>
        <c:varyColors val="0"/>
        <c:ser>
          <c:idx val="2"/>
          <c:order val="0"/>
          <c:tx>
            <c:strRef>
              <c:f>'Population Chart Data'!$B$4</c:f>
              <c:strCache>
                <c:ptCount val="1"/>
                <c:pt idx="0">
                  <c:v>Confidence limit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Data'!$H$28:$N$28</c:f>
              <c:numCache>
                <c:formatCode>#,##0</c:formatCode>
                <c:ptCount val="7"/>
                <c:pt idx="0">
                  <c:v>180401</c:v>
                </c:pt>
                <c:pt idx="1">
                  <c:v>189312</c:v>
                </c:pt>
                <c:pt idx="2">
                  <c:v>203164</c:v>
                </c:pt>
                <c:pt idx="3">
                  <c:v>219200</c:v>
                </c:pt>
                <c:pt idx="4">
                  <c:v>237045</c:v>
                </c:pt>
                <c:pt idx="5">
                  <c:v>256471</c:v>
                </c:pt>
                <c:pt idx="6">
                  <c:v>277319</c:v>
                </c:pt>
              </c:numCache>
            </c:numRef>
          </c:yVal>
          <c:smooth val="0"/>
          <c:extLst>
            <c:ext xmlns:c16="http://schemas.microsoft.com/office/drawing/2014/chart" uri="{C3380CC4-5D6E-409C-BE32-E72D297353CC}">
              <c16:uniqueId val="{00000003-441E-41DE-91D8-1632BDE7348F}"/>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Data'!$H$29:$N$29</c:f>
              <c:numCache>
                <c:formatCode>#,##0</c:formatCode>
                <c:ptCount val="7"/>
                <c:pt idx="0">
                  <c:v>180401</c:v>
                </c:pt>
                <c:pt idx="1">
                  <c:v>176808</c:v>
                </c:pt>
                <c:pt idx="2">
                  <c:v>173324</c:v>
                </c:pt>
                <c:pt idx="3">
                  <c:v>167658</c:v>
                </c:pt>
                <c:pt idx="4">
                  <c:v>160181</c:v>
                </c:pt>
                <c:pt idx="5">
                  <c:v>151123</c:v>
                </c:pt>
                <c:pt idx="6">
                  <c:v>140644</c:v>
                </c:pt>
              </c:numCache>
            </c:numRef>
          </c:yVal>
          <c:smooth val="0"/>
          <c:extLst>
            <c:ext xmlns:c16="http://schemas.microsoft.com/office/drawing/2014/chart" uri="{C3380CC4-5D6E-409C-BE32-E72D297353CC}">
              <c16:uniqueId val="{00000004-441E-41DE-91D8-1632BDE7348F}"/>
            </c:ext>
          </c:extLst>
        </c:ser>
        <c:ser>
          <c:idx val="1"/>
          <c:order val="2"/>
          <c:tx>
            <c:strRef>
              <c:f>'Population Chart Data'!$B$3</c:f>
              <c:strCache>
                <c:ptCount val="1"/>
                <c:pt idx="0">
                  <c:v>Forecasted population</c:v>
                </c:pt>
              </c:strCache>
            </c:strRef>
          </c:tx>
          <c:spPr>
            <a:ln w="1905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7.2780203784570591E-2"/>
                  <c:y val="8.43119542306533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D3-4342-A958-456365752F1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Data'!$H$27:$N$27</c:f>
              <c:numCache>
                <c:formatCode>#,##0</c:formatCode>
                <c:ptCount val="7"/>
                <c:pt idx="0">
                  <c:v>180401</c:v>
                </c:pt>
                <c:pt idx="1">
                  <c:v>190915</c:v>
                </c:pt>
                <c:pt idx="2">
                  <c:v>200710</c:v>
                </c:pt>
                <c:pt idx="3">
                  <c:v>216962</c:v>
                </c:pt>
                <c:pt idx="4">
                  <c:v>225833</c:v>
                </c:pt>
                <c:pt idx="5">
                  <c:v>231017</c:v>
                </c:pt>
                <c:pt idx="6">
                  <c:v>236202</c:v>
                </c:pt>
              </c:numCache>
            </c:numRef>
          </c:yVal>
          <c:smooth val="0"/>
          <c:extLst>
            <c:ext xmlns:c16="http://schemas.microsoft.com/office/drawing/2014/chart" uri="{C3380CC4-5D6E-409C-BE32-E72D297353CC}">
              <c16:uniqueId val="{00000006-441E-41DE-91D8-1632BDE7348F}"/>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1.2736535662299854E-2"/>
                  <c:y val="-6.6245106895513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1E-41DE-91D8-1632BDE7348F}"/>
                </c:ext>
              </c:extLst>
            </c:dLbl>
            <c:dLbl>
              <c:idx val="5"/>
              <c:layout>
                <c:manualLayout>
                  <c:x val="-0.13282387190684133"/>
                  <c:y val="-6.3233965672990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1E-41DE-91D8-1632BDE7348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Data'!$C$26:$H$26</c:f>
              <c:numCache>
                <c:formatCode>#,##0</c:formatCode>
                <c:ptCount val="6"/>
                <c:pt idx="0">
                  <c:v>120981</c:v>
                </c:pt>
                <c:pt idx="1">
                  <c:v>129006</c:v>
                </c:pt>
                <c:pt idx="2">
                  <c:v>146268</c:v>
                </c:pt>
                <c:pt idx="3">
                  <c:v>166705</c:v>
                </c:pt>
                <c:pt idx="4">
                  <c:v>178680</c:v>
                </c:pt>
                <c:pt idx="5">
                  <c:v>180401</c:v>
                </c:pt>
              </c:numCache>
            </c:numRef>
          </c:yVal>
          <c:smooth val="0"/>
          <c:extLst>
            <c:ext xmlns:c16="http://schemas.microsoft.com/office/drawing/2014/chart" uri="{C3380CC4-5D6E-409C-BE32-E72D297353CC}">
              <c16:uniqueId val="{00000002-441E-41DE-91D8-1632BDE7348F}"/>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Logan County Population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Data'!$H$32:$N$32</c:f>
              <c:numCache>
                <c:formatCode>#,##0</c:formatCode>
                <c:ptCount val="7"/>
                <c:pt idx="0">
                  <c:v>46035</c:v>
                </c:pt>
                <c:pt idx="1">
                  <c:v>47290</c:v>
                </c:pt>
                <c:pt idx="2">
                  <c:v>49351</c:v>
                </c:pt>
                <c:pt idx="3">
                  <c:v>51833</c:v>
                </c:pt>
                <c:pt idx="4">
                  <c:v>54679</c:v>
                </c:pt>
                <c:pt idx="5">
                  <c:v>57844</c:v>
                </c:pt>
                <c:pt idx="6">
                  <c:v>61297</c:v>
                </c:pt>
              </c:numCache>
            </c:numRef>
          </c:yVal>
          <c:smooth val="0"/>
          <c:extLst>
            <c:ext xmlns:c16="http://schemas.microsoft.com/office/drawing/2014/chart" uri="{C3380CC4-5D6E-409C-BE32-E72D297353CC}">
              <c16:uniqueId val="{00000003-9299-4B58-9ADE-6BBF56B6D1CD}"/>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Data'!$H$33:$N$33</c:f>
              <c:numCache>
                <c:formatCode>#,##0</c:formatCode>
                <c:ptCount val="7"/>
                <c:pt idx="0">
                  <c:v>46035</c:v>
                </c:pt>
                <c:pt idx="1">
                  <c:v>44871</c:v>
                </c:pt>
                <c:pt idx="2">
                  <c:v>43377</c:v>
                </c:pt>
                <c:pt idx="3">
                  <c:v>41448</c:v>
                </c:pt>
                <c:pt idx="4">
                  <c:v>39156</c:v>
                </c:pt>
                <c:pt idx="5">
                  <c:v>36544</c:v>
                </c:pt>
                <c:pt idx="6">
                  <c:v>33644</c:v>
                </c:pt>
              </c:numCache>
            </c:numRef>
          </c:yVal>
          <c:smooth val="0"/>
          <c:extLst>
            <c:ext xmlns:c16="http://schemas.microsoft.com/office/drawing/2014/chart" uri="{C3380CC4-5D6E-409C-BE32-E72D297353CC}">
              <c16:uniqueId val="{00000004-9299-4B58-9ADE-6BBF56B6D1CD}"/>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7.6419213973799263E-2"/>
                  <c:y val="4.81782595603733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51-4955-90F8-F9EC38600A7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Data'!$H$31:$N$31</c:f>
              <c:numCache>
                <c:formatCode>#,##0</c:formatCode>
                <c:ptCount val="7"/>
                <c:pt idx="0">
                  <c:v>46035</c:v>
                </c:pt>
                <c:pt idx="1">
                  <c:v>46095</c:v>
                </c:pt>
                <c:pt idx="2">
                  <c:v>46407</c:v>
                </c:pt>
                <c:pt idx="3">
                  <c:v>46763</c:v>
                </c:pt>
                <c:pt idx="4">
                  <c:v>47058</c:v>
                </c:pt>
                <c:pt idx="5">
                  <c:v>47335</c:v>
                </c:pt>
                <c:pt idx="6">
                  <c:v>47611</c:v>
                </c:pt>
              </c:numCache>
            </c:numRef>
          </c:yVal>
          <c:smooth val="0"/>
          <c:extLst>
            <c:ext xmlns:c16="http://schemas.microsoft.com/office/drawing/2014/chart" uri="{C3380CC4-5D6E-409C-BE32-E72D297353CC}">
              <c16:uniqueId val="{00000006-9299-4B58-9ADE-6BBF56B6D1CD}"/>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1.6375545851528367E-2"/>
                  <c:y val="-8.130081300813002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99-4B58-9ADE-6BBF56B6D1CD}"/>
                </c:ext>
              </c:extLst>
            </c:dLbl>
            <c:dLbl>
              <c:idx val="5"/>
              <c:layout>
                <c:manualLayout>
                  <c:x val="-9.8253275109170299E-2"/>
                  <c:y val="-5.721168322794339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99-4B58-9ADE-6BBF56B6D1C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Data'!$C$30:$H$30</c:f>
              <c:numCache>
                <c:formatCode>#,##0</c:formatCode>
                <c:ptCount val="6"/>
                <c:pt idx="0">
                  <c:v>39155</c:v>
                </c:pt>
                <c:pt idx="1">
                  <c:v>42417</c:v>
                </c:pt>
                <c:pt idx="2">
                  <c:v>45984</c:v>
                </c:pt>
                <c:pt idx="3">
                  <c:v>45743</c:v>
                </c:pt>
                <c:pt idx="4">
                  <c:v>46065</c:v>
                </c:pt>
                <c:pt idx="5">
                  <c:v>46035</c:v>
                </c:pt>
              </c:numCache>
            </c:numRef>
          </c:yVal>
          <c:smooth val="0"/>
          <c:extLst>
            <c:ext xmlns:c16="http://schemas.microsoft.com/office/drawing/2014/chart" uri="{C3380CC4-5D6E-409C-BE32-E72D297353CC}">
              <c16:uniqueId val="{00000002-9299-4B58-9ADE-6BBF56B6D1CD}"/>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Marion County</a:t>
            </a:r>
            <a:r>
              <a:rPr lang="en-US" baseline="0"/>
              <a:t> Population</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'Population Chart Data'!$B$4</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Data'!$H$40:$N$40</c:f>
              <c:numCache>
                <c:formatCode>#,##0</c:formatCode>
                <c:ptCount val="7"/>
                <c:pt idx="0">
                  <c:v>65291</c:v>
                </c:pt>
                <c:pt idx="1">
                  <c:v>66329</c:v>
                </c:pt>
                <c:pt idx="2">
                  <c:v>66651</c:v>
                </c:pt>
                <c:pt idx="3">
                  <c:v>66806</c:v>
                </c:pt>
                <c:pt idx="4">
                  <c:v>66879</c:v>
                </c:pt>
                <c:pt idx="5">
                  <c:v>66903</c:v>
                </c:pt>
                <c:pt idx="6">
                  <c:v>66892</c:v>
                </c:pt>
              </c:numCache>
            </c:numRef>
          </c:yVal>
          <c:smooth val="0"/>
          <c:extLst>
            <c:ext xmlns:c16="http://schemas.microsoft.com/office/drawing/2014/chart" uri="{C3380CC4-5D6E-409C-BE32-E72D297353CC}">
              <c16:uniqueId val="{00000003-47CB-4785-833F-AC9C62207EE3}"/>
            </c:ext>
          </c:extLst>
        </c:ser>
        <c:ser>
          <c:idx val="3"/>
          <c:order val="1"/>
          <c:tx>
            <c:strRef>
              <c:f>'Population Chart Data'!$B$5</c:f>
              <c:strCache>
                <c:ptCount val="1"/>
                <c:pt idx="0">
                  <c:v>Confidence limit</c:v>
                </c:pt>
              </c:strCache>
            </c:strRef>
          </c:tx>
          <c:spPr>
            <a:ln w="19050" cap="rnd">
              <a:solidFill>
                <a:srgbClr val="A6A6A6"/>
              </a:solidFill>
              <a:round/>
            </a:ln>
            <a:effectLst/>
          </c:spPr>
          <c:marker>
            <c:symbol val="circle"/>
            <c:size val="5"/>
            <c:spPr>
              <a:solidFill>
                <a:srgbClr val="A6A6A6"/>
              </a:solidFill>
              <a:ln w="9525">
                <a:solidFill>
                  <a:srgbClr val="A6A6A6"/>
                </a:solidFill>
              </a:ln>
              <a:effectLst/>
            </c:spPr>
          </c:marker>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Data'!$H$41:$N$41</c:f>
              <c:numCache>
                <c:formatCode>#,##0</c:formatCode>
                <c:ptCount val="7"/>
                <c:pt idx="0">
                  <c:v>65291</c:v>
                </c:pt>
                <c:pt idx="1">
                  <c:v>63731</c:v>
                </c:pt>
                <c:pt idx="2">
                  <c:v>62754</c:v>
                </c:pt>
                <c:pt idx="3">
                  <c:v>61945</c:v>
                </c:pt>
                <c:pt idx="4">
                  <c:v>61217</c:v>
                </c:pt>
                <c:pt idx="5">
                  <c:v>60539</c:v>
                </c:pt>
                <c:pt idx="6">
                  <c:v>59896</c:v>
                </c:pt>
              </c:numCache>
            </c:numRef>
          </c:yVal>
          <c:smooth val="0"/>
          <c:extLst>
            <c:ext xmlns:c16="http://schemas.microsoft.com/office/drawing/2014/chart" uri="{C3380CC4-5D6E-409C-BE32-E72D297353CC}">
              <c16:uniqueId val="{00000004-47CB-4785-833F-AC9C62207EE3}"/>
            </c:ext>
          </c:extLst>
        </c:ser>
        <c:ser>
          <c:idx val="1"/>
          <c:order val="2"/>
          <c:tx>
            <c:strRef>
              <c:f>'Population Chart Data'!$B$3</c:f>
              <c:strCache>
                <c:ptCount val="1"/>
                <c:pt idx="0">
                  <c:v>Forecasted population</c:v>
                </c:pt>
              </c:strCache>
            </c:strRef>
          </c:tx>
          <c:spPr>
            <a:ln w="25400" cap="rnd">
              <a:solidFill>
                <a:srgbClr val="2A7F67"/>
              </a:solidFill>
              <a:round/>
            </a:ln>
            <a:effectLst/>
          </c:spPr>
          <c:marker>
            <c:symbol val="circle"/>
            <c:size val="5"/>
            <c:spPr>
              <a:solidFill>
                <a:srgbClr val="2A7F67"/>
              </a:solidFill>
              <a:ln w="9525">
                <a:solidFill>
                  <a:srgbClr val="2A7F67"/>
                </a:solidFill>
              </a:ln>
              <a:effectLst/>
            </c:spPr>
          </c:marker>
          <c:dLbls>
            <c:dLbl>
              <c:idx val="6"/>
              <c:layout>
                <c:manualLayout>
                  <c:x val="-8.5516739446870452E-2"/>
                  <c:y val="9.698992171433115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1E-4B29-8139-F4D2F99DC43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Data'!$H$1:$N$1</c:f>
              <c:numCache>
                <c:formatCode>0</c:formatCode>
                <c:ptCount val="7"/>
                <c:pt idx="0">
                  <c:v>2021</c:v>
                </c:pt>
                <c:pt idx="1">
                  <c:v>2025</c:v>
                </c:pt>
                <c:pt idx="2">
                  <c:v>2030</c:v>
                </c:pt>
                <c:pt idx="3">
                  <c:v>2035</c:v>
                </c:pt>
                <c:pt idx="4">
                  <c:v>2040</c:v>
                </c:pt>
                <c:pt idx="5">
                  <c:v>2045</c:v>
                </c:pt>
                <c:pt idx="6">
                  <c:v>2050</c:v>
                </c:pt>
              </c:numCache>
            </c:numRef>
          </c:xVal>
          <c:yVal>
            <c:numRef>
              <c:f>'Population Chart Data'!$H$39:$N$39</c:f>
              <c:numCache>
                <c:formatCode>#,##0</c:formatCode>
                <c:ptCount val="7"/>
                <c:pt idx="0">
                  <c:v>65291</c:v>
                </c:pt>
                <c:pt idx="1">
                  <c:v>65314</c:v>
                </c:pt>
                <c:pt idx="2">
                  <c:v>65160</c:v>
                </c:pt>
                <c:pt idx="3">
                  <c:v>65246</c:v>
                </c:pt>
                <c:pt idx="4">
                  <c:v>65059</c:v>
                </c:pt>
                <c:pt idx="5">
                  <c:v>64732</c:v>
                </c:pt>
                <c:pt idx="6">
                  <c:v>64405</c:v>
                </c:pt>
              </c:numCache>
            </c:numRef>
          </c:yVal>
          <c:smooth val="0"/>
          <c:extLst>
            <c:ext xmlns:c16="http://schemas.microsoft.com/office/drawing/2014/chart" uri="{C3380CC4-5D6E-409C-BE32-E72D297353CC}">
              <c16:uniqueId val="{00000006-47CB-4785-833F-AC9C62207EE3}"/>
            </c:ext>
          </c:extLst>
        </c:ser>
        <c:ser>
          <c:idx val="0"/>
          <c:order val="3"/>
          <c:tx>
            <c:strRef>
              <c:f>'Population Chart Data'!$B$2</c:f>
              <c:strCache>
                <c:ptCount val="1"/>
                <c:pt idx="0">
                  <c:v>Historic population</c:v>
                </c:pt>
              </c:strCache>
            </c:strRef>
          </c:tx>
          <c:spPr>
            <a:ln w="25400" cap="rnd">
              <a:solidFill>
                <a:srgbClr val="0075BF"/>
              </a:solidFill>
              <a:round/>
            </a:ln>
            <a:effectLst/>
          </c:spPr>
          <c:marker>
            <c:symbol val="circle"/>
            <c:size val="5"/>
            <c:spPr>
              <a:solidFill>
                <a:srgbClr val="0075BF"/>
              </a:solidFill>
              <a:ln w="9525">
                <a:solidFill>
                  <a:srgbClr val="0075BF"/>
                </a:solidFill>
              </a:ln>
              <a:effectLst/>
            </c:spPr>
          </c:marker>
          <c:dLbls>
            <c:dLbl>
              <c:idx val="0"/>
              <c:layout>
                <c:manualLayout>
                  <c:x val="3.6390101892285295E-2"/>
                  <c:y val="-1.80668473351400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CB-4785-833F-AC9C62207EE3}"/>
                </c:ext>
              </c:extLst>
            </c:dLbl>
            <c:dLbl>
              <c:idx val="5"/>
              <c:layout>
                <c:manualLayout>
                  <c:x val="-9.8253275109170299E-2"/>
                  <c:y val="-7.2658417697787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CB-4785-833F-AC9C62207E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'Population Chart Data'!$C$1:$H$1</c:f>
              <c:numCache>
                <c:formatCode>0</c:formatCode>
                <c:ptCount val="6"/>
                <c:pt idx="0">
                  <c:v>1980</c:v>
                </c:pt>
                <c:pt idx="1">
                  <c:v>1990</c:v>
                </c:pt>
                <c:pt idx="2">
                  <c:v>2000</c:v>
                </c:pt>
                <c:pt idx="3">
                  <c:v>2010</c:v>
                </c:pt>
                <c:pt idx="4">
                  <c:v>2020</c:v>
                </c:pt>
                <c:pt idx="5">
                  <c:v>2021</c:v>
                </c:pt>
              </c:numCache>
            </c:numRef>
          </c:xVal>
          <c:yVal>
            <c:numRef>
              <c:f>'Population Chart Data'!$C$38:$H$38</c:f>
              <c:numCache>
                <c:formatCode>#,##0</c:formatCode>
                <c:ptCount val="6"/>
                <c:pt idx="0">
                  <c:v>67974</c:v>
                </c:pt>
                <c:pt idx="1">
                  <c:v>64289</c:v>
                </c:pt>
                <c:pt idx="2">
                  <c:v>66135</c:v>
                </c:pt>
                <c:pt idx="3">
                  <c:v>66458</c:v>
                </c:pt>
                <c:pt idx="4">
                  <c:v>65363</c:v>
                </c:pt>
                <c:pt idx="5">
                  <c:v>65291</c:v>
                </c:pt>
              </c:numCache>
            </c:numRef>
          </c:yVal>
          <c:smooth val="0"/>
          <c:extLst>
            <c:ext xmlns:c16="http://schemas.microsoft.com/office/drawing/2014/chart" uri="{C3380CC4-5D6E-409C-BE32-E72D297353CC}">
              <c16:uniqueId val="{00000002-47CB-4785-833F-AC9C62207EE3}"/>
            </c:ext>
          </c:extLst>
        </c:ser>
        <c:dLbls>
          <c:showLegendKey val="0"/>
          <c:showVal val="0"/>
          <c:showCatName val="0"/>
          <c:showSerName val="0"/>
          <c:showPercent val="0"/>
          <c:showBubbleSize val="0"/>
        </c:dLbls>
        <c:axId val="1903336224"/>
        <c:axId val="1903339136"/>
      </c:scatterChart>
      <c:valAx>
        <c:axId val="1903336224"/>
        <c:scaling>
          <c:orientation val="minMax"/>
          <c:max val="2050"/>
          <c:min val="198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9136"/>
        <c:crosses val="autoZero"/>
        <c:crossBetween val="midCat"/>
      </c:valAx>
      <c:valAx>
        <c:axId val="19033391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0333622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114301</xdr:rowOff>
    </xdr:from>
    <xdr:to>
      <xdr:col>2</xdr:col>
      <xdr:colOff>651511</xdr:colOff>
      <xdr:row>1</xdr:row>
      <xdr:rowOff>565</xdr:rowOff>
    </xdr:to>
    <xdr:pic>
      <xdr:nvPicPr>
        <xdr:cNvPr id="2" name="Picture 1">
          <a:extLst>
            <a:ext uri="{FF2B5EF4-FFF2-40B4-BE49-F238E27FC236}">
              <a16:creationId xmlns:a16="http://schemas.microsoft.com/office/drawing/2014/main" id="{381CA941-D3BA-425D-8430-56022F3C82AC}"/>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274320</xdr:colOff>
      <xdr:row>23</xdr:row>
      <xdr:rowOff>11430</xdr:rowOff>
    </xdr:to>
    <xdr:graphicFrame macro="">
      <xdr:nvGraphicFramePr>
        <xdr:cNvPr id="2" name="Chart 1">
          <a:extLst>
            <a:ext uri="{FF2B5EF4-FFF2-40B4-BE49-F238E27FC236}">
              <a16:creationId xmlns:a16="http://schemas.microsoft.com/office/drawing/2014/main" id="{3B30C372-5AC2-47B4-B350-D58990FEA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11</xdr:col>
      <xdr:colOff>274320</xdr:colOff>
      <xdr:row>47</xdr:row>
      <xdr:rowOff>11430</xdr:rowOff>
    </xdr:to>
    <xdr:graphicFrame macro="">
      <xdr:nvGraphicFramePr>
        <xdr:cNvPr id="3" name="Chart 2">
          <a:extLst>
            <a:ext uri="{FF2B5EF4-FFF2-40B4-BE49-F238E27FC236}">
              <a16:creationId xmlns:a16="http://schemas.microsoft.com/office/drawing/2014/main" id="{B9C7C29A-C5E8-467C-9EA0-EABF37DD2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0</xdr:rowOff>
    </xdr:from>
    <xdr:to>
      <xdr:col>11</xdr:col>
      <xdr:colOff>274320</xdr:colOff>
      <xdr:row>71</xdr:row>
      <xdr:rowOff>11430</xdr:rowOff>
    </xdr:to>
    <xdr:graphicFrame macro="">
      <xdr:nvGraphicFramePr>
        <xdr:cNvPr id="4" name="Chart 3">
          <a:extLst>
            <a:ext uri="{FF2B5EF4-FFF2-40B4-BE49-F238E27FC236}">
              <a16:creationId xmlns:a16="http://schemas.microsoft.com/office/drawing/2014/main" id="{3C87C215-6776-4AC9-94BE-FB851E65C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72</xdr:row>
      <xdr:rowOff>0</xdr:rowOff>
    </xdr:from>
    <xdr:to>
      <xdr:col>11</xdr:col>
      <xdr:colOff>274320</xdr:colOff>
      <xdr:row>95</xdr:row>
      <xdr:rowOff>11430</xdr:rowOff>
    </xdr:to>
    <xdr:graphicFrame macro="">
      <xdr:nvGraphicFramePr>
        <xdr:cNvPr id="5" name="Chart 4">
          <a:extLst>
            <a:ext uri="{FF2B5EF4-FFF2-40B4-BE49-F238E27FC236}">
              <a16:creationId xmlns:a16="http://schemas.microsoft.com/office/drawing/2014/main" id="{60CF5A35-6E93-47C2-B08B-24DC28C02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96</xdr:row>
      <xdr:rowOff>0</xdr:rowOff>
    </xdr:from>
    <xdr:to>
      <xdr:col>11</xdr:col>
      <xdr:colOff>274320</xdr:colOff>
      <xdr:row>119</xdr:row>
      <xdr:rowOff>11430</xdr:rowOff>
    </xdr:to>
    <xdr:graphicFrame macro="">
      <xdr:nvGraphicFramePr>
        <xdr:cNvPr id="6" name="Chart 5">
          <a:extLst>
            <a:ext uri="{FF2B5EF4-FFF2-40B4-BE49-F238E27FC236}">
              <a16:creationId xmlns:a16="http://schemas.microsoft.com/office/drawing/2014/main" id="{DFED6C4D-0384-4B51-BE8A-86D3E4A66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120</xdr:row>
      <xdr:rowOff>0</xdr:rowOff>
    </xdr:from>
    <xdr:to>
      <xdr:col>11</xdr:col>
      <xdr:colOff>274320</xdr:colOff>
      <xdr:row>143</xdr:row>
      <xdr:rowOff>11430</xdr:rowOff>
    </xdr:to>
    <xdr:graphicFrame macro="">
      <xdr:nvGraphicFramePr>
        <xdr:cNvPr id="7" name="Chart 6">
          <a:extLst>
            <a:ext uri="{FF2B5EF4-FFF2-40B4-BE49-F238E27FC236}">
              <a16:creationId xmlns:a16="http://schemas.microsoft.com/office/drawing/2014/main" id="{47622942-87D3-4F46-A1B0-8546CB937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0</xdr:rowOff>
    </xdr:from>
    <xdr:to>
      <xdr:col>11</xdr:col>
      <xdr:colOff>274320</xdr:colOff>
      <xdr:row>167</xdr:row>
      <xdr:rowOff>11430</xdr:rowOff>
    </xdr:to>
    <xdr:graphicFrame macro="">
      <xdr:nvGraphicFramePr>
        <xdr:cNvPr id="8" name="Chart 7">
          <a:extLst>
            <a:ext uri="{FF2B5EF4-FFF2-40B4-BE49-F238E27FC236}">
              <a16:creationId xmlns:a16="http://schemas.microsoft.com/office/drawing/2014/main" id="{912AED01-4B01-4FA1-AE85-B1CE94B73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168</xdr:row>
      <xdr:rowOff>0</xdr:rowOff>
    </xdr:from>
    <xdr:to>
      <xdr:col>11</xdr:col>
      <xdr:colOff>274320</xdr:colOff>
      <xdr:row>191</xdr:row>
      <xdr:rowOff>11430</xdr:rowOff>
    </xdr:to>
    <xdr:graphicFrame macro="">
      <xdr:nvGraphicFramePr>
        <xdr:cNvPr id="9" name="Chart 8">
          <a:extLst>
            <a:ext uri="{FF2B5EF4-FFF2-40B4-BE49-F238E27FC236}">
              <a16:creationId xmlns:a16="http://schemas.microsoft.com/office/drawing/2014/main" id="{97EA1CFD-A875-43BB-B09C-C34361CD8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215</xdr:row>
      <xdr:rowOff>175260</xdr:rowOff>
    </xdr:from>
    <xdr:to>
      <xdr:col>11</xdr:col>
      <xdr:colOff>274320</xdr:colOff>
      <xdr:row>239</xdr:row>
      <xdr:rowOff>3810</xdr:rowOff>
    </xdr:to>
    <xdr:graphicFrame macro="">
      <xdr:nvGraphicFramePr>
        <xdr:cNvPr id="10" name="Chart 9">
          <a:extLst>
            <a:ext uri="{FF2B5EF4-FFF2-40B4-BE49-F238E27FC236}">
              <a16:creationId xmlns:a16="http://schemas.microsoft.com/office/drawing/2014/main" id="{AB17B941-819D-44B9-A3A0-09BB56F4E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192</xdr:row>
      <xdr:rowOff>0</xdr:rowOff>
    </xdr:from>
    <xdr:to>
      <xdr:col>11</xdr:col>
      <xdr:colOff>274320</xdr:colOff>
      <xdr:row>215</xdr:row>
      <xdr:rowOff>11430</xdr:rowOff>
    </xdr:to>
    <xdr:graphicFrame macro="">
      <xdr:nvGraphicFramePr>
        <xdr:cNvPr id="11" name="Chart 10">
          <a:extLst>
            <a:ext uri="{FF2B5EF4-FFF2-40B4-BE49-F238E27FC236}">
              <a16:creationId xmlns:a16="http://schemas.microsoft.com/office/drawing/2014/main" id="{F18534C6-6F1F-40DA-8A41-D1D4EF127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240</xdr:row>
      <xdr:rowOff>0</xdr:rowOff>
    </xdr:from>
    <xdr:to>
      <xdr:col>11</xdr:col>
      <xdr:colOff>274320</xdr:colOff>
      <xdr:row>263</xdr:row>
      <xdr:rowOff>11430</xdr:rowOff>
    </xdr:to>
    <xdr:graphicFrame macro="">
      <xdr:nvGraphicFramePr>
        <xdr:cNvPr id="12" name="Chart 11">
          <a:extLst>
            <a:ext uri="{FF2B5EF4-FFF2-40B4-BE49-F238E27FC236}">
              <a16:creationId xmlns:a16="http://schemas.microsoft.com/office/drawing/2014/main" id="{14A8CA70-F589-4229-830D-D6D03DFB6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264</xdr:row>
      <xdr:rowOff>0</xdr:rowOff>
    </xdr:from>
    <xdr:to>
      <xdr:col>11</xdr:col>
      <xdr:colOff>274320</xdr:colOff>
      <xdr:row>287</xdr:row>
      <xdr:rowOff>11430</xdr:rowOff>
    </xdr:to>
    <xdr:graphicFrame macro="">
      <xdr:nvGraphicFramePr>
        <xdr:cNvPr id="13" name="Chart 12">
          <a:extLst>
            <a:ext uri="{FF2B5EF4-FFF2-40B4-BE49-F238E27FC236}">
              <a16:creationId xmlns:a16="http://schemas.microsoft.com/office/drawing/2014/main" id="{EBE39C77-9120-4D05-BC93-3E13071ED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288</xdr:row>
      <xdr:rowOff>0</xdr:rowOff>
    </xdr:from>
    <xdr:to>
      <xdr:col>11</xdr:col>
      <xdr:colOff>274320</xdr:colOff>
      <xdr:row>311</xdr:row>
      <xdr:rowOff>11430</xdr:rowOff>
    </xdr:to>
    <xdr:graphicFrame macro="">
      <xdr:nvGraphicFramePr>
        <xdr:cNvPr id="14" name="Chart 13">
          <a:extLst>
            <a:ext uri="{FF2B5EF4-FFF2-40B4-BE49-F238E27FC236}">
              <a16:creationId xmlns:a16="http://schemas.microsoft.com/office/drawing/2014/main" id="{FCD32FBE-8F81-409C-B182-7D93E0798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312</xdr:row>
      <xdr:rowOff>0</xdr:rowOff>
    </xdr:from>
    <xdr:to>
      <xdr:col>11</xdr:col>
      <xdr:colOff>274320</xdr:colOff>
      <xdr:row>335</xdr:row>
      <xdr:rowOff>11430</xdr:rowOff>
    </xdr:to>
    <xdr:graphicFrame macro="">
      <xdr:nvGraphicFramePr>
        <xdr:cNvPr id="15" name="Chart 14">
          <a:extLst>
            <a:ext uri="{FF2B5EF4-FFF2-40B4-BE49-F238E27FC236}">
              <a16:creationId xmlns:a16="http://schemas.microsoft.com/office/drawing/2014/main" id="{56CB3852-14AC-4C57-9595-EB993DF2F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336</xdr:row>
      <xdr:rowOff>0</xdr:rowOff>
    </xdr:from>
    <xdr:to>
      <xdr:col>11</xdr:col>
      <xdr:colOff>274320</xdr:colOff>
      <xdr:row>359</xdr:row>
      <xdr:rowOff>11430</xdr:rowOff>
    </xdr:to>
    <xdr:graphicFrame macro="">
      <xdr:nvGraphicFramePr>
        <xdr:cNvPr id="16" name="Chart 15">
          <a:extLst>
            <a:ext uri="{FF2B5EF4-FFF2-40B4-BE49-F238E27FC236}">
              <a16:creationId xmlns:a16="http://schemas.microsoft.com/office/drawing/2014/main" id="{B4D2290D-DFB7-4281-85AF-0BFFF3B8E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360</xdr:row>
      <xdr:rowOff>0</xdr:rowOff>
    </xdr:from>
    <xdr:to>
      <xdr:col>11</xdr:col>
      <xdr:colOff>274320</xdr:colOff>
      <xdr:row>383</xdr:row>
      <xdr:rowOff>11430</xdr:rowOff>
    </xdr:to>
    <xdr:graphicFrame macro="">
      <xdr:nvGraphicFramePr>
        <xdr:cNvPr id="17" name="Chart 16">
          <a:extLst>
            <a:ext uri="{FF2B5EF4-FFF2-40B4-BE49-F238E27FC236}">
              <a16:creationId xmlns:a16="http://schemas.microsoft.com/office/drawing/2014/main" id="{950E6B9F-6DB3-45E6-8B53-6A1EF5C0C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114301</xdr:rowOff>
    </xdr:from>
    <xdr:to>
      <xdr:col>1</xdr:col>
      <xdr:colOff>701041</xdr:colOff>
      <xdr:row>1</xdr:row>
      <xdr:rowOff>565</xdr:rowOff>
    </xdr:to>
    <xdr:pic>
      <xdr:nvPicPr>
        <xdr:cNvPr id="2" name="Picture 1">
          <a:extLst>
            <a:ext uri="{FF2B5EF4-FFF2-40B4-BE49-F238E27FC236}">
              <a16:creationId xmlns:a16="http://schemas.microsoft.com/office/drawing/2014/main" id="{385B27C8-CFB9-46D2-8147-68ECB70A686F}"/>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114301</xdr:rowOff>
    </xdr:from>
    <xdr:to>
      <xdr:col>1</xdr:col>
      <xdr:colOff>704851</xdr:colOff>
      <xdr:row>1</xdr:row>
      <xdr:rowOff>565</xdr:rowOff>
    </xdr:to>
    <xdr:pic>
      <xdr:nvPicPr>
        <xdr:cNvPr id="2" name="Picture 1">
          <a:extLst>
            <a:ext uri="{FF2B5EF4-FFF2-40B4-BE49-F238E27FC236}">
              <a16:creationId xmlns:a16="http://schemas.microsoft.com/office/drawing/2014/main" id="{3DC93E8A-1648-4E74-8E8D-0651437C195D}"/>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114301</xdr:rowOff>
    </xdr:from>
    <xdr:to>
      <xdr:col>1</xdr:col>
      <xdr:colOff>704851</xdr:colOff>
      <xdr:row>1</xdr:row>
      <xdr:rowOff>565</xdr:rowOff>
    </xdr:to>
    <xdr:pic>
      <xdr:nvPicPr>
        <xdr:cNvPr id="2" name="Picture 1">
          <a:extLst>
            <a:ext uri="{FF2B5EF4-FFF2-40B4-BE49-F238E27FC236}">
              <a16:creationId xmlns:a16="http://schemas.microsoft.com/office/drawing/2014/main" id="{E722991D-338E-4DA9-859C-0CBC015E16C9}"/>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114301</xdr:rowOff>
    </xdr:from>
    <xdr:to>
      <xdr:col>1</xdr:col>
      <xdr:colOff>704851</xdr:colOff>
      <xdr:row>1</xdr:row>
      <xdr:rowOff>565</xdr:rowOff>
    </xdr:to>
    <xdr:pic>
      <xdr:nvPicPr>
        <xdr:cNvPr id="2" name="Picture 1">
          <a:extLst>
            <a:ext uri="{FF2B5EF4-FFF2-40B4-BE49-F238E27FC236}">
              <a16:creationId xmlns:a16="http://schemas.microsoft.com/office/drawing/2014/main" id="{16F83C79-6FA8-4B84-AD6D-7787F0008461}"/>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114301</xdr:rowOff>
    </xdr:from>
    <xdr:to>
      <xdr:col>1</xdr:col>
      <xdr:colOff>704851</xdr:colOff>
      <xdr:row>1</xdr:row>
      <xdr:rowOff>565</xdr:rowOff>
    </xdr:to>
    <xdr:pic>
      <xdr:nvPicPr>
        <xdr:cNvPr id="2" name="Picture 1">
          <a:extLst>
            <a:ext uri="{FF2B5EF4-FFF2-40B4-BE49-F238E27FC236}">
              <a16:creationId xmlns:a16="http://schemas.microsoft.com/office/drawing/2014/main" id="{2635D672-DE0C-4C66-A6A4-48B3D4643E08}"/>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114301</xdr:rowOff>
    </xdr:from>
    <xdr:to>
      <xdr:col>1</xdr:col>
      <xdr:colOff>701041</xdr:colOff>
      <xdr:row>1</xdr:row>
      <xdr:rowOff>565</xdr:rowOff>
    </xdr:to>
    <xdr:pic>
      <xdr:nvPicPr>
        <xdr:cNvPr id="2" name="Picture 1">
          <a:extLst>
            <a:ext uri="{FF2B5EF4-FFF2-40B4-BE49-F238E27FC236}">
              <a16:creationId xmlns:a16="http://schemas.microsoft.com/office/drawing/2014/main" id="{469C76EB-4E37-4F45-8A59-D299E85078D1}"/>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twoCellAnchor editAs="oneCell">
    <xdr:from>
      <xdr:col>0</xdr:col>
      <xdr:colOff>1</xdr:colOff>
      <xdr:row>0</xdr:row>
      <xdr:rowOff>114301</xdr:rowOff>
    </xdr:from>
    <xdr:to>
      <xdr:col>1</xdr:col>
      <xdr:colOff>701041</xdr:colOff>
      <xdr:row>1</xdr:row>
      <xdr:rowOff>565</xdr:rowOff>
    </xdr:to>
    <xdr:pic>
      <xdr:nvPicPr>
        <xdr:cNvPr id="3" name="Picture 2">
          <a:extLst>
            <a:ext uri="{FF2B5EF4-FFF2-40B4-BE49-F238E27FC236}">
              <a16:creationId xmlns:a16="http://schemas.microsoft.com/office/drawing/2014/main" id="{F71B109C-E243-49F4-B84D-4383D8A3F1AF}"/>
            </a:ext>
          </a:extLst>
        </xdr:cNvPr>
        <xdr:cNvPicPr>
          <a:picLocks noChangeAspect="1"/>
        </xdr:cNvPicPr>
      </xdr:nvPicPr>
      <xdr:blipFill>
        <a:blip xmlns:r="http://schemas.openxmlformats.org/officeDocument/2006/relationships" r:embed="rId1"/>
        <a:stretch>
          <a:fillRect/>
        </a:stretch>
      </xdr:blipFill>
      <xdr:spPr>
        <a:xfrm>
          <a:off x="1" y="114301"/>
          <a:ext cx="2074545" cy="705414"/>
        </a:xfrm>
        <a:prstGeom prst="rect">
          <a:avLst/>
        </a:prstGeom>
      </xdr:spPr>
    </xdr:pic>
    <xdr:clientData/>
  </xdr:twoCellAnchor>
  <xdr:twoCellAnchor editAs="oneCell">
    <xdr:from>
      <xdr:col>0</xdr:col>
      <xdr:colOff>1</xdr:colOff>
      <xdr:row>0</xdr:row>
      <xdr:rowOff>114301</xdr:rowOff>
    </xdr:from>
    <xdr:to>
      <xdr:col>1</xdr:col>
      <xdr:colOff>701041</xdr:colOff>
      <xdr:row>1</xdr:row>
      <xdr:rowOff>565</xdr:rowOff>
    </xdr:to>
    <xdr:pic>
      <xdr:nvPicPr>
        <xdr:cNvPr id="4" name="Picture 3">
          <a:extLst>
            <a:ext uri="{FF2B5EF4-FFF2-40B4-BE49-F238E27FC236}">
              <a16:creationId xmlns:a16="http://schemas.microsoft.com/office/drawing/2014/main" id="{4B350006-B173-46D0-AEC0-F1FB611B3BE9}"/>
            </a:ext>
          </a:extLst>
        </xdr:cNvPr>
        <xdr:cNvPicPr>
          <a:picLocks noChangeAspect="1"/>
        </xdr:cNvPicPr>
      </xdr:nvPicPr>
      <xdr:blipFill>
        <a:blip xmlns:r="http://schemas.openxmlformats.org/officeDocument/2006/relationships" r:embed="rId1"/>
        <a:stretch>
          <a:fillRect/>
        </a:stretch>
      </xdr:blipFill>
      <xdr:spPr>
        <a:xfrm>
          <a:off x="1" y="114301"/>
          <a:ext cx="2074545" cy="705414"/>
        </a:xfrm>
        <a:prstGeom prst="rect">
          <a:avLst/>
        </a:prstGeom>
      </xdr:spPr>
    </xdr:pic>
    <xdr:clientData/>
  </xdr:twoCellAnchor>
  <xdr:twoCellAnchor editAs="oneCell">
    <xdr:from>
      <xdr:col>0</xdr:col>
      <xdr:colOff>1</xdr:colOff>
      <xdr:row>0</xdr:row>
      <xdr:rowOff>114301</xdr:rowOff>
    </xdr:from>
    <xdr:to>
      <xdr:col>1</xdr:col>
      <xdr:colOff>701041</xdr:colOff>
      <xdr:row>1</xdr:row>
      <xdr:rowOff>565</xdr:rowOff>
    </xdr:to>
    <xdr:pic>
      <xdr:nvPicPr>
        <xdr:cNvPr id="5" name="Picture 4">
          <a:extLst>
            <a:ext uri="{FF2B5EF4-FFF2-40B4-BE49-F238E27FC236}">
              <a16:creationId xmlns:a16="http://schemas.microsoft.com/office/drawing/2014/main" id="{6A9AF9F2-FACA-43FD-BFD7-32569A2D65CD}"/>
            </a:ext>
          </a:extLst>
        </xdr:cNvPr>
        <xdr:cNvPicPr>
          <a:picLocks noChangeAspect="1"/>
        </xdr:cNvPicPr>
      </xdr:nvPicPr>
      <xdr:blipFill>
        <a:blip xmlns:r="http://schemas.openxmlformats.org/officeDocument/2006/relationships" r:embed="rId1"/>
        <a:stretch>
          <a:fillRect/>
        </a:stretch>
      </xdr:blipFill>
      <xdr:spPr>
        <a:xfrm>
          <a:off x="1" y="114301"/>
          <a:ext cx="2074545" cy="705414"/>
        </a:xfrm>
        <a:prstGeom prst="rect">
          <a:avLst/>
        </a:prstGeom>
      </xdr:spPr>
    </xdr:pic>
    <xdr:clientData/>
  </xdr:twoCellAnchor>
  <xdr:twoCellAnchor editAs="oneCell">
    <xdr:from>
      <xdr:col>0</xdr:col>
      <xdr:colOff>1</xdr:colOff>
      <xdr:row>0</xdr:row>
      <xdr:rowOff>114301</xdr:rowOff>
    </xdr:from>
    <xdr:to>
      <xdr:col>1</xdr:col>
      <xdr:colOff>701041</xdr:colOff>
      <xdr:row>1</xdr:row>
      <xdr:rowOff>565</xdr:rowOff>
    </xdr:to>
    <xdr:pic>
      <xdr:nvPicPr>
        <xdr:cNvPr id="6" name="Picture 5">
          <a:extLst>
            <a:ext uri="{FF2B5EF4-FFF2-40B4-BE49-F238E27FC236}">
              <a16:creationId xmlns:a16="http://schemas.microsoft.com/office/drawing/2014/main" id="{A7925BB3-AD5A-4C89-8784-2D73F35EF639}"/>
            </a:ext>
          </a:extLst>
        </xdr:cNvPr>
        <xdr:cNvPicPr>
          <a:picLocks noChangeAspect="1"/>
        </xdr:cNvPicPr>
      </xdr:nvPicPr>
      <xdr:blipFill>
        <a:blip xmlns:r="http://schemas.openxmlformats.org/officeDocument/2006/relationships" r:embed="rId1"/>
        <a:stretch>
          <a:fillRect/>
        </a:stretch>
      </xdr:blipFill>
      <xdr:spPr>
        <a:xfrm>
          <a:off x="1" y="114301"/>
          <a:ext cx="2074545" cy="705414"/>
        </a:xfrm>
        <a:prstGeom prst="rect">
          <a:avLst/>
        </a:prstGeom>
      </xdr:spPr>
    </xdr:pic>
    <xdr:clientData/>
  </xdr:twoCellAnchor>
  <xdr:twoCellAnchor editAs="oneCell">
    <xdr:from>
      <xdr:col>0</xdr:col>
      <xdr:colOff>1</xdr:colOff>
      <xdr:row>0</xdr:row>
      <xdr:rowOff>114301</xdr:rowOff>
    </xdr:from>
    <xdr:to>
      <xdr:col>1</xdr:col>
      <xdr:colOff>701041</xdr:colOff>
      <xdr:row>1</xdr:row>
      <xdr:rowOff>565</xdr:rowOff>
    </xdr:to>
    <xdr:pic>
      <xdr:nvPicPr>
        <xdr:cNvPr id="7" name="Picture 6">
          <a:extLst>
            <a:ext uri="{FF2B5EF4-FFF2-40B4-BE49-F238E27FC236}">
              <a16:creationId xmlns:a16="http://schemas.microsoft.com/office/drawing/2014/main" id="{D58B1383-1A1F-40EA-BE69-C4A6081492AC}"/>
            </a:ext>
          </a:extLst>
        </xdr:cNvPr>
        <xdr:cNvPicPr>
          <a:picLocks noChangeAspect="1"/>
        </xdr:cNvPicPr>
      </xdr:nvPicPr>
      <xdr:blipFill>
        <a:blip xmlns:r="http://schemas.openxmlformats.org/officeDocument/2006/relationships" r:embed="rId1"/>
        <a:stretch>
          <a:fillRect/>
        </a:stretch>
      </xdr:blipFill>
      <xdr:spPr>
        <a:xfrm>
          <a:off x="1" y="114301"/>
          <a:ext cx="2074545" cy="705414"/>
        </a:xfrm>
        <a:prstGeom prst="rect">
          <a:avLst/>
        </a:prstGeom>
      </xdr:spPr>
    </xdr:pic>
    <xdr:clientData/>
  </xdr:twoCellAnchor>
  <xdr:twoCellAnchor editAs="oneCell">
    <xdr:from>
      <xdr:col>0</xdr:col>
      <xdr:colOff>1</xdr:colOff>
      <xdr:row>0</xdr:row>
      <xdr:rowOff>114301</xdr:rowOff>
    </xdr:from>
    <xdr:to>
      <xdr:col>1</xdr:col>
      <xdr:colOff>701041</xdr:colOff>
      <xdr:row>1</xdr:row>
      <xdr:rowOff>565</xdr:rowOff>
    </xdr:to>
    <xdr:pic>
      <xdr:nvPicPr>
        <xdr:cNvPr id="8" name="Picture 7">
          <a:extLst>
            <a:ext uri="{FF2B5EF4-FFF2-40B4-BE49-F238E27FC236}">
              <a16:creationId xmlns:a16="http://schemas.microsoft.com/office/drawing/2014/main" id="{CECD4396-1275-4F1F-AA90-6218A0BCA693}"/>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twoCellAnchor editAs="oneCell">
    <xdr:from>
      <xdr:col>0</xdr:col>
      <xdr:colOff>1</xdr:colOff>
      <xdr:row>0</xdr:row>
      <xdr:rowOff>114301</xdr:rowOff>
    </xdr:from>
    <xdr:to>
      <xdr:col>1</xdr:col>
      <xdr:colOff>701041</xdr:colOff>
      <xdr:row>1</xdr:row>
      <xdr:rowOff>565</xdr:rowOff>
    </xdr:to>
    <xdr:pic>
      <xdr:nvPicPr>
        <xdr:cNvPr id="9" name="Picture 8">
          <a:extLst>
            <a:ext uri="{FF2B5EF4-FFF2-40B4-BE49-F238E27FC236}">
              <a16:creationId xmlns:a16="http://schemas.microsoft.com/office/drawing/2014/main" id="{0591AA61-06F8-458D-A9FB-466A6155E999}"/>
            </a:ext>
          </a:extLst>
        </xdr:cNvPr>
        <xdr:cNvPicPr>
          <a:picLocks noChangeAspect="1"/>
        </xdr:cNvPicPr>
      </xdr:nvPicPr>
      <xdr:blipFill>
        <a:blip xmlns:r="http://schemas.openxmlformats.org/officeDocument/2006/relationships" r:embed="rId1"/>
        <a:stretch>
          <a:fillRect/>
        </a:stretch>
      </xdr:blipFill>
      <xdr:spPr>
        <a:xfrm>
          <a:off x="1" y="114301"/>
          <a:ext cx="2038350" cy="7054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67</xdr:row>
      <xdr:rowOff>15240</xdr:rowOff>
    </xdr:from>
    <xdr:to>
      <xdr:col>13</xdr:col>
      <xdr:colOff>586740</xdr:colOff>
      <xdr:row>71</xdr:row>
      <xdr:rowOff>144780</xdr:rowOff>
    </xdr:to>
    <xdr:sp macro="" textlink="">
      <xdr:nvSpPr>
        <xdr:cNvPr id="3" name="TextBox 2">
          <a:extLst>
            <a:ext uri="{FF2B5EF4-FFF2-40B4-BE49-F238E27FC236}">
              <a16:creationId xmlns:a16="http://schemas.microsoft.com/office/drawing/2014/main" id="{5E6AF537-9450-FB1A-2894-31FF5219F93C}"/>
            </a:ext>
          </a:extLst>
        </xdr:cNvPr>
        <xdr:cNvSpPr txBox="1"/>
      </xdr:nvSpPr>
      <xdr:spPr>
        <a:xfrm>
          <a:off x="22860" y="12268200"/>
          <a:ext cx="9227820"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r>
            <a:rPr lang="en-US" sz="1100"/>
            <a:t>1. This</a:t>
          </a:r>
          <a:r>
            <a:rPr lang="en-US" sz="1100" baseline="0"/>
            <a:t> table is inteded for chart construction purposes only.  Please use to the "Total Population" or "All Data (Unformatted)" tab instead.</a:t>
          </a:r>
        </a:p>
        <a:p>
          <a:r>
            <a:rPr lang="en-US" sz="1100" baseline="0"/>
            <a:t>2. The forecasted population and confidence limits for 2021 are for chart construction purposes only.  Forecasts and confidence limits are not specified for 2021.  Please disregard these values.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F88D-9F5F-4FE8-8344-487EC12DAF10}">
  <dimension ref="A1:AS28"/>
  <sheetViews>
    <sheetView tabSelected="1" workbookViewId="0">
      <pane xSplit="1" ySplit="4" topLeftCell="B5" activePane="bottomRight" state="frozen"/>
      <selection pane="topRight" activeCell="B1" sqref="B1"/>
      <selection pane="bottomLeft" activeCell="A5" sqref="A5"/>
      <selection pane="bottomRight" activeCell="B5" sqref="B5"/>
    </sheetView>
  </sheetViews>
  <sheetFormatPr defaultColWidth="111.42578125" defaultRowHeight="15" x14ac:dyDescent="0.25"/>
  <cols>
    <col min="1" max="1" width="10" bestFit="1" customWidth="1"/>
    <col min="2" max="2" width="10.7109375" customWidth="1"/>
    <col min="3" max="6" width="10.7109375" bestFit="1" customWidth="1"/>
    <col min="7" max="7" width="10.7109375" customWidth="1"/>
    <col min="8" max="8" width="12.42578125" bestFit="1" customWidth="1"/>
    <col min="9" max="10" width="12.42578125" customWidth="1"/>
    <col min="11" max="11" width="13.7109375" customWidth="1"/>
    <col min="12" max="12" width="14" customWidth="1"/>
    <col min="13" max="13" width="10.7109375" bestFit="1" customWidth="1"/>
    <col min="14" max="14" width="12.42578125" bestFit="1" customWidth="1"/>
    <col min="15" max="15" width="11" customWidth="1"/>
    <col min="16" max="16" width="12.42578125" bestFit="1" customWidth="1"/>
    <col min="17" max="17" width="13.28515625" customWidth="1"/>
    <col min="18" max="18" width="10.7109375" bestFit="1" customWidth="1"/>
    <col min="19" max="19" width="11.28515625" customWidth="1"/>
    <col min="20" max="20" width="12.42578125" bestFit="1" customWidth="1"/>
    <col min="21" max="21" width="11.28515625" customWidth="1"/>
    <col min="22" max="22" width="12.42578125" bestFit="1" customWidth="1"/>
    <col min="23" max="23" width="10.7109375" bestFit="1" customWidth="1"/>
    <col min="24" max="24" width="11.7109375" customWidth="1"/>
    <col min="25" max="25" width="10.42578125" bestFit="1" customWidth="1"/>
    <col min="26" max="26" width="13.140625" customWidth="1"/>
    <col min="27" max="27" width="13.28515625" customWidth="1"/>
    <col min="28" max="28" width="10.7109375" bestFit="1" customWidth="1"/>
    <col min="29" max="29" width="11.85546875" customWidth="1"/>
    <col min="30" max="30" width="10.42578125" bestFit="1" customWidth="1"/>
    <col min="31" max="31" width="12.7109375" customWidth="1"/>
    <col min="32" max="32" width="12.140625" customWidth="1"/>
    <col min="33" max="33" width="10.7109375" bestFit="1" customWidth="1"/>
    <col min="34" max="34" width="11" customWidth="1"/>
    <col min="35" max="35" width="12.42578125" customWidth="1"/>
    <col min="36" max="36" width="12.28515625" customWidth="1"/>
    <col min="37" max="37" width="12.140625" customWidth="1"/>
    <col min="38" max="38" width="2.5703125" customWidth="1"/>
    <col min="39" max="39" width="9.85546875" customWidth="1"/>
    <col min="40" max="40" width="9" customWidth="1"/>
    <col min="41" max="41" width="9.7109375" customWidth="1"/>
    <col min="42" max="42" width="2.28515625" customWidth="1"/>
    <col min="43" max="44" width="9.42578125" customWidth="1"/>
    <col min="45" max="45" width="9.140625" customWidth="1"/>
  </cols>
  <sheetData>
    <row r="1" spans="1:45" ht="65.25" customHeight="1" x14ac:dyDescent="0.3">
      <c r="D1" s="91" t="s">
        <v>58</v>
      </c>
      <c r="E1" s="91"/>
      <c r="F1" s="91"/>
      <c r="G1" s="91"/>
      <c r="H1" s="91"/>
      <c r="I1" s="91"/>
      <c r="J1" s="91"/>
      <c r="K1" s="91"/>
      <c r="L1" s="91"/>
      <c r="M1" s="91"/>
      <c r="N1" s="91"/>
      <c r="O1" s="91"/>
      <c r="P1" s="91"/>
      <c r="Q1" s="91"/>
      <c r="R1" s="91"/>
      <c r="S1" s="91"/>
      <c r="T1" s="91"/>
      <c r="U1" s="91"/>
      <c r="V1" s="91"/>
      <c r="W1" s="91"/>
    </row>
    <row r="2" spans="1:45" s="9" customFormat="1" ht="34.5" customHeight="1" x14ac:dyDescent="0.2">
      <c r="A2" s="93" t="s">
        <v>41</v>
      </c>
      <c r="B2" s="93"/>
      <c r="C2" s="93"/>
      <c r="D2" s="93"/>
      <c r="E2" s="93"/>
      <c r="F2" s="93"/>
      <c r="G2" s="93"/>
      <c r="H2" s="93"/>
      <c r="I2" s="93"/>
      <c r="J2" s="93"/>
      <c r="K2" s="93"/>
      <c r="L2" s="93"/>
      <c r="M2" s="93"/>
      <c r="N2" s="93"/>
      <c r="O2" s="93"/>
      <c r="P2" s="93"/>
      <c r="Q2" s="93"/>
      <c r="R2" s="93"/>
      <c r="S2" s="93"/>
      <c r="T2" s="93"/>
      <c r="U2" s="93"/>
      <c r="V2" s="93"/>
      <c r="W2" s="93"/>
      <c r="AM2" s="94" t="s">
        <v>118</v>
      </c>
      <c r="AN2" s="94"/>
      <c r="AO2" s="94"/>
      <c r="AQ2" s="94" t="s">
        <v>119</v>
      </c>
      <c r="AR2" s="94"/>
      <c r="AS2" s="94"/>
    </row>
    <row r="3" spans="1:45" s="5" customFormat="1" x14ac:dyDescent="0.25">
      <c r="B3" s="4">
        <v>1980</v>
      </c>
      <c r="C3" s="4">
        <v>1990</v>
      </c>
      <c r="D3" s="4">
        <v>2000</v>
      </c>
      <c r="E3" s="4">
        <v>2010</v>
      </c>
      <c r="F3" s="4">
        <v>2020</v>
      </c>
      <c r="G3" s="4">
        <v>2021</v>
      </c>
      <c r="H3" s="92">
        <v>2025</v>
      </c>
      <c r="I3" s="92"/>
      <c r="J3" s="92"/>
      <c r="K3" s="92"/>
      <c r="L3" s="92"/>
      <c r="M3" s="92">
        <v>2030</v>
      </c>
      <c r="N3" s="92"/>
      <c r="O3" s="92"/>
      <c r="P3" s="92"/>
      <c r="Q3" s="92"/>
      <c r="R3" s="92">
        <v>2035</v>
      </c>
      <c r="S3" s="92"/>
      <c r="T3" s="92"/>
      <c r="U3" s="92"/>
      <c r="V3" s="92"/>
      <c r="W3" s="92">
        <v>2040</v>
      </c>
      <c r="X3" s="92"/>
      <c r="Y3" s="92"/>
      <c r="Z3" s="92"/>
      <c r="AA3" s="92"/>
      <c r="AB3" s="92">
        <v>2045</v>
      </c>
      <c r="AC3" s="92"/>
      <c r="AD3" s="92"/>
      <c r="AE3" s="92"/>
      <c r="AF3" s="92"/>
      <c r="AG3" s="92">
        <v>2050</v>
      </c>
      <c r="AH3" s="92"/>
      <c r="AI3" s="92"/>
      <c r="AJ3" s="92"/>
      <c r="AK3" s="92"/>
      <c r="AM3" s="95" t="s">
        <v>120</v>
      </c>
      <c r="AN3" s="95"/>
      <c r="AO3" s="95"/>
      <c r="AP3" s="4"/>
      <c r="AQ3" s="95" t="s">
        <v>121</v>
      </c>
      <c r="AR3" s="95"/>
      <c r="AS3" s="95"/>
    </row>
    <row r="4" spans="1:45" s="6" customFormat="1" ht="34.5" x14ac:dyDescent="0.25">
      <c r="A4" s="48" t="s">
        <v>0</v>
      </c>
      <c r="B4" s="66" t="s">
        <v>99</v>
      </c>
      <c r="C4" s="66" t="s">
        <v>60</v>
      </c>
      <c r="D4" s="66" t="s">
        <v>60</v>
      </c>
      <c r="E4" s="66" t="s">
        <v>60</v>
      </c>
      <c r="F4" s="66" t="s">
        <v>60</v>
      </c>
      <c r="G4" s="66" t="s">
        <v>60</v>
      </c>
      <c r="H4" s="66" t="s">
        <v>100</v>
      </c>
      <c r="I4" s="66" t="s">
        <v>105</v>
      </c>
      <c r="J4" s="66" t="s">
        <v>106</v>
      </c>
      <c r="K4" s="66" t="s">
        <v>107</v>
      </c>
      <c r="L4" s="66" t="s">
        <v>108</v>
      </c>
      <c r="M4" s="66" t="s">
        <v>98</v>
      </c>
      <c r="N4" s="66" t="s">
        <v>101</v>
      </c>
      <c r="O4" s="66" t="s">
        <v>102</v>
      </c>
      <c r="P4" s="66" t="s">
        <v>103</v>
      </c>
      <c r="Q4" s="66" t="s">
        <v>104</v>
      </c>
      <c r="R4" s="66" t="s">
        <v>98</v>
      </c>
      <c r="S4" s="66" t="s">
        <v>101</v>
      </c>
      <c r="T4" s="66" t="s">
        <v>102</v>
      </c>
      <c r="U4" s="66" t="s">
        <v>103</v>
      </c>
      <c r="V4" s="66" t="s">
        <v>104</v>
      </c>
      <c r="W4" s="66" t="s">
        <v>98</v>
      </c>
      <c r="X4" s="66" t="s">
        <v>101</v>
      </c>
      <c r="Y4" s="66" t="s">
        <v>102</v>
      </c>
      <c r="Z4" s="66" t="s">
        <v>103</v>
      </c>
      <c r="AA4" s="66" t="s">
        <v>104</v>
      </c>
      <c r="AB4" s="66" t="s">
        <v>98</v>
      </c>
      <c r="AC4" s="66" t="s">
        <v>101</v>
      </c>
      <c r="AD4" s="66" t="s">
        <v>102</v>
      </c>
      <c r="AE4" s="66" t="s">
        <v>103</v>
      </c>
      <c r="AF4" s="66" t="s">
        <v>104</v>
      </c>
      <c r="AG4" s="66" t="s">
        <v>98</v>
      </c>
      <c r="AH4" s="66" t="s">
        <v>101</v>
      </c>
      <c r="AI4" s="66" t="s">
        <v>102</v>
      </c>
      <c r="AJ4" s="66" t="s">
        <v>103</v>
      </c>
      <c r="AK4" s="66" t="s">
        <v>104</v>
      </c>
      <c r="AM4" s="77" t="s">
        <v>114</v>
      </c>
      <c r="AN4" s="77" t="s">
        <v>115</v>
      </c>
      <c r="AO4" s="77" t="s">
        <v>116</v>
      </c>
      <c r="AP4" s="4"/>
      <c r="AQ4" s="77" t="s">
        <v>114</v>
      </c>
      <c r="AR4" s="77" t="s">
        <v>115</v>
      </c>
      <c r="AS4" s="77" t="s">
        <v>117</v>
      </c>
    </row>
    <row r="5" spans="1:45" s="74" customFormat="1" x14ac:dyDescent="0.25">
      <c r="A5" s="72" t="s">
        <v>18</v>
      </c>
      <c r="B5" s="69">
        <v>53840</v>
      </c>
      <c r="C5" s="69">
        <v>67482</v>
      </c>
      <c r="D5" s="69">
        <v>111759</v>
      </c>
      <c r="E5" s="69">
        <v>175099</v>
      </c>
      <c r="F5" s="69">
        <v>215062</v>
      </c>
      <c r="G5" s="69">
        <v>220740</v>
      </c>
      <c r="H5" s="69">
        <v>247016</v>
      </c>
      <c r="I5" s="70">
        <v>248441</v>
      </c>
      <c r="J5" s="70">
        <v>238464</v>
      </c>
      <c r="K5" s="70">
        <f>I5-$H$5</f>
        <v>1425</v>
      </c>
      <c r="L5" s="70">
        <f>J5-$H5</f>
        <v>-8552</v>
      </c>
      <c r="M5" s="69">
        <v>277484</v>
      </c>
      <c r="N5" s="70">
        <v>287218</v>
      </c>
      <c r="O5" s="70">
        <v>256467</v>
      </c>
      <c r="P5" s="70">
        <f>N5-$M5</f>
        <v>9734</v>
      </c>
      <c r="Q5" s="70">
        <f t="shared" ref="Q5:Q19" si="0">O5-$M5</f>
        <v>-21017</v>
      </c>
      <c r="R5" s="73">
        <v>310863</v>
      </c>
      <c r="S5" s="70">
        <v>329249</v>
      </c>
      <c r="T5" s="70">
        <v>271216</v>
      </c>
      <c r="U5" s="70">
        <f>S5-$R5</f>
        <v>18386</v>
      </c>
      <c r="V5" s="70">
        <f>T5-$R5</f>
        <v>-39647</v>
      </c>
      <c r="W5" s="73">
        <v>340917</v>
      </c>
      <c r="X5" s="70">
        <v>373888</v>
      </c>
      <c r="Y5" s="70">
        <v>283357</v>
      </c>
      <c r="Z5" s="70">
        <f>X5-$W5</f>
        <v>32971</v>
      </c>
      <c r="AA5" s="70">
        <f t="shared" ref="AA5:AA19" si="1">Y5-$W5</f>
        <v>-57560</v>
      </c>
      <c r="AB5" s="73">
        <v>369307</v>
      </c>
      <c r="AC5" s="70">
        <v>420768</v>
      </c>
      <c r="AD5" s="70">
        <v>293257</v>
      </c>
      <c r="AE5" s="70">
        <f>AC5-$AB5</f>
        <v>51461</v>
      </c>
      <c r="AF5" s="70">
        <f t="shared" ref="AF5:AF19" si="2">AD5-$AB5</f>
        <v>-76050</v>
      </c>
      <c r="AG5" s="73">
        <v>397697</v>
      </c>
      <c r="AH5" s="70">
        <v>469644</v>
      </c>
      <c r="AI5" s="70">
        <v>301161</v>
      </c>
      <c r="AJ5" s="70">
        <f>AH5-$AG5</f>
        <v>71947</v>
      </c>
      <c r="AK5" s="70">
        <f t="shared" ref="AK5:AK19" si="3">AI5-$AG5</f>
        <v>-96536</v>
      </c>
      <c r="AM5" s="78">
        <f>G5-B5</f>
        <v>166900</v>
      </c>
      <c r="AN5" s="79">
        <f>AM5/B5</f>
        <v>3.0999257057949481</v>
      </c>
      <c r="AO5" s="80">
        <f>(G5/B5)^(1/($G$3-$B$3))-1</f>
        <v>3.5012883497588909E-2</v>
      </c>
      <c r="AQ5" s="78">
        <f>AG5-G5</f>
        <v>176957</v>
      </c>
      <c r="AR5" s="79">
        <f>AQ5/G5</f>
        <v>0.80165352903868803</v>
      </c>
      <c r="AS5" s="80">
        <f>(AG5/G5)^(1/($AG$3-$G$3))-1</f>
        <v>2.0507617733701355E-2</v>
      </c>
    </row>
    <row r="6" spans="1:45" s="74" customFormat="1" x14ac:dyDescent="0.25">
      <c r="A6" s="72" t="s">
        <v>19</v>
      </c>
      <c r="B6" s="69">
        <v>93678</v>
      </c>
      <c r="C6" s="69">
        <v>103823</v>
      </c>
      <c r="D6" s="69">
        <v>123485</v>
      </c>
      <c r="E6" s="69">
        <v>146417</v>
      </c>
      <c r="F6" s="69">
        <v>159357</v>
      </c>
      <c r="G6" s="69">
        <v>161064</v>
      </c>
      <c r="H6" s="69">
        <v>169183</v>
      </c>
      <c r="I6" s="70">
        <v>171704</v>
      </c>
      <c r="J6" s="70">
        <v>163990</v>
      </c>
      <c r="K6" s="70">
        <f t="shared" ref="K6:K20" si="4">I6-H6</f>
        <v>2521</v>
      </c>
      <c r="L6" s="70">
        <f t="shared" ref="L6:L20" si="5">J6-$H6</f>
        <v>-5193</v>
      </c>
      <c r="M6" s="69">
        <v>178449</v>
      </c>
      <c r="N6" s="70">
        <v>188541</v>
      </c>
      <c r="O6" s="70">
        <v>164104</v>
      </c>
      <c r="P6" s="70">
        <f t="shared" ref="P6:P19" si="6">N6-$M6</f>
        <v>10092</v>
      </c>
      <c r="Q6" s="70">
        <f t="shared" si="0"/>
        <v>-14345</v>
      </c>
      <c r="R6" s="73">
        <v>188820</v>
      </c>
      <c r="S6" s="70">
        <v>208055</v>
      </c>
      <c r="T6" s="70">
        <v>161542</v>
      </c>
      <c r="U6" s="70">
        <f t="shared" ref="U6:U19" si="7">S6-$R6</f>
        <v>19235</v>
      </c>
      <c r="V6" s="70">
        <f t="shared" ref="V6:V19" si="8">T6-$R6</f>
        <v>-27278</v>
      </c>
      <c r="W6" s="73">
        <v>197928</v>
      </c>
      <c r="X6" s="70">
        <v>229705</v>
      </c>
      <c r="Y6" s="70">
        <v>156843</v>
      </c>
      <c r="Z6" s="70">
        <f t="shared" ref="Z6:Z19" si="9">X6-$W6</f>
        <v>31777</v>
      </c>
      <c r="AA6" s="70">
        <f t="shared" si="1"/>
        <v>-41085</v>
      </c>
      <c r="AB6" s="73">
        <v>206404</v>
      </c>
      <c r="AC6" s="70">
        <v>253189</v>
      </c>
      <c r="AD6" s="70">
        <v>150311</v>
      </c>
      <c r="AE6" s="70">
        <f t="shared" ref="AE6:AE19" si="10">AC6-$AB6</f>
        <v>46785</v>
      </c>
      <c r="AF6" s="70">
        <f t="shared" si="2"/>
        <v>-56093</v>
      </c>
      <c r="AG6" s="73">
        <v>214880</v>
      </c>
      <c r="AH6" s="70">
        <v>278304</v>
      </c>
      <c r="AI6" s="70">
        <v>142147</v>
      </c>
      <c r="AJ6" s="70">
        <f t="shared" ref="AJ6:AJ19" si="11">AH6-$AG6</f>
        <v>63424</v>
      </c>
      <c r="AK6" s="70">
        <f t="shared" si="3"/>
        <v>-72733</v>
      </c>
      <c r="AM6" s="78">
        <f>G6-B6</f>
        <v>67386</v>
      </c>
      <c r="AN6" s="79">
        <f>AM6/B6</f>
        <v>0.71933645039390248</v>
      </c>
      <c r="AO6" s="80">
        <f>(G6/B6)^(1/($G$3-$B$3))-1</f>
        <v>1.3305754605838604E-2</v>
      </c>
      <c r="AQ6" s="78">
        <f t="shared" ref="AQ6:AQ20" si="12">AG6-G6</f>
        <v>53816</v>
      </c>
      <c r="AR6" s="79">
        <f t="shared" ref="AR6:AR20" si="13">AQ6/G6</f>
        <v>0.33412804847762378</v>
      </c>
      <c r="AS6" s="80">
        <f t="shared" ref="AS6:AS20" si="14">(AG6/G6)^(1/($AG$3-$G$3))-1</f>
        <v>9.9901903881243204E-3</v>
      </c>
    </row>
    <row r="7" spans="1:45" s="75" customFormat="1" x14ac:dyDescent="0.25">
      <c r="A7" s="72" t="s">
        <v>44</v>
      </c>
      <c r="B7" s="69">
        <v>27467</v>
      </c>
      <c r="C7" s="69">
        <v>27501</v>
      </c>
      <c r="D7" s="69">
        <v>28495</v>
      </c>
      <c r="E7" s="69">
        <v>29014</v>
      </c>
      <c r="F7" s="69">
        <v>28939</v>
      </c>
      <c r="G7" s="69">
        <v>28906</v>
      </c>
      <c r="H7" s="69">
        <v>29419</v>
      </c>
      <c r="I7" s="70">
        <v>29855</v>
      </c>
      <c r="J7" s="70">
        <v>28912</v>
      </c>
      <c r="K7" s="70">
        <f t="shared" si="4"/>
        <v>436</v>
      </c>
      <c r="L7" s="70">
        <f t="shared" si="5"/>
        <v>-507</v>
      </c>
      <c r="M7" s="69">
        <v>30011</v>
      </c>
      <c r="N7" s="70">
        <v>31216</v>
      </c>
      <c r="O7" s="70">
        <v>28691</v>
      </c>
      <c r="P7" s="70">
        <f t="shared" si="6"/>
        <v>1205</v>
      </c>
      <c r="Q7" s="70">
        <f t="shared" si="0"/>
        <v>-1320</v>
      </c>
      <c r="R7" s="73">
        <v>30634</v>
      </c>
      <c r="S7" s="70">
        <v>32814</v>
      </c>
      <c r="T7" s="70">
        <v>28240</v>
      </c>
      <c r="U7" s="70">
        <f t="shared" si="7"/>
        <v>2180</v>
      </c>
      <c r="V7" s="70">
        <f t="shared" si="8"/>
        <v>-2394</v>
      </c>
      <c r="W7" s="73">
        <v>31220</v>
      </c>
      <c r="X7" s="70">
        <v>34594</v>
      </c>
      <c r="Y7" s="70">
        <v>27601</v>
      </c>
      <c r="Z7" s="70">
        <f t="shared" si="9"/>
        <v>3374</v>
      </c>
      <c r="AA7" s="70">
        <f t="shared" si="1"/>
        <v>-3619</v>
      </c>
      <c r="AB7" s="73">
        <v>31790</v>
      </c>
      <c r="AC7" s="70">
        <v>36534</v>
      </c>
      <c r="AD7" s="70">
        <v>26802</v>
      </c>
      <c r="AE7" s="70">
        <f t="shared" si="10"/>
        <v>4744</v>
      </c>
      <c r="AF7" s="70">
        <f t="shared" si="2"/>
        <v>-4988</v>
      </c>
      <c r="AG7" s="73">
        <v>32360</v>
      </c>
      <c r="AH7" s="70">
        <v>38618</v>
      </c>
      <c r="AI7" s="70">
        <v>25859</v>
      </c>
      <c r="AJ7" s="70">
        <f t="shared" si="11"/>
        <v>6258</v>
      </c>
      <c r="AK7" s="70">
        <f t="shared" si="3"/>
        <v>-6501</v>
      </c>
      <c r="AM7" s="78">
        <f t="shared" ref="AM7:AM20" si="15">G7-B7</f>
        <v>1439</v>
      </c>
      <c r="AN7" s="79">
        <f t="shared" ref="AN7:AN20" si="16">AM7/B7</f>
        <v>5.2390140896348344E-2</v>
      </c>
      <c r="AO7" s="80">
        <f t="shared" ref="AO7:AO20" si="17">(G7/B7)^(1/($G$3-$B$3))-1</f>
        <v>1.2462369313659405E-3</v>
      </c>
      <c r="AQ7" s="78">
        <f t="shared" si="12"/>
        <v>3454</v>
      </c>
      <c r="AR7" s="79">
        <f t="shared" si="13"/>
        <v>0.11949076316335709</v>
      </c>
      <c r="AS7" s="80">
        <f t="shared" si="14"/>
        <v>3.8997881223810094E-3</v>
      </c>
    </row>
    <row r="8" spans="1:45" s="74" customFormat="1" x14ac:dyDescent="0.25">
      <c r="A8" s="72" t="s">
        <v>20</v>
      </c>
      <c r="B8" s="69">
        <v>869126</v>
      </c>
      <c r="C8" s="69">
        <v>965600</v>
      </c>
      <c r="D8" s="69">
        <v>1072018</v>
      </c>
      <c r="E8" s="69">
        <v>1166202</v>
      </c>
      <c r="F8" s="69">
        <v>1324013</v>
      </c>
      <c r="G8" s="69">
        <v>1321414</v>
      </c>
      <c r="H8" s="69">
        <v>1390127</v>
      </c>
      <c r="I8" s="70">
        <v>1409654</v>
      </c>
      <c r="J8" s="70">
        <v>1333445</v>
      </c>
      <c r="K8" s="70">
        <f t="shared" si="4"/>
        <v>19527</v>
      </c>
      <c r="L8" s="70">
        <f t="shared" si="5"/>
        <v>-56682</v>
      </c>
      <c r="M8" s="69">
        <v>1447090</v>
      </c>
      <c r="N8" s="70">
        <v>1506988</v>
      </c>
      <c r="O8" s="70">
        <v>1327469</v>
      </c>
      <c r="P8" s="70">
        <f t="shared" si="6"/>
        <v>59898</v>
      </c>
      <c r="Q8" s="70">
        <f t="shared" si="0"/>
        <v>-119621</v>
      </c>
      <c r="R8" s="73">
        <v>1519844</v>
      </c>
      <c r="S8" s="70">
        <v>1617180</v>
      </c>
      <c r="T8" s="70">
        <v>1308636</v>
      </c>
      <c r="U8" s="70">
        <f t="shared" si="7"/>
        <v>97336</v>
      </c>
      <c r="V8" s="70">
        <f t="shared" si="8"/>
        <v>-211208</v>
      </c>
      <c r="W8" s="73">
        <v>1574551</v>
      </c>
      <c r="X8" s="70">
        <v>1738045</v>
      </c>
      <c r="Y8" s="70">
        <v>1279131</v>
      </c>
      <c r="Z8" s="70">
        <f t="shared" si="9"/>
        <v>163494</v>
      </c>
      <c r="AA8" s="70">
        <f t="shared" si="1"/>
        <v>-295420</v>
      </c>
      <c r="AB8" s="73">
        <v>1620232</v>
      </c>
      <c r="AC8" s="70">
        <v>1868239</v>
      </c>
      <c r="AD8" s="70">
        <v>1240296</v>
      </c>
      <c r="AE8" s="70">
        <f t="shared" si="10"/>
        <v>248007</v>
      </c>
      <c r="AF8" s="70">
        <f t="shared" si="2"/>
        <v>-379936</v>
      </c>
      <c r="AG8" s="73">
        <v>1665914</v>
      </c>
      <c r="AH8" s="70">
        <v>2006828</v>
      </c>
      <c r="AI8" s="70">
        <v>1193066</v>
      </c>
      <c r="AJ8" s="70">
        <f t="shared" si="11"/>
        <v>340914</v>
      </c>
      <c r="AK8" s="70">
        <f t="shared" si="3"/>
        <v>-472848</v>
      </c>
      <c r="AM8" s="78">
        <f t="shared" si="15"/>
        <v>452288</v>
      </c>
      <c r="AN8" s="79">
        <f t="shared" si="16"/>
        <v>0.52039405103517788</v>
      </c>
      <c r="AO8" s="80">
        <f t="shared" si="17"/>
        <v>1.0271159324551471E-2</v>
      </c>
      <c r="AQ8" s="78">
        <f t="shared" si="12"/>
        <v>344500</v>
      </c>
      <c r="AR8" s="79">
        <f t="shared" si="13"/>
        <v>0.260705577510152</v>
      </c>
      <c r="AS8" s="80">
        <f t="shared" si="14"/>
        <v>8.0206686108330594E-3</v>
      </c>
    </row>
    <row r="9" spans="1:45" s="75" customFormat="1" x14ac:dyDescent="0.25">
      <c r="A9" s="72" t="s">
        <v>45</v>
      </c>
      <c r="B9" s="69">
        <v>24304</v>
      </c>
      <c r="C9" s="69">
        <v>25594</v>
      </c>
      <c r="D9" s="69">
        <v>28262</v>
      </c>
      <c r="E9" s="69">
        <v>29478</v>
      </c>
      <c r="F9" s="69">
        <v>27999</v>
      </c>
      <c r="G9" s="69">
        <v>28097</v>
      </c>
      <c r="H9" s="69">
        <v>27965</v>
      </c>
      <c r="I9" s="70">
        <v>28660</v>
      </c>
      <c r="J9" s="70">
        <v>27122</v>
      </c>
      <c r="K9" s="70">
        <f t="shared" si="4"/>
        <v>695</v>
      </c>
      <c r="L9" s="70">
        <f t="shared" si="5"/>
        <v>-843</v>
      </c>
      <c r="M9" s="69">
        <v>27762</v>
      </c>
      <c r="N9" s="70">
        <v>29751</v>
      </c>
      <c r="O9" s="70">
        <v>25535</v>
      </c>
      <c r="P9" s="70">
        <f t="shared" si="6"/>
        <v>1989</v>
      </c>
      <c r="Q9" s="70">
        <f t="shared" si="0"/>
        <v>-2227</v>
      </c>
      <c r="R9" s="73">
        <v>27629</v>
      </c>
      <c r="S9" s="70">
        <v>31239</v>
      </c>
      <c r="T9" s="70">
        <v>23571</v>
      </c>
      <c r="U9" s="70">
        <f t="shared" si="7"/>
        <v>3610</v>
      </c>
      <c r="V9" s="70">
        <f t="shared" si="8"/>
        <v>-4058</v>
      </c>
      <c r="W9" s="73">
        <v>27428</v>
      </c>
      <c r="X9" s="70">
        <v>33041</v>
      </c>
      <c r="Y9" s="70">
        <v>21295</v>
      </c>
      <c r="Z9" s="70">
        <f t="shared" si="9"/>
        <v>5613</v>
      </c>
      <c r="AA9" s="70">
        <f t="shared" si="1"/>
        <v>-6133</v>
      </c>
      <c r="AB9" s="73">
        <v>27190</v>
      </c>
      <c r="AC9" s="70">
        <v>35114</v>
      </c>
      <c r="AD9" s="70">
        <v>18747</v>
      </c>
      <c r="AE9" s="70">
        <f t="shared" si="10"/>
        <v>7924</v>
      </c>
      <c r="AF9" s="70">
        <f t="shared" si="2"/>
        <v>-8443</v>
      </c>
      <c r="AG9" s="73">
        <v>26953</v>
      </c>
      <c r="AH9" s="70">
        <v>37429</v>
      </c>
      <c r="AI9" s="70">
        <v>15958</v>
      </c>
      <c r="AJ9" s="70">
        <f t="shared" si="11"/>
        <v>10476</v>
      </c>
      <c r="AK9" s="70">
        <f t="shared" si="3"/>
        <v>-10995</v>
      </c>
      <c r="AM9" s="78">
        <f t="shared" si="15"/>
        <v>3793</v>
      </c>
      <c r="AN9" s="79">
        <f t="shared" si="16"/>
        <v>0.15606484529295589</v>
      </c>
      <c r="AO9" s="80">
        <f t="shared" si="17"/>
        <v>3.5433816013270558E-3</v>
      </c>
      <c r="AQ9" s="78">
        <f t="shared" si="12"/>
        <v>-1144</v>
      </c>
      <c r="AR9" s="79">
        <f t="shared" si="13"/>
        <v>-4.0716090685838348E-2</v>
      </c>
      <c r="AS9" s="80">
        <f t="shared" si="14"/>
        <v>-1.4323594222954705E-3</v>
      </c>
    </row>
    <row r="10" spans="1:45" s="75" customFormat="1" x14ac:dyDescent="0.25">
      <c r="A10" s="72" t="s">
        <v>46</v>
      </c>
      <c r="B10" s="69">
        <v>46304</v>
      </c>
      <c r="C10" s="69">
        <v>47637</v>
      </c>
      <c r="D10" s="69">
        <v>54616</v>
      </c>
      <c r="E10" s="69">
        <v>61090</v>
      </c>
      <c r="F10" s="69">
        <v>62765</v>
      </c>
      <c r="G10" s="69">
        <v>62897</v>
      </c>
      <c r="H10" s="69">
        <v>64157</v>
      </c>
      <c r="I10" s="70">
        <v>65164</v>
      </c>
      <c r="J10" s="70">
        <v>61970</v>
      </c>
      <c r="K10" s="70">
        <f t="shared" si="4"/>
        <v>1007</v>
      </c>
      <c r="L10" s="70">
        <f t="shared" si="5"/>
        <v>-2187</v>
      </c>
      <c r="M10" s="69">
        <v>65339</v>
      </c>
      <c r="N10" s="70">
        <v>69227</v>
      </c>
      <c r="O10" s="70">
        <v>59572</v>
      </c>
      <c r="P10" s="70">
        <f t="shared" si="6"/>
        <v>3888</v>
      </c>
      <c r="Q10" s="70">
        <f t="shared" si="0"/>
        <v>-5767</v>
      </c>
      <c r="R10" s="73">
        <v>67013</v>
      </c>
      <c r="S10" s="70">
        <v>74288</v>
      </c>
      <c r="T10" s="70">
        <v>56176</v>
      </c>
      <c r="U10" s="70">
        <f t="shared" si="7"/>
        <v>7275</v>
      </c>
      <c r="V10" s="70">
        <f t="shared" si="8"/>
        <v>-10837</v>
      </c>
      <c r="W10" s="73">
        <v>68125</v>
      </c>
      <c r="X10" s="70">
        <v>80150</v>
      </c>
      <c r="Y10" s="70">
        <v>51978</v>
      </c>
      <c r="Z10" s="70">
        <f t="shared" si="9"/>
        <v>12025</v>
      </c>
      <c r="AA10" s="70">
        <f t="shared" si="1"/>
        <v>-16147</v>
      </c>
      <c r="AB10" s="73">
        <v>68957</v>
      </c>
      <c r="AC10" s="70">
        <v>86702</v>
      </c>
      <c r="AD10" s="70">
        <v>47091</v>
      </c>
      <c r="AE10" s="70">
        <f t="shared" si="10"/>
        <v>17745</v>
      </c>
      <c r="AF10" s="70">
        <f t="shared" si="2"/>
        <v>-21866</v>
      </c>
      <c r="AG10" s="73">
        <v>69790</v>
      </c>
      <c r="AH10" s="70">
        <v>93868</v>
      </c>
      <c r="AI10" s="70">
        <v>41589</v>
      </c>
      <c r="AJ10" s="70">
        <f t="shared" si="11"/>
        <v>24078</v>
      </c>
      <c r="AK10" s="70">
        <f t="shared" si="3"/>
        <v>-28201</v>
      </c>
      <c r="AM10" s="78">
        <f t="shared" si="15"/>
        <v>16593</v>
      </c>
      <c r="AN10" s="79">
        <f t="shared" si="16"/>
        <v>0.35834917069799588</v>
      </c>
      <c r="AO10" s="80">
        <f t="shared" si="17"/>
        <v>7.4979729361104308E-3</v>
      </c>
      <c r="AQ10" s="78">
        <f t="shared" si="12"/>
        <v>6893</v>
      </c>
      <c r="AR10" s="79">
        <f t="shared" si="13"/>
        <v>0.10959187242634784</v>
      </c>
      <c r="AS10" s="80">
        <f t="shared" si="14"/>
        <v>3.5923773554107363E-3</v>
      </c>
    </row>
    <row r="11" spans="1:45" s="74" customFormat="1" x14ac:dyDescent="0.25">
      <c r="A11" s="72" t="s">
        <v>21</v>
      </c>
      <c r="B11" s="69">
        <v>120981</v>
      </c>
      <c r="C11" s="69">
        <v>129006</v>
      </c>
      <c r="D11" s="69">
        <v>146268</v>
      </c>
      <c r="E11" s="69">
        <v>166705</v>
      </c>
      <c r="F11" s="69">
        <v>178680</v>
      </c>
      <c r="G11" s="69">
        <v>180401</v>
      </c>
      <c r="H11" s="69">
        <v>190915</v>
      </c>
      <c r="I11" s="70">
        <v>189312</v>
      </c>
      <c r="J11" s="70">
        <v>176808</v>
      </c>
      <c r="K11" s="70">
        <f t="shared" si="4"/>
        <v>-1603</v>
      </c>
      <c r="L11" s="70">
        <f t="shared" si="5"/>
        <v>-14107</v>
      </c>
      <c r="M11" s="69">
        <v>200710</v>
      </c>
      <c r="N11" s="70">
        <v>203164</v>
      </c>
      <c r="O11" s="70">
        <v>173324</v>
      </c>
      <c r="P11" s="70">
        <f t="shared" si="6"/>
        <v>2454</v>
      </c>
      <c r="Q11" s="70">
        <f t="shared" si="0"/>
        <v>-27386</v>
      </c>
      <c r="R11" s="73">
        <v>216962</v>
      </c>
      <c r="S11" s="70">
        <v>219200</v>
      </c>
      <c r="T11" s="70">
        <v>167658</v>
      </c>
      <c r="U11" s="70">
        <f t="shared" si="7"/>
        <v>2238</v>
      </c>
      <c r="V11" s="70">
        <f t="shared" si="8"/>
        <v>-49304</v>
      </c>
      <c r="W11" s="73">
        <v>225833</v>
      </c>
      <c r="X11" s="70">
        <v>237045</v>
      </c>
      <c r="Y11" s="70">
        <v>160181</v>
      </c>
      <c r="Z11" s="70">
        <f t="shared" si="9"/>
        <v>11212</v>
      </c>
      <c r="AA11" s="70">
        <f t="shared" si="1"/>
        <v>-65652</v>
      </c>
      <c r="AB11" s="73">
        <v>231017</v>
      </c>
      <c r="AC11" s="70">
        <v>256471</v>
      </c>
      <c r="AD11" s="70">
        <v>151123</v>
      </c>
      <c r="AE11" s="70">
        <f t="shared" si="10"/>
        <v>25454</v>
      </c>
      <c r="AF11" s="70">
        <f t="shared" si="2"/>
        <v>-79894</v>
      </c>
      <c r="AG11" s="73">
        <v>236202</v>
      </c>
      <c r="AH11" s="70">
        <v>277319</v>
      </c>
      <c r="AI11" s="70">
        <v>140644</v>
      </c>
      <c r="AJ11" s="70">
        <f t="shared" si="11"/>
        <v>41117</v>
      </c>
      <c r="AK11" s="70">
        <f t="shared" si="3"/>
        <v>-95558</v>
      </c>
      <c r="AM11" s="78">
        <f t="shared" si="15"/>
        <v>59420</v>
      </c>
      <c r="AN11" s="79">
        <f t="shared" si="16"/>
        <v>0.49115150312859046</v>
      </c>
      <c r="AO11" s="80">
        <f t="shared" si="17"/>
        <v>9.7927268364503828E-3</v>
      </c>
      <c r="AQ11" s="78">
        <f t="shared" si="12"/>
        <v>55801</v>
      </c>
      <c r="AR11" s="79">
        <f t="shared" si="13"/>
        <v>0.30931646720361861</v>
      </c>
      <c r="AS11" s="80">
        <f t="shared" si="14"/>
        <v>9.3366000971795149E-3</v>
      </c>
    </row>
    <row r="12" spans="1:45" s="75" customFormat="1" x14ac:dyDescent="0.25">
      <c r="A12" s="72" t="s">
        <v>47</v>
      </c>
      <c r="B12" s="69">
        <v>39155</v>
      </c>
      <c r="C12" s="69">
        <v>42417</v>
      </c>
      <c r="D12" s="69">
        <v>45984</v>
      </c>
      <c r="E12" s="69">
        <v>45743</v>
      </c>
      <c r="F12" s="69">
        <v>46065</v>
      </c>
      <c r="G12" s="69">
        <v>46035</v>
      </c>
      <c r="H12" s="69">
        <v>46095</v>
      </c>
      <c r="I12" s="70">
        <v>47290</v>
      </c>
      <c r="J12" s="70">
        <v>44871</v>
      </c>
      <c r="K12" s="70">
        <f t="shared" si="4"/>
        <v>1195</v>
      </c>
      <c r="L12" s="70">
        <f t="shared" si="5"/>
        <v>-1224</v>
      </c>
      <c r="M12" s="69">
        <v>46407</v>
      </c>
      <c r="N12" s="70">
        <v>49351</v>
      </c>
      <c r="O12" s="70">
        <v>43377</v>
      </c>
      <c r="P12" s="70">
        <f t="shared" si="6"/>
        <v>2944</v>
      </c>
      <c r="Q12" s="70">
        <f t="shared" si="0"/>
        <v>-3030</v>
      </c>
      <c r="R12" s="73">
        <v>46763</v>
      </c>
      <c r="S12" s="70">
        <v>51833</v>
      </c>
      <c r="T12" s="70">
        <v>41448</v>
      </c>
      <c r="U12" s="70">
        <f t="shared" si="7"/>
        <v>5070</v>
      </c>
      <c r="V12" s="70">
        <f t="shared" si="8"/>
        <v>-5315</v>
      </c>
      <c r="W12" s="73">
        <v>47058</v>
      </c>
      <c r="X12" s="70">
        <v>54679</v>
      </c>
      <c r="Y12" s="70">
        <v>39156</v>
      </c>
      <c r="Z12" s="70">
        <f t="shared" si="9"/>
        <v>7621</v>
      </c>
      <c r="AA12" s="70">
        <f t="shared" si="1"/>
        <v>-7902</v>
      </c>
      <c r="AB12" s="73">
        <v>47335</v>
      </c>
      <c r="AC12" s="70">
        <v>57844</v>
      </c>
      <c r="AD12" s="70">
        <v>36544</v>
      </c>
      <c r="AE12" s="70">
        <f t="shared" si="10"/>
        <v>10509</v>
      </c>
      <c r="AF12" s="70">
        <f t="shared" si="2"/>
        <v>-10791</v>
      </c>
      <c r="AG12" s="73">
        <v>47611</v>
      </c>
      <c r="AH12" s="70">
        <v>61297</v>
      </c>
      <c r="AI12" s="70">
        <v>33644</v>
      </c>
      <c r="AJ12" s="70">
        <f t="shared" si="11"/>
        <v>13686</v>
      </c>
      <c r="AK12" s="70">
        <f t="shared" si="3"/>
        <v>-13967</v>
      </c>
      <c r="AM12" s="78">
        <f t="shared" si="15"/>
        <v>6880</v>
      </c>
      <c r="AN12" s="79">
        <f t="shared" si="16"/>
        <v>0.17571191418720469</v>
      </c>
      <c r="AO12" s="80">
        <f t="shared" si="17"/>
        <v>3.9559468297183376E-3</v>
      </c>
      <c r="AQ12" s="78">
        <f t="shared" si="12"/>
        <v>1576</v>
      </c>
      <c r="AR12" s="79">
        <f t="shared" si="13"/>
        <v>3.4234821331595527E-2</v>
      </c>
      <c r="AS12" s="80">
        <f t="shared" si="14"/>
        <v>1.1614273914668516E-3</v>
      </c>
    </row>
    <row r="13" spans="1:45" s="74" customFormat="1" x14ac:dyDescent="0.25">
      <c r="A13" s="72" t="s">
        <v>22</v>
      </c>
      <c r="B13" s="69">
        <v>33004</v>
      </c>
      <c r="C13" s="69">
        <v>37111</v>
      </c>
      <c r="D13" s="69">
        <v>40218</v>
      </c>
      <c r="E13" s="69">
        <v>43434</v>
      </c>
      <c r="F13" s="69">
        <v>43823</v>
      </c>
      <c r="G13" s="69">
        <v>44386</v>
      </c>
      <c r="H13" s="69">
        <v>46487</v>
      </c>
      <c r="I13" s="70">
        <v>49508</v>
      </c>
      <c r="J13" s="70">
        <v>42918</v>
      </c>
      <c r="K13" s="70">
        <f t="shared" si="4"/>
        <v>3021</v>
      </c>
      <c r="L13" s="70">
        <f t="shared" si="5"/>
        <v>-3569</v>
      </c>
      <c r="M13" s="69">
        <v>48833</v>
      </c>
      <c r="N13" s="70">
        <v>58168</v>
      </c>
      <c r="O13" s="70">
        <v>38616</v>
      </c>
      <c r="P13" s="70">
        <f t="shared" si="6"/>
        <v>9335</v>
      </c>
      <c r="Q13" s="70">
        <f t="shared" si="0"/>
        <v>-10217</v>
      </c>
      <c r="R13" s="73">
        <v>51412</v>
      </c>
      <c r="S13" s="70">
        <v>68798</v>
      </c>
      <c r="T13" s="70">
        <v>32345</v>
      </c>
      <c r="U13" s="70">
        <f t="shared" si="7"/>
        <v>17386</v>
      </c>
      <c r="V13" s="70">
        <f t="shared" si="8"/>
        <v>-19067</v>
      </c>
      <c r="W13" s="73">
        <v>53726</v>
      </c>
      <c r="X13" s="70">
        <v>81014</v>
      </c>
      <c r="Y13" s="70">
        <v>24486</v>
      </c>
      <c r="Z13" s="70">
        <f t="shared" si="9"/>
        <v>27288</v>
      </c>
      <c r="AA13" s="70">
        <f t="shared" si="1"/>
        <v>-29240</v>
      </c>
      <c r="AB13" s="73">
        <v>55905</v>
      </c>
      <c r="AC13" s="70">
        <v>94597</v>
      </c>
      <c r="AD13" s="70">
        <v>15261</v>
      </c>
      <c r="AE13" s="70">
        <f t="shared" si="10"/>
        <v>38692</v>
      </c>
      <c r="AF13" s="70">
        <f t="shared" si="2"/>
        <v>-40644</v>
      </c>
      <c r="AG13" s="73">
        <v>58084</v>
      </c>
      <c r="AH13" s="70">
        <v>109400</v>
      </c>
      <c r="AI13" s="70">
        <v>4816</v>
      </c>
      <c r="AJ13" s="70">
        <f t="shared" si="11"/>
        <v>51316</v>
      </c>
      <c r="AK13" s="70">
        <f t="shared" si="3"/>
        <v>-53268</v>
      </c>
      <c r="AM13" s="78">
        <f t="shared" si="15"/>
        <v>11382</v>
      </c>
      <c r="AN13" s="79">
        <f t="shared" si="16"/>
        <v>0.34486728881347717</v>
      </c>
      <c r="AO13" s="80">
        <f t="shared" si="17"/>
        <v>7.2528912906175691E-3</v>
      </c>
      <c r="AQ13" s="78">
        <f t="shared" si="12"/>
        <v>13698</v>
      </c>
      <c r="AR13" s="79">
        <f t="shared" si="13"/>
        <v>0.30861082323255079</v>
      </c>
      <c r="AS13" s="80">
        <f t="shared" si="14"/>
        <v>9.3178375391547164E-3</v>
      </c>
    </row>
    <row r="14" spans="1:45" s="75" customFormat="1" x14ac:dyDescent="0.25">
      <c r="A14" s="72" t="s">
        <v>48</v>
      </c>
      <c r="B14" s="69">
        <v>67974</v>
      </c>
      <c r="C14" s="69">
        <v>64289</v>
      </c>
      <c r="D14" s="69">
        <v>66135</v>
      </c>
      <c r="E14" s="69">
        <v>66458</v>
      </c>
      <c r="F14" s="69">
        <v>65363</v>
      </c>
      <c r="G14" s="69">
        <v>65291</v>
      </c>
      <c r="H14" s="69">
        <v>65314</v>
      </c>
      <c r="I14" s="70">
        <v>66329</v>
      </c>
      <c r="J14" s="70">
        <v>63731</v>
      </c>
      <c r="K14" s="70">
        <f t="shared" si="4"/>
        <v>1015</v>
      </c>
      <c r="L14" s="70">
        <f t="shared" si="5"/>
        <v>-1583</v>
      </c>
      <c r="M14" s="69">
        <v>65160</v>
      </c>
      <c r="N14" s="70">
        <v>66651</v>
      </c>
      <c r="O14" s="70">
        <v>62754</v>
      </c>
      <c r="P14" s="70">
        <f t="shared" si="6"/>
        <v>1491</v>
      </c>
      <c r="Q14" s="70">
        <f t="shared" si="0"/>
        <v>-2406</v>
      </c>
      <c r="R14" s="73">
        <v>65246</v>
      </c>
      <c r="S14" s="70">
        <v>66806</v>
      </c>
      <c r="T14" s="70">
        <v>61945</v>
      </c>
      <c r="U14" s="70">
        <f t="shared" si="7"/>
        <v>1560</v>
      </c>
      <c r="V14" s="70">
        <f t="shared" si="8"/>
        <v>-3301</v>
      </c>
      <c r="W14" s="73">
        <v>65059</v>
      </c>
      <c r="X14" s="70">
        <v>66879</v>
      </c>
      <c r="Y14" s="70">
        <v>61217</v>
      </c>
      <c r="Z14" s="70">
        <f t="shared" si="9"/>
        <v>1820</v>
      </c>
      <c r="AA14" s="70">
        <f t="shared" si="1"/>
        <v>-3842</v>
      </c>
      <c r="AB14" s="73">
        <v>64732</v>
      </c>
      <c r="AC14" s="70">
        <v>66903</v>
      </c>
      <c r="AD14" s="70">
        <v>60539</v>
      </c>
      <c r="AE14" s="70">
        <f t="shared" si="10"/>
        <v>2171</v>
      </c>
      <c r="AF14" s="70">
        <f t="shared" si="2"/>
        <v>-4193</v>
      </c>
      <c r="AG14" s="73">
        <v>64405</v>
      </c>
      <c r="AH14" s="70">
        <v>66892</v>
      </c>
      <c r="AI14" s="70">
        <v>59896</v>
      </c>
      <c r="AJ14" s="70">
        <f t="shared" si="11"/>
        <v>2487</v>
      </c>
      <c r="AK14" s="70">
        <f t="shared" si="3"/>
        <v>-4509</v>
      </c>
      <c r="AM14" s="78">
        <f t="shared" si="15"/>
        <v>-2683</v>
      </c>
      <c r="AN14" s="79">
        <f t="shared" si="16"/>
        <v>-3.9470974196016126E-2</v>
      </c>
      <c r="AO14" s="80">
        <f t="shared" si="17"/>
        <v>-9.8173918715394048E-4</v>
      </c>
      <c r="AQ14" s="78">
        <f t="shared" si="12"/>
        <v>-886</v>
      </c>
      <c r="AR14" s="79">
        <f t="shared" si="13"/>
        <v>-1.3570017307132682E-2</v>
      </c>
      <c r="AS14" s="80">
        <f t="shared" si="14"/>
        <v>-4.710246025273479E-4</v>
      </c>
    </row>
    <row r="15" spans="1:45" s="75" customFormat="1" x14ac:dyDescent="0.25">
      <c r="A15" s="72" t="s">
        <v>49</v>
      </c>
      <c r="B15" s="69">
        <v>26480</v>
      </c>
      <c r="C15" s="69">
        <v>27784</v>
      </c>
      <c r="D15" s="69">
        <v>31813</v>
      </c>
      <c r="E15" s="69">
        <v>34790</v>
      </c>
      <c r="F15" s="69">
        <v>34964</v>
      </c>
      <c r="G15" s="69">
        <v>35151</v>
      </c>
      <c r="H15" s="69">
        <v>36425</v>
      </c>
      <c r="I15" s="70">
        <v>37323</v>
      </c>
      <c r="J15" s="70">
        <v>34476</v>
      </c>
      <c r="K15" s="70">
        <f t="shared" si="4"/>
        <v>898</v>
      </c>
      <c r="L15" s="70">
        <f t="shared" si="5"/>
        <v>-1949</v>
      </c>
      <c r="M15" s="69">
        <v>37666</v>
      </c>
      <c r="N15" s="70">
        <v>41222</v>
      </c>
      <c r="O15" s="70">
        <v>32447</v>
      </c>
      <c r="P15" s="70">
        <f t="shared" si="6"/>
        <v>3556</v>
      </c>
      <c r="Q15" s="70">
        <f t="shared" si="0"/>
        <v>-5219</v>
      </c>
      <c r="R15" s="73">
        <v>39338</v>
      </c>
      <c r="S15" s="70">
        <v>46050</v>
      </c>
      <c r="T15" s="70">
        <v>29489</v>
      </c>
      <c r="U15" s="70">
        <f t="shared" si="7"/>
        <v>6712</v>
      </c>
      <c r="V15" s="70">
        <f t="shared" si="8"/>
        <v>-9849</v>
      </c>
      <c r="W15" s="73">
        <v>40519</v>
      </c>
      <c r="X15" s="70">
        <v>51621</v>
      </c>
      <c r="Y15" s="70">
        <v>25788</v>
      </c>
      <c r="Z15" s="70">
        <f t="shared" si="9"/>
        <v>11102</v>
      </c>
      <c r="AA15" s="70">
        <f t="shared" si="1"/>
        <v>-14731</v>
      </c>
      <c r="AB15" s="73">
        <v>41454</v>
      </c>
      <c r="AC15" s="70">
        <v>57832</v>
      </c>
      <c r="AD15" s="70">
        <v>21447</v>
      </c>
      <c r="AE15" s="70">
        <f t="shared" si="10"/>
        <v>16378</v>
      </c>
      <c r="AF15" s="70">
        <f t="shared" si="2"/>
        <v>-20007</v>
      </c>
      <c r="AG15" s="73">
        <v>42389</v>
      </c>
      <c r="AH15" s="70">
        <v>64613</v>
      </c>
      <c r="AI15" s="70">
        <v>16536</v>
      </c>
      <c r="AJ15" s="70">
        <f t="shared" si="11"/>
        <v>22224</v>
      </c>
      <c r="AK15" s="70">
        <f t="shared" si="3"/>
        <v>-25853</v>
      </c>
      <c r="AM15" s="78">
        <f t="shared" si="15"/>
        <v>8671</v>
      </c>
      <c r="AN15" s="79">
        <f t="shared" si="16"/>
        <v>0.32745468277945622</v>
      </c>
      <c r="AO15" s="80">
        <f t="shared" si="17"/>
        <v>6.9327831045136179E-3</v>
      </c>
      <c r="AQ15" s="78">
        <f t="shared" si="12"/>
        <v>7238</v>
      </c>
      <c r="AR15" s="79">
        <f t="shared" si="13"/>
        <v>0.20591163836021734</v>
      </c>
      <c r="AS15" s="80">
        <f t="shared" si="14"/>
        <v>6.4772953663285726E-3</v>
      </c>
    </row>
    <row r="16" spans="1:45" s="75" customFormat="1" x14ac:dyDescent="0.25">
      <c r="A16" s="72" t="s">
        <v>50</v>
      </c>
      <c r="B16" s="69">
        <v>31032</v>
      </c>
      <c r="C16" s="69">
        <v>31596</v>
      </c>
      <c r="D16" s="69">
        <v>34099</v>
      </c>
      <c r="E16" s="69">
        <v>36037</v>
      </c>
      <c r="F16" s="69">
        <v>35439</v>
      </c>
      <c r="G16" s="69">
        <v>35460</v>
      </c>
      <c r="H16" s="69">
        <v>36859</v>
      </c>
      <c r="I16" s="70">
        <v>38560</v>
      </c>
      <c r="J16" s="70">
        <v>34761</v>
      </c>
      <c r="K16" s="70">
        <f t="shared" si="4"/>
        <v>1701</v>
      </c>
      <c r="L16" s="70">
        <f t="shared" si="5"/>
        <v>-2098</v>
      </c>
      <c r="M16" s="69">
        <v>37415</v>
      </c>
      <c r="N16" s="70">
        <v>41469</v>
      </c>
      <c r="O16" s="70">
        <v>32732</v>
      </c>
      <c r="P16" s="70">
        <f t="shared" si="6"/>
        <v>4054</v>
      </c>
      <c r="Q16" s="70">
        <f t="shared" si="0"/>
        <v>-4683</v>
      </c>
      <c r="R16" s="73">
        <v>38131</v>
      </c>
      <c r="S16" s="70">
        <v>44979</v>
      </c>
      <c r="T16" s="70">
        <v>30102</v>
      </c>
      <c r="U16" s="70">
        <f t="shared" si="7"/>
        <v>6848</v>
      </c>
      <c r="V16" s="70">
        <f t="shared" si="8"/>
        <v>-8029</v>
      </c>
      <c r="W16" s="73">
        <v>38662</v>
      </c>
      <c r="X16" s="70">
        <v>48989</v>
      </c>
      <c r="Y16" s="70">
        <v>26972</v>
      </c>
      <c r="Z16" s="70">
        <f t="shared" si="9"/>
        <v>10327</v>
      </c>
      <c r="AA16" s="70">
        <f t="shared" si="1"/>
        <v>-11690</v>
      </c>
      <c r="AB16" s="73">
        <v>39102</v>
      </c>
      <c r="AC16" s="70">
        <v>53437</v>
      </c>
      <c r="AD16" s="70">
        <v>23404</v>
      </c>
      <c r="AE16" s="70">
        <f t="shared" si="10"/>
        <v>14335</v>
      </c>
      <c r="AF16" s="70">
        <f t="shared" si="2"/>
        <v>-15698</v>
      </c>
      <c r="AG16" s="73">
        <v>39542</v>
      </c>
      <c r="AH16" s="70">
        <v>58278</v>
      </c>
      <c r="AI16" s="70">
        <v>19442</v>
      </c>
      <c r="AJ16" s="70">
        <f t="shared" si="11"/>
        <v>18736</v>
      </c>
      <c r="AK16" s="70">
        <f t="shared" si="3"/>
        <v>-20100</v>
      </c>
      <c r="AM16" s="78">
        <f t="shared" si="15"/>
        <v>4428</v>
      </c>
      <c r="AN16" s="79">
        <f t="shared" si="16"/>
        <v>0.14269141531322505</v>
      </c>
      <c r="AO16" s="80">
        <f t="shared" si="17"/>
        <v>3.258623918958703E-3</v>
      </c>
      <c r="AQ16" s="78">
        <f t="shared" si="12"/>
        <v>4082</v>
      </c>
      <c r="AR16" s="79">
        <f t="shared" si="13"/>
        <v>0.11511562323745064</v>
      </c>
      <c r="AS16" s="80">
        <f t="shared" si="14"/>
        <v>3.7642428089197377E-3</v>
      </c>
    </row>
    <row r="17" spans="1:45" s="74" customFormat="1" x14ac:dyDescent="0.25">
      <c r="A17" s="72" t="s">
        <v>23</v>
      </c>
      <c r="B17" s="69">
        <v>43662</v>
      </c>
      <c r="C17" s="69">
        <v>48257</v>
      </c>
      <c r="D17" s="69">
        <v>52808</v>
      </c>
      <c r="E17" s="69">
        <v>55740</v>
      </c>
      <c r="F17" s="69">
        <v>58628</v>
      </c>
      <c r="G17" s="69">
        <v>59333</v>
      </c>
      <c r="H17" s="69">
        <v>62355</v>
      </c>
      <c r="I17" s="70">
        <v>66029</v>
      </c>
      <c r="J17" s="70">
        <v>58005</v>
      </c>
      <c r="K17" s="70">
        <f t="shared" si="4"/>
        <v>3674</v>
      </c>
      <c r="L17" s="70">
        <f t="shared" si="5"/>
        <v>-4350</v>
      </c>
      <c r="M17" s="69">
        <v>65891</v>
      </c>
      <c r="N17" s="70">
        <v>77450</v>
      </c>
      <c r="O17" s="70">
        <v>53249</v>
      </c>
      <c r="P17" s="70">
        <f t="shared" si="6"/>
        <v>11559</v>
      </c>
      <c r="Q17" s="70">
        <f t="shared" si="0"/>
        <v>-12642</v>
      </c>
      <c r="R17" s="73">
        <v>69716</v>
      </c>
      <c r="S17" s="70">
        <v>91360</v>
      </c>
      <c r="T17" s="70">
        <v>46004</v>
      </c>
      <c r="U17" s="70">
        <f t="shared" si="7"/>
        <v>21644</v>
      </c>
      <c r="V17" s="70">
        <f t="shared" si="8"/>
        <v>-23712</v>
      </c>
      <c r="W17" s="73">
        <v>73212</v>
      </c>
      <c r="X17" s="70">
        <v>107272</v>
      </c>
      <c r="Y17" s="70">
        <v>36758</v>
      </c>
      <c r="Z17" s="70">
        <f t="shared" si="9"/>
        <v>34060</v>
      </c>
      <c r="AA17" s="70">
        <f t="shared" si="1"/>
        <v>-36454</v>
      </c>
      <c r="AB17" s="73">
        <v>76545</v>
      </c>
      <c r="AC17" s="70">
        <v>124906</v>
      </c>
      <c r="AD17" s="70">
        <v>25789</v>
      </c>
      <c r="AE17" s="70">
        <f t="shared" si="10"/>
        <v>48361</v>
      </c>
      <c r="AF17" s="70">
        <f t="shared" si="2"/>
        <v>-50756</v>
      </c>
      <c r="AG17" s="73">
        <v>79877</v>
      </c>
      <c r="AH17" s="70">
        <v>144076</v>
      </c>
      <c r="AI17" s="70">
        <v>13285</v>
      </c>
      <c r="AJ17" s="70">
        <f t="shared" si="11"/>
        <v>64199</v>
      </c>
      <c r="AK17" s="70">
        <f t="shared" si="3"/>
        <v>-66592</v>
      </c>
      <c r="AM17" s="78">
        <f t="shared" si="15"/>
        <v>15671</v>
      </c>
      <c r="AN17" s="79">
        <f t="shared" si="16"/>
        <v>0.3589162200540516</v>
      </c>
      <c r="AO17" s="80">
        <f t="shared" si="17"/>
        <v>7.5082290147232555E-3</v>
      </c>
      <c r="AQ17" s="78">
        <f t="shared" si="12"/>
        <v>20544</v>
      </c>
      <c r="AR17" s="79">
        <f t="shared" si="13"/>
        <v>0.34624913623110243</v>
      </c>
      <c r="AS17" s="80">
        <f t="shared" si="14"/>
        <v>1.0305230259376685E-2</v>
      </c>
    </row>
    <row r="18" spans="1:45" s="75" customFormat="1" x14ac:dyDescent="0.25">
      <c r="A18" s="72" t="s">
        <v>51</v>
      </c>
      <c r="B18" s="69">
        <v>65004</v>
      </c>
      <c r="C18" s="69">
        <v>69401</v>
      </c>
      <c r="D18" s="69">
        <v>73507</v>
      </c>
      <c r="E18" s="69">
        <v>78098</v>
      </c>
      <c r="F18" s="69">
        <v>76985</v>
      </c>
      <c r="G18" s="69">
        <v>76891</v>
      </c>
      <c r="H18" s="69">
        <v>76590</v>
      </c>
      <c r="I18" s="70">
        <v>79695</v>
      </c>
      <c r="J18" s="70">
        <v>73390</v>
      </c>
      <c r="K18" s="70">
        <f t="shared" si="4"/>
        <v>3105</v>
      </c>
      <c r="L18" s="70">
        <f t="shared" si="5"/>
        <v>-3200</v>
      </c>
      <c r="M18" s="69">
        <v>76204</v>
      </c>
      <c r="N18" s="70">
        <v>85847</v>
      </c>
      <c r="O18" s="70">
        <v>66369</v>
      </c>
      <c r="P18" s="70">
        <f t="shared" si="6"/>
        <v>9643</v>
      </c>
      <c r="Q18" s="70">
        <f t="shared" si="0"/>
        <v>-9835</v>
      </c>
      <c r="R18" s="73">
        <v>75876</v>
      </c>
      <c r="S18" s="70">
        <v>94070</v>
      </c>
      <c r="T18" s="70">
        <v>57266</v>
      </c>
      <c r="U18" s="70">
        <f t="shared" si="7"/>
        <v>18194</v>
      </c>
      <c r="V18" s="70">
        <f t="shared" si="8"/>
        <v>-18610</v>
      </c>
      <c r="W18" s="73">
        <v>75478</v>
      </c>
      <c r="X18" s="70">
        <v>103952</v>
      </c>
      <c r="Y18" s="70">
        <v>46512</v>
      </c>
      <c r="Z18" s="70">
        <f t="shared" si="9"/>
        <v>28474</v>
      </c>
      <c r="AA18" s="70">
        <f t="shared" si="1"/>
        <v>-28966</v>
      </c>
      <c r="AB18" s="73">
        <v>75040</v>
      </c>
      <c r="AC18" s="70">
        <v>115258</v>
      </c>
      <c r="AD18" s="70">
        <v>34330</v>
      </c>
      <c r="AE18" s="70">
        <f t="shared" si="10"/>
        <v>40218</v>
      </c>
      <c r="AF18" s="70">
        <f t="shared" si="2"/>
        <v>-40710</v>
      </c>
      <c r="AG18" s="73">
        <v>74602</v>
      </c>
      <c r="AH18" s="70">
        <v>127833</v>
      </c>
      <c r="AI18" s="70">
        <v>20880</v>
      </c>
      <c r="AJ18" s="70">
        <f t="shared" si="11"/>
        <v>53231</v>
      </c>
      <c r="AK18" s="70">
        <f t="shared" si="3"/>
        <v>-53722</v>
      </c>
      <c r="AM18" s="78">
        <f t="shared" si="15"/>
        <v>11887</v>
      </c>
      <c r="AN18" s="79">
        <f t="shared" si="16"/>
        <v>0.18286566980493507</v>
      </c>
      <c r="AO18" s="80">
        <f t="shared" si="17"/>
        <v>4.104498722282468E-3</v>
      </c>
      <c r="AQ18" s="78">
        <f t="shared" si="12"/>
        <v>-2289</v>
      </c>
      <c r="AR18" s="79">
        <f t="shared" si="13"/>
        <v>-2.9769413845573606E-2</v>
      </c>
      <c r="AS18" s="80">
        <f t="shared" si="14"/>
        <v>-1.0415784922357396E-3</v>
      </c>
    </row>
    <row r="19" spans="1:45" s="74" customFormat="1" x14ac:dyDescent="0.25">
      <c r="A19" s="72" t="s">
        <v>24</v>
      </c>
      <c r="B19" s="69">
        <v>29536</v>
      </c>
      <c r="C19" s="69">
        <v>32010</v>
      </c>
      <c r="D19" s="69">
        <v>41338</v>
      </c>
      <c r="E19" s="69">
        <v>52464</v>
      </c>
      <c r="F19" s="69">
        <v>63077</v>
      </c>
      <c r="G19" s="69">
        <v>64971</v>
      </c>
      <c r="H19" s="69">
        <v>66408</v>
      </c>
      <c r="I19" s="70">
        <v>69664</v>
      </c>
      <c r="J19" s="70">
        <v>62368</v>
      </c>
      <c r="K19" s="70">
        <f t="shared" si="4"/>
        <v>3256</v>
      </c>
      <c r="L19" s="70">
        <f t="shared" si="5"/>
        <v>-4040</v>
      </c>
      <c r="M19" s="69">
        <v>72505</v>
      </c>
      <c r="N19" s="70">
        <v>80350</v>
      </c>
      <c r="O19" s="70">
        <v>63404</v>
      </c>
      <c r="P19" s="70">
        <f t="shared" si="6"/>
        <v>7845</v>
      </c>
      <c r="Q19" s="70">
        <f t="shared" si="0"/>
        <v>-9101</v>
      </c>
      <c r="R19" s="73">
        <v>78933</v>
      </c>
      <c r="S19" s="70">
        <v>92220</v>
      </c>
      <c r="T19" s="70">
        <v>63255</v>
      </c>
      <c r="U19" s="70">
        <f t="shared" si="7"/>
        <v>13287</v>
      </c>
      <c r="V19" s="70">
        <f t="shared" si="8"/>
        <v>-15678</v>
      </c>
      <c r="W19" s="73">
        <v>84983</v>
      </c>
      <c r="X19" s="70">
        <v>105075</v>
      </c>
      <c r="Y19" s="70">
        <v>62122</v>
      </c>
      <c r="Z19" s="70">
        <f t="shared" si="9"/>
        <v>20092</v>
      </c>
      <c r="AA19" s="70">
        <f t="shared" si="1"/>
        <v>-22861</v>
      </c>
      <c r="AB19" s="73">
        <v>90844</v>
      </c>
      <c r="AC19" s="70">
        <v>118792</v>
      </c>
      <c r="AD19" s="70">
        <v>60127</v>
      </c>
      <c r="AE19" s="70">
        <f t="shared" si="10"/>
        <v>27948</v>
      </c>
      <c r="AF19" s="70">
        <f t="shared" si="2"/>
        <v>-30717</v>
      </c>
      <c r="AG19" s="73">
        <v>96705</v>
      </c>
      <c r="AH19" s="70">
        <v>133284</v>
      </c>
      <c r="AI19" s="70">
        <v>57356</v>
      </c>
      <c r="AJ19" s="70">
        <f t="shared" si="11"/>
        <v>36579</v>
      </c>
      <c r="AK19" s="70">
        <f t="shared" si="3"/>
        <v>-39349</v>
      </c>
      <c r="AM19" s="78">
        <f t="shared" si="15"/>
        <v>35435</v>
      </c>
      <c r="AN19" s="79">
        <f t="shared" si="16"/>
        <v>1.1997223726977249</v>
      </c>
      <c r="AO19" s="80">
        <f t="shared" si="17"/>
        <v>1.9413629774857943E-2</v>
      </c>
      <c r="AQ19" s="78">
        <f t="shared" si="12"/>
        <v>31734</v>
      </c>
      <c r="AR19" s="79">
        <f t="shared" si="13"/>
        <v>0.4884333010112204</v>
      </c>
      <c r="AS19" s="80">
        <f t="shared" si="14"/>
        <v>1.38091006895813E-2</v>
      </c>
    </row>
    <row r="20" spans="1:45" s="71" customFormat="1" x14ac:dyDescent="0.25">
      <c r="A20" s="68" t="s">
        <v>86</v>
      </c>
      <c r="B20" s="69">
        <f t="shared" ref="B20:J20" si="18">SUM(B5:B19)</f>
        <v>1571547</v>
      </c>
      <c r="C20" s="69">
        <f t="shared" si="18"/>
        <v>1719508</v>
      </c>
      <c r="D20" s="69">
        <f t="shared" si="18"/>
        <v>1950805</v>
      </c>
      <c r="E20" s="69">
        <f t="shared" si="18"/>
        <v>2186769</v>
      </c>
      <c r="F20" s="69">
        <f t="shared" si="18"/>
        <v>2421159</v>
      </c>
      <c r="G20" s="69">
        <f t="shared" si="18"/>
        <v>2431037</v>
      </c>
      <c r="H20" s="69">
        <f t="shared" si="18"/>
        <v>2555315</v>
      </c>
      <c r="I20" s="70">
        <f t="shared" si="18"/>
        <v>2597188</v>
      </c>
      <c r="J20" s="70">
        <f t="shared" si="18"/>
        <v>2445231</v>
      </c>
      <c r="K20" s="70">
        <f t="shared" si="4"/>
        <v>41873</v>
      </c>
      <c r="L20" s="70">
        <f t="shared" si="5"/>
        <v>-110084</v>
      </c>
      <c r="M20" s="69">
        <f>SUM(M5:M19)</f>
        <v>2676926</v>
      </c>
      <c r="N20" s="70">
        <f>SUM(N5:N19)</f>
        <v>2816613</v>
      </c>
      <c r="O20" s="70">
        <f>SUM(O5:O19)</f>
        <v>2428110</v>
      </c>
      <c r="P20" s="70">
        <f t="shared" ref="P20" si="19">N20-$M20</f>
        <v>139687</v>
      </c>
      <c r="Q20" s="70">
        <f t="shared" ref="Q20" si="20">O20-$M20</f>
        <v>-248816</v>
      </c>
      <c r="R20" s="69">
        <f>SUM(R5:R19)</f>
        <v>2827180</v>
      </c>
      <c r="S20" s="70">
        <f>SUM(S5:S19)</f>
        <v>3068141</v>
      </c>
      <c r="T20" s="70">
        <f>SUM(T5:T19)</f>
        <v>2378893</v>
      </c>
      <c r="U20" s="70">
        <f t="shared" ref="U20" si="21">S20-$R20</f>
        <v>240961</v>
      </c>
      <c r="V20" s="70">
        <f t="shared" ref="V20" si="22">T20-$R20</f>
        <v>-448287</v>
      </c>
      <c r="W20" s="69">
        <f>SUM(W5:W19)</f>
        <v>2944699</v>
      </c>
      <c r="X20" s="70">
        <f>SUM(X5:X19)</f>
        <v>3345949</v>
      </c>
      <c r="Y20" s="70">
        <f>SUM(Y5:Y19)</f>
        <v>2303397</v>
      </c>
      <c r="Z20" s="70">
        <f t="shared" ref="Z20" si="23">X20-$W20</f>
        <v>401250</v>
      </c>
      <c r="AA20" s="70">
        <f t="shared" ref="AA20" si="24">Y20-$W20</f>
        <v>-641302</v>
      </c>
      <c r="AB20" s="69">
        <f>SUM(AB5:AB19)</f>
        <v>3045854</v>
      </c>
      <c r="AC20" s="70">
        <f>SUM(AC5:AC19)</f>
        <v>3646586</v>
      </c>
      <c r="AD20" s="70">
        <f>SUM(AD5:AD19)</f>
        <v>2205068</v>
      </c>
      <c r="AE20" s="70">
        <f t="shared" ref="AE20" si="25">AC20-$AB20</f>
        <v>600732</v>
      </c>
      <c r="AF20" s="70">
        <f t="shared" ref="AF20" si="26">AD20-$AB20</f>
        <v>-840786</v>
      </c>
      <c r="AG20" s="69">
        <f>SUM(AG5:AG19)</f>
        <v>3147011</v>
      </c>
      <c r="AH20" s="70">
        <f>SUM(AH5:AH19)</f>
        <v>3967683</v>
      </c>
      <c r="AI20" s="70">
        <f>SUM(AI5:AI19)</f>
        <v>2086279</v>
      </c>
      <c r="AJ20" s="70">
        <f t="shared" ref="AJ20" si="27">AH20-$AG20</f>
        <v>820672</v>
      </c>
      <c r="AK20" s="70">
        <f t="shared" ref="AK20" si="28">AI20-$AG20</f>
        <v>-1060732</v>
      </c>
      <c r="AM20" s="78">
        <f t="shared" si="15"/>
        <v>859490</v>
      </c>
      <c r="AN20" s="79">
        <f t="shared" si="16"/>
        <v>0.5469069649205528</v>
      </c>
      <c r="AO20" s="80">
        <f t="shared" si="17"/>
        <v>1.0697235781552017E-2</v>
      </c>
      <c r="AQ20" s="78">
        <f t="shared" si="12"/>
        <v>715974</v>
      </c>
      <c r="AR20" s="79">
        <f t="shared" si="13"/>
        <v>0.29451382270199916</v>
      </c>
      <c r="AS20" s="80">
        <f t="shared" si="14"/>
        <v>8.94094733810058E-3</v>
      </c>
    </row>
    <row r="21" spans="1:45" x14ac:dyDescent="0.25">
      <c r="A21" s="67"/>
      <c r="C21" s="2"/>
      <c r="D21" s="2"/>
      <c r="E21" s="2"/>
      <c r="G21" s="2"/>
      <c r="O21" s="2"/>
      <c r="S21" s="2"/>
      <c r="W21" s="2"/>
    </row>
    <row r="22" spans="1:45" x14ac:dyDescent="0.25">
      <c r="A22" s="21">
        <v>1</v>
      </c>
      <c r="B22" s="21" t="s">
        <v>128</v>
      </c>
    </row>
    <row r="23" spans="1:45" x14ac:dyDescent="0.25">
      <c r="A23" s="21">
        <v>2</v>
      </c>
      <c r="B23" s="21" t="s">
        <v>129</v>
      </c>
    </row>
    <row r="24" spans="1:45" x14ac:dyDescent="0.25">
      <c r="A24" s="21">
        <v>3</v>
      </c>
      <c r="B24" s="21" t="s">
        <v>130</v>
      </c>
    </row>
    <row r="25" spans="1:45" x14ac:dyDescent="0.25">
      <c r="A25" s="21">
        <v>4</v>
      </c>
      <c r="B25" s="21" t="s">
        <v>109</v>
      </c>
    </row>
    <row r="26" spans="1:45" x14ac:dyDescent="0.25">
      <c r="A26" s="21">
        <v>5</v>
      </c>
      <c r="B26" s="21" t="s">
        <v>113</v>
      </c>
    </row>
    <row r="28" spans="1:45" x14ac:dyDescent="0.25">
      <c r="B28" s="50" t="s">
        <v>112</v>
      </c>
    </row>
  </sheetData>
  <sheetProtection sheet="1" objects="1" scenarios="1"/>
  <mergeCells count="12">
    <mergeCell ref="AM2:AO2"/>
    <mergeCell ref="AM3:AO3"/>
    <mergeCell ref="AQ2:AS2"/>
    <mergeCell ref="AQ3:AS3"/>
    <mergeCell ref="AB3:AF3"/>
    <mergeCell ref="AG3:AK3"/>
    <mergeCell ref="D1:W1"/>
    <mergeCell ref="H3:L3"/>
    <mergeCell ref="M3:Q3"/>
    <mergeCell ref="R3:V3"/>
    <mergeCell ref="W3:AA3"/>
    <mergeCell ref="A2:W2"/>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8449D-2C35-40A6-8AB0-7A125C73FB89}">
  <dimension ref="A1:B25"/>
  <sheetViews>
    <sheetView workbookViewId="0"/>
  </sheetViews>
  <sheetFormatPr defaultRowHeight="15" x14ac:dyDescent="0.25"/>
  <cols>
    <col min="1" max="1" width="39" bestFit="1" customWidth="1"/>
    <col min="2" max="2" width="119.28515625" customWidth="1"/>
  </cols>
  <sheetData>
    <row r="1" spans="1:2" x14ac:dyDescent="0.25">
      <c r="A1" s="3" t="s">
        <v>25</v>
      </c>
      <c r="B1" s="3" t="s">
        <v>35</v>
      </c>
    </row>
    <row r="2" spans="1:2" x14ac:dyDescent="0.25">
      <c r="A2" t="s">
        <v>11</v>
      </c>
      <c r="B2" t="s">
        <v>26</v>
      </c>
    </row>
    <row r="3" spans="1:2" x14ac:dyDescent="0.25">
      <c r="A3" t="s">
        <v>12</v>
      </c>
      <c r="B3" t="s">
        <v>27</v>
      </c>
    </row>
    <row r="4" spans="1:2" x14ac:dyDescent="0.25">
      <c r="A4" t="s">
        <v>13</v>
      </c>
      <c r="B4" t="s">
        <v>28</v>
      </c>
    </row>
    <row r="5" spans="1:2" x14ac:dyDescent="0.25">
      <c r="A5" t="s">
        <v>14</v>
      </c>
      <c r="B5" t="s">
        <v>29</v>
      </c>
    </row>
    <row r="6" spans="1:2" x14ac:dyDescent="0.25">
      <c r="A6" t="s">
        <v>4</v>
      </c>
      <c r="B6" t="s">
        <v>30</v>
      </c>
    </row>
    <row r="7" spans="1:2" x14ac:dyDescent="0.25">
      <c r="A7" t="s">
        <v>15</v>
      </c>
      <c r="B7" t="s">
        <v>31</v>
      </c>
    </row>
    <row r="8" spans="1:2" x14ac:dyDescent="0.25">
      <c r="A8" t="s">
        <v>5</v>
      </c>
      <c r="B8" t="s">
        <v>32</v>
      </c>
    </row>
    <row r="9" spans="1:2" x14ac:dyDescent="0.25">
      <c r="A9" t="s">
        <v>6</v>
      </c>
      <c r="B9" t="s">
        <v>33</v>
      </c>
    </row>
    <row r="10" spans="1:2" x14ac:dyDescent="0.25">
      <c r="A10" t="s">
        <v>10</v>
      </c>
      <c r="B10" t="s">
        <v>34</v>
      </c>
    </row>
    <row r="11" spans="1:2" x14ac:dyDescent="0.25">
      <c r="A11" t="s">
        <v>153</v>
      </c>
      <c r="B11" t="s">
        <v>154</v>
      </c>
    </row>
    <row r="12" spans="1:2" x14ac:dyDescent="0.25">
      <c r="A12" t="s">
        <v>111</v>
      </c>
      <c r="B12" t="s">
        <v>155</v>
      </c>
    </row>
    <row r="13" spans="1:2" x14ac:dyDescent="0.25">
      <c r="A13" t="s">
        <v>126</v>
      </c>
      <c r="B13" t="s">
        <v>156</v>
      </c>
    </row>
    <row r="14" spans="1:2" x14ac:dyDescent="0.25">
      <c r="A14" t="s">
        <v>127</v>
      </c>
      <c r="B14" t="s">
        <v>157</v>
      </c>
    </row>
    <row r="15" spans="1:2" x14ac:dyDescent="0.25">
      <c r="A15" t="s">
        <v>16</v>
      </c>
      <c r="B15" t="s">
        <v>36</v>
      </c>
    </row>
    <row r="16" spans="1:2" x14ac:dyDescent="0.25">
      <c r="A16" t="s">
        <v>7</v>
      </c>
      <c r="B16" t="s">
        <v>37</v>
      </c>
    </row>
    <row r="17" spans="1:2" x14ac:dyDescent="0.25">
      <c r="A17" t="s">
        <v>8</v>
      </c>
      <c r="B17" t="s">
        <v>38</v>
      </c>
    </row>
    <row r="18" spans="1:2" x14ac:dyDescent="0.25">
      <c r="A18" t="s">
        <v>9</v>
      </c>
      <c r="B18" t="s">
        <v>39</v>
      </c>
    </row>
    <row r="19" spans="1:2" x14ac:dyDescent="0.25">
      <c r="A19" t="s">
        <v>17</v>
      </c>
      <c r="B19" t="s">
        <v>40</v>
      </c>
    </row>
    <row r="21" spans="1:2" x14ac:dyDescent="0.25">
      <c r="A21" t="s">
        <v>97</v>
      </c>
      <c r="B21" t="s">
        <v>134</v>
      </c>
    </row>
    <row r="22" spans="1:2" x14ac:dyDescent="0.25">
      <c r="A22" t="s">
        <v>53</v>
      </c>
      <c r="B22" t="s">
        <v>88</v>
      </c>
    </row>
    <row r="25" spans="1:2" ht="96" customHeight="1" x14ac:dyDescent="0.25">
      <c r="A25" s="97" t="s">
        <v>152</v>
      </c>
      <c r="B25" s="97"/>
    </row>
  </sheetData>
  <sheetProtection sheet="1" objects="1" scenarios="1"/>
  <mergeCells count="1">
    <mergeCell ref="A25:B25"/>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43B8F-1EF4-4BAC-9126-165AD0981F7C}">
  <dimension ref="A1:N65"/>
  <sheetViews>
    <sheetView workbookViewId="0">
      <selection sqref="A1:N1"/>
    </sheetView>
  </sheetViews>
  <sheetFormatPr defaultRowHeight="15" x14ac:dyDescent="0.25"/>
  <cols>
    <col min="2" max="2" width="19.7109375" bestFit="1" customWidth="1"/>
    <col min="3" max="14" width="10.5703125" style="81" bestFit="1" customWidth="1"/>
  </cols>
  <sheetData>
    <row r="1" spans="1:14" x14ac:dyDescent="0.25">
      <c r="A1" s="3" t="s">
        <v>125</v>
      </c>
      <c r="B1" s="3" t="s">
        <v>25</v>
      </c>
      <c r="C1" s="90">
        <v>1980</v>
      </c>
      <c r="D1" s="90">
        <v>1990</v>
      </c>
      <c r="E1" s="90">
        <v>2000</v>
      </c>
      <c r="F1" s="90">
        <v>2010</v>
      </c>
      <c r="G1" s="90">
        <v>2020</v>
      </c>
      <c r="H1" s="90">
        <v>2021</v>
      </c>
      <c r="I1" s="90">
        <v>2025</v>
      </c>
      <c r="J1" s="90">
        <v>2030</v>
      </c>
      <c r="K1" s="90">
        <v>2035</v>
      </c>
      <c r="L1" s="90">
        <v>2040</v>
      </c>
      <c r="M1" s="90">
        <v>2045</v>
      </c>
      <c r="N1" s="90">
        <v>2050</v>
      </c>
    </row>
    <row r="2" spans="1:14" x14ac:dyDescent="0.25">
      <c r="A2" t="s">
        <v>18</v>
      </c>
      <c r="B2" t="s">
        <v>122</v>
      </c>
      <c r="C2" s="81">
        <f>'Total Population'!B5</f>
        <v>53840</v>
      </c>
      <c r="D2" s="81">
        <f>'Total Population'!C5</f>
        <v>67482</v>
      </c>
      <c r="E2" s="81">
        <f>'Total Population'!D5</f>
        <v>111759</v>
      </c>
      <c r="F2" s="81">
        <f>'Total Population'!E5</f>
        <v>175099</v>
      </c>
      <c r="G2" s="81">
        <f>'Total Population'!F5</f>
        <v>215062</v>
      </c>
      <c r="H2" s="81">
        <f>'Total Population'!G5</f>
        <v>220740</v>
      </c>
    </row>
    <row r="3" spans="1:14" x14ac:dyDescent="0.25">
      <c r="A3" t="s">
        <v>18</v>
      </c>
      <c r="B3" t="s">
        <v>123</v>
      </c>
      <c r="H3" s="81">
        <f>H2</f>
        <v>220740</v>
      </c>
      <c r="I3" s="81">
        <f>'Total Population'!H5</f>
        <v>247016</v>
      </c>
      <c r="J3" s="81">
        <f>'Total Population'!M5</f>
        <v>277484</v>
      </c>
      <c r="K3" s="81">
        <f>'Total Population'!R5</f>
        <v>310863</v>
      </c>
      <c r="L3" s="81">
        <f>'Total Population'!W5</f>
        <v>340917</v>
      </c>
      <c r="M3" s="81">
        <f>'Total Population'!AB5</f>
        <v>369307</v>
      </c>
      <c r="N3" s="81">
        <f>'Total Population'!AG5</f>
        <v>397697</v>
      </c>
    </row>
    <row r="4" spans="1:14" x14ac:dyDescent="0.25">
      <c r="A4" t="s">
        <v>18</v>
      </c>
      <c r="B4" t="s">
        <v>124</v>
      </c>
      <c r="H4" s="81">
        <f>H2</f>
        <v>220740</v>
      </c>
      <c r="I4" s="81">
        <f>'Total Population'!I5</f>
        <v>248441</v>
      </c>
      <c r="J4" s="81">
        <f>'Total Population'!N5</f>
        <v>287218</v>
      </c>
      <c r="K4" s="81">
        <f>'Total Population'!S5</f>
        <v>329249</v>
      </c>
      <c r="L4" s="81">
        <f>'Total Population'!X5</f>
        <v>373888</v>
      </c>
      <c r="M4" s="81">
        <f>'Total Population'!AC5</f>
        <v>420768</v>
      </c>
      <c r="N4" s="81">
        <f>'Total Population'!AH5</f>
        <v>469644</v>
      </c>
    </row>
    <row r="5" spans="1:14" x14ac:dyDescent="0.25">
      <c r="A5" t="s">
        <v>18</v>
      </c>
      <c r="B5" t="s">
        <v>124</v>
      </c>
      <c r="H5" s="81">
        <f>H2</f>
        <v>220740</v>
      </c>
      <c r="I5" s="81">
        <f>'Total Population'!J5</f>
        <v>238464</v>
      </c>
      <c r="J5" s="81">
        <f>'Total Population'!O5</f>
        <v>256467</v>
      </c>
      <c r="K5" s="81">
        <f>'Total Population'!T5</f>
        <v>271216</v>
      </c>
      <c r="L5" s="81">
        <f>'Total Population'!Y5</f>
        <v>283357</v>
      </c>
      <c r="M5" s="81">
        <f>'Total Population'!AD5</f>
        <v>293257</v>
      </c>
      <c r="N5" s="81">
        <f>'Total Population'!AI5</f>
        <v>301161</v>
      </c>
    </row>
    <row r="6" spans="1:14" x14ac:dyDescent="0.25">
      <c r="A6" t="s">
        <v>19</v>
      </c>
      <c r="B6" t="s">
        <v>122</v>
      </c>
      <c r="C6" s="81">
        <f>'Total Population'!B6</f>
        <v>93678</v>
      </c>
      <c r="D6" s="81">
        <f>'Total Population'!C6</f>
        <v>103823</v>
      </c>
      <c r="E6" s="81">
        <f>'Total Population'!D6</f>
        <v>123485</v>
      </c>
      <c r="F6" s="81">
        <f>'Total Population'!E6</f>
        <v>146417</v>
      </c>
      <c r="G6" s="81">
        <f>'Total Population'!F6</f>
        <v>159357</v>
      </c>
      <c r="H6" s="81">
        <f>'Total Population'!G6</f>
        <v>161064</v>
      </c>
    </row>
    <row r="7" spans="1:14" x14ac:dyDescent="0.25">
      <c r="A7" t="s">
        <v>19</v>
      </c>
      <c r="B7" t="s">
        <v>123</v>
      </c>
      <c r="H7" s="81">
        <f>H6</f>
        <v>161064</v>
      </c>
      <c r="I7" s="81">
        <f>'Total Population'!H6</f>
        <v>169183</v>
      </c>
      <c r="J7" s="81">
        <f>'Total Population'!M6</f>
        <v>178449</v>
      </c>
      <c r="K7" s="81">
        <f>'Total Population'!R6</f>
        <v>188820</v>
      </c>
      <c r="L7" s="81">
        <f>'Total Population'!W6</f>
        <v>197928</v>
      </c>
      <c r="M7" s="81">
        <f>'Total Population'!AB6</f>
        <v>206404</v>
      </c>
      <c r="N7" s="81">
        <f>'Total Population'!AG6</f>
        <v>214880</v>
      </c>
    </row>
    <row r="8" spans="1:14" x14ac:dyDescent="0.25">
      <c r="A8" t="s">
        <v>19</v>
      </c>
      <c r="B8" t="s">
        <v>124</v>
      </c>
      <c r="H8" s="81">
        <f>H6</f>
        <v>161064</v>
      </c>
      <c r="I8" s="81">
        <f>'Total Population'!I6</f>
        <v>171704</v>
      </c>
      <c r="J8" s="81">
        <f>'Total Population'!N6</f>
        <v>188541</v>
      </c>
      <c r="K8" s="81">
        <f>'Total Population'!S6</f>
        <v>208055</v>
      </c>
      <c r="L8" s="81">
        <f>'Total Population'!X6</f>
        <v>229705</v>
      </c>
      <c r="M8" s="81">
        <f>'Total Population'!AC6</f>
        <v>253189</v>
      </c>
      <c r="N8" s="81">
        <f>'Total Population'!AH6</f>
        <v>278304</v>
      </c>
    </row>
    <row r="9" spans="1:14" x14ac:dyDescent="0.25">
      <c r="A9" t="s">
        <v>19</v>
      </c>
      <c r="B9" t="s">
        <v>124</v>
      </c>
      <c r="H9" s="81">
        <f>H6</f>
        <v>161064</v>
      </c>
      <c r="I9" s="81">
        <f>'Total Population'!J6</f>
        <v>163990</v>
      </c>
      <c r="J9" s="81">
        <f>'Total Population'!O6</f>
        <v>164104</v>
      </c>
      <c r="K9" s="81">
        <f>'Total Population'!T6</f>
        <v>161542</v>
      </c>
      <c r="L9" s="81">
        <f>'Total Population'!Y6</f>
        <v>156843</v>
      </c>
      <c r="M9" s="81">
        <f>'Total Population'!AD6</f>
        <v>150311</v>
      </c>
      <c r="N9" s="81">
        <f>'Total Population'!AI6</f>
        <v>142147</v>
      </c>
    </row>
    <row r="10" spans="1:14" x14ac:dyDescent="0.25">
      <c r="A10" t="s">
        <v>44</v>
      </c>
      <c r="B10" t="s">
        <v>122</v>
      </c>
      <c r="C10" s="81">
        <f>'Total Population'!B7</f>
        <v>27467</v>
      </c>
      <c r="D10" s="81">
        <f>'Total Population'!C7</f>
        <v>27501</v>
      </c>
      <c r="E10" s="81">
        <f>'Total Population'!D7</f>
        <v>28495</v>
      </c>
      <c r="F10" s="81">
        <f>'Total Population'!E7</f>
        <v>29014</v>
      </c>
      <c r="G10" s="81">
        <f>'Total Population'!F7</f>
        <v>28939</v>
      </c>
      <c r="H10" s="81">
        <f>'Total Population'!G7</f>
        <v>28906</v>
      </c>
    </row>
    <row r="11" spans="1:14" x14ac:dyDescent="0.25">
      <c r="A11" t="s">
        <v>44</v>
      </c>
      <c r="B11" t="s">
        <v>123</v>
      </c>
      <c r="H11" s="81">
        <f>H10</f>
        <v>28906</v>
      </c>
      <c r="I11" s="81">
        <f>'Total Population'!H7</f>
        <v>29419</v>
      </c>
      <c r="J11" s="81">
        <f>'Total Population'!M7</f>
        <v>30011</v>
      </c>
      <c r="K11" s="81">
        <f>'Total Population'!R7</f>
        <v>30634</v>
      </c>
      <c r="L11" s="81">
        <f>'Total Population'!W7</f>
        <v>31220</v>
      </c>
      <c r="M11" s="81">
        <f>'Total Population'!AB7</f>
        <v>31790</v>
      </c>
      <c r="N11" s="81">
        <f>'Total Population'!AG7</f>
        <v>32360</v>
      </c>
    </row>
    <row r="12" spans="1:14" x14ac:dyDescent="0.25">
      <c r="A12" t="s">
        <v>44</v>
      </c>
      <c r="B12" t="s">
        <v>124</v>
      </c>
      <c r="H12" s="81">
        <f>H10</f>
        <v>28906</v>
      </c>
      <c r="I12" s="81">
        <f>'Total Population'!I7</f>
        <v>29855</v>
      </c>
      <c r="J12" s="81">
        <f>'Total Population'!N7</f>
        <v>31216</v>
      </c>
      <c r="K12" s="81">
        <f>'Total Population'!S7</f>
        <v>32814</v>
      </c>
      <c r="L12" s="81">
        <f>'Total Population'!X7</f>
        <v>34594</v>
      </c>
      <c r="M12" s="81">
        <f>'Total Population'!AC7</f>
        <v>36534</v>
      </c>
      <c r="N12" s="81">
        <f>'Total Population'!AH7</f>
        <v>38618</v>
      </c>
    </row>
    <row r="13" spans="1:14" x14ac:dyDescent="0.25">
      <c r="A13" t="s">
        <v>44</v>
      </c>
      <c r="B13" t="s">
        <v>124</v>
      </c>
      <c r="H13" s="81">
        <f>H10</f>
        <v>28906</v>
      </c>
      <c r="I13" s="81">
        <f>'Total Population'!J7</f>
        <v>28912</v>
      </c>
      <c r="J13" s="81">
        <f>'Total Population'!O7</f>
        <v>28691</v>
      </c>
      <c r="K13" s="81">
        <f>'Total Population'!T7</f>
        <v>28240</v>
      </c>
      <c r="L13" s="81">
        <f>'Total Population'!Y7</f>
        <v>27601</v>
      </c>
      <c r="M13" s="81">
        <f>'Total Population'!AD7</f>
        <v>26802</v>
      </c>
      <c r="N13" s="81">
        <f>'Total Population'!AI7</f>
        <v>25859</v>
      </c>
    </row>
    <row r="14" spans="1:14" x14ac:dyDescent="0.25">
      <c r="A14" t="s">
        <v>20</v>
      </c>
      <c r="B14" t="s">
        <v>122</v>
      </c>
      <c r="C14" s="81">
        <f>'Total Population'!B8</f>
        <v>869126</v>
      </c>
      <c r="D14" s="81">
        <f>'Total Population'!C8</f>
        <v>965600</v>
      </c>
      <c r="E14" s="81">
        <f>'Total Population'!D8</f>
        <v>1072018</v>
      </c>
      <c r="F14" s="81">
        <f>'Total Population'!E8</f>
        <v>1166202</v>
      </c>
      <c r="G14" s="81">
        <f>'Total Population'!F8</f>
        <v>1324013</v>
      </c>
      <c r="H14" s="81">
        <f>'Total Population'!G8</f>
        <v>1321414</v>
      </c>
    </row>
    <row r="15" spans="1:14" x14ac:dyDescent="0.25">
      <c r="A15" t="s">
        <v>20</v>
      </c>
      <c r="B15" t="s">
        <v>123</v>
      </c>
      <c r="H15" s="81">
        <f>H14</f>
        <v>1321414</v>
      </c>
      <c r="I15" s="81">
        <f>'Total Population'!H8</f>
        <v>1390127</v>
      </c>
      <c r="J15" s="81">
        <f>'Total Population'!M8</f>
        <v>1447090</v>
      </c>
      <c r="K15" s="81">
        <f>'Total Population'!R8</f>
        <v>1519844</v>
      </c>
      <c r="L15" s="81">
        <f>'Total Population'!W8</f>
        <v>1574551</v>
      </c>
      <c r="M15" s="81">
        <f>'Total Population'!AB8</f>
        <v>1620232</v>
      </c>
      <c r="N15" s="81">
        <f>'Total Population'!AG8</f>
        <v>1665914</v>
      </c>
    </row>
    <row r="16" spans="1:14" x14ac:dyDescent="0.25">
      <c r="A16" t="s">
        <v>20</v>
      </c>
      <c r="B16" t="s">
        <v>124</v>
      </c>
      <c r="H16" s="81">
        <f>H14</f>
        <v>1321414</v>
      </c>
      <c r="I16" s="81">
        <f>'Total Population'!I8</f>
        <v>1409654</v>
      </c>
      <c r="J16" s="81">
        <f>'Total Population'!N8</f>
        <v>1506988</v>
      </c>
      <c r="K16" s="81">
        <f>'Total Population'!S8</f>
        <v>1617180</v>
      </c>
      <c r="L16" s="81">
        <f>'Total Population'!X8</f>
        <v>1738045</v>
      </c>
      <c r="M16" s="81">
        <f>'Total Population'!AC8</f>
        <v>1868239</v>
      </c>
      <c r="N16" s="81">
        <f>'Total Population'!AH8</f>
        <v>2006828</v>
      </c>
    </row>
    <row r="17" spans="1:14" x14ac:dyDescent="0.25">
      <c r="A17" t="s">
        <v>20</v>
      </c>
      <c r="B17" t="s">
        <v>124</v>
      </c>
      <c r="H17" s="81">
        <f>H14</f>
        <v>1321414</v>
      </c>
      <c r="I17" s="81">
        <f>'Total Population'!J8</f>
        <v>1333445</v>
      </c>
      <c r="J17" s="81">
        <f>'Total Population'!O8</f>
        <v>1327469</v>
      </c>
      <c r="K17" s="81">
        <f>'Total Population'!T8</f>
        <v>1308636</v>
      </c>
      <c r="L17" s="81">
        <f>'Total Population'!Y8</f>
        <v>1279131</v>
      </c>
      <c r="M17" s="81">
        <f>'Total Population'!AD8</f>
        <v>1240296</v>
      </c>
      <c r="N17" s="81">
        <f>'Total Population'!AI8</f>
        <v>1193066</v>
      </c>
    </row>
    <row r="18" spans="1:14" x14ac:dyDescent="0.25">
      <c r="A18" t="s">
        <v>45</v>
      </c>
      <c r="B18" t="s">
        <v>122</v>
      </c>
      <c r="C18" s="81">
        <f>'Total Population'!B9</f>
        <v>24304</v>
      </c>
      <c r="D18" s="81">
        <f>'Total Population'!C9</f>
        <v>25594</v>
      </c>
      <c r="E18" s="81">
        <f>'Total Population'!D9</f>
        <v>28262</v>
      </c>
      <c r="F18" s="81">
        <f>'Total Population'!E9</f>
        <v>29478</v>
      </c>
      <c r="G18" s="81">
        <f>'Total Population'!F9</f>
        <v>27999</v>
      </c>
      <c r="H18" s="81">
        <f>'Total Population'!G9</f>
        <v>28097</v>
      </c>
    </row>
    <row r="19" spans="1:14" x14ac:dyDescent="0.25">
      <c r="A19" t="s">
        <v>45</v>
      </c>
      <c r="B19" t="s">
        <v>123</v>
      </c>
      <c r="H19" s="81">
        <f>H18</f>
        <v>28097</v>
      </c>
      <c r="I19" s="81">
        <f>'Total Population'!H9</f>
        <v>27965</v>
      </c>
      <c r="J19" s="81">
        <f>'Total Population'!M9</f>
        <v>27762</v>
      </c>
      <c r="K19" s="81">
        <f>'Total Population'!R9</f>
        <v>27629</v>
      </c>
      <c r="L19" s="81">
        <f>'Total Population'!W9</f>
        <v>27428</v>
      </c>
      <c r="M19" s="81">
        <f>'Total Population'!AB9</f>
        <v>27190</v>
      </c>
      <c r="N19" s="81">
        <f>'Total Population'!AG9</f>
        <v>26953</v>
      </c>
    </row>
    <row r="20" spans="1:14" x14ac:dyDescent="0.25">
      <c r="A20" t="s">
        <v>45</v>
      </c>
      <c r="B20" t="s">
        <v>124</v>
      </c>
      <c r="H20" s="81">
        <f>H18</f>
        <v>28097</v>
      </c>
      <c r="I20" s="81">
        <f>'Total Population'!I9</f>
        <v>28660</v>
      </c>
      <c r="J20" s="81">
        <f>'Total Population'!N9</f>
        <v>29751</v>
      </c>
      <c r="K20" s="81">
        <f>'Total Population'!S9</f>
        <v>31239</v>
      </c>
      <c r="L20" s="81">
        <f>'Total Population'!X9</f>
        <v>33041</v>
      </c>
      <c r="M20" s="81">
        <f>'Total Population'!AC9</f>
        <v>35114</v>
      </c>
      <c r="N20" s="81">
        <f>'Total Population'!AH9</f>
        <v>37429</v>
      </c>
    </row>
    <row r="21" spans="1:14" x14ac:dyDescent="0.25">
      <c r="A21" t="s">
        <v>45</v>
      </c>
      <c r="B21" t="s">
        <v>124</v>
      </c>
      <c r="H21" s="81">
        <f>H18</f>
        <v>28097</v>
      </c>
      <c r="I21" s="81">
        <f>'Total Population'!J9</f>
        <v>27122</v>
      </c>
      <c r="J21" s="81">
        <f>'Total Population'!O9</f>
        <v>25535</v>
      </c>
      <c r="K21" s="81">
        <f>'Total Population'!T9</f>
        <v>23571</v>
      </c>
      <c r="L21" s="81">
        <f>'Total Population'!Y9</f>
        <v>21295</v>
      </c>
      <c r="M21" s="81">
        <f>'Total Population'!AD9</f>
        <v>18747</v>
      </c>
      <c r="N21" s="81">
        <f>'Total Population'!AI9</f>
        <v>15958</v>
      </c>
    </row>
    <row r="22" spans="1:14" x14ac:dyDescent="0.25">
      <c r="A22" t="s">
        <v>46</v>
      </c>
      <c r="B22" t="s">
        <v>122</v>
      </c>
      <c r="C22" s="81">
        <f>'Total Population'!B10</f>
        <v>46304</v>
      </c>
      <c r="D22" s="81">
        <f>'Total Population'!C10</f>
        <v>47637</v>
      </c>
      <c r="E22" s="81">
        <f>'Total Population'!D10</f>
        <v>54616</v>
      </c>
      <c r="F22" s="81">
        <f>'Total Population'!E10</f>
        <v>61090</v>
      </c>
      <c r="G22" s="81">
        <f>'Total Population'!F10</f>
        <v>62765</v>
      </c>
      <c r="H22" s="81">
        <f>'Total Population'!G10</f>
        <v>62897</v>
      </c>
    </row>
    <row r="23" spans="1:14" x14ac:dyDescent="0.25">
      <c r="A23" t="s">
        <v>46</v>
      </c>
      <c r="B23" t="s">
        <v>123</v>
      </c>
      <c r="H23" s="81">
        <f>H22</f>
        <v>62897</v>
      </c>
      <c r="I23" s="81">
        <f>'Total Population'!H10</f>
        <v>64157</v>
      </c>
      <c r="J23" s="81">
        <f>'Total Population'!M10</f>
        <v>65339</v>
      </c>
      <c r="K23" s="81">
        <f>'Total Population'!R10</f>
        <v>67013</v>
      </c>
      <c r="L23" s="81">
        <f>'Total Population'!W10</f>
        <v>68125</v>
      </c>
      <c r="M23" s="81">
        <f>'Total Population'!AB10</f>
        <v>68957</v>
      </c>
      <c r="N23" s="81">
        <f>'Total Population'!AG10</f>
        <v>69790</v>
      </c>
    </row>
    <row r="24" spans="1:14" x14ac:dyDescent="0.25">
      <c r="A24" t="s">
        <v>46</v>
      </c>
      <c r="B24" t="s">
        <v>124</v>
      </c>
      <c r="H24" s="81">
        <f>H22</f>
        <v>62897</v>
      </c>
      <c r="I24" s="81">
        <f>'Total Population'!I10</f>
        <v>65164</v>
      </c>
      <c r="J24" s="81">
        <f>'Total Population'!N10</f>
        <v>69227</v>
      </c>
      <c r="K24" s="81">
        <f>'Total Population'!S10</f>
        <v>74288</v>
      </c>
      <c r="L24" s="81">
        <f>'Total Population'!X10</f>
        <v>80150</v>
      </c>
      <c r="M24" s="81">
        <f>'Total Population'!AC10</f>
        <v>86702</v>
      </c>
      <c r="N24" s="81">
        <f>'Total Population'!AH10</f>
        <v>93868</v>
      </c>
    </row>
    <row r="25" spans="1:14" x14ac:dyDescent="0.25">
      <c r="A25" t="s">
        <v>46</v>
      </c>
      <c r="B25" t="s">
        <v>124</v>
      </c>
      <c r="H25" s="81">
        <f>H22</f>
        <v>62897</v>
      </c>
      <c r="I25" s="81">
        <f>'Total Population'!J10</f>
        <v>61970</v>
      </c>
      <c r="J25" s="81">
        <f>'Total Population'!O10</f>
        <v>59572</v>
      </c>
      <c r="K25" s="81">
        <f>'Total Population'!T10</f>
        <v>56176</v>
      </c>
      <c r="L25" s="81">
        <f>'Total Population'!Y10</f>
        <v>51978</v>
      </c>
      <c r="M25" s="81">
        <f>'Total Population'!AD10</f>
        <v>47091</v>
      </c>
      <c r="N25" s="81">
        <f>'Total Population'!AI10</f>
        <v>41589</v>
      </c>
    </row>
    <row r="26" spans="1:14" x14ac:dyDescent="0.25">
      <c r="A26" t="s">
        <v>21</v>
      </c>
      <c r="B26" t="s">
        <v>122</v>
      </c>
      <c r="C26" s="81">
        <f>'Total Population'!B11</f>
        <v>120981</v>
      </c>
      <c r="D26" s="81">
        <f>'Total Population'!C11</f>
        <v>129006</v>
      </c>
      <c r="E26" s="81">
        <f>'Total Population'!D11</f>
        <v>146268</v>
      </c>
      <c r="F26" s="81">
        <f>'Total Population'!E11</f>
        <v>166705</v>
      </c>
      <c r="G26" s="81">
        <f>'Total Population'!F11</f>
        <v>178680</v>
      </c>
      <c r="H26" s="81">
        <f>'Total Population'!G11</f>
        <v>180401</v>
      </c>
    </row>
    <row r="27" spans="1:14" x14ac:dyDescent="0.25">
      <c r="A27" t="s">
        <v>21</v>
      </c>
      <c r="B27" t="s">
        <v>123</v>
      </c>
      <c r="H27" s="81">
        <f>H26</f>
        <v>180401</v>
      </c>
      <c r="I27" s="81">
        <f>'Total Population'!H11</f>
        <v>190915</v>
      </c>
      <c r="J27" s="81">
        <f>'Total Population'!M11</f>
        <v>200710</v>
      </c>
      <c r="K27" s="81">
        <f>'Total Population'!R11</f>
        <v>216962</v>
      </c>
      <c r="L27" s="81">
        <f>'Total Population'!W11</f>
        <v>225833</v>
      </c>
      <c r="M27" s="81">
        <f>'Total Population'!AB11</f>
        <v>231017</v>
      </c>
      <c r="N27" s="81">
        <f>'Total Population'!AG11</f>
        <v>236202</v>
      </c>
    </row>
    <row r="28" spans="1:14" x14ac:dyDescent="0.25">
      <c r="A28" t="s">
        <v>21</v>
      </c>
      <c r="B28" t="s">
        <v>124</v>
      </c>
      <c r="H28" s="81">
        <f>H26</f>
        <v>180401</v>
      </c>
      <c r="I28" s="81">
        <f>'Total Population'!I11</f>
        <v>189312</v>
      </c>
      <c r="J28" s="81">
        <f>'Total Population'!N11</f>
        <v>203164</v>
      </c>
      <c r="K28" s="81">
        <f>'Total Population'!S11</f>
        <v>219200</v>
      </c>
      <c r="L28" s="81">
        <f>'Total Population'!X11</f>
        <v>237045</v>
      </c>
      <c r="M28" s="81">
        <f>'Total Population'!AC11</f>
        <v>256471</v>
      </c>
      <c r="N28" s="81">
        <f>'Total Population'!AH11</f>
        <v>277319</v>
      </c>
    </row>
    <row r="29" spans="1:14" x14ac:dyDescent="0.25">
      <c r="A29" t="s">
        <v>21</v>
      </c>
      <c r="B29" t="s">
        <v>124</v>
      </c>
      <c r="H29" s="81">
        <f>H26</f>
        <v>180401</v>
      </c>
      <c r="I29" s="81">
        <f>'Total Population'!J11</f>
        <v>176808</v>
      </c>
      <c r="J29" s="81">
        <f>'Total Population'!O11</f>
        <v>173324</v>
      </c>
      <c r="K29" s="81">
        <f>'Total Population'!T11</f>
        <v>167658</v>
      </c>
      <c r="L29" s="81">
        <f>'Total Population'!Y11</f>
        <v>160181</v>
      </c>
      <c r="M29" s="81">
        <f>'Total Population'!AD11</f>
        <v>151123</v>
      </c>
      <c r="N29" s="81">
        <f>'Total Population'!AI11</f>
        <v>140644</v>
      </c>
    </row>
    <row r="30" spans="1:14" x14ac:dyDescent="0.25">
      <c r="A30" t="s">
        <v>47</v>
      </c>
      <c r="B30" t="s">
        <v>122</v>
      </c>
      <c r="C30" s="81">
        <f>'Total Population'!B12</f>
        <v>39155</v>
      </c>
      <c r="D30" s="81">
        <f>'Total Population'!C12</f>
        <v>42417</v>
      </c>
      <c r="E30" s="81">
        <f>'Total Population'!D12</f>
        <v>45984</v>
      </c>
      <c r="F30" s="81">
        <f>'Total Population'!E12</f>
        <v>45743</v>
      </c>
      <c r="G30" s="81">
        <f>'Total Population'!F12</f>
        <v>46065</v>
      </c>
      <c r="H30" s="81">
        <f>'Total Population'!G12</f>
        <v>46035</v>
      </c>
    </row>
    <row r="31" spans="1:14" x14ac:dyDescent="0.25">
      <c r="A31" t="s">
        <v>47</v>
      </c>
      <c r="B31" t="s">
        <v>123</v>
      </c>
      <c r="H31" s="81">
        <f>H30</f>
        <v>46035</v>
      </c>
      <c r="I31" s="81">
        <f>'Total Population'!H12</f>
        <v>46095</v>
      </c>
      <c r="J31" s="81">
        <f>'Total Population'!M12</f>
        <v>46407</v>
      </c>
      <c r="K31" s="81">
        <f>'Total Population'!R12</f>
        <v>46763</v>
      </c>
      <c r="L31" s="81">
        <f>'Total Population'!W12</f>
        <v>47058</v>
      </c>
      <c r="M31" s="81">
        <f>'Total Population'!AB12</f>
        <v>47335</v>
      </c>
      <c r="N31" s="81">
        <f>'Total Population'!AG12</f>
        <v>47611</v>
      </c>
    </row>
    <row r="32" spans="1:14" x14ac:dyDescent="0.25">
      <c r="A32" t="s">
        <v>47</v>
      </c>
      <c r="B32" t="s">
        <v>124</v>
      </c>
      <c r="H32" s="81">
        <f>H30</f>
        <v>46035</v>
      </c>
      <c r="I32" s="81">
        <f>'Total Population'!I12</f>
        <v>47290</v>
      </c>
      <c r="J32" s="81">
        <f>'Total Population'!N12</f>
        <v>49351</v>
      </c>
      <c r="K32" s="81">
        <f>'Total Population'!S12</f>
        <v>51833</v>
      </c>
      <c r="L32" s="81">
        <f>'Total Population'!X12</f>
        <v>54679</v>
      </c>
      <c r="M32" s="81">
        <f>'Total Population'!AC12</f>
        <v>57844</v>
      </c>
      <c r="N32" s="81">
        <f>'Total Population'!AH12</f>
        <v>61297</v>
      </c>
    </row>
    <row r="33" spans="1:14" x14ac:dyDescent="0.25">
      <c r="A33" t="s">
        <v>47</v>
      </c>
      <c r="B33" t="s">
        <v>124</v>
      </c>
      <c r="H33" s="81">
        <f>H30</f>
        <v>46035</v>
      </c>
      <c r="I33" s="81">
        <f>'Total Population'!J12</f>
        <v>44871</v>
      </c>
      <c r="J33" s="81">
        <f>'Total Population'!O12</f>
        <v>43377</v>
      </c>
      <c r="K33" s="81">
        <f>'Total Population'!T12</f>
        <v>41448</v>
      </c>
      <c r="L33" s="81">
        <f>'Total Population'!Y12</f>
        <v>39156</v>
      </c>
      <c r="M33" s="81">
        <f>'Total Population'!AD12</f>
        <v>36544</v>
      </c>
      <c r="N33" s="81">
        <f>'Total Population'!AI12</f>
        <v>33644</v>
      </c>
    </row>
    <row r="34" spans="1:14" x14ac:dyDescent="0.25">
      <c r="A34" t="s">
        <v>22</v>
      </c>
      <c r="B34" t="s">
        <v>122</v>
      </c>
      <c r="C34" s="81">
        <f>'Total Population'!B13</f>
        <v>33004</v>
      </c>
      <c r="D34" s="81">
        <f>'Total Population'!C13</f>
        <v>37111</v>
      </c>
      <c r="E34" s="81">
        <f>'Total Population'!D13</f>
        <v>40218</v>
      </c>
      <c r="F34" s="81">
        <f>'Total Population'!E13</f>
        <v>43434</v>
      </c>
      <c r="G34" s="81">
        <f>'Total Population'!F13</f>
        <v>43823</v>
      </c>
      <c r="H34" s="81">
        <f>'Total Population'!G13</f>
        <v>44386</v>
      </c>
    </row>
    <row r="35" spans="1:14" x14ac:dyDescent="0.25">
      <c r="A35" t="s">
        <v>22</v>
      </c>
      <c r="B35" t="s">
        <v>123</v>
      </c>
      <c r="H35" s="81">
        <f>H34</f>
        <v>44386</v>
      </c>
      <c r="I35" s="81">
        <f>'Total Population'!H13</f>
        <v>46487</v>
      </c>
      <c r="J35" s="81">
        <f>'Total Population'!M13</f>
        <v>48833</v>
      </c>
      <c r="K35" s="81">
        <f>'Total Population'!R13</f>
        <v>51412</v>
      </c>
      <c r="L35" s="81">
        <f>'Total Population'!W13</f>
        <v>53726</v>
      </c>
      <c r="M35" s="81">
        <f>'Total Population'!AB13</f>
        <v>55905</v>
      </c>
      <c r="N35" s="81">
        <f>'Total Population'!AG13</f>
        <v>58084</v>
      </c>
    </row>
    <row r="36" spans="1:14" x14ac:dyDescent="0.25">
      <c r="A36" t="s">
        <v>22</v>
      </c>
      <c r="B36" t="s">
        <v>124</v>
      </c>
      <c r="H36" s="81">
        <f>H34</f>
        <v>44386</v>
      </c>
      <c r="I36" s="81">
        <f>'Total Population'!I13</f>
        <v>49508</v>
      </c>
      <c r="J36" s="81">
        <f>'Total Population'!N13</f>
        <v>58168</v>
      </c>
      <c r="K36" s="81">
        <f>'Total Population'!S13</f>
        <v>68798</v>
      </c>
      <c r="L36" s="81">
        <f>'Total Population'!X13</f>
        <v>81014</v>
      </c>
      <c r="M36" s="81">
        <f>'Total Population'!AC13</f>
        <v>94597</v>
      </c>
      <c r="N36" s="81">
        <f>'Total Population'!AH13</f>
        <v>109400</v>
      </c>
    </row>
    <row r="37" spans="1:14" x14ac:dyDescent="0.25">
      <c r="A37" t="s">
        <v>22</v>
      </c>
      <c r="B37" t="s">
        <v>124</v>
      </c>
      <c r="H37" s="81">
        <f>H34</f>
        <v>44386</v>
      </c>
      <c r="I37" s="81">
        <f>'Total Population'!J13</f>
        <v>42918</v>
      </c>
      <c r="J37" s="81">
        <f>'Total Population'!O13</f>
        <v>38616</v>
      </c>
      <c r="K37" s="81">
        <f>'Total Population'!T13</f>
        <v>32345</v>
      </c>
      <c r="L37" s="81">
        <f>'Total Population'!Y13</f>
        <v>24486</v>
      </c>
      <c r="M37" s="81">
        <f>'Total Population'!AD13</f>
        <v>15261</v>
      </c>
      <c r="N37" s="81">
        <f>'Total Population'!AI13</f>
        <v>4816</v>
      </c>
    </row>
    <row r="38" spans="1:14" x14ac:dyDescent="0.25">
      <c r="A38" t="s">
        <v>48</v>
      </c>
      <c r="B38" t="s">
        <v>122</v>
      </c>
      <c r="C38" s="81">
        <f>'Total Population'!B14</f>
        <v>67974</v>
      </c>
      <c r="D38" s="81">
        <f>'Total Population'!C14</f>
        <v>64289</v>
      </c>
      <c r="E38" s="81">
        <f>'Total Population'!D14</f>
        <v>66135</v>
      </c>
      <c r="F38" s="81">
        <f>'Total Population'!E14</f>
        <v>66458</v>
      </c>
      <c r="G38" s="81">
        <f>'Total Population'!F14</f>
        <v>65363</v>
      </c>
      <c r="H38" s="81">
        <f>'Total Population'!G14</f>
        <v>65291</v>
      </c>
    </row>
    <row r="39" spans="1:14" x14ac:dyDescent="0.25">
      <c r="A39" t="s">
        <v>48</v>
      </c>
      <c r="B39" t="s">
        <v>123</v>
      </c>
      <c r="H39" s="81">
        <f>H38</f>
        <v>65291</v>
      </c>
      <c r="I39" s="81">
        <f>'Total Population'!H14</f>
        <v>65314</v>
      </c>
      <c r="J39" s="81">
        <f>'Total Population'!M14</f>
        <v>65160</v>
      </c>
      <c r="K39" s="81">
        <f>'Total Population'!R14</f>
        <v>65246</v>
      </c>
      <c r="L39" s="81">
        <f>'Total Population'!W14</f>
        <v>65059</v>
      </c>
      <c r="M39" s="81">
        <f>'Total Population'!AB14</f>
        <v>64732</v>
      </c>
      <c r="N39" s="81">
        <f>'Total Population'!AG14</f>
        <v>64405</v>
      </c>
    </row>
    <row r="40" spans="1:14" x14ac:dyDescent="0.25">
      <c r="A40" t="s">
        <v>48</v>
      </c>
      <c r="B40" t="s">
        <v>124</v>
      </c>
      <c r="H40" s="81">
        <f>H38</f>
        <v>65291</v>
      </c>
      <c r="I40" s="81">
        <f>'Total Population'!I14</f>
        <v>66329</v>
      </c>
      <c r="J40" s="81">
        <f>'Total Population'!N14</f>
        <v>66651</v>
      </c>
      <c r="K40" s="81">
        <f>'Total Population'!S14</f>
        <v>66806</v>
      </c>
      <c r="L40" s="81">
        <f>'Total Population'!X14</f>
        <v>66879</v>
      </c>
      <c r="M40" s="81">
        <f>'Total Population'!AC14</f>
        <v>66903</v>
      </c>
      <c r="N40" s="81">
        <f>'Total Population'!AH14</f>
        <v>66892</v>
      </c>
    </row>
    <row r="41" spans="1:14" x14ac:dyDescent="0.25">
      <c r="A41" t="s">
        <v>48</v>
      </c>
      <c r="B41" t="s">
        <v>124</v>
      </c>
      <c r="H41" s="81">
        <f>H38</f>
        <v>65291</v>
      </c>
      <c r="I41" s="81">
        <f>'Total Population'!J14</f>
        <v>63731</v>
      </c>
      <c r="J41" s="81">
        <f>'Total Population'!O14</f>
        <v>62754</v>
      </c>
      <c r="K41" s="81">
        <f>'Total Population'!T14</f>
        <v>61945</v>
      </c>
      <c r="L41" s="81">
        <f>'Total Population'!Y14</f>
        <v>61217</v>
      </c>
      <c r="M41" s="81">
        <f>'Total Population'!AD14</f>
        <v>60539</v>
      </c>
      <c r="N41" s="81">
        <f>'Total Population'!AI14</f>
        <v>59896</v>
      </c>
    </row>
    <row r="42" spans="1:14" x14ac:dyDescent="0.25">
      <c r="A42" t="s">
        <v>49</v>
      </c>
      <c r="B42" t="s">
        <v>122</v>
      </c>
      <c r="C42" s="81">
        <f>'Total Population'!B15</f>
        <v>26480</v>
      </c>
      <c r="D42" s="81">
        <f>'Total Population'!C15</f>
        <v>27784</v>
      </c>
      <c r="E42" s="81">
        <f>'Total Population'!D15</f>
        <v>31813</v>
      </c>
      <c r="F42" s="81">
        <f>'Total Population'!E15</f>
        <v>34790</v>
      </c>
      <c r="G42" s="81">
        <f>'Total Population'!F15</f>
        <v>34964</v>
      </c>
      <c r="H42" s="81">
        <f>'Total Population'!G15</f>
        <v>35151</v>
      </c>
    </row>
    <row r="43" spans="1:14" x14ac:dyDescent="0.25">
      <c r="A43" t="s">
        <v>49</v>
      </c>
      <c r="B43" t="s">
        <v>123</v>
      </c>
      <c r="H43" s="81">
        <f>H42</f>
        <v>35151</v>
      </c>
      <c r="I43" s="81">
        <f>'Total Population'!H15</f>
        <v>36425</v>
      </c>
      <c r="J43" s="81">
        <f>'Total Population'!M15</f>
        <v>37666</v>
      </c>
      <c r="K43" s="81">
        <f>'Total Population'!R15</f>
        <v>39338</v>
      </c>
      <c r="L43" s="81">
        <f>'Total Population'!W15</f>
        <v>40519</v>
      </c>
      <c r="M43" s="81">
        <f>'Total Population'!AB15</f>
        <v>41454</v>
      </c>
      <c r="N43" s="81">
        <f>'Total Population'!AG15</f>
        <v>42389</v>
      </c>
    </row>
    <row r="44" spans="1:14" x14ac:dyDescent="0.25">
      <c r="A44" t="s">
        <v>49</v>
      </c>
      <c r="B44" t="s">
        <v>124</v>
      </c>
      <c r="H44" s="81">
        <f>H42</f>
        <v>35151</v>
      </c>
      <c r="I44" s="81">
        <f>'Total Population'!I15</f>
        <v>37323</v>
      </c>
      <c r="J44" s="81">
        <f>'Total Population'!N15</f>
        <v>41222</v>
      </c>
      <c r="K44" s="81">
        <f>'Total Population'!S15</f>
        <v>46050</v>
      </c>
      <c r="L44" s="81">
        <f>'Total Population'!X15</f>
        <v>51621</v>
      </c>
      <c r="M44" s="81">
        <f>'Total Population'!AC15</f>
        <v>57832</v>
      </c>
      <c r="N44" s="81">
        <f>'Total Population'!AH15</f>
        <v>64613</v>
      </c>
    </row>
    <row r="45" spans="1:14" x14ac:dyDescent="0.25">
      <c r="A45" t="s">
        <v>49</v>
      </c>
      <c r="B45" t="s">
        <v>124</v>
      </c>
      <c r="H45" s="81">
        <f>H42</f>
        <v>35151</v>
      </c>
      <c r="I45" s="81">
        <f>'Total Population'!J15</f>
        <v>34476</v>
      </c>
      <c r="J45" s="81">
        <f>'Total Population'!O15</f>
        <v>32447</v>
      </c>
      <c r="K45" s="81">
        <f>'Total Population'!T15</f>
        <v>29489</v>
      </c>
      <c r="L45" s="81">
        <f>'Total Population'!Y15</f>
        <v>25788</v>
      </c>
      <c r="M45" s="81">
        <f>'Total Population'!AD15</f>
        <v>21447</v>
      </c>
      <c r="N45" s="81">
        <f>'Total Population'!AI15</f>
        <v>16536</v>
      </c>
    </row>
    <row r="46" spans="1:14" x14ac:dyDescent="0.25">
      <c r="A46" t="s">
        <v>50</v>
      </c>
      <c r="B46" t="s">
        <v>122</v>
      </c>
      <c r="C46" s="81">
        <f>'Total Population'!B16</f>
        <v>31032</v>
      </c>
      <c r="D46" s="81">
        <f>'Total Population'!C16</f>
        <v>31596</v>
      </c>
      <c r="E46" s="81">
        <f>'Total Population'!D16</f>
        <v>34099</v>
      </c>
      <c r="F46" s="81">
        <f>'Total Population'!E16</f>
        <v>36037</v>
      </c>
      <c r="G46" s="81">
        <f>'Total Population'!F16</f>
        <v>35439</v>
      </c>
      <c r="H46" s="81">
        <f>'Total Population'!G16</f>
        <v>35460</v>
      </c>
    </row>
    <row r="47" spans="1:14" x14ac:dyDescent="0.25">
      <c r="A47" t="s">
        <v>50</v>
      </c>
      <c r="B47" t="s">
        <v>123</v>
      </c>
      <c r="H47" s="81">
        <f>H46</f>
        <v>35460</v>
      </c>
      <c r="I47" s="81">
        <f>'Total Population'!H16</f>
        <v>36859</v>
      </c>
      <c r="J47" s="81">
        <f>'Total Population'!M16</f>
        <v>37415</v>
      </c>
      <c r="K47" s="81">
        <f>'Total Population'!R16</f>
        <v>38131</v>
      </c>
      <c r="L47" s="81">
        <f>'Total Population'!W16</f>
        <v>38662</v>
      </c>
      <c r="M47" s="81">
        <f>'Total Population'!AB16</f>
        <v>39102</v>
      </c>
      <c r="N47" s="81">
        <f>'Total Population'!AG16</f>
        <v>39542</v>
      </c>
    </row>
    <row r="48" spans="1:14" x14ac:dyDescent="0.25">
      <c r="A48" t="s">
        <v>50</v>
      </c>
      <c r="B48" t="s">
        <v>124</v>
      </c>
      <c r="H48" s="81">
        <f>H46</f>
        <v>35460</v>
      </c>
      <c r="I48" s="81">
        <f>'Total Population'!I16</f>
        <v>38560</v>
      </c>
      <c r="J48" s="81">
        <f>'Total Population'!N16</f>
        <v>41469</v>
      </c>
      <c r="K48" s="81">
        <f>'Total Population'!S16</f>
        <v>44979</v>
      </c>
      <c r="L48" s="81">
        <f>'Total Population'!X16</f>
        <v>48989</v>
      </c>
      <c r="M48" s="81">
        <f>'Total Population'!AC16</f>
        <v>53437</v>
      </c>
      <c r="N48" s="81">
        <f>'Total Population'!AH16</f>
        <v>58278</v>
      </c>
    </row>
    <row r="49" spans="1:14" x14ac:dyDescent="0.25">
      <c r="A49" t="s">
        <v>50</v>
      </c>
      <c r="B49" t="s">
        <v>124</v>
      </c>
      <c r="H49" s="81">
        <f>H46</f>
        <v>35460</v>
      </c>
      <c r="I49" s="81">
        <f>'Total Population'!J16</f>
        <v>34761</v>
      </c>
      <c r="J49" s="81">
        <f>'Total Population'!O16</f>
        <v>32732</v>
      </c>
      <c r="K49" s="81">
        <f>'Total Population'!T16</f>
        <v>30102</v>
      </c>
      <c r="L49" s="81">
        <f>'Total Population'!Y16</f>
        <v>26972</v>
      </c>
      <c r="M49" s="81">
        <f>'Total Population'!AD16</f>
        <v>23404</v>
      </c>
      <c r="N49" s="81">
        <f>'Total Population'!AI16</f>
        <v>19442</v>
      </c>
    </row>
    <row r="50" spans="1:14" x14ac:dyDescent="0.25">
      <c r="A50" t="s">
        <v>23</v>
      </c>
      <c r="B50" t="s">
        <v>122</v>
      </c>
      <c r="C50" s="81">
        <f>'Total Population'!B17</f>
        <v>43662</v>
      </c>
      <c r="D50" s="81">
        <f>'Total Population'!C17</f>
        <v>48257</v>
      </c>
      <c r="E50" s="81">
        <f>'Total Population'!D17</f>
        <v>52808</v>
      </c>
      <c r="F50" s="81">
        <f>'Total Population'!E17</f>
        <v>55740</v>
      </c>
      <c r="G50" s="81">
        <f>'Total Population'!F17</f>
        <v>58628</v>
      </c>
      <c r="H50" s="81">
        <f>'Total Population'!G17</f>
        <v>59333</v>
      </c>
    </row>
    <row r="51" spans="1:14" x14ac:dyDescent="0.25">
      <c r="A51" t="s">
        <v>23</v>
      </c>
      <c r="B51" t="s">
        <v>123</v>
      </c>
      <c r="H51" s="81">
        <f>H50</f>
        <v>59333</v>
      </c>
      <c r="I51" s="81">
        <f>'Total Population'!H17</f>
        <v>62355</v>
      </c>
      <c r="J51" s="81">
        <f>'Total Population'!M17</f>
        <v>65891</v>
      </c>
      <c r="K51" s="81">
        <f>'Total Population'!R17</f>
        <v>69716</v>
      </c>
      <c r="L51" s="81">
        <f>'Total Population'!W17</f>
        <v>73212</v>
      </c>
      <c r="M51" s="81">
        <f>'Total Population'!AB17</f>
        <v>76545</v>
      </c>
      <c r="N51" s="81">
        <f>'Total Population'!AG17</f>
        <v>79877</v>
      </c>
    </row>
    <row r="52" spans="1:14" x14ac:dyDescent="0.25">
      <c r="A52" t="s">
        <v>23</v>
      </c>
      <c r="B52" t="s">
        <v>124</v>
      </c>
      <c r="H52" s="81">
        <f>H50</f>
        <v>59333</v>
      </c>
      <c r="I52" s="81">
        <f>'Total Population'!I17</f>
        <v>66029</v>
      </c>
      <c r="J52" s="81">
        <f>'Total Population'!N17</f>
        <v>77450</v>
      </c>
      <c r="K52" s="81">
        <f>'Total Population'!S17</f>
        <v>91360</v>
      </c>
      <c r="L52" s="81">
        <f>'Total Population'!X17</f>
        <v>107272</v>
      </c>
      <c r="M52" s="81">
        <f>'Total Population'!AC17</f>
        <v>124906</v>
      </c>
      <c r="N52" s="81">
        <f>'Total Population'!AH17</f>
        <v>144076</v>
      </c>
    </row>
    <row r="53" spans="1:14" x14ac:dyDescent="0.25">
      <c r="A53" t="s">
        <v>23</v>
      </c>
      <c r="B53" t="s">
        <v>124</v>
      </c>
      <c r="H53" s="81">
        <f>H50</f>
        <v>59333</v>
      </c>
      <c r="I53" s="81">
        <f>'Total Population'!J17</f>
        <v>58005</v>
      </c>
      <c r="J53" s="81">
        <f>'Total Population'!O17</f>
        <v>53249</v>
      </c>
      <c r="K53" s="81">
        <f>'Total Population'!T17</f>
        <v>46004</v>
      </c>
      <c r="L53" s="81">
        <f>'Total Population'!Y17</f>
        <v>36758</v>
      </c>
      <c r="M53" s="81">
        <f>'Total Population'!AD17</f>
        <v>25789</v>
      </c>
      <c r="N53" s="81">
        <f>'Total Population'!AI17</f>
        <v>13285</v>
      </c>
    </row>
    <row r="54" spans="1:14" x14ac:dyDescent="0.25">
      <c r="A54" t="s">
        <v>51</v>
      </c>
      <c r="B54" t="s">
        <v>122</v>
      </c>
      <c r="C54" s="81">
        <f>'Total Population'!B18</f>
        <v>65004</v>
      </c>
      <c r="D54" s="81">
        <f>'Total Population'!C18</f>
        <v>69401</v>
      </c>
      <c r="E54" s="81">
        <f>'Total Population'!D18</f>
        <v>73507</v>
      </c>
      <c r="F54" s="81">
        <f>'Total Population'!E18</f>
        <v>78098</v>
      </c>
      <c r="G54" s="81">
        <f>'Total Population'!F18</f>
        <v>76985</v>
      </c>
      <c r="H54" s="81">
        <f>'Total Population'!G18</f>
        <v>76891</v>
      </c>
    </row>
    <row r="55" spans="1:14" x14ac:dyDescent="0.25">
      <c r="A55" t="s">
        <v>51</v>
      </c>
      <c r="B55" t="s">
        <v>123</v>
      </c>
      <c r="H55" s="81">
        <f>H54</f>
        <v>76891</v>
      </c>
      <c r="I55" s="81">
        <f>'Total Population'!H18</f>
        <v>76590</v>
      </c>
      <c r="J55" s="81">
        <f>'Total Population'!M18</f>
        <v>76204</v>
      </c>
      <c r="K55" s="81">
        <f>'Total Population'!R18</f>
        <v>75876</v>
      </c>
      <c r="L55" s="81">
        <f>'Total Population'!W18</f>
        <v>75478</v>
      </c>
      <c r="M55" s="81">
        <f>'Total Population'!AB18</f>
        <v>75040</v>
      </c>
      <c r="N55" s="81">
        <f>'Total Population'!AG18</f>
        <v>74602</v>
      </c>
    </row>
    <row r="56" spans="1:14" x14ac:dyDescent="0.25">
      <c r="A56" t="s">
        <v>51</v>
      </c>
      <c r="B56" t="s">
        <v>124</v>
      </c>
      <c r="H56" s="81">
        <f>H54</f>
        <v>76891</v>
      </c>
      <c r="I56" s="81">
        <f>'Total Population'!I18</f>
        <v>79695</v>
      </c>
      <c r="J56" s="81">
        <f>'Total Population'!N18</f>
        <v>85847</v>
      </c>
      <c r="K56" s="81">
        <f>'Total Population'!S18</f>
        <v>94070</v>
      </c>
      <c r="L56" s="81">
        <f>'Total Population'!X18</f>
        <v>103952</v>
      </c>
      <c r="M56" s="81">
        <f>'Total Population'!AC18</f>
        <v>115258</v>
      </c>
      <c r="N56" s="81">
        <f>'Total Population'!AH18</f>
        <v>127833</v>
      </c>
    </row>
    <row r="57" spans="1:14" x14ac:dyDescent="0.25">
      <c r="A57" t="s">
        <v>51</v>
      </c>
      <c r="B57" t="s">
        <v>124</v>
      </c>
      <c r="H57" s="81">
        <f>H54</f>
        <v>76891</v>
      </c>
      <c r="I57" s="81">
        <f>'Total Population'!J18</f>
        <v>73390</v>
      </c>
      <c r="J57" s="81">
        <f>'Total Population'!O18</f>
        <v>66369</v>
      </c>
      <c r="K57" s="81">
        <f>'Total Population'!T18</f>
        <v>57266</v>
      </c>
      <c r="L57" s="81">
        <f>'Total Population'!Y18</f>
        <v>46512</v>
      </c>
      <c r="M57" s="81">
        <f>'Total Population'!AD18</f>
        <v>34330</v>
      </c>
      <c r="N57" s="81">
        <f>'Total Population'!AI18</f>
        <v>20880</v>
      </c>
    </row>
    <row r="58" spans="1:14" x14ac:dyDescent="0.25">
      <c r="A58" t="s">
        <v>24</v>
      </c>
      <c r="B58" t="s">
        <v>122</v>
      </c>
      <c r="C58" s="81">
        <f>'Total Population'!B19</f>
        <v>29536</v>
      </c>
      <c r="D58" s="81">
        <f>'Total Population'!C19</f>
        <v>32010</v>
      </c>
      <c r="E58" s="81">
        <f>'Total Population'!D19</f>
        <v>41338</v>
      </c>
      <c r="F58" s="81">
        <f>'Total Population'!E19</f>
        <v>52464</v>
      </c>
      <c r="G58" s="81">
        <f>'Total Population'!F19</f>
        <v>63077</v>
      </c>
      <c r="H58" s="81">
        <f>'Total Population'!G19</f>
        <v>64971</v>
      </c>
    </row>
    <row r="59" spans="1:14" x14ac:dyDescent="0.25">
      <c r="A59" t="s">
        <v>24</v>
      </c>
      <c r="B59" t="s">
        <v>123</v>
      </c>
      <c r="H59" s="81">
        <f>H58</f>
        <v>64971</v>
      </c>
      <c r="I59" s="81">
        <f>'Total Population'!H19</f>
        <v>66408</v>
      </c>
      <c r="J59" s="81">
        <f>'Total Population'!M19</f>
        <v>72505</v>
      </c>
      <c r="K59" s="81">
        <f>'Total Population'!R19</f>
        <v>78933</v>
      </c>
      <c r="L59" s="81">
        <f>'Total Population'!W19</f>
        <v>84983</v>
      </c>
      <c r="M59" s="81">
        <f>'Total Population'!AB19</f>
        <v>90844</v>
      </c>
      <c r="N59" s="81">
        <f>'Total Population'!AG19</f>
        <v>96705</v>
      </c>
    </row>
    <row r="60" spans="1:14" x14ac:dyDescent="0.25">
      <c r="A60" t="s">
        <v>24</v>
      </c>
      <c r="B60" t="s">
        <v>124</v>
      </c>
      <c r="H60" s="81">
        <f>H58</f>
        <v>64971</v>
      </c>
      <c r="I60" s="81">
        <f>'Total Population'!I19</f>
        <v>69664</v>
      </c>
      <c r="J60" s="81">
        <f>'Total Population'!N19</f>
        <v>80350</v>
      </c>
      <c r="K60" s="81">
        <f>'Total Population'!S19</f>
        <v>92220</v>
      </c>
      <c r="L60" s="81">
        <f>'Total Population'!X19</f>
        <v>105075</v>
      </c>
      <c r="M60" s="81">
        <f>'Total Population'!AC19</f>
        <v>118792</v>
      </c>
      <c r="N60" s="81">
        <f>'Total Population'!AH19</f>
        <v>133284</v>
      </c>
    </row>
    <row r="61" spans="1:14" x14ac:dyDescent="0.25">
      <c r="A61" t="s">
        <v>24</v>
      </c>
      <c r="B61" t="s">
        <v>124</v>
      </c>
      <c r="H61" s="81">
        <f>H58</f>
        <v>64971</v>
      </c>
      <c r="I61" s="81">
        <f>'Total Population'!J19</f>
        <v>62368</v>
      </c>
      <c r="J61" s="81">
        <f>'Total Population'!O19</f>
        <v>63404</v>
      </c>
      <c r="K61" s="81">
        <f>'Total Population'!T19</f>
        <v>63255</v>
      </c>
      <c r="L61" s="81">
        <f>'Total Population'!Y19</f>
        <v>62122</v>
      </c>
      <c r="M61" s="81">
        <f>'Total Population'!AD19</f>
        <v>60127</v>
      </c>
      <c r="N61" s="81">
        <f>'Total Population'!AI19</f>
        <v>57356</v>
      </c>
    </row>
    <row r="62" spans="1:14" x14ac:dyDescent="0.25">
      <c r="A62" t="s">
        <v>86</v>
      </c>
      <c r="B62" t="s">
        <v>122</v>
      </c>
      <c r="C62" s="81">
        <f>'Total Population'!B20</f>
        <v>1571547</v>
      </c>
      <c r="D62" s="81">
        <f>'Total Population'!C20</f>
        <v>1719508</v>
      </c>
      <c r="E62" s="81">
        <f>'Total Population'!D20</f>
        <v>1950805</v>
      </c>
      <c r="F62" s="81">
        <f>'Total Population'!E20</f>
        <v>2186769</v>
      </c>
      <c r="G62" s="81">
        <f>'Total Population'!F20</f>
        <v>2421159</v>
      </c>
      <c r="H62" s="81">
        <f>'Total Population'!G20</f>
        <v>2431037</v>
      </c>
    </row>
    <row r="63" spans="1:14" x14ac:dyDescent="0.25">
      <c r="A63" t="s">
        <v>86</v>
      </c>
      <c r="B63" t="s">
        <v>123</v>
      </c>
      <c r="H63" s="81">
        <f>H62</f>
        <v>2431037</v>
      </c>
      <c r="I63" s="81">
        <f>'Total Population'!H20</f>
        <v>2555315</v>
      </c>
      <c r="J63" s="81">
        <f>'Total Population'!M20</f>
        <v>2676926</v>
      </c>
      <c r="K63" s="81">
        <f>'Total Population'!R20</f>
        <v>2827180</v>
      </c>
      <c r="L63" s="81">
        <f>'Total Population'!W20</f>
        <v>2944699</v>
      </c>
      <c r="M63" s="81">
        <f>'Total Population'!AB20</f>
        <v>3045854</v>
      </c>
      <c r="N63" s="81">
        <f>'Total Population'!AG20</f>
        <v>3147011</v>
      </c>
    </row>
    <row r="64" spans="1:14" x14ac:dyDescent="0.25">
      <c r="A64" t="s">
        <v>86</v>
      </c>
      <c r="B64" t="s">
        <v>124</v>
      </c>
      <c r="H64" s="81">
        <f>H62</f>
        <v>2431037</v>
      </c>
      <c r="I64" s="81">
        <f>'Total Population'!I20</f>
        <v>2597188</v>
      </c>
      <c r="J64" s="81">
        <f>'Total Population'!N20</f>
        <v>2816613</v>
      </c>
      <c r="K64" s="81">
        <f>'Total Population'!S20</f>
        <v>3068141</v>
      </c>
      <c r="L64" s="81">
        <f>'Total Population'!X20</f>
        <v>3345949</v>
      </c>
      <c r="M64" s="81">
        <f>'Total Population'!AC20</f>
        <v>3646586</v>
      </c>
      <c r="N64" s="81">
        <f>'Total Population'!AH20</f>
        <v>3967683</v>
      </c>
    </row>
    <row r="65" spans="1:14" x14ac:dyDescent="0.25">
      <c r="A65" t="s">
        <v>86</v>
      </c>
      <c r="B65" t="s">
        <v>124</v>
      </c>
      <c r="H65" s="81">
        <f>H62</f>
        <v>2431037</v>
      </c>
      <c r="I65" s="81">
        <f>'Total Population'!J20</f>
        <v>2445231</v>
      </c>
      <c r="J65" s="81">
        <f>'Total Population'!O20</f>
        <v>2428110</v>
      </c>
      <c r="K65" s="81">
        <f>'Total Population'!T20</f>
        <v>2378893</v>
      </c>
      <c r="L65" s="81">
        <f>'Total Population'!Y20</f>
        <v>2303397</v>
      </c>
      <c r="M65" s="81">
        <f>'Total Population'!AD20</f>
        <v>2205068</v>
      </c>
      <c r="N65" s="81">
        <f>'Total Population'!AI20</f>
        <v>2086279</v>
      </c>
    </row>
  </sheetData>
  <sheetProtection sheet="1" objects="1" scenarios="1" selectLockedCells="1" selectUnlockedCells="1"/>
  <sortState xmlns:xlrd2="http://schemas.microsoft.com/office/spreadsheetml/2017/richdata2" ref="A2:N61">
    <sortCondition ref="A2:A61"/>
  </sortState>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E79D9-019A-4D14-A75D-15915E99D51D}">
  <dimension ref="A1:C20"/>
  <sheetViews>
    <sheetView workbookViewId="0"/>
  </sheetViews>
  <sheetFormatPr defaultRowHeight="15" x14ac:dyDescent="0.25"/>
  <cols>
    <col min="1" max="1" width="9.7109375" style="83" bestFit="1" customWidth="1"/>
    <col min="2" max="2" width="28.28515625" style="83" customWidth="1"/>
    <col min="3" max="3" width="139.140625" style="84" customWidth="1"/>
  </cols>
  <sheetData>
    <row r="1" spans="1:3" s="85" customFormat="1" x14ac:dyDescent="0.25">
      <c r="A1" s="85" t="s">
        <v>135</v>
      </c>
      <c r="B1" s="85" t="s">
        <v>137</v>
      </c>
      <c r="C1" s="86" t="s">
        <v>136</v>
      </c>
    </row>
    <row r="2" spans="1:3" ht="75" x14ac:dyDescent="0.25">
      <c r="A2" s="82">
        <v>45044</v>
      </c>
      <c r="B2" s="83" t="s">
        <v>138</v>
      </c>
      <c r="C2" s="84" t="s">
        <v>140</v>
      </c>
    </row>
    <row r="3" spans="1:3" x14ac:dyDescent="0.25">
      <c r="A3" s="82">
        <v>45057</v>
      </c>
      <c r="B3" s="82" t="s">
        <v>138</v>
      </c>
      <c r="C3" s="84" t="s">
        <v>139</v>
      </c>
    </row>
    <row r="4" spans="1:3" ht="45" x14ac:dyDescent="0.25">
      <c r="A4" s="82">
        <v>45058</v>
      </c>
      <c r="B4" s="84" t="s">
        <v>141</v>
      </c>
      <c r="C4" s="84" t="s">
        <v>142</v>
      </c>
    </row>
    <row r="5" spans="1:3" ht="45" x14ac:dyDescent="0.25">
      <c r="A5" s="82">
        <v>45082</v>
      </c>
      <c r="B5" s="83" t="s">
        <v>52</v>
      </c>
      <c r="C5" s="84" t="s">
        <v>149</v>
      </c>
    </row>
    <row r="6" spans="1:3" ht="45" x14ac:dyDescent="0.25">
      <c r="A6" s="82">
        <v>45082</v>
      </c>
      <c r="B6" s="84" t="s">
        <v>145</v>
      </c>
      <c r="C6" s="84" t="s">
        <v>150</v>
      </c>
    </row>
    <row r="7" spans="1:3" ht="45" x14ac:dyDescent="0.25">
      <c r="A7" s="82">
        <v>45082</v>
      </c>
      <c r="B7" s="83" t="s">
        <v>146</v>
      </c>
      <c r="C7" s="84" t="s">
        <v>148</v>
      </c>
    </row>
    <row r="8" spans="1:3" ht="30" x14ac:dyDescent="0.25">
      <c r="A8" s="82">
        <v>45082</v>
      </c>
      <c r="B8" s="83" t="s">
        <v>64</v>
      </c>
      <c r="C8" s="84" t="s">
        <v>151</v>
      </c>
    </row>
    <row r="9" spans="1:3" ht="30" x14ac:dyDescent="0.25">
      <c r="A9" s="82">
        <v>45082</v>
      </c>
      <c r="B9" s="83" t="s">
        <v>65</v>
      </c>
      <c r="C9" s="84" t="s">
        <v>147</v>
      </c>
    </row>
    <row r="10" spans="1:3" ht="30" x14ac:dyDescent="0.25">
      <c r="A10" s="82">
        <v>45082</v>
      </c>
      <c r="B10" s="83" t="s">
        <v>158</v>
      </c>
      <c r="C10" s="84" t="s">
        <v>159</v>
      </c>
    </row>
    <row r="11" spans="1:3" x14ac:dyDescent="0.25">
      <c r="A11" s="82">
        <v>45082</v>
      </c>
      <c r="B11" s="83" t="s">
        <v>160</v>
      </c>
      <c r="C11" s="84" t="s">
        <v>161</v>
      </c>
    </row>
    <row r="12" spans="1:3" x14ac:dyDescent="0.25">
      <c r="A12" s="82">
        <v>45082</v>
      </c>
      <c r="B12" s="83" t="s">
        <v>162</v>
      </c>
      <c r="C12" s="84" t="s">
        <v>163</v>
      </c>
    </row>
    <row r="13" spans="1:3" x14ac:dyDescent="0.25">
      <c r="A13" s="82">
        <v>45082</v>
      </c>
      <c r="B13" s="83" t="s">
        <v>164</v>
      </c>
      <c r="C13" s="84" t="s">
        <v>165</v>
      </c>
    </row>
    <row r="14" spans="1:3" x14ac:dyDescent="0.25">
      <c r="A14" s="82">
        <v>45132</v>
      </c>
      <c r="B14" s="83" t="s">
        <v>52</v>
      </c>
      <c r="C14" s="84" t="s">
        <v>167</v>
      </c>
    </row>
    <row r="15" spans="1:3" x14ac:dyDescent="0.25">
      <c r="A15" s="82">
        <v>45132</v>
      </c>
      <c r="B15" s="83" t="s">
        <v>145</v>
      </c>
      <c r="C15" s="84" t="s">
        <v>167</v>
      </c>
    </row>
    <row r="16" spans="1:3" x14ac:dyDescent="0.25">
      <c r="A16" s="82">
        <v>45132</v>
      </c>
      <c r="B16" s="83" t="s">
        <v>146</v>
      </c>
      <c r="C16" s="84" t="s">
        <v>167</v>
      </c>
    </row>
    <row r="17" spans="1:3" x14ac:dyDescent="0.25">
      <c r="A17" s="82">
        <v>45132</v>
      </c>
      <c r="B17" s="83" t="s">
        <v>64</v>
      </c>
      <c r="C17" s="84" t="s">
        <v>167</v>
      </c>
    </row>
    <row r="18" spans="1:3" x14ac:dyDescent="0.25">
      <c r="A18" s="82">
        <v>45132</v>
      </c>
      <c r="B18" s="83" t="s">
        <v>65</v>
      </c>
      <c r="C18" s="84" t="s">
        <v>167</v>
      </c>
    </row>
    <row r="19" spans="1:3" x14ac:dyDescent="0.25">
      <c r="A19" s="82">
        <v>45132</v>
      </c>
      <c r="B19" s="83" t="s">
        <v>138</v>
      </c>
      <c r="C19" s="84" t="s">
        <v>167</v>
      </c>
    </row>
    <row r="20" spans="1:3" x14ac:dyDescent="0.25">
      <c r="A20" s="82">
        <v>45132</v>
      </c>
      <c r="B20" s="83" t="s">
        <v>158</v>
      </c>
      <c r="C20" s="84" t="s">
        <v>167</v>
      </c>
    </row>
  </sheetData>
  <sheetProtection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E9F3A-12AA-4E83-883A-75C16A7426E9}">
  <dimension ref="A1"/>
  <sheetViews>
    <sheetView workbookViewId="0"/>
  </sheetViews>
  <sheetFormatPr defaultRowHeight="15" x14ac:dyDescent="0.25"/>
  <sheetData/>
  <sheetProtection sheet="1" objects="1" scenarios="1"/>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6FC1B-6575-46E1-9539-0F70D054B1E5}">
  <dimension ref="A1:S63"/>
  <sheetViews>
    <sheetView workbookViewId="0"/>
  </sheetViews>
  <sheetFormatPr defaultRowHeight="15" x14ac:dyDescent="0.25"/>
  <cols>
    <col min="1" max="1" width="20.140625" customWidth="1"/>
    <col min="2" max="2" width="10.7109375" customWidth="1"/>
    <col min="3" max="3" width="11.28515625" bestFit="1" customWidth="1"/>
    <col min="4" max="4" width="11.140625" customWidth="1"/>
    <col min="5" max="5" width="11.28515625" bestFit="1" customWidth="1"/>
    <col min="6" max="6" width="10.7109375" customWidth="1"/>
    <col min="7" max="7" width="11.28515625" customWidth="1"/>
    <col min="8" max="8" width="10.28515625" customWidth="1"/>
    <col min="9" max="9" width="11.28515625" customWidth="1"/>
    <col min="10" max="10" width="2.28515625" customWidth="1"/>
    <col min="11" max="11" width="11.28515625" bestFit="1" customWidth="1"/>
    <col min="12" max="12" width="10.42578125" customWidth="1"/>
    <col min="13" max="13" width="11.28515625" bestFit="1" customWidth="1"/>
    <col min="14" max="14" width="10.85546875" customWidth="1"/>
    <col min="15" max="15" width="11.28515625" bestFit="1" customWidth="1"/>
    <col min="16" max="16" width="10.85546875" customWidth="1"/>
    <col min="17" max="17" width="11.28515625" bestFit="1" customWidth="1"/>
  </cols>
  <sheetData>
    <row r="1" spans="1:19" ht="65.25" customHeight="1" x14ac:dyDescent="0.3">
      <c r="C1" s="91" t="s">
        <v>59</v>
      </c>
      <c r="D1" s="91"/>
      <c r="E1" s="91"/>
      <c r="F1" s="91"/>
      <c r="G1" s="91"/>
      <c r="H1" s="91"/>
      <c r="I1" s="91"/>
      <c r="J1" s="91"/>
      <c r="K1" s="91"/>
      <c r="L1" s="91"/>
      <c r="M1" s="91"/>
      <c r="N1" s="91"/>
      <c r="O1" s="91"/>
      <c r="P1" s="91"/>
      <c r="Q1" s="91"/>
      <c r="R1" s="91"/>
    </row>
    <row r="2" spans="1:19" s="9" customFormat="1" ht="26.25" customHeight="1" x14ac:dyDescent="0.25">
      <c r="A2" s="93" t="s">
        <v>42</v>
      </c>
      <c r="B2" s="93"/>
      <c r="C2" s="93"/>
      <c r="D2" s="93"/>
      <c r="E2" s="93"/>
      <c r="F2" s="93"/>
      <c r="G2" s="93"/>
      <c r="H2" s="93"/>
      <c r="I2" s="93"/>
      <c r="J2" s="93"/>
      <c r="K2" s="93"/>
      <c r="L2" s="93"/>
      <c r="M2" s="93"/>
      <c r="N2" s="93"/>
      <c r="O2" s="93"/>
      <c r="P2" s="93"/>
      <c r="Q2" s="93"/>
      <c r="R2" s="93"/>
    </row>
    <row r="3" spans="1:19" s="9" customFormat="1" ht="15.75" customHeight="1" x14ac:dyDescent="0.25">
      <c r="A3" s="10"/>
      <c r="B3" s="18" t="s">
        <v>60</v>
      </c>
      <c r="C3" s="18" t="s">
        <v>60</v>
      </c>
      <c r="D3" s="96" t="s">
        <v>61</v>
      </c>
      <c r="E3" s="96"/>
      <c r="F3" s="96"/>
      <c r="G3" s="96"/>
      <c r="H3" s="96"/>
      <c r="I3" s="96"/>
      <c r="J3" s="10"/>
      <c r="K3" s="96" t="s">
        <v>62</v>
      </c>
      <c r="L3" s="96"/>
      <c r="M3" s="96"/>
      <c r="N3" s="96"/>
      <c r="O3" s="96"/>
      <c r="P3" s="96"/>
      <c r="Q3" s="96"/>
      <c r="R3" s="51"/>
    </row>
    <row r="4" spans="1:19" x14ac:dyDescent="0.25">
      <c r="A4" s="48" t="s">
        <v>0</v>
      </c>
      <c r="B4" s="4">
        <v>2020</v>
      </c>
      <c r="C4" s="4">
        <v>2021</v>
      </c>
      <c r="D4" s="4">
        <v>2025</v>
      </c>
      <c r="E4" s="4">
        <v>2030</v>
      </c>
      <c r="F4" s="4">
        <v>2035</v>
      </c>
      <c r="G4" s="4">
        <v>2040</v>
      </c>
      <c r="H4" s="4">
        <v>2045</v>
      </c>
      <c r="I4" s="4">
        <v>2050</v>
      </c>
      <c r="L4" s="4">
        <v>2020</v>
      </c>
      <c r="M4" s="4">
        <v>2021</v>
      </c>
      <c r="N4" s="4">
        <v>2025</v>
      </c>
      <c r="O4" s="4">
        <v>2030</v>
      </c>
      <c r="P4" s="4">
        <v>2035</v>
      </c>
      <c r="Q4" s="4">
        <v>2040</v>
      </c>
      <c r="R4" s="4">
        <v>2045</v>
      </c>
      <c r="S4" s="4">
        <v>2050</v>
      </c>
    </row>
    <row r="5" spans="1:19" s="13" customFormat="1" x14ac:dyDescent="0.25">
      <c r="A5" s="28" t="s">
        <v>18</v>
      </c>
      <c r="B5" s="37">
        <v>53873</v>
      </c>
      <c r="C5" s="37">
        <v>55925</v>
      </c>
      <c r="D5" s="37">
        <v>57994</v>
      </c>
      <c r="E5" s="37">
        <v>62696</v>
      </c>
      <c r="F5" s="37">
        <v>68656</v>
      </c>
      <c r="G5" s="37">
        <v>74833</v>
      </c>
      <c r="H5" s="37">
        <v>80560</v>
      </c>
      <c r="I5" s="37">
        <v>85900</v>
      </c>
      <c r="K5" s="29"/>
      <c r="L5" s="30">
        <f t="shared" ref="L5:L20" si="0">B5/(B5+B25+B45)</f>
        <v>0.25049985585552076</v>
      </c>
      <c r="M5" s="30">
        <f t="shared" ref="M5:M20" si="1">C5/(C5+C25+C45)</f>
        <v>0.2533523602428196</v>
      </c>
      <c r="N5" s="30">
        <f t="shared" ref="N5:N20" si="2">D5/(D5+D25+D45)</f>
        <v>0.2347783139553713</v>
      </c>
      <c r="O5" s="30">
        <f t="shared" ref="O5:O20" si="3">E5/(E5+E25+E45)</f>
        <v>0.22594455896556198</v>
      </c>
      <c r="P5" s="30">
        <f t="shared" ref="P5:P20" si="4">F5/(F5+F25+F45)</f>
        <v>0.22085613276588079</v>
      </c>
      <c r="Q5" s="30">
        <f t="shared" ref="Q5:Q20" si="5">G5/(G5+G25+G45)</f>
        <v>0.21950504081638639</v>
      </c>
      <c r="R5" s="30">
        <f t="shared" ref="R5:R20" si="6">H5/(H5+H25+H45)</f>
        <v>0.21813829686412659</v>
      </c>
      <c r="S5" s="30">
        <f t="shared" ref="S5:S20" si="7">I5/(I5+I25+I45)</f>
        <v>0.21599358305443592</v>
      </c>
    </row>
    <row r="6" spans="1:19" s="13" customFormat="1" x14ac:dyDescent="0.25">
      <c r="A6" s="28" t="s">
        <v>19</v>
      </c>
      <c r="B6" s="37">
        <v>37515</v>
      </c>
      <c r="C6" s="37">
        <v>37917</v>
      </c>
      <c r="D6" s="37">
        <v>39948</v>
      </c>
      <c r="E6" s="37">
        <v>42517</v>
      </c>
      <c r="F6" s="37">
        <v>45382</v>
      </c>
      <c r="G6" s="37">
        <v>47721</v>
      </c>
      <c r="H6" s="37">
        <v>49781</v>
      </c>
      <c r="I6" s="37">
        <v>51782</v>
      </c>
      <c r="K6" s="29"/>
      <c r="L6" s="30">
        <f t="shared" si="0"/>
        <v>0.23541482332122216</v>
      </c>
      <c r="M6" s="30">
        <f t="shared" si="1"/>
        <v>0.23541573535985696</v>
      </c>
      <c r="N6" s="30">
        <f t="shared" si="2"/>
        <v>0.23612301472370156</v>
      </c>
      <c r="O6" s="30">
        <f t="shared" si="3"/>
        <v>0.23825855006192245</v>
      </c>
      <c r="P6" s="30">
        <f t="shared" si="4"/>
        <v>0.24034530240440632</v>
      </c>
      <c r="Q6" s="30">
        <f t="shared" si="5"/>
        <v>0.24110282526979507</v>
      </c>
      <c r="R6" s="30">
        <f t="shared" si="6"/>
        <v>0.2411823414274917</v>
      </c>
      <c r="S6" s="30">
        <f t="shared" si="7"/>
        <v>0.24098101265822786</v>
      </c>
    </row>
    <row r="7" spans="1:19" x14ac:dyDescent="0.25">
      <c r="A7" s="28" t="s">
        <v>44</v>
      </c>
      <c r="B7" s="37">
        <v>6614</v>
      </c>
      <c r="C7" s="37">
        <v>6600</v>
      </c>
      <c r="D7" s="37">
        <v>6617</v>
      </c>
      <c r="E7" s="37">
        <v>6510</v>
      </c>
      <c r="F7" s="37">
        <v>6617</v>
      </c>
      <c r="G7" s="37">
        <v>6856</v>
      </c>
      <c r="H7" s="37">
        <v>7091</v>
      </c>
      <c r="I7" s="37">
        <v>7290</v>
      </c>
      <c r="K7" s="29"/>
      <c r="L7" s="30">
        <f t="shared" si="0"/>
        <v>0.22854970800649643</v>
      </c>
      <c r="M7" s="30">
        <f t="shared" si="1"/>
        <v>0.22832629903826196</v>
      </c>
      <c r="N7" s="30">
        <f t="shared" si="2"/>
        <v>0.22492266902342023</v>
      </c>
      <c r="O7" s="30">
        <f t="shared" si="3"/>
        <v>0.21692046249708441</v>
      </c>
      <c r="P7" s="30">
        <f t="shared" si="4"/>
        <v>0.21600182803421036</v>
      </c>
      <c r="Q7" s="30">
        <f t="shared" si="5"/>
        <v>0.21960281870595771</v>
      </c>
      <c r="R7" s="30">
        <f t="shared" si="6"/>
        <v>0.22305756527209814</v>
      </c>
      <c r="S7" s="30">
        <f t="shared" si="7"/>
        <v>0.22527812113720644</v>
      </c>
    </row>
    <row r="8" spans="1:19" s="13" customFormat="1" x14ac:dyDescent="0.25">
      <c r="A8" s="28" t="s">
        <v>20</v>
      </c>
      <c r="B8" s="37">
        <v>309822</v>
      </c>
      <c r="C8" s="37">
        <v>309238</v>
      </c>
      <c r="D8" s="37">
        <v>324853</v>
      </c>
      <c r="E8" s="37">
        <v>336050</v>
      </c>
      <c r="F8" s="37">
        <v>348291</v>
      </c>
      <c r="G8" s="37">
        <v>359622</v>
      </c>
      <c r="H8" s="37">
        <v>366527</v>
      </c>
      <c r="I8" s="37">
        <v>375575</v>
      </c>
      <c r="K8" s="29"/>
      <c r="L8" s="30">
        <f t="shared" si="0"/>
        <v>0.23400223411703661</v>
      </c>
      <c r="M8" s="30">
        <f t="shared" si="1"/>
        <v>0.2340205264966165</v>
      </c>
      <c r="N8" s="30">
        <f t="shared" si="2"/>
        <v>0.23368584309203402</v>
      </c>
      <c r="O8" s="30">
        <f t="shared" si="3"/>
        <v>0.23222467158227891</v>
      </c>
      <c r="P8" s="30">
        <f t="shared" si="4"/>
        <v>0.2291623350817584</v>
      </c>
      <c r="Q8" s="30">
        <f t="shared" si="5"/>
        <v>0.22839653971195598</v>
      </c>
      <c r="R8" s="30">
        <f t="shared" si="6"/>
        <v>0.22621883779606872</v>
      </c>
      <c r="S8" s="30">
        <f t="shared" si="7"/>
        <v>0.22544681178019993</v>
      </c>
    </row>
    <row r="9" spans="1:19" x14ac:dyDescent="0.25">
      <c r="A9" s="28" t="s">
        <v>45</v>
      </c>
      <c r="B9" s="37">
        <v>5996</v>
      </c>
      <c r="C9" s="37">
        <v>6016</v>
      </c>
      <c r="D9" s="37">
        <v>5896</v>
      </c>
      <c r="E9" s="37">
        <v>5871</v>
      </c>
      <c r="F9" s="37">
        <v>5798</v>
      </c>
      <c r="G9" s="37">
        <v>5758</v>
      </c>
      <c r="H9" s="37">
        <v>5674</v>
      </c>
      <c r="I9" s="37">
        <v>5611</v>
      </c>
      <c r="K9" s="29"/>
      <c r="L9" s="30">
        <f t="shared" si="0"/>
        <v>0.21415050537519198</v>
      </c>
      <c r="M9" s="30">
        <f t="shared" si="1"/>
        <v>0.2141153859842688</v>
      </c>
      <c r="N9" s="30">
        <f t="shared" si="2"/>
        <v>0.21083497228678705</v>
      </c>
      <c r="O9" s="30">
        <f t="shared" si="3"/>
        <v>0.21147611843527123</v>
      </c>
      <c r="P9" s="30">
        <f t="shared" si="4"/>
        <v>0.20985196713598031</v>
      </c>
      <c r="Q9" s="30">
        <f t="shared" si="5"/>
        <v>0.2099314569053522</v>
      </c>
      <c r="R9" s="30">
        <f t="shared" si="6"/>
        <v>0.20867966164030893</v>
      </c>
      <c r="S9" s="30">
        <f t="shared" si="7"/>
        <v>0.20817719734352391</v>
      </c>
    </row>
    <row r="10" spans="1:19" x14ac:dyDescent="0.25">
      <c r="A10" s="28" t="s">
        <v>46</v>
      </c>
      <c r="B10" s="37">
        <v>14942</v>
      </c>
      <c r="C10" s="37">
        <v>14975</v>
      </c>
      <c r="D10" s="37">
        <v>15282</v>
      </c>
      <c r="E10" s="37">
        <v>15553</v>
      </c>
      <c r="F10" s="37">
        <v>16138</v>
      </c>
      <c r="G10" s="37">
        <v>16567</v>
      </c>
      <c r="H10" s="37">
        <v>16856</v>
      </c>
      <c r="I10" s="37">
        <v>17132</v>
      </c>
      <c r="K10" s="29"/>
      <c r="L10" s="30">
        <f t="shared" si="0"/>
        <v>0.2380626145144587</v>
      </c>
      <c r="M10" s="30">
        <f t="shared" si="1"/>
        <v>0.23808766713833729</v>
      </c>
      <c r="N10" s="30">
        <f t="shared" si="2"/>
        <v>0.23819692317284163</v>
      </c>
      <c r="O10" s="30">
        <f t="shared" si="3"/>
        <v>0.23803547651479209</v>
      </c>
      <c r="P10" s="30">
        <f t="shared" si="4"/>
        <v>0.24081894557772374</v>
      </c>
      <c r="Q10" s="30">
        <f t="shared" si="5"/>
        <v>0.24318532110091742</v>
      </c>
      <c r="R10" s="30">
        <f t="shared" si="6"/>
        <v>0.24444218861029338</v>
      </c>
      <c r="S10" s="30">
        <f t="shared" si="7"/>
        <v>0.24547929502794097</v>
      </c>
    </row>
    <row r="11" spans="1:19" s="13" customFormat="1" x14ac:dyDescent="0.25">
      <c r="A11" s="28" t="s">
        <v>21</v>
      </c>
      <c r="B11" s="37">
        <v>41136</v>
      </c>
      <c r="C11" s="37">
        <v>41533</v>
      </c>
      <c r="D11" s="37">
        <v>43793</v>
      </c>
      <c r="E11" s="37">
        <v>45865</v>
      </c>
      <c r="F11" s="37">
        <v>49473</v>
      </c>
      <c r="G11" s="37">
        <v>51486</v>
      </c>
      <c r="H11" s="37">
        <v>52211</v>
      </c>
      <c r="I11" s="37">
        <v>52940</v>
      </c>
      <c r="K11" s="29"/>
      <c r="L11" s="30">
        <f t="shared" si="0"/>
        <v>0.23022162525184689</v>
      </c>
      <c r="M11" s="30">
        <f t="shared" si="1"/>
        <v>0.23022599652995271</v>
      </c>
      <c r="N11" s="30">
        <f t="shared" si="2"/>
        <v>0.22938480475604325</v>
      </c>
      <c r="O11" s="30">
        <f t="shared" si="3"/>
        <v>0.22851377609486323</v>
      </c>
      <c r="P11" s="30">
        <f t="shared" si="4"/>
        <v>0.22802610595403802</v>
      </c>
      <c r="Q11" s="30">
        <f t="shared" si="5"/>
        <v>0.22798262432859678</v>
      </c>
      <c r="R11" s="30">
        <f t="shared" si="6"/>
        <v>0.22600501261811901</v>
      </c>
      <c r="S11" s="30">
        <f t="shared" si="7"/>
        <v>0.22413019364780992</v>
      </c>
    </row>
    <row r="12" spans="1:19" x14ac:dyDescent="0.25">
      <c r="A12" s="28" t="s">
        <v>47</v>
      </c>
      <c r="B12" s="37">
        <v>10341</v>
      </c>
      <c r="C12" s="37">
        <v>10334</v>
      </c>
      <c r="D12" s="37">
        <v>10139</v>
      </c>
      <c r="E12" s="37">
        <v>10008</v>
      </c>
      <c r="F12" s="37">
        <v>10026</v>
      </c>
      <c r="G12" s="37">
        <v>10017</v>
      </c>
      <c r="H12" s="37">
        <v>9940</v>
      </c>
      <c r="I12" s="37">
        <v>9832</v>
      </c>
      <c r="K12" s="29"/>
      <c r="L12" s="30">
        <f t="shared" si="0"/>
        <v>0.22448713774014978</v>
      </c>
      <c r="M12" s="30">
        <f t="shared" si="1"/>
        <v>0.22448137286846964</v>
      </c>
      <c r="N12" s="30">
        <f t="shared" si="2"/>
        <v>0.21995878077882633</v>
      </c>
      <c r="O12" s="30">
        <f t="shared" si="3"/>
        <v>0.21565712069299889</v>
      </c>
      <c r="P12" s="30">
        <f t="shared" si="4"/>
        <v>0.2144002737206766</v>
      </c>
      <c r="Q12" s="30">
        <f t="shared" si="5"/>
        <v>0.2128649751370649</v>
      </c>
      <c r="R12" s="30">
        <f t="shared" si="6"/>
        <v>0.20999260589415866</v>
      </c>
      <c r="S12" s="30">
        <f t="shared" si="7"/>
        <v>0.20650689966604358</v>
      </c>
    </row>
    <row r="13" spans="1:19" s="13" customFormat="1" x14ac:dyDescent="0.25">
      <c r="A13" s="28" t="s">
        <v>22</v>
      </c>
      <c r="B13" s="37">
        <v>8858</v>
      </c>
      <c r="C13" s="37">
        <v>8970</v>
      </c>
      <c r="D13" s="37">
        <v>8999</v>
      </c>
      <c r="E13" s="37">
        <v>9104</v>
      </c>
      <c r="F13" s="37">
        <v>9399</v>
      </c>
      <c r="G13" s="37">
        <v>9511</v>
      </c>
      <c r="H13" s="37">
        <v>9886</v>
      </c>
      <c r="I13" s="37">
        <v>10300</v>
      </c>
      <c r="K13" s="29"/>
      <c r="L13" s="30">
        <f t="shared" si="0"/>
        <v>0.20213130091504461</v>
      </c>
      <c r="M13" s="30">
        <f t="shared" si="1"/>
        <v>0.20209074933537602</v>
      </c>
      <c r="N13" s="30">
        <f t="shared" si="2"/>
        <v>0.19358100114010368</v>
      </c>
      <c r="O13" s="30">
        <f t="shared" si="3"/>
        <v>0.18643130669833924</v>
      </c>
      <c r="P13" s="30">
        <f t="shared" si="4"/>
        <v>0.18281724111102465</v>
      </c>
      <c r="Q13" s="30">
        <f t="shared" si="5"/>
        <v>0.17702788221717605</v>
      </c>
      <c r="R13" s="30">
        <f t="shared" si="6"/>
        <v>0.17683570342545391</v>
      </c>
      <c r="S13" s="30">
        <f t="shared" si="7"/>
        <v>0.17732938502857931</v>
      </c>
    </row>
    <row r="14" spans="1:19" x14ac:dyDescent="0.25">
      <c r="A14" s="28" t="s">
        <v>48</v>
      </c>
      <c r="B14" s="37">
        <v>13771</v>
      </c>
      <c r="C14" s="37">
        <v>13785</v>
      </c>
      <c r="D14" s="37">
        <v>13780</v>
      </c>
      <c r="E14" s="37">
        <v>13631</v>
      </c>
      <c r="F14" s="37">
        <v>13169</v>
      </c>
      <c r="G14" s="37">
        <v>12846</v>
      </c>
      <c r="H14" s="37">
        <v>12951</v>
      </c>
      <c r="I14" s="37">
        <v>13179</v>
      </c>
      <c r="K14" s="29"/>
      <c r="L14" s="30">
        <f t="shared" si="0"/>
        <v>0.210684944081514</v>
      </c>
      <c r="M14" s="30">
        <f t="shared" si="1"/>
        <v>0.21113170268490297</v>
      </c>
      <c r="N14" s="30">
        <f t="shared" si="2"/>
        <v>0.2109808004409468</v>
      </c>
      <c r="O14" s="30">
        <f t="shared" si="3"/>
        <v>0.2091927562922038</v>
      </c>
      <c r="P14" s="30">
        <f t="shared" si="4"/>
        <v>0.20183612788523433</v>
      </c>
      <c r="Q14" s="30">
        <f t="shared" si="5"/>
        <v>0.19745154398315376</v>
      </c>
      <c r="R14" s="30">
        <f t="shared" si="6"/>
        <v>0.20007106222579249</v>
      </c>
      <c r="S14" s="30">
        <f t="shared" si="7"/>
        <v>0.20462696995574878</v>
      </c>
    </row>
    <row r="15" spans="1:19" x14ac:dyDescent="0.25">
      <c r="A15" s="28" t="s">
        <v>49</v>
      </c>
      <c r="B15" s="37">
        <v>7666</v>
      </c>
      <c r="C15" s="37">
        <v>7707</v>
      </c>
      <c r="D15" s="37">
        <v>7443</v>
      </c>
      <c r="E15" s="37">
        <v>7509</v>
      </c>
      <c r="F15" s="37">
        <v>7845</v>
      </c>
      <c r="G15" s="37">
        <v>7991</v>
      </c>
      <c r="H15" s="37">
        <v>8011</v>
      </c>
      <c r="I15" s="37">
        <v>7952</v>
      </c>
      <c r="K15" s="29"/>
      <c r="L15" s="30">
        <f t="shared" si="0"/>
        <v>0.21925408992106166</v>
      </c>
      <c r="M15" s="30">
        <f t="shared" si="1"/>
        <v>0.2192540752752411</v>
      </c>
      <c r="N15" s="30">
        <f t="shared" si="2"/>
        <v>0.20433768016472204</v>
      </c>
      <c r="O15" s="30">
        <f t="shared" si="3"/>
        <v>0.19935751075240271</v>
      </c>
      <c r="P15" s="30">
        <f t="shared" si="4"/>
        <v>0.19942549189079262</v>
      </c>
      <c r="Q15" s="30">
        <f t="shared" si="5"/>
        <v>0.19721612083220216</v>
      </c>
      <c r="R15" s="30">
        <f t="shared" si="6"/>
        <v>0.1932503497853042</v>
      </c>
      <c r="S15" s="30">
        <f t="shared" si="7"/>
        <v>0.18759583854301823</v>
      </c>
    </row>
    <row r="16" spans="1:19" x14ac:dyDescent="0.25">
      <c r="A16" s="28" t="s">
        <v>50</v>
      </c>
      <c r="B16" s="37">
        <v>8095</v>
      </c>
      <c r="C16" s="37">
        <v>8095</v>
      </c>
      <c r="D16" s="37">
        <v>8339</v>
      </c>
      <c r="E16" s="37">
        <v>8346</v>
      </c>
      <c r="F16" s="37">
        <v>8415</v>
      </c>
      <c r="G16" s="37">
        <v>8520</v>
      </c>
      <c r="H16" s="37">
        <v>8595</v>
      </c>
      <c r="I16" s="37">
        <v>8700</v>
      </c>
      <c r="K16" s="29"/>
      <c r="L16" s="30">
        <f t="shared" si="0"/>
        <v>0.22842066649736167</v>
      </c>
      <c r="M16" s="30">
        <f t="shared" si="1"/>
        <v>0.22828539199097575</v>
      </c>
      <c r="N16" s="30">
        <f t="shared" si="2"/>
        <v>0.22624053826745164</v>
      </c>
      <c r="O16" s="30">
        <f t="shared" si="3"/>
        <v>0.22306561539489508</v>
      </c>
      <c r="P16" s="30">
        <f t="shared" si="4"/>
        <v>0.22068658047258136</v>
      </c>
      <c r="Q16" s="30">
        <f t="shared" si="5"/>
        <v>0.22037142413739588</v>
      </c>
      <c r="R16" s="30">
        <f t="shared" si="6"/>
        <v>0.21980972840263927</v>
      </c>
      <c r="S16" s="30">
        <f t="shared" si="7"/>
        <v>0.22001922006979921</v>
      </c>
    </row>
    <row r="17" spans="1:19" s="13" customFormat="1" x14ac:dyDescent="0.25">
      <c r="A17" s="28" t="s">
        <v>23</v>
      </c>
      <c r="B17" s="37">
        <v>12500</v>
      </c>
      <c r="C17" s="37">
        <v>12649</v>
      </c>
      <c r="D17" s="37">
        <v>12793</v>
      </c>
      <c r="E17" s="37">
        <v>13147</v>
      </c>
      <c r="F17" s="37">
        <v>13574</v>
      </c>
      <c r="G17" s="37">
        <v>13898</v>
      </c>
      <c r="H17" s="37">
        <v>14492</v>
      </c>
      <c r="I17" s="37">
        <v>15181</v>
      </c>
      <c r="K17" s="29"/>
      <c r="L17" s="30">
        <f t="shared" si="0"/>
        <v>0.21320870573787268</v>
      </c>
      <c r="M17" s="30">
        <f t="shared" si="1"/>
        <v>0.21318659093590414</v>
      </c>
      <c r="N17" s="30">
        <f t="shared" si="2"/>
        <v>0.20516398043460829</v>
      </c>
      <c r="O17" s="30">
        <f t="shared" si="3"/>
        <v>0.19952649071952164</v>
      </c>
      <c r="P17" s="30">
        <f t="shared" si="4"/>
        <v>0.194704228584543</v>
      </c>
      <c r="Q17" s="30">
        <f t="shared" si="5"/>
        <v>0.18983226793421842</v>
      </c>
      <c r="R17" s="30">
        <f t="shared" si="6"/>
        <v>0.1893265399438239</v>
      </c>
      <c r="S17" s="30">
        <f t="shared" si="7"/>
        <v>0.19005470911526473</v>
      </c>
    </row>
    <row r="18" spans="1:19" x14ac:dyDescent="0.25">
      <c r="A18" s="28" t="s">
        <v>51</v>
      </c>
      <c r="B18" s="37">
        <v>16034</v>
      </c>
      <c r="C18" s="37">
        <v>16013</v>
      </c>
      <c r="D18" s="37">
        <v>15668</v>
      </c>
      <c r="E18" s="37">
        <v>15218</v>
      </c>
      <c r="F18" s="37">
        <v>15015</v>
      </c>
      <c r="G18" s="37">
        <v>14669</v>
      </c>
      <c r="H18" s="37">
        <v>14696</v>
      </c>
      <c r="I18" s="37">
        <v>14767</v>
      </c>
      <c r="K18" s="31"/>
      <c r="L18" s="30">
        <f t="shared" si="0"/>
        <v>0.20827433915697863</v>
      </c>
      <c r="M18" s="30">
        <f t="shared" si="1"/>
        <v>0.20825584268640024</v>
      </c>
      <c r="N18" s="30">
        <f t="shared" si="2"/>
        <v>0.20456978717848284</v>
      </c>
      <c r="O18" s="30">
        <f t="shared" si="3"/>
        <v>0.19970080310744842</v>
      </c>
      <c r="P18" s="30">
        <f t="shared" si="4"/>
        <v>0.19788866044599082</v>
      </c>
      <c r="Q18" s="30">
        <f t="shared" si="5"/>
        <v>0.19434802194016801</v>
      </c>
      <c r="R18" s="30">
        <f t="shared" si="6"/>
        <v>0.19584221748400854</v>
      </c>
      <c r="S18" s="30">
        <f t="shared" si="7"/>
        <v>0.19794375485911905</v>
      </c>
    </row>
    <row r="19" spans="1:19" s="13" customFormat="1" x14ac:dyDescent="0.25">
      <c r="A19" s="28" t="s">
        <v>24</v>
      </c>
      <c r="B19" s="37">
        <v>15142</v>
      </c>
      <c r="C19" s="37">
        <v>15596</v>
      </c>
      <c r="D19" s="37">
        <v>16083</v>
      </c>
      <c r="E19" s="37">
        <v>17995</v>
      </c>
      <c r="F19" s="37">
        <v>19992</v>
      </c>
      <c r="G19" s="37">
        <v>21635</v>
      </c>
      <c r="H19" s="37">
        <v>22646</v>
      </c>
      <c r="I19" s="37">
        <v>23535</v>
      </c>
      <c r="K19" s="31"/>
      <c r="L19" s="30">
        <f t="shared" si="0"/>
        <v>0.24005580480999414</v>
      </c>
      <c r="M19" s="30">
        <f t="shared" si="1"/>
        <v>0.24004555878776684</v>
      </c>
      <c r="N19" s="30">
        <f t="shared" si="2"/>
        <v>0.24218467654499459</v>
      </c>
      <c r="O19" s="30">
        <f t="shared" si="3"/>
        <v>0.24818978001517136</v>
      </c>
      <c r="P19" s="30">
        <f t="shared" si="4"/>
        <v>0.25327809661358369</v>
      </c>
      <c r="Q19" s="30">
        <f t="shared" si="5"/>
        <v>0.25458032783027196</v>
      </c>
      <c r="R19" s="30">
        <f t="shared" si="6"/>
        <v>0.24928448769318831</v>
      </c>
      <c r="S19" s="30">
        <f t="shared" si="7"/>
        <v>0.24336900884132154</v>
      </c>
    </row>
    <row r="20" spans="1:19" s="19" customFormat="1" x14ac:dyDescent="0.25">
      <c r="A20" s="32" t="s">
        <v>86</v>
      </c>
      <c r="B20" s="33">
        <f t="shared" ref="B20:I20" si="8">SUM(B5:B19)</f>
        <v>562305</v>
      </c>
      <c r="C20" s="33">
        <f t="shared" ref="C20" si="9">SUM(C5:C19)</f>
        <v>565353</v>
      </c>
      <c r="D20" s="33">
        <f t="shared" si="8"/>
        <v>587627</v>
      </c>
      <c r="E20" s="33">
        <f t="shared" si="8"/>
        <v>610020</v>
      </c>
      <c r="F20" s="33">
        <f t="shared" si="8"/>
        <v>637790</v>
      </c>
      <c r="G20" s="33">
        <f t="shared" si="8"/>
        <v>661930</v>
      </c>
      <c r="H20" s="33">
        <f t="shared" si="8"/>
        <v>679917</v>
      </c>
      <c r="I20" s="33">
        <f t="shared" si="8"/>
        <v>699676</v>
      </c>
      <c r="K20" s="58"/>
      <c r="L20" s="34">
        <f t="shared" si="0"/>
        <v>0.23224620935675847</v>
      </c>
      <c r="M20" s="34">
        <f t="shared" si="1"/>
        <v>0.23255631238849922</v>
      </c>
      <c r="N20" s="34">
        <f t="shared" si="2"/>
        <v>0.22996264648389728</v>
      </c>
      <c r="O20" s="34">
        <f t="shared" si="3"/>
        <v>0.22788078564741798</v>
      </c>
      <c r="P20" s="34">
        <f t="shared" si="4"/>
        <v>0.22559228630649622</v>
      </c>
      <c r="Q20" s="34">
        <f t="shared" si="5"/>
        <v>0.22478698162358871</v>
      </c>
      <c r="R20" s="34">
        <f t="shared" si="6"/>
        <v>0.22322704896557746</v>
      </c>
      <c r="S20" s="34">
        <f t="shared" si="7"/>
        <v>0.2223303318609309</v>
      </c>
    </row>
    <row r="22" spans="1:19" s="9" customFormat="1" ht="26.25" customHeight="1" x14ac:dyDescent="0.25">
      <c r="A22" s="93" t="s">
        <v>43</v>
      </c>
      <c r="B22" s="93"/>
      <c r="C22" s="93"/>
      <c r="D22" s="93"/>
      <c r="E22" s="93"/>
      <c r="F22" s="93"/>
      <c r="G22" s="93"/>
      <c r="H22" s="93"/>
      <c r="I22" s="93"/>
      <c r="J22" s="93"/>
      <c r="K22" s="93"/>
      <c r="L22" s="93"/>
      <c r="M22" s="93"/>
      <c r="N22" s="93"/>
      <c r="O22" s="93"/>
      <c r="P22" s="93"/>
      <c r="Q22" s="93"/>
    </row>
    <row r="23" spans="1:19" s="9" customFormat="1" ht="15.75" customHeight="1" x14ac:dyDescent="0.25">
      <c r="A23" s="10"/>
      <c r="B23" s="18" t="s">
        <v>60</v>
      </c>
      <c r="C23" s="18" t="s">
        <v>60</v>
      </c>
      <c r="D23" s="96" t="s">
        <v>61</v>
      </c>
      <c r="E23" s="96"/>
      <c r="F23" s="96"/>
      <c r="G23" s="96"/>
      <c r="H23" s="96"/>
      <c r="I23" s="96"/>
      <c r="J23" s="10"/>
      <c r="K23" s="96" t="s">
        <v>62</v>
      </c>
      <c r="L23" s="96"/>
      <c r="M23" s="96"/>
      <c r="N23" s="96"/>
      <c r="O23" s="96"/>
      <c r="P23" s="96"/>
      <c r="Q23" s="96"/>
      <c r="R23" s="51"/>
    </row>
    <row r="24" spans="1:19" x14ac:dyDescent="0.25">
      <c r="A24" s="48" t="s">
        <v>0</v>
      </c>
      <c r="B24" s="4">
        <v>2020</v>
      </c>
      <c r="C24" s="4">
        <v>2021</v>
      </c>
      <c r="D24" s="4">
        <v>2025</v>
      </c>
      <c r="E24" s="4">
        <v>2030</v>
      </c>
      <c r="F24" s="4">
        <v>2035</v>
      </c>
      <c r="G24" s="4">
        <v>2040</v>
      </c>
      <c r="H24" s="4">
        <v>2045</v>
      </c>
      <c r="I24" s="4">
        <v>2050</v>
      </c>
      <c r="L24" s="4">
        <v>2020</v>
      </c>
      <c r="M24" s="4">
        <v>2021</v>
      </c>
      <c r="N24" s="4">
        <v>2025</v>
      </c>
      <c r="O24" s="4">
        <v>2030</v>
      </c>
      <c r="P24" s="4">
        <v>2035</v>
      </c>
      <c r="Q24" s="4">
        <v>2040</v>
      </c>
      <c r="R24" s="4">
        <v>2045</v>
      </c>
      <c r="S24" s="4">
        <v>2050</v>
      </c>
    </row>
    <row r="25" spans="1:19" s="13" customFormat="1" x14ac:dyDescent="0.25">
      <c r="A25" s="28" t="s">
        <v>18</v>
      </c>
      <c r="B25" s="64">
        <v>129537</v>
      </c>
      <c r="C25" s="64">
        <v>132452</v>
      </c>
      <c r="D25" s="64">
        <v>147623</v>
      </c>
      <c r="E25" s="64">
        <v>162958</v>
      </c>
      <c r="F25" s="64">
        <v>179944</v>
      </c>
      <c r="G25" s="64">
        <v>195085</v>
      </c>
      <c r="H25" s="64">
        <v>210691</v>
      </c>
      <c r="I25" s="64">
        <v>226432</v>
      </c>
      <c r="K25" s="29"/>
      <c r="L25" s="30">
        <f t="shared" ref="L25:L40" si="10">B25/(B5+B25+B45)</f>
        <v>0.60232398099152806</v>
      </c>
      <c r="M25" s="30">
        <f t="shared" ref="M25:M40" si="11">C25/(C5+C25+C45)</f>
        <v>0.60003624173235481</v>
      </c>
      <c r="N25" s="30">
        <f t="shared" ref="N25:N40" si="12">D25/(D5+D25+D45)</f>
        <v>0.59762525504420771</v>
      </c>
      <c r="O25" s="30">
        <f t="shared" ref="O25:O40" si="13">E25/(E5+E25+E45)</f>
        <v>0.58726989664268936</v>
      </c>
      <c r="P25" s="30">
        <f t="shared" ref="P25:P40" si="14">F25/(F5+F25+F45)</f>
        <v>0.57885306388988078</v>
      </c>
      <c r="Q25" s="30">
        <f t="shared" ref="Q25:Q40" si="15">G25/(G5+G25+G45)</f>
        <v>0.57223605745680028</v>
      </c>
      <c r="R25" s="30">
        <f t="shared" ref="R25:R40" si="16">H25/(H5+H25+H45)</f>
        <v>0.57050367309582539</v>
      </c>
      <c r="S25" s="30">
        <f t="shared" ref="S25:S40" si="17">I25/(I5+I25+I45)</f>
        <v>0.56935807914065228</v>
      </c>
    </row>
    <row r="26" spans="1:19" s="13" customFormat="1" x14ac:dyDescent="0.25">
      <c r="A26" s="28" t="s">
        <v>19</v>
      </c>
      <c r="B26" s="64">
        <v>95575</v>
      </c>
      <c r="C26" s="64">
        <v>96598</v>
      </c>
      <c r="D26" s="64">
        <v>99312</v>
      </c>
      <c r="E26" s="64">
        <v>102543</v>
      </c>
      <c r="F26" s="64">
        <v>108078</v>
      </c>
      <c r="G26" s="64">
        <v>114186</v>
      </c>
      <c r="H26" s="64">
        <v>120539</v>
      </c>
      <c r="I26" s="64">
        <v>126510</v>
      </c>
      <c r="K26" s="29"/>
      <c r="L26" s="30">
        <f t="shared" si="10"/>
        <v>0.5997540114334482</v>
      </c>
      <c r="M26" s="30">
        <f t="shared" si="11"/>
        <v>0.59974916803258327</v>
      </c>
      <c r="N26" s="30">
        <f t="shared" si="12"/>
        <v>0.58700933308902192</v>
      </c>
      <c r="O26" s="30">
        <f t="shared" si="13"/>
        <v>0.57463476959803639</v>
      </c>
      <c r="P26" s="30">
        <f t="shared" si="14"/>
        <v>0.57238639974578964</v>
      </c>
      <c r="Q26" s="30">
        <f t="shared" si="15"/>
        <v>0.576906753971141</v>
      </c>
      <c r="R26" s="30">
        <f t="shared" si="16"/>
        <v>0.58399546520416268</v>
      </c>
      <c r="S26" s="30">
        <f t="shared" si="17"/>
        <v>0.58874720774385703</v>
      </c>
    </row>
    <row r="27" spans="1:19" x14ac:dyDescent="0.25">
      <c r="A27" s="28" t="s">
        <v>44</v>
      </c>
      <c r="B27" s="64">
        <v>16976</v>
      </c>
      <c r="C27" s="64">
        <v>16948</v>
      </c>
      <c r="D27" s="64">
        <v>16999</v>
      </c>
      <c r="E27" s="64">
        <v>17272</v>
      </c>
      <c r="F27" s="64">
        <v>17603</v>
      </c>
      <c r="G27" s="64">
        <v>17905</v>
      </c>
      <c r="H27" s="64">
        <v>18289</v>
      </c>
      <c r="I27" s="64">
        <v>18699</v>
      </c>
      <c r="K27" s="29"/>
      <c r="L27" s="30">
        <f t="shared" si="10"/>
        <v>0.58661322091295487</v>
      </c>
      <c r="M27" s="30">
        <f t="shared" si="11"/>
        <v>0.5863142600152218</v>
      </c>
      <c r="N27" s="30">
        <f t="shared" si="12"/>
        <v>0.57782385533158842</v>
      </c>
      <c r="O27" s="30">
        <f t="shared" si="13"/>
        <v>0.57552230848688812</v>
      </c>
      <c r="P27" s="30">
        <f t="shared" si="14"/>
        <v>0.57462296794411438</v>
      </c>
      <c r="Q27" s="30">
        <f t="shared" si="15"/>
        <v>0.57351057014734141</v>
      </c>
      <c r="R27" s="30">
        <f t="shared" si="16"/>
        <v>0.57530670022019503</v>
      </c>
      <c r="S27" s="30">
        <f t="shared" si="17"/>
        <v>0.57784301606922128</v>
      </c>
    </row>
    <row r="28" spans="1:19" s="13" customFormat="1" x14ac:dyDescent="0.25">
      <c r="A28" s="28" t="s">
        <v>20</v>
      </c>
      <c r="B28" s="64">
        <v>846386</v>
      </c>
      <c r="C28" s="64">
        <v>844704</v>
      </c>
      <c r="D28" s="64">
        <v>871039</v>
      </c>
      <c r="E28" s="64">
        <v>897086</v>
      </c>
      <c r="F28" s="64">
        <v>945272</v>
      </c>
      <c r="G28" s="64">
        <v>985153</v>
      </c>
      <c r="H28" s="64">
        <v>1022277</v>
      </c>
      <c r="I28" s="64">
        <v>1051047</v>
      </c>
      <c r="K28" s="29"/>
      <c r="L28" s="30">
        <f t="shared" si="10"/>
        <v>0.63925807375003119</v>
      </c>
      <c r="M28" s="30">
        <f t="shared" si="11"/>
        <v>0.63924250840387642</v>
      </c>
      <c r="N28" s="30">
        <f t="shared" si="12"/>
        <v>0.62658951304449162</v>
      </c>
      <c r="O28" s="30">
        <f t="shared" si="13"/>
        <v>0.61992412358595528</v>
      </c>
      <c r="P28" s="30">
        <f t="shared" si="14"/>
        <v>0.62195330573400953</v>
      </c>
      <c r="Q28" s="30">
        <f t="shared" si="15"/>
        <v>0.62567233452584259</v>
      </c>
      <c r="R28" s="30">
        <f t="shared" si="16"/>
        <v>0.63094482765431126</v>
      </c>
      <c r="S28" s="30">
        <f t="shared" si="17"/>
        <v>0.6309131203651569</v>
      </c>
    </row>
    <row r="29" spans="1:19" x14ac:dyDescent="0.25">
      <c r="A29" s="28" t="s">
        <v>45</v>
      </c>
      <c r="B29" s="64">
        <v>16420</v>
      </c>
      <c r="C29" s="64">
        <v>16481</v>
      </c>
      <c r="D29" s="64">
        <v>15903</v>
      </c>
      <c r="E29" s="64">
        <v>15291</v>
      </c>
      <c r="F29" s="64">
        <v>15073</v>
      </c>
      <c r="G29" s="64">
        <v>14936</v>
      </c>
      <c r="H29" s="64">
        <v>14975</v>
      </c>
      <c r="I29" s="64">
        <v>15040</v>
      </c>
      <c r="K29" s="29"/>
      <c r="L29" s="30">
        <f t="shared" si="10"/>
        <v>0.58644951605414475</v>
      </c>
      <c r="M29" s="30">
        <f t="shared" si="11"/>
        <v>0.58657507918994911</v>
      </c>
      <c r="N29" s="30">
        <f t="shared" si="12"/>
        <v>0.56867512962631861</v>
      </c>
      <c r="O29" s="30">
        <f t="shared" si="13"/>
        <v>0.55078884806570128</v>
      </c>
      <c r="P29" s="30">
        <f t="shared" si="14"/>
        <v>0.54554996561583846</v>
      </c>
      <c r="Q29" s="30">
        <f t="shared" si="15"/>
        <v>0.54455301152107338</v>
      </c>
      <c r="R29" s="30">
        <f t="shared" si="16"/>
        <v>0.55075395365943358</v>
      </c>
      <c r="S29" s="30">
        <f t="shared" si="17"/>
        <v>0.55800838496642302</v>
      </c>
    </row>
    <row r="30" spans="1:19" x14ac:dyDescent="0.25">
      <c r="A30" s="28" t="s">
        <v>46</v>
      </c>
      <c r="B30" s="64">
        <v>35971</v>
      </c>
      <c r="C30" s="64">
        <v>36048</v>
      </c>
      <c r="D30" s="64">
        <v>35389</v>
      </c>
      <c r="E30" s="64">
        <v>35251</v>
      </c>
      <c r="F30" s="64">
        <v>35892</v>
      </c>
      <c r="G30" s="64">
        <v>36799</v>
      </c>
      <c r="H30" s="64">
        <v>37802</v>
      </c>
      <c r="I30" s="64">
        <v>38702</v>
      </c>
      <c r="K30" s="29"/>
      <c r="L30" s="30">
        <f t="shared" si="10"/>
        <v>0.57310603043097263</v>
      </c>
      <c r="M30" s="30">
        <f t="shared" si="11"/>
        <v>0.57312749415711406</v>
      </c>
      <c r="N30" s="30">
        <f t="shared" si="12"/>
        <v>0.5515999812958835</v>
      </c>
      <c r="O30" s="30">
        <f t="shared" si="13"/>
        <v>0.53950932827254783</v>
      </c>
      <c r="P30" s="30">
        <f t="shared" si="14"/>
        <v>0.53559757062062585</v>
      </c>
      <c r="Q30" s="30">
        <f t="shared" si="15"/>
        <v>0.5401688073394495</v>
      </c>
      <c r="R30" s="30">
        <f t="shared" si="16"/>
        <v>0.54819670229273321</v>
      </c>
      <c r="S30" s="30">
        <f t="shared" si="17"/>
        <v>0.55454936237283281</v>
      </c>
    </row>
    <row r="31" spans="1:19" s="13" customFormat="1" x14ac:dyDescent="0.25">
      <c r="A31" s="28" t="s">
        <v>21</v>
      </c>
      <c r="B31" s="64">
        <v>106797</v>
      </c>
      <c r="C31" s="64">
        <v>107825</v>
      </c>
      <c r="D31" s="64">
        <v>111273</v>
      </c>
      <c r="E31" s="64">
        <v>114735</v>
      </c>
      <c r="F31" s="64">
        <v>123803</v>
      </c>
      <c r="G31" s="64">
        <v>130275</v>
      </c>
      <c r="H31" s="64">
        <v>135753</v>
      </c>
      <c r="I31" s="64">
        <v>140179</v>
      </c>
      <c r="K31" s="29"/>
      <c r="L31" s="30">
        <f t="shared" si="10"/>
        <v>0.59769979852249833</v>
      </c>
      <c r="M31" s="30">
        <f t="shared" si="11"/>
        <v>0.59769624336893923</v>
      </c>
      <c r="N31" s="30">
        <f t="shared" si="12"/>
        <v>0.58284053112641754</v>
      </c>
      <c r="O31" s="30">
        <f t="shared" si="13"/>
        <v>0.57164565791440392</v>
      </c>
      <c r="P31" s="30">
        <f t="shared" si="14"/>
        <v>0.57062066168269099</v>
      </c>
      <c r="Q31" s="30">
        <f t="shared" si="15"/>
        <v>0.57686432009493738</v>
      </c>
      <c r="R31" s="30">
        <f t="shared" si="16"/>
        <v>0.58763207902448733</v>
      </c>
      <c r="S31" s="30">
        <f t="shared" si="17"/>
        <v>0.59347084275323658</v>
      </c>
    </row>
    <row r="32" spans="1:19" x14ac:dyDescent="0.25">
      <c r="A32" s="28" t="s">
        <v>47</v>
      </c>
      <c r="B32" s="64">
        <v>26898</v>
      </c>
      <c r="C32" s="64">
        <v>26883</v>
      </c>
      <c r="D32" s="64">
        <v>26159</v>
      </c>
      <c r="E32" s="64">
        <v>25765</v>
      </c>
      <c r="F32" s="64">
        <v>25825</v>
      </c>
      <c r="G32" s="64">
        <v>26082</v>
      </c>
      <c r="H32" s="64">
        <v>26530</v>
      </c>
      <c r="I32" s="64">
        <v>27062</v>
      </c>
      <c r="K32" s="29"/>
      <c r="L32" s="30">
        <f t="shared" si="10"/>
        <v>0.58391403451644419</v>
      </c>
      <c r="M32" s="30">
        <f t="shared" si="11"/>
        <v>0.58396871945259043</v>
      </c>
      <c r="N32" s="30">
        <f t="shared" si="12"/>
        <v>0.56750189825360664</v>
      </c>
      <c r="O32" s="30">
        <f t="shared" si="13"/>
        <v>0.55519641433404443</v>
      </c>
      <c r="P32" s="30">
        <f t="shared" si="14"/>
        <v>0.5522528494750123</v>
      </c>
      <c r="Q32" s="30">
        <f t="shared" si="15"/>
        <v>0.55425219941348969</v>
      </c>
      <c r="R32" s="30">
        <f t="shared" si="16"/>
        <v>0.56047322277384604</v>
      </c>
      <c r="S32" s="30">
        <f t="shared" si="17"/>
        <v>0.56839805927201692</v>
      </c>
    </row>
    <row r="33" spans="1:19" s="13" customFormat="1" x14ac:dyDescent="0.25">
      <c r="A33" s="28" t="s">
        <v>22</v>
      </c>
      <c r="B33" s="64">
        <v>27804</v>
      </c>
      <c r="C33" s="64">
        <v>28164</v>
      </c>
      <c r="D33" s="64">
        <v>28927</v>
      </c>
      <c r="E33" s="64">
        <v>29783</v>
      </c>
      <c r="F33" s="64">
        <v>31056</v>
      </c>
      <c r="G33" s="64">
        <v>32561</v>
      </c>
      <c r="H33" s="64">
        <v>34078</v>
      </c>
      <c r="I33" s="64">
        <v>35517</v>
      </c>
      <c r="K33" s="29"/>
      <c r="L33" s="30">
        <f t="shared" si="10"/>
        <v>0.63446135590899755</v>
      </c>
      <c r="M33" s="30">
        <f t="shared" si="11"/>
        <v>0.63452439958545492</v>
      </c>
      <c r="N33" s="30">
        <f t="shared" si="12"/>
        <v>0.62225998666293802</v>
      </c>
      <c r="O33" s="30">
        <f t="shared" si="13"/>
        <v>0.60989494808838285</v>
      </c>
      <c r="P33" s="30">
        <f t="shared" si="14"/>
        <v>0.6040613086438964</v>
      </c>
      <c r="Q33" s="30">
        <f t="shared" si="15"/>
        <v>0.60605665785653129</v>
      </c>
      <c r="R33" s="30">
        <f t="shared" si="16"/>
        <v>0.60956980592075838</v>
      </c>
      <c r="S33" s="30">
        <f t="shared" si="17"/>
        <v>0.61147648233592733</v>
      </c>
    </row>
    <row r="34" spans="1:19" x14ac:dyDescent="0.25">
      <c r="A34" s="28" t="s">
        <v>48</v>
      </c>
      <c r="B34" s="64">
        <v>39419</v>
      </c>
      <c r="C34" s="64">
        <v>39321</v>
      </c>
      <c r="D34" s="64">
        <v>38144</v>
      </c>
      <c r="E34" s="64">
        <v>37481</v>
      </c>
      <c r="F34" s="64">
        <v>38061</v>
      </c>
      <c r="G34" s="64">
        <v>38725</v>
      </c>
      <c r="H34" s="64">
        <v>39032</v>
      </c>
      <c r="I34" s="64">
        <v>39029</v>
      </c>
      <c r="K34" s="29"/>
      <c r="L34" s="30">
        <f t="shared" si="10"/>
        <v>0.6030781940853388</v>
      </c>
      <c r="M34" s="30">
        <f t="shared" si="11"/>
        <v>0.60224226922546753</v>
      </c>
      <c r="N34" s="30">
        <f t="shared" si="12"/>
        <v>0.58400955384756714</v>
      </c>
      <c r="O34" s="30">
        <f t="shared" si="13"/>
        <v>0.57521485573971765</v>
      </c>
      <c r="P34" s="30">
        <f t="shared" si="14"/>
        <v>0.58334610550838362</v>
      </c>
      <c r="Q34" s="30">
        <f t="shared" si="15"/>
        <v>0.59522894603360033</v>
      </c>
      <c r="R34" s="30">
        <f t="shared" si="16"/>
        <v>0.60297843415930297</v>
      </c>
      <c r="S34" s="30">
        <f t="shared" si="17"/>
        <v>0.60599332349972823</v>
      </c>
    </row>
    <row r="35" spans="1:19" x14ac:dyDescent="0.25">
      <c r="A35" s="28" t="s">
        <v>49</v>
      </c>
      <c r="B35" s="64">
        <v>20820</v>
      </c>
      <c r="C35" s="64">
        <v>20928</v>
      </c>
      <c r="D35" s="64">
        <v>21202</v>
      </c>
      <c r="E35" s="64">
        <v>21385</v>
      </c>
      <c r="F35" s="64">
        <v>21937</v>
      </c>
      <c r="G35" s="64">
        <v>22481</v>
      </c>
      <c r="H35" s="64">
        <v>23148</v>
      </c>
      <c r="I35" s="64">
        <v>23961</v>
      </c>
      <c r="K35" s="29"/>
      <c r="L35" s="30">
        <f t="shared" si="10"/>
        <v>0.59546962590092667</v>
      </c>
      <c r="M35" s="30">
        <f t="shared" si="11"/>
        <v>0.59537424255355464</v>
      </c>
      <c r="N35" s="30">
        <f t="shared" si="12"/>
        <v>0.58207275223061083</v>
      </c>
      <c r="O35" s="30">
        <f t="shared" si="13"/>
        <v>0.56775341156480641</v>
      </c>
      <c r="P35" s="30">
        <f t="shared" si="14"/>
        <v>0.55765417662311256</v>
      </c>
      <c r="Q35" s="30">
        <f t="shared" si="15"/>
        <v>0.55482613095091193</v>
      </c>
      <c r="R35" s="30">
        <f t="shared" si="16"/>
        <v>0.55840208423795046</v>
      </c>
      <c r="S35" s="30">
        <f t="shared" si="17"/>
        <v>0.56526457335629532</v>
      </c>
    </row>
    <row r="36" spans="1:19" x14ac:dyDescent="0.25">
      <c r="A36" s="28" t="s">
        <v>50</v>
      </c>
      <c r="B36" s="64">
        <v>21118</v>
      </c>
      <c r="C36" s="64">
        <v>21121</v>
      </c>
      <c r="D36" s="64">
        <v>21180</v>
      </c>
      <c r="E36" s="64">
        <v>21008</v>
      </c>
      <c r="F36" s="64">
        <v>21171</v>
      </c>
      <c r="G36" s="64">
        <v>21557</v>
      </c>
      <c r="H36" s="64">
        <v>21997</v>
      </c>
      <c r="I36" s="64">
        <v>22374</v>
      </c>
      <c r="K36" s="29"/>
      <c r="L36" s="30">
        <f t="shared" si="10"/>
        <v>0.59589717542820053</v>
      </c>
      <c r="M36" s="30">
        <f t="shared" si="11"/>
        <v>0.59562887760857308</v>
      </c>
      <c r="N36" s="30">
        <f t="shared" si="12"/>
        <v>0.57462220895846339</v>
      </c>
      <c r="O36" s="30">
        <f t="shared" si="13"/>
        <v>0.56148603501269545</v>
      </c>
      <c r="P36" s="30">
        <f t="shared" si="14"/>
        <v>0.55521753953476172</v>
      </c>
      <c r="Q36" s="30">
        <f t="shared" si="15"/>
        <v>0.55757591433448861</v>
      </c>
      <c r="R36" s="30">
        <f t="shared" si="16"/>
        <v>0.56255434504628921</v>
      </c>
      <c r="S36" s="30">
        <f t="shared" si="17"/>
        <v>0.56582873906226294</v>
      </c>
    </row>
    <row r="37" spans="1:19" s="13" customFormat="1" x14ac:dyDescent="0.25">
      <c r="A37" s="28" t="s">
        <v>23</v>
      </c>
      <c r="B37" s="64">
        <v>36487</v>
      </c>
      <c r="C37" s="64">
        <v>36927</v>
      </c>
      <c r="D37" s="64">
        <v>38391</v>
      </c>
      <c r="E37" s="64">
        <v>40177</v>
      </c>
      <c r="F37" s="64">
        <v>42345</v>
      </c>
      <c r="G37" s="64">
        <v>44691</v>
      </c>
      <c r="H37" s="64">
        <v>46825</v>
      </c>
      <c r="I37" s="64">
        <v>48981</v>
      </c>
      <c r="K37" s="29"/>
      <c r="L37" s="30">
        <f t="shared" si="10"/>
        <v>0.62234768370062088</v>
      </c>
      <c r="M37" s="30">
        <f t="shared" si="11"/>
        <v>0.62236866499249999</v>
      </c>
      <c r="N37" s="30">
        <f t="shared" si="12"/>
        <v>0.61568438777964873</v>
      </c>
      <c r="O37" s="30">
        <f t="shared" si="13"/>
        <v>0.60974943467241349</v>
      </c>
      <c r="P37" s="30">
        <f t="shared" si="14"/>
        <v>0.60739285099546736</v>
      </c>
      <c r="Q37" s="30">
        <f t="shared" si="15"/>
        <v>0.61043271594820525</v>
      </c>
      <c r="R37" s="30">
        <f t="shared" si="16"/>
        <v>0.61173166111437716</v>
      </c>
      <c r="S37" s="30">
        <f t="shared" si="17"/>
        <v>0.61320530315359867</v>
      </c>
    </row>
    <row r="38" spans="1:19" x14ac:dyDescent="0.25">
      <c r="A38" s="28" t="s">
        <v>51</v>
      </c>
      <c r="B38" s="64">
        <v>47323</v>
      </c>
      <c r="C38" s="64">
        <v>47268</v>
      </c>
      <c r="D38" s="64">
        <v>45732</v>
      </c>
      <c r="E38" s="64">
        <v>44743</v>
      </c>
      <c r="F38" s="64">
        <v>44322</v>
      </c>
      <c r="G38" s="64">
        <v>44525</v>
      </c>
      <c r="H38" s="64">
        <v>44473</v>
      </c>
      <c r="I38" s="64">
        <v>44516</v>
      </c>
      <c r="K38" s="31"/>
      <c r="L38" s="30">
        <f t="shared" si="10"/>
        <v>0.61470416314866527</v>
      </c>
      <c r="M38" s="30">
        <f t="shared" si="11"/>
        <v>0.61474034672458411</v>
      </c>
      <c r="N38" s="30">
        <f t="shared" si="12"/>
        <v>0.59710144927536235</v>
      </c>
      <c r="O38" s="30">
        <f t="shared" si="13"/>
        <v>0.58714765629100829</v>
      </c>
      <c r="P38" s="30">
        <f t="shared" si="14"/>
        <v>0.58413727660920445</v>
      </c>
      <c r="Q38" s="30">
        <f t="shared" si="15"/>
        <v>0.58990699276610403</v>
      </c>
      <c r="R38" s="30">
        <f t="shared" si="16"/>
        <v>0.59265724946695097</v>
      </c>
      <c r="S38" s="30">
        <f t="shared" si="17"/>
        <v>0.5967132248465189</v>
      </c>
    </row>
    <row r="39" spans="1:19" s="13" customFormat="1" x14ac:dyDescent="0.25">
      <c r="A39" s="28" t="s">
        <v>24</v>
      </c>
      <c r="B39" s="64">
        <v>39626</v>
      </c>
      <c r="C39" s="64">
        <v>40816</v>
      </c>
      <c r="D39" s="64">
        <v>40694</v>
      </c>
      <c r="E39" s="64">
        <v>43147</v>
      </c>
      <c r="F39" s="64">
        <v>46320</v>
      </c>
      <c r="G39" s="64">
        <v>49981</v>
      </c>
      <c r="H39" s="64">
        <v>54246</v>
      </c>
      <c r="I39" s="64">
        <v>58482</v>
      </c>
      <c r="K39" s="31"/>
      <c r="L39" s="30">
        <f t="shared" si="10"/>
        <v>0.62821630705328413</v>
      </c>
      <c r="M39" s="30">
        <f t="shared" si="11"/>
        <v>0.62821874374721032</v>
      </c>
      <c r="N39" s="30">
        <f t="shared" si="12"/>
        <v>0.61278761594988551</v>
      </c>
      <c r="O39" s="30">
        <f t="shared" si="13"/>
        <v>0.59508999379353145</v>
      </c>
      <c r="P39" s="30">
        <f t="shared" si="14"/>
        <v>0.58682680247805097</v>
      </c>
      <c r="Q39" s="30">
        <f t="shared" si="15"/>
        <v>0.58812939058399916</v>
      </c>
      <c r="R39" s="30">
        <f t="shared" si="16"/>
        <v>0.59713354762009596</v>
      </c>
      <c r="S39" s="30">
        <f t="shared" si="17"/>
        <v>0.60474639367147509</v>
      </c>
    </row>
    <row r="40" spans="1:19" s="19" customFormat="1" x14ac:dyDescent="0.25">
      <c r="A40" s="32" t="s">
        <v>86</v>
      </c>
      <c r="B40" s="33">
        <f t="shared" ref="B40:I40" si="18">SUM(B25:B39)</f>
        <v>1507157</v>
      </c>
      <c r="C40" s="33">
        <f t="shared" ref="C40" si="19">SUM(C25:C39)</f>
        <v>1512484</v>
      </c>
      <c r="D40" s="33">
        <f t="shared" si="18"/>
        <v>1557967</v>
      </c>
      <c r="E40" s="33">
        <f t="shared" si="18"/>
        <v>1608625</v>
      </c>
      <c r="F40" s="33">
        <f t="shared" si="18"/>
        <v>1696702</v>
      </c>
      <c r="G40" s="33">
        <f t="shared" si="18"/>
        <v>1774942</v>
      </c>
      <c r="H40" s="33">
        <f t="shared" si="18"/>
        <v>1850655</v>
      </c>
      <c r="I40" s="33">
        <f t="shared" si="18"/>
        <v>1916531</v>
      </c>
      <c r="K40" s="58"/>
      <c r="L40" s="34">
        <f t="shared" si="10"/>
        <v>0.62249402042575475</v>
      </c>
      <c r="M40" s="34">
        <f t="shared" si="11"/>
        <v>0.62215589478893163</v>
      </c>
      <c r="N40" s="34">
        <f t="shared" si="12"/>
        <v>0.60969665188049227</v>
      </c>
      <c r="O40" s="34">
        <f t="shared" si="13"/>
        <v>0.60092247600419291</v>
      </c>
      <c r="P40" s="34">
        <f t="shared" si="14"/>
        <v>0.60013936148388147</v>
      </c>
      <c r="Q40" s="34">
        <f t="shared" si="15"/>
        <v>0.60275838039813234</v>
      </c>
      <c r="R40" s="34">
        <f t="shared" si="16"/>
        <v>0.60759806609246536</v>
      </c>
      <c r="S40" s="34">
        <f t="shared" si="17"/>
        <v>0.60900041340815136</v>
      </c>
    </row>
    <row r="41" spans="1:19" x14ac:dyDescent="0.25">
      <c r="A41" s="11"/>
      <c r="B41" s="2"/>
      <c r="C41" s="2"/>
      <c r="D41" s="2"/>
      <c r="E41" s="2"/>
      <c r="F41" s="2"/>
      <c r="G41" s="2"/>
      <c r="H41" s="2"/>
      <c r="I41" s="2"/>
    </row>
    <row r="42" spans="1:19" s="9" customFormat="1" ht="26.25" customHeight="1" x14ac:dyDescent="0.25">
      <c r="A42" s="93" t="s">
        <v>54</v>
      </c>
      <c r="B42" s="93"/>
      <c r="C42" s="93"/>
      <c r="D42" s="93"/>
      <c r="E42" s="93"/>
      <c r="F42" s="93"/>
      <c r="G42" s="93"/>
      <c r="H42" s="93"/>
      <c r="I42" s="93"/>
      <c r="J42" s="93"/>
      <c r="K42" s="93"/>
      <c r="L42" s="93"/>
      <c r="M42" s="93"/>
      <c r="N42" s="93"/>
      <c r="O42" s="93"/>
      <c r="P42" s="93"/>
      <c r="Q42" s="93"/>
    </row>
    <row r="43" spans="1:19" s="9" customFormat="1" ht="15.75" customHeight="1" x14ac:dyDescent="0.25">
      <c r="A43" s="10"/>
      <c r="B43" s="18" t="s">
        <v>60</v>
      </c>
      <c r="C43" s="18" t="s">
        <v>60</v>
      </c>
      <c r="D43" s="96" t="s">
        <v>61</v>
      </c>
      <c r="E43" s="96"/>
      <c r="F43" s="96"/>
      <c r="G43" s="96"/>
      <c r="H43" s="96"/>
      <c r="I43" s="96"/>
      <c r="J43" s="10"/>
      <c r="K43" s="96" t="s">
        <v>62</v>
      </c>
      <c r="L43" s="96"/>
      <c r="M43" s="96"/>
      <c r="N43" s="96"/>
      <c r="O43" s="96"/>
      <c r="P43" s="96"/>
      <c r="Q43" s="96"/>
      <c r="R43" s="51"/>
    </row>
    <row r="44" spans="1:19" x14ac:dyDescent="0.25">
      <c r="A44" s="48" t="s">
        <v>0</v>
      </c>
      <c r="B44" s="4">
        <v>2020</v>
      </c>
      <c r="C44" s="4">
        <v>2021</v>
      </c>
      <c r="D44" s="4">
        <v>2025</v>
      </c>
      <c r="E44" s="4">
        <v>2030</v>
      </c>
      <c r="F44" s="4">
        <v>2035</v>
      </c>
      <c r="G44" s="4">
        <v>2040</v>
      </c>
      <c r="H44" s="4">
        <v>2045</v>
      </c>
      <c r="I44" s="4">
        <v>2050</v>
      </c>
      <c r="L44" s="4">
        <v>2020</v>
      </c>
      <c r="M44" s="4">
        <v>2021</v>
      </c>
      <c r="N44" s="4">
        <v>2025</v>
      </c>
      <c r="O44" s="4">
        <v>2030</v>
      </c>
      <c r="P44" s="4">
        <v>2035</v>
      </c>
      <c r="Q44" s="4">
        <v>2040</v>
      </c>
      <c r="R44" s="4">
        <v>2045</v>
      </c>
      <c r="S44" s="4">
        <v>2050</v>
      </c>
    </row>
    <row r="45" spans="1:19" s="13" customFormat="1" x14ac:dyDescent="0.25">
      <c r="A45" s="28" t="s">
        <v>18</v>
      </c>
      <c r="B45" s="65">
        <v>31652</v>
      </c>
      <c r="C45" s="65">
        <v>32363</v>
      </c>
      <c r="D45" s="65">
        <v>41399</v>
      </c>
      <c r="E45" s="65">
        <v>51830</v>
      </c>
      <c r="F45" s="65">
        <v>62263</v>
      </c>
      <c r="G45" s="65">
        <v>70999</v>
      </c>
      <c r="H45" s="65">
        <v>78056</v>
      </c>
      <c r="I45" s="65">
        <v>85365</v>
      </c>
      <c r="K45" s="29"/>
      <c r="L45" s="30">
        <f t="shared" ref="L45:L60" si="20">B45/(B45+B25+B5)</f>
        <v>0.14717616315295123</v>
      </c>
      <c r="M45" s="30">
        <f t="shared" ref="M45:M60" si="21">C45/(C45+C25+C5)</f>
        <v>0.14661139802482559</v>
      </c>
      <c r="N45" s="30">
        <f t="shared" ref="N45:N60" si="22">D45/(D45+D25+D5)</f>
        <v>0.16759643100042101</v>
      </c>
      <c r="O45" s="30">
        <f t="shared" ref="O45:O60" si="23">E45/(E45+E25+E5)</f>
        <v>0.18678554439174871</v>
      </c>
      <c r="P45" s="30">
        <f t="shared" ref="P45:P60" si="24">F45/(F45+F25+F5)</f>
        <v>0.20029080334423846</v>
      </c>
      <c r="Q45" s="30">
        <f t="shared" ref="Q45:Q60" si="25">G45/(G45+G25+G5)</f>
        <v>0.20825890172681327</v>
      </c>
      <c r="R45" s="30">
        <f t="shared" ref="R45:R60" si="26">H45/(H45+H25+H5)</f>
        <v>0.21135803004004799</v>
      </c>
      <c r="S45" s="30">
        <f t="shared" ref="S45:S60" si="27">I45/(I45+I25+I5)</f>
        <v>0.21464833780491177</v>
      </c>
    </row>
    <row r="46" spans="1:19" s="13" customFormat="1" x14ac:dyDescent="0.25">
      <c r="A46" s="28" t="s">
        <v>19</v>
      </c>
      <c r="B46" s="65">
        <v>26267</v>
      </c>
      <c r="C46" s="65">
        <v>26549</v>
      </c>
      <c r="D46" s="65">
        <v>29923</v>
      </c>
      <c r="E46" s="65">
        <v>33389</v>
      </c>
      <c r="F46" s="65">
        <v>35360</v>
      </c>
      <c r="G46" s="65">
        <v>36021</v>
      </c>
      <c r="H46" s="65">
        <v>36084</v>
      </c>
      <c r="I46" s="65">
        <v>36588</v>
      </c>
      <c r="K46" s="29"/>
      <c r="L46" s="30">
        <f t="shared" si="20"/>
        <v>0.16483116524532967</v>
      </c>
      <c r="M46" s="30">
        <f t="shared" si="21"/>
        <v>0.16483509660755974</v>
      </c>
      <c r="N46" s="30">
        <f t="shared" si="22"/>
        <v>0.17686765218727649</v>
      </c>
      <c r="O46" s="30">
        <f t="shared" si="23"/>
        <v>0.18710668034004113</v>
      </c>
      <c r="P46" s="30">
        <f t="shared" si="24"/>
        <v>0.18726829784980403</v>
      </c>
      <c r="Q46" s="30">
        <f t="shared" si="25"/>
        <v>0.18199042075906391</v>
      </c>
      <c r="R46" s="30">
        <f t="shared" si="26"/>
        <v>0.17482219336834556</v>
      </c>
      <c r="S46" s="30">
        <f t="shared" si="27"/>
        <v>0.17027177959791512</v>
      </c>
    </row>
    <row r="47" spans="1:19" x14ac:dyDescent="0.25">
      <c r="A47" s="28" t="s">
        <v>44</v>
      </c>
      <c r="B47" s="65">
        <v>5349</v>
      </c>
      <c r="C47" s="65">
        <v>5358</v>
      </c>
      <c r="D47" s="65">
        <v>5803</v>
      </c>
      <c r="E47" s="65">
        <v>6229</v>
      </c>
      <c r="F47" s="65">
        <v>6414</v>
      </c>
      <c r="G47" s="65">
        <v>6459</v>
      </c>
      <c r="H47" s="65">
        <v>6410</v>
      </c>
      <c r="I47" s="65">
        <v>6371</v>
      </c>
      <c r="K47" s="29"/>
      <c r="L47" s="30">
        <f t="shared" si="20"/>
        <v>0.18483707108054875</v>
      </c>
      <c r="M47" s="30">
        <f t="shared" si="21"/>
        <v>0.1853594409465163</v>
      </c>
      <c r="N47" s="30">
        <f t="shared" si="22"/>
        <v>0.19725347564499132</v>
      </c>
      <c r="O47" s="30">
        <f t="shared" si="23"/>
        <v>0.20755722901602747</v>
      </c>
      <c r="P47" s="30">
        <f t="shared" si="24"/>
        <v>0.20937520402167525</v>
      </c>
      <c r="Q47" s="30">
        <f t="shared" si="25"/>
        <v>0.20688661114670084</v>
      </c>
      <c r="R47" s="30">
        <f t="shared" si="26"/>
        <v>0.20163573450770683</v>
      </c>
      <c r="S47" s="30">
        <f t="shared" si="27"/>
        <v>0.19687886279357231</v>
      </c>
    </row>
    <row r="48" spans="1:19" s="13" customFormat="1" x14ac:dyDescent="0.25">
      <c r="A48" s="28" t="s">
        <v>20</v>
      </c>
      <c r="B48" s="65">
        <v>167805</v>
      </c>
      <c r="C48" s="65">
        <v>167472</v>
      </c>
      <c r="D48" s="65">
        <v>194235</v>
      </c>
      <c r="E48" s="65">
        <v>213954</v>
      </c>
      <c r="F48" s="65">
        <v>226281</v>
      </c>
      <c r="G48" s="65">
        <v>229776</v>
      </c>
      <c r="H48" s="65">
        <v>231428</v>
      </c>
      <c r="I48" s="65">
        <v>239292</v>
      </c>
      <c r="K48" s="29"/>
      <c r="L48" s="30">
        <f t="shared" si="20"/>
        <v>0.12673969213293224</v>
      </c>
      <c r="M48" s="30">
        <f t="shared" si="21"/>
        <v>0.12673696509950705</v>
      </c>
      <c r="N48" s="30">
        <f t="shared" si="22"/>
        <v>0.13972464386347436</v>
      </c>
      <c r="O48" s="30">
        <f t="shared" si="23"/>
        <v>0.14785120483176581</v>
      </c>
      <c r="P48" s="30">
        <f t="shared" si="24"/>
        <v>0.14888435918423207</v>
      </c>
      <c r="Q48" s="30">
        <f t="shared" si="25"/>
        <v>0.14593112576220141</v>
      </c>
      <c r="R48" s="30">
        <f t="shared" si="26"/>
        <v>0.14283633454962005</v>
      </c>
      <c r="S48" s="30">
        <f t="shared" si="27"/>
        <v>0.14364006785464314</v>
      </c>
    </row>
    <row r="49" spans="1:19" x14ac:dyDescent="0.25">
      <c r="A49" s="28" t="s">
        <v>45</v>
      </c>
      <c r="B49" s="65">
        <v>5583</v>
      </c>
      <c r="C49" s="65">
        <v>5600</v>
      </c>
      <c r="D49" s="65">
        <v>6166</v>
      </c>
      <c r="E49" s="65">
        <v>6600</v>
      </c>
      <c r="F49" s="65">
        <v>6758</v>
      </c>
      <c r="G49" s="65">
        <v>6734</v>
      </c>
      <c r="H49" s="65">
        <v>6541</v>
      </c>
      <c r="I49" s="65">
        <v>6302</v>
      </c>
      <c r="K49" s="29"/>
      <c r="L49" s="30">
        <f t="shared" si="20"/>
        <v>0.19939997857066324</v>
      </c>
      <c r="M49" s="30">
        <f t="shared" si="21"/>
        <v>0.19930953482578212</v>
      </c>
      <c r="N49" s="30">
        <f t="shared" si="22"/>
        <v>0.22048989808689434</v>
      </c>
      <c r="O49" s="30">
        <f t="shared" si="23"/>
        <v>0.23773503349902744</v>
      </c>
      <c r="P49" s="30">
        <f t="shared" si="24"/>
        <v>0.24459806724818126</v>
      </c>
      <c r="Q49" s="30">
        <f t="shared" si="25"/>
        <v>0.24551553157357445</v>
      </c>
      <c r="R49" s="30">
        <f t="shared" si="26"/>
        <v>0.24056638470025746</v>
      </c>
      <c r="S49" s="30">
        <f t="shared" si="27"/>
        <v>0.23381441769005307</v>
      </c>
    </row>
    <row r="50" spans="1:19" x14ac:dyDescent="0.25">
      <c r="A50" s="28" t="s">
        <v>46</v>
      </c>
      <c r="B50" s="65">
        <v>11852</v>
      </c>
      <c r="C50" s="65">
        <v>11874</v>
      </c>
      <c r="D50" s="65">
        <v>13486</v>
      </c>
      <c r="E50" s="65">
        <v>14535</v>
      </c>
      <c r="F50" s="65">
        <v>14983</v>
      </c>
      <c r="G50" s="65">
        <v>14759</v>
      </c>
      <c r="H50" s="65">
        <v>14299</v>
      </c>
      <c r="I50" s="65">
        <v>13956</v>
      </c>
      <c r="K50" s="29"/>
      <c r="L50" s="30">
        <f t="shared" si="20"/>
        <v>0.18883135505456863</v>
      </c>
      <c r="M50" s="30">
        <f t="shared" si="21"/>
        <v>0.18878483870454871</v>
      </c>
      <c r="N50" s="30">
        <f t="shared" si="22"/>
        <v>0.21020309553127484</v>
      </c>
      <c r="O50" s="30">
        <f t="shared" si="23"/>
        <v>0.22245519521266013</v>
      </c>
      <c r="P50" s="30">
        <f t="shared" si="24"/>
        <v>0.22358348380165041</v>
      </c>
      <c r="Q50" s="30">
        <f t="shared" si="25"/>
        <v>0.21664587155963302</v>
      </c>
      <c r="R50" s="30">
        <f t="shared" si="26"/>
        <v>0.20736110909697347</v>
      </c>
      <c r="S50" s="30">
        <f t="shared" si="27"/>
        <v>0.19997134259922625</v>
      </c>
    </row>
    <row r="51" spans="1:19" s="13" customFormat="1" x14ac:dyDescent="0.25">
      <c r="A51" s="28" t="s">
        <v>21</v>
      </c>
      <c r="B51" s="65">
        <v>30747</v>
      </c>
      <c r="C51" s="65">
        <v>31043</v>
      </c>
      <c r="D51" s="65">
        <v>35849</v>
      </c>
      <c r="E51" s="65">
        <v>40110</v>
      </c>
      <c r="F51" s="65">
        <v>43686</v>
      </c>
      <c r="G51" s="65">
        <v>44072</v>
      </c>
      <c r="H51" s="65">
        <v>43053</v>
      </c>
      <c r="I51" s="65">
        <v>43083</v>
      </c>
      <c r="K51" s="29"/>
      <c r="L51" s="30">
        <f t="shared" si="20"/>
        <v>0.17207857622565481</v>
      </c>
      <c r="M51" s="30">
        <f t="shared" si="21"/>
        <v>0.17207776010110809</v>
      </c>
      <c r="N51" s="30">
        <f t="shared" si="22"/>
        <v>0.18777466411753921</v>
      </c>
      <c r="O51" s="30">
        <f t="shared" si="23"/>
        <v>0.19984056599073291</v>
      </c>
      <c r="P51" s="30">
        <f t="shared" si="24"/>
        <v>0.20135323236327099</v>
      </c>
      <c r="Q51" s="30">
        <f t="shared" si="25"/>
        <v>0.19515305557646578</v>
      </c>
      <c r="R51" s="30">
        <f t="shared" si="26"/>
        <v>0.18636290835739361</v>
      </c>
      <c r="S51" s="30">
        <f t="shared" si="27"/>
        <v>0.18239896359895344</v>
      </c>
    </row>
    <row r="52" spans="1:19" x14ac:dyDescent="0.25">
      <c r="A52" s="28" t="s">
        <v>47</v>
      </c>
      <c r="B52" s="65">
        <v>8826</v>
      </c>
      <c r="C52" s="65">
        <v>8818</v>
      </c>
      <c r="D52" s="65">
        <v>9797</v>
      </c>
      <c r="E52" s="65">
        <v>10634</v>
      </c>
      <c r="F52" s="65">
        <v>10912</v>
      </c>
      <c r="G52" s="65">
        <v>10959</v>
      </c>
      <c r="H52" s="65">
        <v>10865</v>
      </c>
      <c r="I52" s="65">
        <v>10717</v>
      </c>
      <c r="K52" s="29"/>
      <c r="L52" s="30">
        <f t="shared" si="20"/>
        <v>0.19159882774340606</v>
      </c>
      <c r="M52" s="30">
        <f t="shared" si="21"/>
        <v>0.19154990767893992</v>
      </c>
      <c r="N52" s="30">
        <f t="shared" si="22"/>
        <v>0.21253932096756697</v>
      </c>
      <c r="O52" s="30">
        <f t="shared" si="23"/>
        <v>0.22914646497295665</v>
      </c>
      <c r="P52" s="30">
        <f t="shared" si="24"/>
        <v>0.2333468768043111</v>
      </c>
      <c r="Q52" s="30">
        <f t="shared" si="25"/>
        <v>0.23288282544944536</v>
      </c>
      <c r="R52" s="30">
        <f t="shared" si="26"/>
        <v>0.22953417133199536</v>
      </c>
      <c r="S52" s="30">
        <f t="shared" si="27"/>
        <v>0.22509504106193948</v>
      </c>
    </row>
    <row r="53" spans="1:19" s="13" customFormat="1" x14ac:dyDescent="0.25">
      <c r="A53" s="28" t="s">
        <v>22</v>
      </c>
      <c r="B53" s="65">
        <v>7161</v>
      </c>
      <c r="C53" s="65">
        <v>7252</v>
      </c>
      <c r="D53" s="65">
        <v>8561</v>
      </c>
      <c r="E53" s="65">
        <v>9946</v>
      </c>
      <c r="F53" s="65">
        <v>10957</v>
      </c>
      <c r="G53" s="65">
        <v>11654</v>
      </c>
      <c r="H53" s="65">
        <v>11941</v>
      </c>
      <c r="I53" s="65">
        <v>12267</v>
      </c>
      <c r="K53" s="29"/>
      <c r="L53" s="30">
        <f t="shared" si="20"/>
        <v>0.16340734317595784</v>
      </c>
      <c r="M53" s="30">
        <f t="shared" si="21"/>
        <v>0.16338485107916911</v>
      </c>
      <c r="N53" s="30">
        <f t="shared" si="22"/>
        <v>0.18415901219695829</v>
      </c>
      <c r="O53" s="30">
        <f t="shared" si="23"/>
        <v>0.20367374521327791</v>
      </c>
      <c r="P53" s="30">
        <f t="shared" si="24"/>
        <v>0.21312145024507897</v>
      </c>
      <c r="Q53" s="30">
        <f t="shared" si="25"/>
        <v>0.21691545992629266</v>
      </c>
      <c r="R53" s="30">
        <f t="shared" si="26"/>
        <v>0.21359449065378769</v>
      </c>
      <c r="S53" s="30">
        <f t="shared" si="27"/>
        <v>0.21119413263549341</v>
      </c>
    </row>
    <row r="54" spans="1:19" x14ac:dyDescent="0.25">
      <c r="A54" s="28" t="s">
        <v>48</v>
      </c>
      <c r="B54" s="65">
        <v>12173</v>
      </c>
      <c r="C54" s="65">
        <v>12185</v>
      </c>
      <c r="D54" s="65">
        <v>13390</v>
      </c>
      <c r="E54" s="65">
        <v>14048</v>
      </c>
      <c r="F54" s="65">
        <v>14016</v>
      </c>
      <c r="G54" s="65">
        <v>13488</v>
      </c>
      <c r="H54" s="65">
        <v>12749</v>
      </c>
      <c r="I54" s="65">
        <v>12197</v>
      </c>
      <c r="K54" s="29"/>
      <c r="L54" s="30">
        <f t="shared" si="20"/>
        <v>0.18623686183314719</v>
      </c>
      <c r="M54" s="30">
        <f t="shared" si="21"/>
        <v>0.1866260280896295</v>
      </c>
      <c r="N54" s="30">
        <f t="shared" si="22"/>
        <v>0.20500964571148605</v>
      </c>
      <c r="O54" s="30">
        <f t="shared" si="23"/>
        <v>0.21559238796807859</v>
      </c>
      <c r="P54" s="30">
        <f t="shared" si="24"/>
        <v>0.21481776660638199</v>
      </c>
      <c r="Q54" s="30">
        <f t="shared" si="25"/>
        <v>0.20731950998324597</v>
      </c>
      <c r="R54" s="30">
        <f t="shared" si="26"/>
        <v>0.19695050361490454</v>
      </c>
      <c r="S54" s="30">
        <f t="shared" si="27"/>
        <v>0.18937970654452294</v>
      </c>
    </row>
    <row r="55" spans="1:19" x14ac:dyDescent="0.25">
      <c r="A55" s="28" t="s">
        <v>49</v>
      </c>
      <c r="B55" s="65">
        <v>6478</v>
      </c>
      <c r="C55" s="65">
        <v>6516</v>
      </c>
      <c r="D55" s="65">
        <v>7780</v>
      </c>
      <c r="E55" s="65">
        <v>8772</v>
      </c>
      <c r="F55" s="65">
        <v>9556</v>
      </c>
      <c r="G55" s="65">
        <v>10047</v>
      </c>
      <c r="H55" s="65">
        <v>10295</v>
      </c>
      <c r="I55" s="65">
        <v>10476</v>
      </c>
      <c r="K55" s="29"/>
      <c r="L55" s="30">
        <f t="shared" si="20"/>
        <v>0.18527628417801167</v>
      </c>
      <c r="M55" s="30">
        <f t="shared" si="21"/>
        <v>0.18537168217120423</v>
      </c>
      <c r="N55" s="30">
        <f t="shared" si="22"/>
        <v>0.21358956760466713</v>
      </c>
      <c r="O55" s="30">
        <f t="shared" si="23"/>
        <v>0.23288907768279085</v>
      </c>
      <c r="P55" s="30">
        <f t="shared" si="24"/>
        <v>0.24292033148609488</v>
      </c>
      <c r="Q55" s="30">
        <f t="shared" si="25"/>
        <v>0.2479577482168859</v>
      </c>
      <c r="R55" s="30">
        <f t="shared" si="26"/>
        <v>0.24834756597674532</v>
      </c>
      <c r="S55" s="30">
        <f t="shared" si="27"/>
        <v>0.24713958810068651</v>
      </c>
    </row>
    <row r="56" spans="1:19" x14ac:dyDescent="0.25">
      <c r="A56" s="28" t="s">
        <v>50</v>
      </c>
      <c r="B56" s="65">
        <v>6226</v>
      </c>
      <c r="C56" s="65">
        <v>6244</v>
      </c>
      <c r="D56" s="65">
        <v>7340</v>
      </c>
      <c r="E56" s="65">
        <v>8061</v>
      </c>
      <c r="F56" s="65">
        <v>8545</v>
      </c>
      <c r="G56" s="65">
        <v>8585</v>
      </c>
      <c r="H56" s="65">
        <v>8510</v>
      </c>
      <c r="I56" s="65">
        <v>8468</v>
      </c>
      <c r="K56" s="29"/>
      <c r="L56" s="30">
        <f t="shared" si="20"/>
        <v>0.17568215807443777</v>
      </c>
      <c r="M56" s="30">
        <f t="shared" si="21"/>
        <v>0.17608573040045122</v>
      </c>
      <c r="N56" s="30">
        <f t="shared" si="22"/>
        <v>0.19913725277408503</v>
      </c>
      <c r="O56" s="30">
        <f t="shared" si="23"/>
        <v>0.21544834959240947</v>
      </c>
      <c r="P56" s="30">
        <f t="shared" si="24"/>
        <v>0.2240958799926569</v>
      </c>
      <c r="Q56" s="30">
        <f t="shared" si="25"/>
        <v>0.22205266152811545</v>
      </c>
      <c r="R56" s="30">
        <f t="shared" si="26"/>
        <v>0.21763592655107156</v>
      </c>
      <c r="S56" s="30">
        <f t="shared" si="27"/>
        <v>0.21415204086793788</v>
      </c>
    </row>
    <row r="57" spans="1:19" s="13" customFormat="1" x14ac:dyDescent="0.25">
      <c r="A57" s="28" t="s">
        <v>23</v>
      </c>
      <c r="B57" s="65">
        <v>9641</v>
      </c>
      <c r="C57" s="65">
        <v>9757</v>
      </c>
      <c r="D57" s="65">
        <v>11171</v>
      </c>
      <c r="E57" s="65">
        <v>12567</v>
      </c>
      <c r="F57" s="65">
        <v>13797</v>
      </c>
      <c r="G57" s="65">
        <v>14623</v>
      </c>
      <c r="H57" s="65">
        <v>15228</v>
      </c>
      <c r="I57" s="65">
        <v>15715</v>
      </c>
      <c r="K57" s="29"/>
      <c r="L57" s="30">
        <f t="shared" si="20"/>
        <v>0.16444361056150644</v>
      </c>
      <c r="M57" s="30">
        <f t="shared" si="21"/>
        <v>0.1644447440715959</v>
      </c>
      <c r="N57" s="30">
        <f t="shared" si="22"/>
        <v>0.17915163178574292</v>
      </c>
      <c r="O57" s="30">
        <f t="shared" si="23"/>
        <v>0.19072407460806484</v>
      </c>
      <c r="P57" s="30">
        <f t="shared" si="24"/>
        <v>0.19790292041998966</v>
      </c>
      <c r="Q57" s="30">
        <f t="shared" si="25"/>
        <v>0.19973501611757635</v>
      </c>
      <c r="R57" s="30">
        <f t="shared" si="26"/>
        <v>0.19894179894179895</v>
      </c>
      <c r="S57" s="30">
        <f t="shared" si="27"/>
        <v>0.19673998773113663</v>
      </c>
    </row>
    <row r="58" spans="1:19" x14ac:dyDescent="0.25">
      <c r="A58" s="28" t="s">
        <v>51</v>
      </c>
      <c r="B58" s="65">
        <v>13628</v>
      </c>
      <c r="C58" s="65">
        <v>13610</v>
      </c>
      <c r="D58" s="65">
        <v>15190</v>
      </c>
      <c r="E58" s="65">
        <v>16243</v>
      </c>
      <c r="F58" s="65">
        <v>16539</v>
      </c>
      <c r="G58" s="65">
        <v>16284</v>
      </c>
      <c r="H58" s="65">
        <v>15871</v>
      </c>
      <c r="I58" s="65">
        <v>15319</v>
      </c>
      <c r="K58" s="31"/>
      <c r="L58" s="30">
        <f t="shared" si="20"/>
        <v>0.17702149769435604</v>
      </c>
      <c r="M58" s="30">
        <f t="shared" si="21"/>
        <v>0.17700381058901563</v>
      </c>
      <c r="N58" s="30">
        <f t="shared" si="22"/>
        <v>0.19832876354615486</v>
      </c>
      <c r="O58" s="30">
        <f t="shared" si="23"/>
        <v>0.21315154060154323</v>
      </c>
      <c r="P58" s="30">
        <f t="shared" si="24"/>
        <v>0.21797406294480468</v>
      </c>
      <c r="Q58" s="30">
        <f t="shared" si="25"/>
        <v>0.21574498529372799</v>
      </c>
      <c r="R58" s="30">
        <f t="shared" si="26"/>
        <v>0.21150053304904051</v>
      </c>
      <c r="S58" s="30">
        <f t="shared" si="27"/>
        <v>0.20534302029436208</v>
      </c>
    </row>
    <row r="59" spans="1:19" s="13" customFormat="1" x14ac:dyDescent="0.25">
      <c r="A59" s="28" t="s">
        <v>24</v>
      </c>
      <c r="B59" s="65">
        <v>8309</v>
      </c>
      <c r="C59" s="65">
        <v>8559</v>
      </c>
      <c r="D59" s="65">
        <v>9631</v>
      </c>
      <c r="E59" s="65">
        <v>11363</v>
      </c>
      <c r="F59" s="65">
        <v>12621</v>
      </c>
      <c r="G59" s="65">
        <v>13367</v>
      </c>
      <c r="H59" s="65">
        <v>13952</v>
      </c>
      <c r="I59" s="65">
        <v>14688</v>
      </c>
      <c r="K59" s="31"/>
      <c r="L59" s="30">
        <f t="shared" si="20"/>
        <v>0.13172788813672179</v>
      </c>
      <c r="M59" s="30">
        <f t="shared" si="21"/>
        <v>0.13173569746502287</v>
      </c>
      <c r="N59" s="30">
        <f t="shared" si="22"/>
        <v>0.14502770750511987</v>
      </c>
      <c r="O59" s="30">
        <f t="shared" si="23"/>
        <v>0.15672022619129716</v>
      </c>
      <c r="P59" s="30">
        <f t="shared" si="24"/>
        <v>0.15989510090836531</v>
      </c>
      <c r="Q59" s="30">
        <f t="shared" si="25"/>
        <v>0.15729028158572891</v>
      </c>
      <c r="R59" s="30">
        <f t="shared" si="26"/>
        <v>0.1535819646867157</v>
      </c>
      <c r="S59" s="30">
        <f t="shared" si="27"/>
        <v>0.15188459748720334</v>
      </c>
    </row>
    <row r="60" spans="1:19" s="19" customFormat="1" x14ac:dyDescent="0.25">
      <c r="A60" s="32" t="s">
        <v>86</v>
      </c>
      <c r="B60" s="33">
        <f t="shared" ref="B60:I60" si="28">SUM(B45:B59)</f>
        <v>351697</v>
      </c>
      <c r="C60" s="33">
        <f t="shared" ref="C60" si="29">SUM(C45:C59)</f>
        <v>353200</v>
      </c>
      <c r="D60" s="33">
        <f t="shared" si="28"/>
        <v>409721</v>
      </c>
      <c r="E60" s="33">
        <f t="shared" si="28"/>
        <v>458281</v>
      </c>
      <c r="F60" s="33">
        <f t="shared" si="28"/>
        <v>492688</v>
      </c>
      <c r="G60" s="33">
        <f t="shared" si="28"/>
        <v>507827</v>
      </c>
      <c r="H60" s="33">
        <f t="shared" si="28"/>
        <v>515282</v>
      </c>
      <c r="I60" s="33">
        <f t="shared" si="28"/>
        <v>530804</v>
      </c>
      <c r="K60" s="58"/>
      <c r="L60" s="34">
        <f t="shared" si="20"/>
        <v>0.14525977021748676</v>
      </c>
      <c r="M60" s="34">
        <f t="shared" si="21"/>
        <v>0.14528779282256912</v>
      </c>
      <c r="N60" s="34">
        <f t="shared" si="22"/>
        <v>0.16034070163561048</v>
      </c>
      <c r="O60" s="34">
        <f t="shared" si="23"/>
        <v>0.17119673834838917</v>
      </c>
      <c r="P60" s="34">
        <f t="shared" si="24"/>
        <v>0.17426835220962231</v>
      </c>
      <c r="Q60" s="34">
        <f t="shared" si="25"/>
        <v>0.17245463797827892</v>
      </c>
      <c r="R60" s="34">
        <f t="shared" si="26"/>
        <v>0.16917488494195718</v>
      </c>
      <c r="S60" s="34">
        <f t="shared" si="27"/>
        <v>0.16866925473091768</v>
      </c>
    </row>
    <row r="63" spans="1:19" x14ac:dyDescent="0.25">
      <c r="B63" s="50" t="s">
        <v>166</v>
      </c>
    </row>
  </sheetData>
  <sheetProtection sheet="1" objects="1" scenarios="1"/>
  <mergeCells count="10">
    <mergeCell ref="K43:Q43"/>
    <mergeCell ref="C1:R1"/>
    <mergeCell ref="A22:Q22"/>
    <mergeCell ref="A42:Q42"/>
    <mergeCell ref="A2:R2"/>
    <mergeCell ref="K3:Q3"/>
    <mergeCell ref="K23:Q23"/>
    <mergeCell ref="D3:I3"/>
    <mergeCell ref="D23:I23"/>
    <mergeCell ref="D43:I43"/>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ECE7E-4224-4127-970F-3F6104290345}">
  <dimension ref="A1:S46"/>
  <sheetViews>
    <sheetView zoomScaleNormal="100" workbookViewId="0"/>
  </sheetViews>
  <sheetFormatPr defaultRowHeight="15" x14ac:dyDescent="0.25"/>
  <cols>
    <col min="1" max="1" width="20.140625" customWidth="1"/>
    <col min="2" max="2" width="10.7109375" customWidth="1"/>
    <col min="3" max="3" width="11.28515625" bestFit="1" customWidth="1"/>
    <col min="4" max="4" width="11.140625" customWidth="1"/>
    <col min="5" max="5" width="11.28515625" bestFit="1" customWidth="1"/>
    <col min="6" max="6" width="10.7109375" customWidth="1"/>
    <col min="7" max="7" width="11.28515625" customWidth="1"/>
    <col min="8" max="8" width="10.28515625" customWidth="1"/>
    <col min="9" max="9" width="10.42578125" bestFit="1" customWidth="1"/>
    <col min="10" max="10" width="2.28515625" customWidth="1"/>
    <col min="11" max="11" width="11.28515625" bestFit="1" customWidth="1"/>
    <col min="12" max="12" width="10.42578125" customWidth="1"/>
    <col min="13" max="13" width="11.28515625" bestFit="1" customWidth="1"/>
    <col min="14" max="14" width="10.85546875" customWidth="1"/>
    <col min="15" max="15" width="11.28515625" bestFit="1" customWidth="1"/>
    <col min="16" max="16" width="10.85546875" customWidth="1"/>
    <col min="17" max="17" width="11.28515625" bestFit="1" customWidth="1"/>
  </cols>
  <sheetData>
    <row r="1" spans="1:19" ht="65.25" customHeight="1" x14ac:dyDescent="0.3">
      <c r="C1" s="91" t="s">
        <v>67</v>
      </c>
      <c r="D1" s="91"/>
      <c r="E1" s="91"/>
      <c r="F1" s="91"/>
      <c r="G1" s="91"/>
      <c r="H1" s="91"/>
      <c r="I1" s="91"/>
      <c r="J1" s="91"/>
      <c r="K1" s="91"/>
      <c r="L1" s="91"/>
      <c r="M1" s="91"/>
      <c r="N1" s="91"/>
      <c r="O1" s="91"/>
      <c r="P1" s="91"/>
      <c r="Q1" s="91"/>
      <c r="R1" s="91"/>
    </row>
    <row r="2" spans="1:19" s="9" customFormat="1" ht="26.25" customHeight="1" x14ac:dyDescent="0.25">
      <c r="A2" s="93" t="s">
        <v>73</v>
      </c>
      <c r="B2" s="93"/>
      <c r="C2" s="93"/>
      <c r="D2" s="93"/>
      <c r="E2" s="93"/>
      <c r="F2" s="93"/>
      <c r="G2" s="93"/>
      <c r="H2" s="93"/>
      <c r="I2" s="93"/>
      <c r="J2" s="93"/>
      <c r="K2" s="93"/>
      <c r="L2" s="93"/>
      <c r="M2" s="93"/>
      <c r="N2" s="93"/>
      <c r="O2" s="93"/>
      <c r="P2" s="93"/>
      <c r="Q2" s="93"/>
      <c r="R2" s="93"/>
    </row>
    <row r="3" spans="1:19" s="9" customFormat="1" ht="15.75" customHeight="1" x14ac:dyDescent="0.25">
      <c r="A3" s="10"/>
      <c r="B3" s="18" t="s">
        <v>60</v>
      </c>
      <c r="C3" s="18" t="s">
        <v>60</v>
      </c>
      <c r="D3" s="96" t="s">
        <v>61</v>
      </c>
      <c r="E3" s="96"/>
      <c r="F3" s="96"/>
      <c r="G3" s="96"/>
      <c r="H3" s="96"/>
      <c r="I3" s="96"/>
      <c r="J3" s="10"/>
      <c r="L3" s="96" t="s">
        <v>81</v>
      </c>
      <c r="M3" s="96"/>
      <c r="N3" s="96"/>
      <c r="O3" s="96"/>
      <c r="P3" s="96"/>
      <c r="Q3" s="96"/>
      <c r="R3" s="96"/>
      <c r="S3" s="96"/>
    </row>
    <row r="4" spans="1:19" x14ac:dyDescent="0.25">
      <c r="A4" s="48" t="s">
        <v>0</v>
      </c>
      <c r="B4" s="4">
        <v>2020</v>
      </c>
      <c r="C4" s="4">
        <v>2021</v>
      </c>
      <c r="D4" s="4">
        <v>2025</v>
      </c>
      <c r="E4" s="4">
        <v>2030</v>
      </c>
      <c r="F4" s="4">
        <v>2035</v>
      </c>
      <c r="G4" s="4">
        <v>2040</v>
      </c>
      <c r="H4" s="4">
        <v>2045</v>
      </c>
      <c r="I4" s="4">
        <v>2050</v>
      </c>
      <c r="L4" s="4">
        <v>2020</v>
      </c>
      <c r="M4" s="4">
        <v>2021</v>
      </c>
      <c r="N4" s="4">
        <v>2025</v>
      </c>
      <c r="O4" s="4">
        <v>2030</v>
      </c>
      <c r="P4" s="4">
        <v>2035</v>
      </c>
      <c r="Q4" s="4">
        <v>2040</v>
      </c>
      <c r="R4" s="4">
        <v>2045</v>
      </c>
      <c r="S4" s="4">
        <v>2050</v>
      </c>
    </row>
    <row r="5" spans="1:19" s="7" customFormat="1" x14ac:dyDescent="0.25">
      <c r="A5" s="36" t="s">
        <v>18</v>
      </c>
      <c r="B5" s="63">
        <v>2638</v>
      </c>
      <c r="C5" s="63">
        <v>2707</v>
      </c>
      <c r="D5" s="63">
        <v>3030</v>
      </c>
      <c r="E5" s="63">
        <v>3403</v>
      </c>
      <c r="F5" s="63">
        <v>3813</v>
      </c>
      <c r="G5" s="63">
        <v>4182</v>
      </c>
      <c r="H5" s="63">
        <v>4530</v>
      </c>
      <c r="I5" s="63">
        <v>4878</v>
      </c>
      <c r="K5" s="37"/>
      <c r="L5" s="38">
        <f t="shared" ref="L5:L20" si="0">B5/(B5+B25)</f>
        <v>1.2266230203383211E-2</v>
      </c>
      <c r="M5" s="38">
        <f t="shared" ref="M5:M20" si="1">C5/(C5+C25)</f>
        <v>1.226329618555767E-2</v>
      </c>
      <c r="N5" s="38">
        <f t="shared" ref="N5:N20" si="2">D5/(D5+D25)</f>
        <v>1.2266411892347055E-2</v>
      </c>
      <c r="O5" s="38">
        <f t="shared" ref="O5:O20" si="3">E5/(E5+E25)</f>
        <v>1.2263770163324732E-2</v>
      </c>
      <c r="P5" s="38">
        <f t="shared" ref="P5:P20" si="4">F5/(F5+F25)</f>
        <v>1.2265853446695167E-2</v>
      </c>
      <c r="Q5" s="38">
        <f t="shared" ref="Q5:Q20" si="5">G5/(G5+G25)</f>
        <v>1.2266915407562544E-2</v>
      </c>
      <c r="R5" s="38">
        <f t="shared" ref="R5:R20" si="6">H5/(H5+H25)</f>
        <v>1.2266217537170972E-2</v>
      </c>
      <c r="S5" s="38">
        <f t="shared" ref="S5:S20" si="7">I5/(I5+I25)</f>
        <v>1.2265619303137815E-2</v>
      </c>
    </row>
    <row r="6" spans="1:19" s="7" customFormat="1" x14ac:dyDescent="0.25">
      <c r="A6" s="36" t="s">
        <v>19</v>
      </c>
      <c r="B6" s="63">
        <v>3038</v>
      </c>
      <c r="C6" s="63">
        <v>3071</v>
      </c>
      <c r="D6" s="63">
        <v>3225</v>
      </c>
      <c r="E6" s="63">
        <v>3402</v>
      </c>
      <c r="F6" s="63">
        <v>3600</v>
      </c>
      <c r="G6" s="63">
        <v>3773</v>
      </c>
      <c r="H6" s="63">
        <v>3935</v>
      </c>
      <c r="I6" s="63">
        <v>4097</v>
      </c>
      <c r="K6" s="37"/>
      <c r="L6" s="38">
        <f t="shared" si="0"/>
        <v>1.9064113907766838E-2</v>
      </c>
      <c r="M6" s="38">
        <f t="shared" si="1"/>
        <v>1.9066954750906473E-2</v>
      </c>
      <c r="N6" s="38">
        <f t="shared" si="2"/>
        <v>1.9062198920695342E-2</v>
      </c>
      <c r="O6" s="38">
        <f t="shared" si="3"/>
        <v>1.9064270463830003E-2</v>
      </c>
      <c r="P6" s="38">
        <f t="shared" si="4"/>
        <v>1.9065776930409915E-2</v>
      </c>
      <c r="Q6" s="38">
        <f t="shared" si="5"/>
        <v>1.9062487369144336E-2</v>
      </c>
      <c r="R6" s="38">
        <f t="shared" si="6"/>
        <v>1.9064553012538517E-2</v>
      </c>
      <c r="S6" s="38">
        <f t="shared" si="7"/>
        <v>1.9066455696202533E-2</v>
      </c>
    </row>
    <row r="7" spans="1:19" s="7" customFormat="1" x14ac:dyDescent="0.25">
      <c r="A7" s="36" t="s">
        <v>44</v>
      </c>
      <c r="B7" s="63">
        <v>321</v>
      </c>
      <c r="C7" s="63">
        <v>320</v>
      </c>
      <c r="D7" s="63">
        <v>326</v>
      </c>
      <c r="E7" s="63">
        <v>333</v>
      </c>
      <c r="F7" s="63">
        <v>339</v>
      </c>
      <c r="G7" s="63">
        <v>346</v>
      </c>
      <c r="H7" s="63">
        <v>352</v>
      </c>
      <c r="I7" s="63">
        <v>359</v>
      </c>
      <c r="K7" s="37"/>
      <c r="L7" s="38">
        <f t="shared" si="0"/>
        <v>1.1092297591485539E-2</v>
      </c>
      <c r="M7" s="38">
        <f t="shared" si="1"/>
        <v>1.1070366013976337E-2</v>
      </c>
      <c r="N7" s="38">
        <f t="shared" si="2"/>
        <v>1.1081274006594378E-2</v>
      </c>
      <c r="O7" s="38">
        <f t="shared" si="3"/>
        <v>1.1095931491786346E-2</v>
      </c>
      <c r="P7" s="38">
        <f t="shared" si="4"/>
        <v>1.1066135666253182E-2</v>
      </c>
      <c r="Q7" s="38">
        <f t="shared" si="5"/>
        <v>1.108263933376041E-2</v>
      </c>
      <c r="R7" s="38">
        <f t="shared" si="6"/>
        <v>1.1072664359861591E-2</v>
      </c>
      <c r="S7" s="38">
        <f t="shared" si="7"/>
        <v>1.1093943139678616E-2</v>
      </c>
    </row>
    <row r="8" spans="1:19" s="7" customFormat="1" x14ac:dyDescent="0.25">
      <c r="A8" s="36" t="s">
        <v>20</v>
      </c>
      <c r="B8" s="63">
        <v>28794</v>
      </c>
      <c r="C8" s="63">
        <v>28737</v>
      </c>
      <c r="D8" s="63">
        <v>30231</v>
      </c>
      <c r="E8" s="63">
        <v>31470</v>
      </c>
      <c r="F8" s="63">
        <v>33052</v>
      </c>
      <c r="G8" s="63">
        <v>34242</v>
      </c>
      <c r="H8" s="63">
        <v>35236</v>
      </c>
      <c r="I8" s="63">
        <v>36229</v>
      </c>
      <c r="K8" s="37"/>
      <c r="L8" s="38">
        <f t="shared" si="0"/>
        <v>2.1747520605915501E-2</v>
      </c>
      <c r="M8" s="38">
        <f t="shared" si="1"/>
        <v>2.1747158725425944E-2</v>
      </c>
      <c r="N8" s="38">
        <f t="shared" si="2"/>
        <v>2.1746933913232389E-2</v>
      </c>
      <c r="O8" s="38">
        <f t="shared" si="3"/>
        <v>2.1747092440691319E-2</v>
      </c>
      <c r="P8" s="38">
        <f t="shared" si="4"/>
        <v>2.1746968767847225E-2</v>
      </c>
      <c r="Q8" s="38">
        <f t="shared" si="5"/>
        <v>2.1747152045249726E-2</v>
      </c>
      <c r="R8" s="38">
        <f t="shared" si="6"/>
        <v>2.1747502826755676E-2</v>
      </c>
      <c r="S8" s="38">
        <f t="shared" si="7"/>
        <v>2.1747221045023933E-2</v>
      </c>
    </row>
    <row r="9" spans="1:19" s="7" customFormat="1" x14ac:dyDescent="0.25">
      <c r="A9" s="36" t="s">
        <v>45</v>
      </c>
      <c r="B9" s="63">
        <v>472</v>
      </c>
      <c r="C9" s="63">
        <v>473</v>
      </c>
      <c r="D9" s="63">
        <v>471</v>
      </c>
      <c r="E9" s="63">
        <v>468</v>
      </c>
      <c r="F9" s="63">
        <v>466</v>
      </c>
      <c r="G9" s="63">
        <v>462</v>
      </c>
      <c r="H9" s="63">
        <v>458</v>
      </c>
      <c r="I9" s="63">
        <v>454</v>
      </c>
      <c r="K9" s="37"/>
      <c r="L9" s="38">
        <f t="shared" si="0"/>
        <v>1.6857744919461411E-2</v>
      </c>
      <c r="M9" s="38">
        <f t="shared" si="1"/>
        <v>1.6834537495106237E-2</v>
      </c>
      <c r="N9" s="38">
        <f t="shared" si="2"/>
        <v>1.6842481673520471E-2</v>
      </c>
      <c r="O9" s="38">
        <f t="shared" si="3"/>
        <v>1.6857575102658309E-2</v>
      </c>
      <c r="P9" s="38">
        <f t="shared" si="4"/>
        <v>1.6866336096130877E-2</v>
      </c>
      <c r="Q9" s="38">
        <f t="shared" si="5"/>
        <v>1.6844100918769141E-2</v>
      </c>
      <c r="R9" s="38">
        <f t="shared" si="6"/>
        <v>1.684442809856565E-2</v>
      </c>
      <c r="S9" s="38">
        <f t="shared" si="7"/>
        <v>1.6844136088747078E-2</v>
      </c>
    </row>
    <row r="10" spans="1:19" s="7" customFormat="1" x14ac:dyDescent="0.25">
      <c r="A10" s="36" t="s">
        <v>46</v>
      </c>
      <c r="B10" s="63">
        <v>3737</v>
      </c>
      <c r="C10" s="63">
        <v>3745</v>
      </c>
      <c r="D10" s="63">
        <v>3820</v>
      </c>
      <c r="E10" s="63">
        <v>3890</v>
      </c>
      <c r="F10" s="63">
        <v>3990</v>
      </c>
      <c r="G10" s="63">
        <v>4056</v>
      </c>
      <c r="H10" s="63">
        <v>4106</v>
      </c>
      <c r="I10" s="63">
        <v>4155</v>
      </c>
      <c r="K10" s="37"/>
      <c r="L10" s="38">
        <f t="shared" si="0"/>
        <v>5.9539552298255395E-2</v>
      </c>
      <c r="M10" s="38">
        <f t="shared" si="1"/>
        <v>5.954179054644896E-2</v>
      </c>
      <c r="N10" s="38">
        <f t="shared" si="2"/>
        <v>5.9541437411350283E-2</v>
      </c>
      <c r="O10" s="38">
        <f t="shared" si="3"/>
        <v>5.9535652519934493E-2</v>
      </c>
      <c r="P10" s="38">
        <f t="shared" si="4"/>
        <v>5.954068613552594E-2</v>
      </c>
      <c r="Q10" s="38">
        <f t="shared" si="5"/>
        <v>5.9537614678899085E-2</v>
      </c>
      <c r="R10" s="38">
        <f t="shared" si="6"/>
        <v>5.9544353727685372E-2</v>
      </c>
      <c r="S10" s="38">
        <f t="shared" si="7"/>
        <v>5.953575010746525E-2</v>
      </c>
    </row>
    <row r="11" spans="1:19" s="7" customFormat="1" x14ac:dyDescent="0.25">
      <c r="A11" s="36" t="s">
        <v>21</v>
      </c>
      <c r="B11" s="63">
        <v>3959</v>
      </c>
      <c r="C11" s="63">
        <v>3998</v>
      </c>
      <c r="D11" s="63">
        <v>4231</v>
      </c>
      <c r="E11" s="63">
        <v>4448</v>
      </c>
      <c r="F11" s="63">
        <v>4808</v>
      </c>
      <c r="G11" s="63">
        <v>5004</v>
      </c>
      <c r="H11" s="63">
        <v>5119</v>
      </c>
      <c r="I11" s="63">
        <v>5234</v>
      </c>
      <c r="K11" s="37"/>
      <c r="L11" s="38">
        <f t="shared" si="0"/>
        <v>2.2156928587418849E-2</v>
      </c>
      <c r="M11" s="38">
        <f t="shared" si="1"/>
        <v>2.2161739679935254E-2</v>
      </c>
      <c r="N11" s="38">
        <f t="shared" si="2"/>
        <v>2.2161694995154912E-2</v>
      </c>
      <c r="O11" s="38">
        <f t="shared" si="3"/>
        <v>2.2161327288127149E-2</v>
      </c>
      <c r="P11" s="38">
        <f t="shared" si="4"/>
        <v>2.2160562679178843E-2</v>
      </c>
      <c r="Q11" s="38">
        <f t="shared" si="5"/>
        <v>2.2157966284821085E-2</v>
      </c>
      <c r="R11" s="38">
        <f t="shared" si="6"/>
        <v>2.2158542444928295E-2</v>
      </c>
      <c r="S11" s="38">
        <f t="shared" si="7"/>
        <v>2.2158999500427601E-2</v>
      </c>
    </row>
    <row r="12" spans="1:19" s="7" customFormat="1" x14ac:dyDescent="0.25">
      <c r="A12" s="36" t="s">
        <v>47</v>
      </c>
      <c r="B12" s="63">
        <v>489</v>
      </c>
      <c r="C12" s="63">
        <v>489</v>
      </c>
      <c r="D12" s="63">
        <v>489</v>
      </c>
      <c r="E12" s="63">
        <v>493</v>
      </c>
      <c r="F12" s="63">
        <v>496</v>
      </c>
      <c r="G12" s="63">
        <v>500</v>
      </c>
      <c r="H12" s="63">
        <v>502</v>
      </c>
      <c r="I12" s="63">
        <v>505</v>
      </c>
      <c r="K12" s="37"/>
      <c r="L12" s="38">
        <f t="shared" si="0"/>
        <v>1.0615434711820254E-2</v>
      </c>
      <c r="M12" s="38">
        <f t="shared" si="1"/>
        <v>1.062235255783643E-2</v>
      </c>
      <c r="N12" s="38">
        <f t="shared" si="2"/>
        <v>1.0608525870484869E-2</v>
      </c>
      <c r="O12" s="38">
        <f t="shared" si="3"/>
        <v>1.0623397332299007E-2</v>
      </c>
      <c r="P12" s="38">
        <f t="shared" si="4"/>
        <v>1.0606676218377777E-2</v>
      </c>
      <c r="Q12" s="38">
        <f t="shared" si="5"/>
        <v>1.0625185940753963E-2</v>
      </c>
      <c r="R12" s="38">
        <f t="shared" si="6"/>
        <v>1.0605260378155699E-2</v>
      </c>
      <c r="S12" s="38">
        <f t="shared" si="7"/>
        <v>1.0606792547940601E-2</v>
      </c>
    </row>
    <row r="13" spans="1:19" s="7" customFormat="1" x14ac:dyDescent="0.25">
      <c r="A13" s="36" t="s">
        <v>22</v>
      </c>
      <c r="B13" s="63">
        <v>5199</v>
      </c>
      <c r="C13" s="63">
        <v>5265</v>
      </c>
      <c r="D13" s="63">
        <v>5515</v>
      </c>
      <c r="E13" s="63">
        <v>5793</v>
      </c>
      <c r="F13" s="63">
        <v>6099</v>
      </c>
      <c r="G13" s="63">
        <v>6373</v>
      </c>
      <c r="H13" s="63">
        <v>6632</v>
      </c>
      <c r="I13" s="63">
        <v>6890</v>
      </c>
      <c r="K13" s="37"/>
      <c r="L13" s="38">
        <f t="shared" si="0"/>
        <v>0.11863633251945326</v>
      </c>
      <c r="M13" s="38">
        <f t="shared" si="1"/>
        <v>0.11861848330554679</v>
      </c>
      <c r="N13" s="38">
        <f t="shared" si="2"/>
        <v>0.1186353174005636</v>
      </c>
      <c r="O13" s="38">
        <f t="shared" si="3"/>
        <v>0.11862879610099727</v>
      </c>
      <c r="P13" s="38">
        <f t="shared" si="4"/>
        <v>0.11862989185404185</v>
      </c>
      <c r="Q13" s="38">
        <f t="shared" si="5"/>
        <v>0.11862040725161002</v>
      </c>
      <c r="R13" s="38">
        <f t="shared" si="6"/>
        <v>0.11862981844199982</v>
      </c>
      <c r="S13" s="38">
        <f t="shared" si="7"/>
        <v>0.11862130707251567</v>
      </c>
    </row>
    <row r="14" spans="1:19" s="7" customFormat="1" x14ac:dyDescent="0.25">
      <c r="A14" s="36" t="s">
        <v>48</v>
      </c>
      <c r="B14" s="63">
        <v>5682</v>
      </c>
      <c r="C14" s="63">
        <v>5676</v>
      </c>
      <c r="D14" s="63">
        <v>5678</v>
      </c>
      <c r="E14" s="63">
        <v>5664</v>
      </c>
      <c r="F14" s="63">
        <v>5672</v>
      </c>
      <c r="G14" s="63">
        <v>5656</v>
      </c>
      <c r="H14" s="63">
        <v>5627</v>
      </c>
      <c r="I14" s="63">
        <v>5599</v>
      </c>
      <c r="K14" s="37"/>
      <c r="L14" s="38">
        <f t="shared" si="0"/>
        <v>8.6929914477609657E-2</v>
      </c>
      <c r="M14" s="38">
        <f t="shared" si="1"/>
        <v>8.6933880626732629E-2</v>
      </c>
      <c r="N14" s="38">
        <f t="shared" si="2"/>
        <v>8.6933888599687661E-2</v>
      </c>
      <c r="O14" s="38">
        <f t="shared" si="3"/>
        <v>8.6924493554327811E-2</v>
      </c>
      <c r="P14" s="38">
        <f t="shared" si="4"/>
        <v>8.6932532262514184E-2</v>
      </c>
      <c r="Q14" s="38">
        <f t="shared" si="5"/>
        <v>8.6936473047541457E-2</v>
      </c>
      <c r="R14" s="38">
        <f t="shared" si="6"/>
        <v>8.6927640116171295E-2</v>
      </c>
      <c r="S14" s="38">
        <f t="shared" si="7"/>
        <v>8.6934244235695984E-2</v>
      </c>
    </row>
    <row r="15" spans="1:19" s="7" customFormat="1" x14ac:dyDescent="0.25">
      <c r="A15" s="36" t="s">
        <v>49</v>
      </c>
      <c r="B15" s="63">
        <v>274</v>
      </c>
      <c r="C15" s="63">
        <v>275</v>
      </c>
      <c r="D15" s="63">
        <v>285</v>
      </c>
      <c r="E15" s="63">
        <v>295</v>
      </c>
      <c r="F15" s="63">
        <v>308</v>
      </c>
      <c r="G15" s="63">
        <v>317</v>
      </c>
      <c r="H15" s="63">
        <v>324</v>
      </c>
      <c r="I15" s="63">
        <v>332</v>
      </c>
      <c r="K15" s="37"/>
      <c r="L15" s="38">
        <f t="shared" si="0"/>
        <v>7.8366319643061438E-3</v>
      </c>
      <c r="M15" s="38">
        <f t="shared" si="1"/>
        <v>7.8233905152058254E-3</v>
      </c>
      <c r="N15" s="38">
        <f t="shared" si="2"/>
        <v>7.8242964996568295E-3</v>
      </c>
      <c r="O15" s="38">
        <f t="shared" si="3"/>
        <v>7.8319970264960435E-3</v>
      </c>
      <c r="P15" s="38">
        <f t="shared" si="4"/>
        <v>7.8295795414103416E-3</v>
      </c>
      <c r="Q15" s="38">
        <f t="shared" si="5"/>
        <v>7.8234902144672866E-3</v>
      </c>
      <c r="R15" s="38">
        <f t="shared" si="6"/>
        <v>7.8158923143725571E-3</v>
      </c>
      <c r="S15" s="38">
        <f t="shared" si="7"/>
        <v>7.8322206232749065E-3</v>
      </c>
    </row>
    <row r="16" spans="1:19" s="7" customFormat="1" x14ac:dyDescent="0.25">
      <c r="A16" s="36" t="s">
        <v>50</v>
      </c>
      <c r="B16" s="63">
        <v>338</v>
      </c>
      <c r="C16" s="63">
        <v>338</v>
      </c>
      <c r="D16" s="63">
        <v>351</v>
      </c>
      <c r="E16" s="63">
        <v>357</v>
      </c>
      <c r="F16" s="63">
        <v>364</v>
      </c>
      <c r="G16" s="63">
        <v>369</v>
      </c>
      <c r="H16" s="63">
        <v>373</v>
      </c>
      <c r="I16" s="63">
        <v>377</v>
      </c>
      <c r="K16" s="37"/>
      <c r="L16" s="38">
        <f t="shared" si="0"/>
        <v>9.5375151669065163E-3</v>
      </c>
      <c r="M16" s="38">
        <f t="shared" si="1"/>
        <v>9.5318668922729829E-3</v>
      </c>
      <c r="N16" s="38">
        <f t="shared" si="2"/>
        <v>9.5227759841558374E-3</v>
      </c>
      <c r="O16" s="38">
        <f t="shared" si="3"/>
        <v>9.5416276894293734E-3</v>
      </c>
      <c r="P16" s="38">
        <f t="shared" si="4"/>
        <v>9.5460386562114807E-3</v>
      </c>
      <c r="Q16" s="38">
        <f t="shared" si="5"/>
        <v>9.5442553411618641E-3</v>
      </c>
      <c r="R16" s="38">
        <f t="shared" si="6"/>
        <v>9.5391540074676491E-3</v>
      </c>
      <c r="S16" s="38">
        <f t="shared" si="7"/>
        <v>9.534166203024632E-3</v>
      </c>
    </row>
    <row r="17" spans="1:19" s="7" customFormat="1" x14ac:dyDescent="0.25">
      <c r="A17" s="36" t="s">
        <v>23</v>
      </c>
      <c r="B17" s="63">
        <v>4582</v>
      </c>
      <c r="C17" s="63">
        <v>4637</v>
      </c>
      <c r="D17" s="63">
        <v>4874</v>
      </c>
      <c r="E17" s="63">
        <v>5150</v>
      </c>
      <c r="F17" s="63">
        <v>5449</v>
      </c>
      <c r="G17" s="63">
        <v>5722</v>
      </c>
      <c r="H17" s="63">
        <v>5983</v>
      </c>
      <c r="I17" s="63">
        <v>6243</v>
      </c>
      <c r="K17" s="37"/>
      <c r="L17" s="38">
        <f t="shared" si="0"/>
        <v>7.8153783175274619E-2</v>
      </c>
      <c r="M17" s="38">
        <f t="shared" si="1"/>
        <v>7.8152124450137361E-2</v>
      </c>
      <c r="N17" s="38">
        <f t="shared" si="2"/>
        <v>7.8165343597145373E-2</v>
      </c>
      <c r="O17" s="38">
        <f t="shared" si="3"/>
        <v>7.8159384437935381E-2</v>
      </c>
      <c r="P17" s="38">
        <f t="shared" si="4"/>
        <v>7.8159963279591488E-2</v>
      </c>
      <c r="Q17" s="38">
        <f t="shared" si="5"/>
        <v>7.8156586351964152E-2</v>
      </c>
      <c r="R17" s="38">
        <f t="shared" si="6"/>
        <v>7.8163171990332486E-2</v>
      </c>
      <c r="S17" s="38">
        <f t="shared" si="7"/>
        <v>7.8157667413648491E-2</v>
      </c>
    </row>
    <row r="18" spans="1:19" s="7" customFormat="1" x14ac:dyDescent="0.25">
      <c r="A18" s="36" t="s">
        <v>51</v>
      </c>
      <c r="B18" s="63">
        <v>5876</v>
      </c>
      <c r="C18" s="63">
        <v>5869</v>
      </c>
      <c r="D18" s="63">
        <v>5846</v>
      </c>
      <c r="E18" s="63">
        <v>5816</v>
      </c>
      <c r="F18" s="63">
        <v>5791</v>
      </c>
      <c r="G18" s="63">
        <v>5761</v>
      </c>
      <c r="H18" s="63">
        <v>5727</v>
      </c>
      <c r="I18" s="63">
        <v>5694</v>
      </c>
      <c r="K18" s="39"/>
      <c r="L18" s="38">
        <f t="shared" si="0"/>
        <v>7.6326557121517175E-2</v>
      </c>
      <c r="M18" s="38">
        <f t="shared" si="1"/>
        <v>7.6328829121743769E-2</v>
      </c>
      <c r="N18" s="38">
        <f t="shared" si="2"/>
        <v>7.6328502415458938E-2</v>
      </c>
      <c r="O18" s="38">
        <f t="shared" si="3"/>
        <v>7.6321452942102783E-2</v>
      </c>
      <c r="P18" s="38">
        <f t="shared" si="4"/>
        <v>7.6321893615899625E-2</v>
      </c>
      <c r="Q18" s="38">
        <f t="shared" si="5"/>
        <v>7.6326876705795063E-2</v>
      </c>
      <c r="R18" s="38">
        <f t="shared" si="6"/>
        <v>7.6319296375266521E-2</v>
      </c>
      <c r="S18" s="38">
        <f t="shared" si="7"/>
        <v>7.6325031500495966E-2</v>
      </c>
    </row>
    <row r="19" spans="1:19" s="7" customFormat="1" x14ac:dyDescent="0.25">
      <c r="A19" s="36" t="s">
        <v>24</v>
      </c>
      <c r="B19" s="63">
        <v>3416</v>
      </c>
      <c r="C19" s="63">
        <v>3519</v>
      </c>
      <c r="D19" s="63">
        <v>3596</v>
      </c>
      <c r="E19" s="63">
        <v>3927</v>
      </c>
      <c r="F19" s="63">
        <v>4275</v>
      </c>
      <c r="G19" s="63">
        <v>4602</v>
      </c>
      <c r="H19" s="63">
        <v>4920</v>
      </c>
      <c r="I19" s="63">
        <v>5237</v>
      </c>
      <c r="K19" s="39"/>
      <c r="L19" s="38">
        <f t="shared" si="0"/>
        <v>5.4156031517034735E-2</v>
      </c>
      <c r="M19" s="38">
        <f t="shared" si="1"/>
        <v>5.4162626402548826E-2</v>
      </c>
      <c r="N19" s="38">
        <f t="shared" si="2"/>
        <v>5.4150102397301531E-2</v>
      </c>
      <c r="O19" s="38">
        <f t="shared" si="3"/>
        <v>5.4161781946072685E-2</v>
      </c>
      <c r="P19" s="38">
        <f t="shared" si="4"/>
        <v>5.4159857093991105E-2</v>
      </c>
      <c r="Q19" s="38">
        <f t="shared" si="5"/>
        <v>5.415200687196263E-2</v>
      </c>
      <c r="R19" s="38">
        <f t="shared" si="6"/>
        <v>5.4158777684822336E-2</v>
      </c>
      <c r="S19" s="38">
        <f t="shared" si="7"/>
        <v>5.4154387053409858E-2</v>
      </c>
    </row>
    <row r="20" spans="1:19" s="43" customFormat="1" x14ac:dyDescent="0.25">
      <c r="A20" s="40" t="s">
        <v>86</v>
      </c>
      <c r="B20" s="41">
        <f t="shared" ref="B20:I20" si="8">SUM(B5:B19)</f>
        <v>68815</v>
      </c>
      <c r="C20" s="41">
        <f t="shared" ref="C20" si="9">SUM(C5:C19)</f>
        <v>69119</v>
      </c>
      <c r="D20" s="41">
        <f t="shared" si="8"/>
        <v>71968</v>
      </c>
      <c r="E20" s="41">
        <f t="shared" si="8"/>
        <v>74909</v>
      </c>
      <c r="F20" s="41">
        <f t="shared" si="8"/>
        <v>78522</v>
      </c>
      <c r="G20" s="41">
        <f t="shared" si="8"/>
        <v>81365</v>
      </c>
      <c r="H20" s="41">
        <f t="shared" si="8"/>
        <v>83824</v>
      </c>
      <c r="I20" s="41">
        <f t="shared" si="8"/>
        <v>86283</v>
      </c>
      <c r="K20" s="54"/>
      <c r="L20" s="42">
        <f t="shared" si="0"/>
        <v>2.8422338227270492E-2</v>
      </c>
      <c r="M20" s="42">
        <f t="shared" si="1"/>
        <v>2.8431899637891157E-2</v>
      </c>
      <c r="N20" s="42">
        <f t="shared" si="2"/>
        <v>2.8164042397903977E-2</v>
      </c>
      <c r="O20" s="42">
        <f t="shared" si="3"/>
        <v>2.7983216570050873E-2</v>
      </c>
      <c r="P20" s="42">
        <f t="shared" si="4"/>
        <v>2.7773965577006062E-2</v>
      </c>
      <c r="Q20" s="42">
        <f t="shared" si="5"/>
        <v>2.7631007447620284E-2</v>
      </c>
      <c r="R20" s="42">
        <f t="shared" si="6"/>
        <v>2.7520688778910611E-2</v>
      </c>
      <c r="S20" s="42">
        <f t="shared" si="7"/>
        <v>2.7417444680047195E-2</v>
      </c>
    </row>
    <row r="22" spans="1:19" s="9" customFormat="1" ht="26.25" customHeight="1" x14ac:dyDescent="0.25">
      <c r="A22" s="93" t="s">
        <v>66</v>
      </c>
      <c r="B22" s="93"/>
      <c r="C22" s="93"/>
      <c r="D22" s="93"/>
      <c r="E22" s="93"/>
      <c r="F22" s="93"/>
      <c r="G22" s="93"/>
      <c r="H22" s="93"/>
      <c r="I22" s="93"/>
      <c r="J22" s="93"/>
      <c r="K22" s="93"/>
      <c r="L22" s="93"/>
      <c r="M22" s="93"/>
      <c r="N22" s="93"/>
      <c r="O22" s="93"/>
      <c r="P22" s="93"/>
      <c r="Q22" s="93"/>
    </row>
    <row r="23" spans="1:19" s="9" customFormat="1" ht="15.75" customHeight="1" x14ac:dyDescent="0.25">
      <c r="A23" s="10"/>
      <c r="B23" s="18" t="s">
        <v>60</v>
      </c>
      <c r="C23" s="18" t="s">
        <v>60</v>
      </c>
      <c r="D23" s="96" t="s">
        <v>61</v>
      </c>
      <c r="E23" s="96"/>
      <c r="F23" s="96"/>
      <c r="G23" s="96"/>
      <c r="H23" s="96"/>
      <c r="I23" s="96"/>
      <c r="L23" s="96" t="s">
        <v>62</v>
      </c>
      <c r="M23" s="96"/>
      <c r="N23" s="96"/>
      <c r="O23" s="96"/>
      <c r="P23" s="96"/>
      <c r="Q23" s="96"/>
      <c r="R23" s="96"/>
      <c r="S23" s="96"/>
    </row>
    <row r="24" spans="1:19" x14ac:dyDescent="0.25">
      <c r="A24" s="48" t="s">
        <v>0</v>
      </c>
      <c r="B24" s="4">
        <v>2020</v>
      </c>
      <c r="C24" s="4">
        <v>2021</v>
      </c>
      <c r="D24" s="4">
        <v>2025</v>
      </c>
      <c r="E24" s="4">
        <v>2030</v>
      </c>
      <c r="F24" s="4">
        <v>2035</v>
      </c>
      <c r="G24" s="4">
        <v>2040</v>
      </c>
      <c r="H24" s="4">
        <v>2045</v>
      </c>
      <c r="I24" s="4">
        <v>2050</v>
      </c>
      <c r="L24" s="4">
        <v>2020</v>
      </c>
      <c r="M24" s="4">
        <v>2021</v>
      </c>
      <c r="N24" s="4">
        <v>2025</v>
      </c>
      <c r="O24" s="4">
        <v>2030</v>
      </c>
      <c r="P24" s="4">
        <v>2035</v>
      </c>
      <c r="Q24" s="4">
        <v>2040</v>
      </c>
      <c r="R24" s="4">
        <v>2045</v>
      </c>
      <c r="S24" s="4">
        <v>2050</v>
      </c>
    </row>
    <row r="25" spans="1:19" s="7" customFormat="1" x14ac:dyDescent="0.25">
      <c r="A25" s="36" t="s">
        <v>18</v>
      </c>
      <c r="B25" s="63">
        <v>212424</v>
      </c>
      <c r="C25" s="63">
        <v>218033</v>
      </c>
      <c r="D25" s="63">
        <v>243986</v>
      </c>
      <c r="E25" s="63">
        <v>274081</v>
      </c>
      <c r="F25" s="63">
        <v>307050</v>
      </c>
      <c r="G25" s="63">
        <v>336735</v>
      </c>
      <c r="H25" s="63">
        <v>364777</v>
      </c>
      <c r="I25" s="63">
        <v>392819</v>
      </c>
      <c r="K25" s="52"/>
      <c r="L25" s="38">
        <f t="shared" ref="L25:L40" si="10">B25/(B25+B5)</f>
        <v>0.98773376979661676</v>
      </c>
      <c r="M25" s="38">
        <f t="shared" ref="M25:M40" si="11">C25/(C25+C5)</f>
        <v>0.98773670381444234</v>
      </c>
      <c r="N25" s="38">
        <f t="shared" ref="N25:N40" si="12">D25/(D25+D5)</f>
        <v>0.98773358810765299</v>
      </c>
      <c r="O25" s="38">
        <f t="shared" ref="O25:O40" si="13">E25/(E25+E5)</f>
        <v>0.98773622983667531</v>
      </c>
      <c r="P25" s="38">
        <f t="shared" ref="P25:P40" si="14">F25/(F25+F5)</f>
        <v>0.98773414655330483</v>
      </c>
      <c r="Q25" s="38">
        <f t="shared" ref="Q25:Q40" si="15">G25/(G25+G5)</f>
        <v>0.98773308459243747</v>
      </c>
      <c r="R25" s="38">
        <f t="shared" ref="R25:R40" si="16">H25/(H25+H5)</f>
        <v>0.98773378246282906</v>
      </c>
      <c r="S25" s="38">
        <f t="shared" ref="S25:S40" si="17">I25/(I25+I5)</f>
        <v>0.98773438069686215</v>
      </c>
    </row>
    <row r="26" spans="1:19" s="7" customFormat="1" x14ac:dyDescent="0.25">
      <c r="A26" s="36" t="s">
        <v>19</v>
      </c>
      <c r="B26" s="63">
        <v>156319</v>
      </c>
      <c r="C26" s="63">
        <v>157993</v>
      </c>
      <c r="D26" s="63">
        <v>165958</v>
      </c>
      <c r="E26" s="63">
        <v>175047</v>
      </c>
      <c r="F26" s="63">
        <v>185220</v>
      </c>
      <c r="G26" s="63">
        <v>194155</v>
      </c>
      <c r="H26" s="63">
        <v>202469</v>
      </c>
      <c r="I26" s="63">
        <v>210783</v>
      </c>
      <c r="K26" s="52"/>
      <c r="L26" s="38">
        <f t="shared" si="10"/>
        <v>0.98093588609223314</v>
      </c>
      <c r="M26" s="38">
        <f t="shared" si="11"/>
        <v>0.98093304524909353</v>
      </c>
      <c r="N26" s="38">
        <f t="shared" si="12"/>
        <v>0.98093780107930462</v>
      </c>
      <c r="O26" s="38">
        <f t="shared" si="13"/>
        <v>0.98093572953617003</v>
      </c>
      <c r="P26" s="38">
        <f t="shared" si="14"/>
        <v>0.98093422306959011</v>
      </c>
      <c r="Q26" s="38">
        <f t="shared" si="15"/>
        <v>0.98093751263085571</v>
      </c>
      <c r="R26" s="38">
        <f t="shared" si="16"/>
        <v>0.98093544698746149</v>
      </c>
      <c r="S26" s="38">
        <f t="shared" si="17"/>
        <v>0.98093354430379742</v>
      </c>
    </row>
    <row r="27" spans="1:19" s="7" customFormat="1" x14ac:dyDescent="0.25">
      <c r="A27" s="36" t="s">
        <v>44</v>
      </c>
      <c r="B27" s="63">
        <v>28618</v>
      </c>
      <c r="C27" s="63">
        <v>28586</v>
      </c>
      <c r="D27" s="63">
        <v>29093</v>
      </c>
      <c r="E27" s="63">
        <v>29678</v>
      </c>
      <c r="F27" s="63">
        <v>30295</v>
      </c>
      <c r="G27" s="63">
        <v>30874</v>
      </c>
      <c r="H27" s="63">
        <v>31438</v>
      </c>
      <c r="I27" s="63">
        <v>32001</v>
      </c>
      <c r="K27" s="52"/>
      <c r="L27" s="38">
        <f t="shared" si="10"/>
        <v>0.98890770240851444</v>
      </c>
      <c r="M27" s="38">
        <f t="shared" si="11"/>
        <v>0.98892963398602363</v>
      </c>
      <c r="N27" s="38">
        <f t="shared" si="12"/>
        <v>0.98891872599340558</v>
      </c>
      <c r="O27" s="38">
        <f t="shared" si="13"/>
        <v>0.98890406850821366</v>
      </c>
      <c r="P27" s="38">
        <f t="shared" si="14"/>
        <v>0.98893386433374686</v>
      </c>
      <c r="Q27" s="38">
        <f t="shared" si="15"/>
        <v>0.98891736066623959</v>
      </c>
      <c r="R27" s="38">
        <f t="shared" si="16"/>
        <v>0.98892733564013846</v>
      </c>
      <c r="S27" s="38">
        <f t="shared" si="17"/>
        <v>0.9889060568603214</v>
      </c>
    </row>
    <row r="28" spans="1:19" s="7" customFormat="1" x14ac:dyDescent="0.25">
      <c r="A28" s="36" t="s">
        <v>20</v>
      </c>
      <c r="B28" s="63">
        <v>1295219</v>
      </c>
      <c r="C28" s="63">
        <v>1292677</v>
      </c>
      <c r="D28" s="63">
        <v>1359896</v>
      </c>
      <c r="E28" s="63">
        <v>1415620</v>
      </c>
      <c r="F28" s="63">
        <v>1486792</v>
      </c>
      <c r="G28" s="63">
        <v>1540309</v>
      </c>
      <c r="H28" s="63">
        <v>1584996</v>
      </c>
      <c r="I28" s="63">
        <v>1629685</v>
      </c>
      <c r="K28" s="52"/>
      <c r="L28" s="38">
        <f t="shared" si="10"/>
        <v>0.97825247939408455</v>
      </c>
      <c r="M28" s="38">
        <f t="shared" si="11"/>
        <v>0.97825284127457401</v>
      </c>
      <c r="N28" s="38">
        <f t="shared" si="12"/>
        <v>0.97825306608676765</v>
      </c>
      <c r="O28" s="38">
        <f t="shared" si="13"/>
        <v>0.97825290755930872</v>
      </c>
      <c r="P28" s="38">
        <f t="shared" si="14"/>
        <v>0.97825303123215279</v>
      </c>
      <c r="Q28" s="38">
        <f t="shared" si="15"/>
        <v>0.97825284795475032</v>
      </c>
      <c r="R28" s="38">
        <f t="shared" si="16"/>
        <v>0.97825249717324436</v>
      </c>
      <c r="S28" s="38">
        <f t="shared" si="17"/>
        <v>0.97825277895497609</v>
      </c>
    </row>
    <row r="29" spans="1:19" s="7" customFormat="1" x14ac:dyDescent="0.25">
      <c r="A29" s="36" t="s">
        <v>45</v>
      </c>
      <c r="B29" s="63">
        <v>27527</v>
      </c>
      <c r="C29" s="63">
        <v>27624</v>
      </c>
      <c r="D29" s="63">
        <v>27494</v>
      </c>
      <c r="E29" s="63">
        <v>27294</v>
      </c>
      <c r="F29" s="63">
        <v>27163</v>
      </c>
      <c r="G29" s="63">
        <v>26966</v>
      </c>
      <c r="H29" s="63">
        <v>26732</v>
      </c>
      <c r="I29" s="63">
        <v>26499</v>
      </c>
      <c r="K29" s="52"/>
      <c r="L29" s="38">
        <f t="shared" si="10"/>
        <v>0.98314225508053854</v>
      </c>
      <c r="M29" s="38">
        <f t="shared" si="11"/>
        <v>0.98316546250489378</v>
      </c>
      <c r="N29" s="38">
        <f t="shared" si="12"/>
        <v>0.98315751832647957</v>
      </c>
      <c r="O29" s="38">
        <f t="shared" si="13"/>
        <v>0.98314242489734172</v>
      </c>
      <c r="P29" s="38">
        <f t="shared" si="14"/>
        <v>0.98313366390386914</v>
      </c>
      <c r="Q29" s="38">
        <f t="shared" si="15"/>
        <v>0.98315589908123091</v>
      </c>
      <c r="R29" s="38">
        <f t="shared" si="16"/>
        <v>0.98315557190143432</v>
      </c>
      <c r="S29" s="38">
        <f t="shared" si="17"/>
        <v>0.98315586391125287</v>
      </c>
    </row>
    <row r="30" spans="1:19" s="7" customFormat="1" x14ac:dyDescent="0.25">
      <c r="A30" s="36" t="s">
        <v>46</v>
      </c>
      <c r="B30" s="63">
        <v>59028</v>
      </c>
      <c r="C30" s="63">
        <v>59152</v>
      </c>
      <c r="D30" s="63">
        <v>60337</v>
      </c>
      <c r="E30" s="63">
        <v>61449</v>
      </c>
      <c r="F30" s="63">
        <v>63023</v>
      </c>
      <c r="G30" s="63">
        <v>64069</v>
      </c>
      <c r="H30" s="63">
        <v>64851</v>
      </c>
      <c r="I30" s="63">
        <v>65635</v>
      </c>
      <c r="K30" s="52"/>
      <c r="L30" s="38">
        <f t="shared" si="10"/>
        <v>0.94046044770174464</v>
      </c>
      <c r="M30" s="38">
        <f t="shared" si="11"/>
        <v>0.94045820945355108</v>
      </c>
      <c r="N30" s="38">
        <f t="shared" si="12"/>
        <v>0.94045856258864968</v>
      </c>
      <c r="O30" s="38">
        <f t="shared" si="13"/>
        <v>0.94046434748006547</v>
      </c>
      <c r="P30" s="38">
        <f t="shared" si="14"/>
        <v>0.94045931386447401</v>
      </c>
      <c r="Q30" s="38">
        <f t="shared" si="15"/>
        <v>0.94046238532110094</v>
      </c>
      <c r="R30" s="38">
        <f t="shared" si="16"/>
        <v>0.94045564627231459</v>
      </c>
      <c r="S30" s="38">
        <f t="shared" si="17"/>
        <v>0.94046424989253474</v>
      </c>
    </row>
    <row r="31" spans="1:19" s="7" customFormat="1" x14ac:dyDescent="0.25">
      <c r="A31" s="36" t="s">
        <v>21</v>
      </c>
      <c r="B31" s="63">
        <v>174721</v>
      </c>
      <c r="C31" s="63">
        <v>176403</v>
      </c>
      <c r="D31" s="63">
        <v>186684</v>
      </c>
      <c r="E31" s="63">
        <v>196262</v>
      </c>
      <c r="F31" s="63">
        <v>212154</v>
      </c>
      <c r="G31" s="63">
        <v>220829</v>
      </c>
      <c r="H31" s="63">
        <v>225898</v>
      </c>
      <c r="I31" s="63">
        <v>230968</v>
      </c>
      <c r="K31" s="52"/>
      <c r="L31" s="38">
        <f t="shared" si="10"/>
        <v>0.9778430714125812</v>
      </c>
      <c r="M31" s="38">
        <f t="shared" si="11"/>
        <v>0.97783826032006471</v>
      </c>
      <c r="N31" s="38">
        <f t="shared" si="12"/>
        <v>0.97783830500484514</v>
      </c>
      <c r="O31" s="38">
        <f t="shared" si="13"/>
        <v>0.97783867271187286</v>
      </c>
      <c r="P31" s="38">
        <f t="shared" si="14"/>
        <v>0.97783943732082113</v>
      </c>
      <c r="Q31" s="38">
        <f t="shared" si="15"/>
        <v>0.97784203371517886</v>
      </c>
      <c r="R31" s="38">
        <f t="shared" si="16"/>
        <v>0.97784145755507168</v>
      </c>
      <c r="S31" s="38">
        <f t="shared" si="17"/>
        <v>0.97784100049957245</v>
      </c>
    </row>
    <row r="32" spans="1:19" s="7" customFormat="1" x14ac:dyDescent="0.25">
      <c r="A32" s="36" t="s">
        <v>47</v>
      </c>
      <c r="B32" s="63">
        <v>45576</v>
      </c>
      <c r="C32" s="63">
        <v>45546</v>
      </c>
      <c r="D32" s="63">
        <v>45606</v>
      </c>
      <c r="E32" s="63">
        <v>45914</v>
      </c>
      <c r="F32" s="63">
        <v>46267</v>
      </c>
      <c r="G32" s="63">
        <v>46558</v>
      </c>
      <c r="H32" s="63">
        <v>46833</v>
      </c>
      <c r="I32" s="63">
        <v>47106</v>
      </c>
      <c r="K32" s="52"/>
      <c r="L32" s="38">
        <f t="shared" si="10"/>
        <v>0.98938456528817975</v>
      </c>
      <c r="M32" s="38">
        <f t="shared" si="11"/>
        <v>0.98937764744216361</v>
      </c>
      <c r="N32" s="38">
        <f t="shared" si="12"/>
        <v>0.98939147412951511</v>
      </c>
      <c r="O32" s="38">
        <f t="shared" si="13"/>
        <v>0.989376602667701</v>
      </c>
      <c r="P32" s="38">
        <f t="shared" si="14"/>
        <v>0.98939332378162226</v>
      </c>
      <c r="Q32" s="38">
        <f t="shared" si="15"/>
        <v>0.98937481405924599</v>
      </c>
      <c r="R32" s="38">
        <f t="shared" si="16"/>
        <v>0.98939473962184432</v>
      </c>
      <c r="S32" s="38">
        <f t="shared" si="17"/>
        <v>0.98939320745205939</v>
      </c>
    </row>
    <row r="33" spans="1:19" s="7" customFormat="1" x14ac:dyDescent="0.25">
      <c r="A33" s="36" t="s">
        <v>22</v>
      </c>
      <c r="B33" s="63">
        <v>38624</v>
      </c>
      <c r="C33" s="63">
        <v>39121</v>
      </c>
      <c r="D33" s="63">
        <v>40972</v>
      </c>
      <c r="E33" s="63">
        <v>43040</v>
      </c>
      <c r="F33" s="63">
        <v>45313</v>
      </c>
      <c r="G33" s="63">
        <v>47353</v>
      </c>
      <c r="H33" s="63">
        <v>49273</v>
      </c>
      <c r="I33" s="63">
        <v>51194</v>
      </c>
      <c r="K33" s="52"/>
      <c r="L33" s="38">
        <f t="shared" si="10"/>
        <v>0.88136366748054673</v>
      </c>
      <c r="M33" s="38">
        <f t="shared" si="11"/>
        <v>0.88138151669445319</v>
      </c>
      <c r="N33" s="38">
        <f t="shared" si="12"/>
        <v>0.88136468259943646</v>
      </c>
      <c r="O33" s="38">
        <f t="shared" si="13"/>
        <v>0.8813712038990027</v>
      </c>
      <c r="P33" s="38">
        <f t="shared" si="14"/>
        <v>0.88137010814595818</v>
      </c>
      <c r="Q33" s="38">
        <f t="shared" si="15"/>
        <v>0.88137959274838995</v>
      </c>
      <c r="R33" s="38">
        <f t="shared" si="16"/>
        <v>0.88137018155800018</v>
      </c>
      <c r="S33" s="38">
        <f t="shared" si="17"/>
        <v>0.88137869292748439</v>
      </c>
    </row>
    <row r="34" spans="1:19" s="7" customFormat="1" x14ac:dyDescent="0.25">
      <c r="A34" s="36" t="s">
        <v>48</v>
      </c>
      <c r="B34" s="63">
        <v>59681</v>
      </c>
      <c r="C34" s="63">
        <v>59615</v>
      </c>
      <c r="D34" s="63">
        <v>59636</v>
      </c>
      <c r="E34" s="63">
        <v>59496</v>
      </c>
      <c r="F34" s="63">
        <v>59574</v>
      </c>
      <c r="G34" s="63">
        <v>59403</v>
      </c>
      <c r="H34" s="63">
        <v>59105</v>
      </c>
      <c r="I34" s="63">
        <v>58806</v>
      </c>
      <c r="K34" s="52"/>
      <c r="L34" s="38">
        <f t="shared" si="10"/>
        <v>0.91307008552239033</v>
      </c>
      <c r="M34" s="38">
        <f t="shared" si="11"/>
        <v>0.91306611937326743</v>
      </c>
      <c r="N34" s="38">
        <f t="shared" si="12"/>
        <v>0.91306611140031235</v>
      </c>
      <c r="O34" s="38">
        <f t="shared" si="13"/>
        <v>0.91307550644567215</v>
      </c>
      <c r="P34" s="38">
        <f t="shared" si="14"/>
        <v>0.91306746773748582</v>
      </c>
      <c r="Q34" s="38">
        <f t="shared" si="15"/>
        <v>0.91306352695245852</v>
      </c>
      <c r="R34" s="38">
        <f t="shared" si="16"/>
        <v>0.91307235988382873</v>
      </c>
      <c r="S34" s="38">
        <f t="shared" si="17"/>
        <v>0.91306575576430404</v>
      </c>
    </row>
    <row r="35" spans="1:19" s="7" customFormat="1" x14ac:dyDescent="0.25">
      <c r="A35" s="36" t="s">
        <v>49</v>
      </c>
      <c r="B35" s="63">
        <v>34690</v>
      </c>
      <c r="C35" s="63">
        <v>34876</v>
      </c>
      <c r="D35" s="63">
        <v>36140</v>
      </c>
      <c r="E35" s="63">
        <v>37371</v>
      </c>
      <c r="F35" s="63">
        <v>39030</v>
      </c>
      <c r="G35" s="63">
        <v>40202</v>
      </c>
      <c r="H35" s="63">
        <v>41130</v>
      </c>
      <c r="I35" s="63">
        <v>42057</v>
      </c>
      <c r="K35" s="52"/>
      <c r="L35" s="38">
        <f t="shared" si="10"/>
        <v>0.99216336803569383</v>
      </c>
      <c r="M35" s="38">
        <f t="shared" si="11"/>
        <v>0.99217660948479414</v>
      </c>
      <c r="N35" s="38">
        <f t="shared" si="12"/>
        <v>0.99217570350034312</v>
      </c>
      <c r="O35" s="38">
        <f t="shared" si="13"/>
        <v>0.99216800297350394</v>
      </c>
      <c r="P35" s="38">
        <f t="shared" si="14"/>
        <v>0.99217042045858961</v>
      </c>
      <c r="Q35" s="38">
        <f t="shared" si="15"/>
        <v>0.99217650978553273</v>
      </c>
      <c r="R35" s="38">
        <f t="shared" si="16"/>
        <v>0.99218410768562748</v>
      </c>
      <c r="S35" s="38">
        <f t="shared" si="17"/>
        <v>0.99216777937672507</v>
      </c>
    </row>
    <row r="36" spans="1:19" s="7" customFormat="1" x14ac:dyDescent="0.25">
      <c r="A36" s="36" t="s">
        <v>50</v>
      </c>
      <c r="B36" s="63">
        <v>35101</v>
      </c>
      <c r="C36" s="63">
        <v>35122</v>
      </c>
      <c r="D36" s="63">
        <v>36508</v>
      </c>
      <c r="E36" s="63">
        <v>37058</v>
      </c>
      <c r="F36" s="63">
        <v>37767</v>
      </c>
      <c r="G36" s="63">
        <v>38293</v>
      </c>
      <c r="H36" s="63">
        <v>38729</v>
      </c>
      <c r="I36" s="63">
        <v>39165</v>
      </c>
      <c r="K36" s="52"/>
      <c r="L36" s="38">
        <f t="shared" si="10"/>
        <v>0.99046248483309351</v>
      </c>
      <c r="M36" s="38">
        <f t="shared" si="11"/>
        <v>0.99046813310772697</v>
      </c>
      <c r="N36" s="38">
        <f t="shared" si="12"/>
        <v>0.99047722401584415</v>
      </c>
      <c r="O36" s="38">
        <f t="shared" si="13"/>
        <v>0.99045837231057066</v>
      </c>
      <c r="P36" s="38">
        <f t="shared" si="14"/>
        <v>0.99045396134378849</v>
      </c>
      <c r="Q36" s="38">
        <f t="shared" si="15"/>
        <v>0.99045574465883812</v>
      </c>
      <c r="R36" s="38">
        <f t="shared" si="16"/>
        <v>0.99046084599253237</v>
      </c>
      <c r="S36" s="38">
        <f t="shared" si="17"/>
        <v>0.99046583379697539</v>
      </c>
    </row>
    <row r="37" spans="1:19" s="7" customFormat="1" x14ac:dyDescent="0.25">
      <c r="A37" s="36" t="s">
        <v>23</v>
      </c>
      <c r="B37" s="63">
        <v>54046</v>
      </c>
      <c r="C37" s="63">
        <v>54696</v>
      </c>
      <c r="D37" s="63">
        <v>57481</v>
      </c>
      <c r="E37" s="63">
        <v>60741</v>
      </c>
      <c r="F37" s="63">
        <v>64267</v>
      </c>
      <c r="G37" s="63">
        <v>67490</v>
      </c>
      <c r="H37" s="63">
        <v>70562</v>
      </c>
      <c r="I37" s="63">
        <v>73634</v>
      </c>
      <c r="K37" s="52"/>
      <c r="L37" s="38">
        <f t="shared" si="10"/>
        <v>0.92184621682472534</v>
      </c>
      <c r="M37" s="38">
        <f t="shared" si="11"/>
        <v>0.92184787554986269</v>
      </c>
      <c r="N37" s="38">
        <f t="shared" si="12"/>
        <v>0.92183465640285467</v>
      </c>
      <c r="O37" s="38">
        <f t="shared" si="13"/>
        <v>0.92184061556206465</v>
      </c>
      <c r="P37" s="38">
        <f t="shared" si="14"/>
        <v>0.92184003672040848</v>
      </c>
      <c r="Q37" s="38">
        <f t="shared" si="15"/>
        <v>0.92184341364803579</v>
      </c>
      <c r="R37" s="38">
        <f t="shared" si="16"/>
        <v>0.92183682800966749</v>
      </c>
      <c r="S37" s="38">
        <f t="shared" si="17"/>
        <v>0.92184233258635151</v>
      </c>
    </row>
    <row r="38" spans="1:19" s="7" customFormat="1" x14ac:dyDescent="0.25">
      <c r="A38" s="36" t="s">
        <v>51</v>
      </c>
      <c r="B38" s="63">
        <v>71109</v>
      </c>
      <c r="C38" s="63">
        <v>71022</v>
      </c>
      <c r="D38" s="63">
        <v>70744</v>
      </c>
      <c r="E38" s="63">
        <v>70388</v>
      </c>
      <c r="F38" s="63">
        <v>70085</v>
      </c>
      <c r="G38" s="63">
        <v>69717</v>
      </c>
      <c r="H38" s="63">
        <v>69313</v>
      </c>
      <c r="I38" s="63">
        <v>68908</v>
      </c>
      <c r="K38" s="52"/>
      <c r="L38" s="38">
        <f t="shared" si="10"/>
        <v>0.92367344287848285</v>
      </c>
      <c r="M38" s="38">
        <f t="shared" si="11"/>
        <v>0.92367117087825623</v>
      </c>
      <c r="N38" s="38">
        <f t="shared" si="12"/>
        <v>0.92367149758454103</v>
      </c>
      <c r="O38" s="38">
        <f t="shared" si="13"/>
        <v>0.9236785470578972</v>
      </c>
      <c r="P38" s="38">
        <f t="shared" si="14"/>
        <v>0.92367810638410042</v>
      </c>
      <c r="Q38" s="38">
        <f t="shared" si="15"/>
        <v>0.92367312329420492</v>
      </c>
      <c r="R38" s="38">
        <f t="shared" si="16"/>
        <v>0.92368070362473342</v>
      </c>
      <c r="S38" s="38">
        <f t="shared" si="17"/>
        <v>0.92367496849950403</v>
      </c>
    </row>
    <row r="39" spans="1:19" s="7" customFormat="1" x14ac:dyDescent="0.25">
      <c r="A39" s="36" t="s">
        <v>24</v>
      </c>
      <c r="B39" s="63">
        <v>59661</v>
      </c>
      <c r="C39" s="63">
        <v>61452</v>
      </c>
      <c r="D39" s="63">
        <v>62812</v>
      </c>
      <c r="E39" s="63">
        <v>68578</v>
      </c>
      <c r="F39" s="63">
        <v>74658</v>
      </c>
      <c r="G39" s="63">
        <v>80381</v>
      </c>
      <c r="H39" s="63">
        <v>85924</v>
      </c>
      <c r="I39" s="63">
        <v>91468</v>
      </c>
      <c r="K39" s="52"/>
      <c r="L39" s="38">
        <f t="shared" si="10"/>
        <v>0.94584396848296526</v>
      </c>
      <c r="M39" s="38">
        <f t="shared" si="11"/>
        <v>0.94583737359745113</v>
      </c>
      <c r="N39" s="38">
        <f t="shared" si="12"/>
        <v>0.94584989760269844</v>
      </c>
      <c r="O39" s="38">
        <f t="shared" si="13"/>
        <v>0.94583821805392732</v>
      </c>
      <c r="P39" s="38">
        <f t="shared" si="14"/>
        <v>0.94584014290600893</v>
      </c>
      <c r="Q39" s="38">
        <f t="shared" si="15"/>
        <v>0.94584799312803736</v>
      </c>
      <c r="R39" s="38">
        <f t="shared" si="16"/>
        <v>0.94584122231517764</v>
      </c>
      <c r="S39" s="38">
        <f t="shared" si="17"/>
        <v>0.9458456129465902</v>
      </c>
    </row>
    <row r="40" spans="1:19" s="43" customFormat="1" x14ac:dyDescent="0.25">
      <c r="A40" s="40" t="s">
        <v>86</v>
      </c>
      <c r="B40" s="41">
        <f t="shared" ref="B40:C40" si="18">SUM(B25:B39)</f>
        <v>2352344</v>
      </c>
      <c r="C40" s="41">
        <f t="shared" si="18"/>
        <v>2361918</v>
      </c>
      <c r="D40" s="41">
        <f t="shared" ref="D40" si="19">SUM(D25:D39)</f>
        <v>2483347</v>
      </c>
      <c r="E40" s="41">
        <f t="shared" ref="E40" si="20">SUM(E25:E39)</f>
        <v>2602017</v>
      </c>
      <c r="F40" s="41">
        <f t="shared" ref="F40" si="21">SUM(F25:F39)</f>
        <v>2748658</v>
      </c>
      <c r="G40" s="41">
        <f t="shared" ref="G40" si="22">SUM(G25:G39)</f>
        <v>2863334</v>
      </c>
      <c r="H40" s="41">
        <f t="shared" ref="H40" si="23">SUM(H25:H39)</f>
        <v>2962030</v>
      </c>
      <c r="I40" s="41">
        <f t="shared" ref="I40" si="24">SUM(I25:I39)</f>
        <v>3060728</v>
      </c>
      <c r="K40" s="54"/>
      <c r="L40" s="42">
        <f t="shared" si="10"/>
        <v>0.97157766177272953</v>
      </c>
      <c r="M40" s="42">
        <f t="shared" si="11"/>
        <v>0.97156810036210883</v>
      </c>
      <c r="N40" s="42">
        <f t="shared" si="12"/>
        <v>0.97183595760209607</v>
      </c>
      <c r="O40" s="42">
        <f t="shared" si="13"/>
        <v>0.97201678342994913</v>
      </c>
      <c r="P40" s="42">
        <f t="shared" si="14"/>
        <v>0.97222603442299393</v>
      </c>
      <c r="Q40" s="42">
        <f t="shared" si="15"/>
        <v>0.97236899255237974</v>
      </c>
      <c r="R40" s="42">
        <f t="shared" si="16"/>
        <v>0.97247931122108944</v>
      </c>
      <c r="S40" s="42">
        <f t="shared" si="17"/>
        <v>0.97258255531995286</v>
      </c>
    </row>
    <row r="43" spans="1:19" x14ac:dyDescent="0.25">
      <c r="A43" s="21">
        <v>1</v>
      </c>
      <c r="B43" s="22" t="s">
        <v>74</v>
      </c>
    </row>
    <row r="44" spans="1:19" x14ac:dyDescent="0.25">
      <c r="A44" s="21">
        <v>2</v>
      </c>
      <c r="B44" s="22" t="s">
        <v>131</v>
      </c>
    </row>
    <row r="46" spans="1:19" x14ac:dyDescent="0.25">
      <c r="B46" s="50" t="s">
        <v>166</v>
      </c>
    </row>
  </sheetData>
  <sheetProtection sheet="1" objects="1" scenarios="1"/>
  <mergeCells count="7">
    <mergeCell ref="L23:S23"/>
    <mergeCell ref="C1:R1"/>
    <mergeCell ref="A2:R2"/>
    <mergeCell ref="A22:Q22"/>
    <mergeCell ref="D3:I3"/>
    <mergeCell ref="D23:I23"/>
    <mergeCell ref="L3:S3"/>
  </mergeCells>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DF7F9-C1B1-4656-A151-A57982B3D13F}">
  <dimension ref="A1:T63"/>
  <sheetViews>
    <sheetView workbookViewId="0"/>
  </sheetViews>
  <sheetFormatPr defaultRowHeight="15" x14ac:dyDescent="0.25"/>
  <cols>
    <col min="1" max="1" width="20.140625" customWidth="1"/>
    <col min="2" max="2" width="10.7109375" customWidth="1"/>
    <col min="3" max="3" width="11.28515625" bestFit="1" customWidth="1"/>
    <col min="4" max="4" width="11.140625" customWidth="1"/>
    <col min="5" max="5" width="11.28515625" bestFit="1" customWidth="1"/>
    <col min="6" max="6" width="10.7109375" customWidth="1"/>
    <col min="7" max="7" width="11.28515625" customWidth="1"/>
    <col min="8" max="8" width="10.28515625" customWidth="1"/>
    <col min="9" max="9" width="11.28515625" customWidth="1"/>
    <col min="10" max="10" width="2.28515625" customWidth="1"/>
    <col min="11" max="11" width="11.28515625" bestFit="1" customWidth="1"/>
    <col min="12" max="12" width="10.42578125" customWidth="1"/>
    <col min="13" max="13" width="11.28515625" bestFit="1" customWidth="1"/>
    <col min="14" max="14" width="10.85546875" customWidth="1"/>
    <col min="15" max="15" width="11.28515625" bestFit="1" customWidth="1"/>
    <col min="16" max="16" width="10.85546875" customWidth="1"/>
    <col min="17" max="17" width="11.28515625" bestFit="1" customWidth="1"/>
  </cols>
  <sheetData>
    <row r="1" spans="1:20" ht="65.25" customHeight="1" x14ac:dyDescent="0.3">
      <c r="C1" s="91" t="s">
        <v>92</v>
      </c>
      <c r="D1" s="91"/>
      <c r="E1" s="91"/>
      <c r="F1" s="91"/>
      <c r="G1" s="91"/>
      <c r="H1" s="91"/>
      <c r="I1" s="91"/>
      <c r="J1" s="91"/>
      <c r="K1" s="91"/>
      <c r="L1" s="91"/>
      <c r="M1" s="91"/>
      <c r="N1" s="91"/>
      <c r="O1" s="91"/>
      <c r="P1" s="91"/>
      <c r="Q1" s="91"/>
      <c r="R1" s="91"/>
    </row>
    <row r="2" spans="1:20" s="9" customFormat="1" ht="26.25" customHeight="1" x14ac:dyDescent="0.25">
      <c r="A2" s="93" t="s">
        <v>93</v>
      </c>
      <c r="B2" s="93"/>
      <c r="C2" s="93"/>
      <c r="D2" s="93"/>
      <c r="E2" s="93"/>
      <c r="F2" s="93"/>
      <c r="G2" s="93"/>
      <c r="H2" s="93"/>
      <c r="I2" s="93"/>
      <c r="J2" s="93"/>
      <c r="K2" s="93"/>
      <c r="L2" s="93"/>
      <c r="M2" s="93"/>
      <c r="N2" s="93"/>
      <c r="O2" s="93"/>
      <c r="P2" s="93"/>
      <c r="Q2" s="93"/>
      <c r="R2" s="93"/>
    </row>
    <row r="3" spans="1:20" s="9" customFormat="1" ht="15.75" customHeight="1" x14ac:dyDescent="0.25">
      <c r="A3" s="10"/>
      <c r="B3" s="18" t="s">
        <v>60</v>
      </c>
      <c r="C3" s="18" t="s">
        <v>60</v>
      </c>
      <c r="D3" s="96" t="s">
        <v>61</v>
      </c>
      <c r="E3" s="96"/>
      <c r="F3" s="96"/>
      <c r="G3" s="96"/>
      <c r="H3" s="96"/>
      <c r="I3" s="96"/>
      <c r="J3" s="10"/>
      <c r="M3" s="96" t="s">
        <v>94</v>
      </c>
      <c r="N3" s="96"/>
      <c r="O3" s="96"/>
      <c r="P3" s="96"/>
      <c r="Q3" s="96"/>
      <c r="R3" s="96"/>
      <c r="S3" s="96"/>
      <c r="T3" s="96"/>
    </row>
    <row r="4" spans="1:20" x14ac:dyDescent="0.25">
      <c r="A4" s="48" t="s">
        <v>0</v>
      </c>
      <c r="B4" s="4">
        <v>2020</v>
      </c>
      <c r="C4" s="4">
        <v>2021</v>
      </c>
      <c r="D4" s="4">
        <v>2025</v>
      </c>
      <c r="E4" s="4">
        <v>2030</v>
      </c>
      <c r="F4" s="4">
        <v>2035</v>
      </c>
      <c r="G4" s="4">
        <v>2040</v>
      </c>
      <c r="H4" s="4">
        <v>2045</v>
      </c>
      <c r="I4" s="4">
        <v>2050</v>
      </c>
      <c r="L4" s="4"/>
      <c r="M4" s="4">
        <v>2020</v>
      </c>
      <c r="N4" s="4">
        <v>2021</v>
      </c>
      <c r="O4" s="4">
        <v>2025</v>
      </c>
      <c r="P4" s="4">
        <v>2030</v>
      </c>
      <c r="Q4" s="4">
        <v>2035</v>
      </c>
      <c r="R4" s="4">
        <v>2040</v>
      </c>
      <c r="S4" s="4">
        <v>2045</v>
      </c>
      <c r="T4" s="4">
        <v>2050</v>
      </c>
    </row>
    <row r="5" spans="1:20" s="13" customFormat="1" x14ac:dyDescent="0.25">
      <c r="A5" s="28" t="s">
        <v>18</v>
      </c>
      <c r="B5" s="29">
        <v>53686</v>
      </c>
      <c r="C5" s="29">
        <v>55733</v>
      </c>
      <c r="D5" s="29">
        <v>57779</v>
      </c>
      <c r="E5" s="29">
        <v>62454</v>
      </c>
      <c r="F5" s="29">
        <v>68385</v>
      </c>
      <c r="G5" s="29">
        <v>74536</v>
      </c>
      <c r="H5" s="29">
        <v>80238</v>
      </c>
      <c r="I5" s="29">
        <v>85554</v>
      </c>
      <c r="K5" s="29"/>
      <c r="L5" s="30"/>
      <c r="M5" s="30">
        <f t="shared" ref="M5:M20" si="0">B5/(B5+B25+B45)</f>
        <v>0.25273038828004368</v>
      </c>
      <c r="N5" s="30">
        <f t="shared" ref="N5:N20" si="1">C5/(C5+C25+C45)</f>
        <v>0.25561726894552661</v>
      </c>
      <c r="O5" s="30">
        <f t="shared" ref="O5:O20" si="2">D5/(D5+D25+D45)</f>
        <v>0.2368127679457018</v>
      </c>
      <c r="P5" s="30">
        <f t="shared" ref="P5:P20" si="3">E5/(E5+E25+E45)</f>
        <v>0.22786694444343095</v>
      </c>
      <c r="Q5" s="30">
        <f t="shared" ref="Q5:Q20" si="4">F5/(F5+F25+F45)</f>
        <v>0.22271617000488519</v>
      </c>
      <c r="R5" s="30">
        <f t="shared" ref="R5:R20" si="5">G5/(G5+G25+G45)</f>
        <v>0.22134913210684959</v>
      </c>
      <c r="S5" s="30">
        <f t="shared" ref="S5:S20" si="6">H5/(H5+H25+H45)</f>
        <v>0.21996452627221563</v>
      </c>
      <c r="T5" s="30">
        <f t="shared" ref="T5:T20" si="7">I5/(I5+I25+I45)</f>
        <v>0.21779496409287738</v>
      </c>
    </row>
    <row r="6" spans="1:20" s="13" customFormat="1" x14ac:dyDescent="0.25">
      <c r="A6" s="28" t="s">
        <v>19</v>
      </c>
      <c r="B6" s="29">
        <v>37440</v>
      </c>
      <c r="C6" s="29">
        <v>37841</v>
      </c>
      <c r="D6" s="29">
        <v>39868</v>
      </c>
      <c r="E6" s="29">
        <v>42432</v>
      </c>
      <c r="F6" s="29">
        <v>45293</v>
      </c>
      <c r="G6" s="29">
        <v>47627</v>
      </c>
      <c r="H6" s="29">
        <v>49683</v>
      </c>
      <c r="I6" s="29">
        <v>51680</v>
      </c>
      <c r="K6" s="29"/>
      <c r="L6" s="30"/>
      <c r="M6" s="30">
        <f t="shared" si="0"/>
        <v>0.23951023228142451</v>
      </c>
      <c r="N6" s="30">
        <f t="shared" si="1"/>
        <v>0.23951061122961143</v>
      </c>
      <c r="O6" s="30">
        <f t="shared" si="2"/>
        <v>0.24022945564540427</v>
      </c>
      <c r="P6" s="30">
        <f t="shared" si="3"/>
        <v>0.2424034687826698</v>
      </c>
      <c r="Q6" s="30">
        <f t="shared" si="4"/>
        <v>0.24453622718928841</v>
      </c>
      <c r="R6" s="30">
        <f t="shared" si="5"/>
        <v>0.24530400968298524</v>
      </c>
      <c r="S6" s="30">
        <f t="shared" si="6"/>
        <v>0.24538571336846629</v>
      </c>
      <c r="T6" s="30">
        <f t="shared" si="7"/>
        <v>0.24518106298895073</v>
      </c>
    </row>
    <row r="7" spans="1:20" x14ac:dyDescent="0.25">
      <c r="A7" s="28" t="s">
        <v>44</v>
      </c>
      <c r="B7" s="29">
        <v>6614</v>
      </c>
      <c r="C7" s="29">
        <v>6600</v>
      </c>
      <c r="D7" s="29">
        <v>6617</v>
      </c>
      <c r="E7" s="29">
        <v>6510</v>
      </c>
      <c r="F7" s="29">
        <v>6617</v>
      </c>
      <c r="G7" s="29">
        <v>6856</v>
      </c>
      <c r="H7" s="29">
        <v>7091</v>
      </c>
      <c r="I7" s="29">
        <v>7290</v>
      </c>
      <c r="K7" s="29"/>
      <c r="L7" s="30"/>
      <c r="M7" s="30">
        <f t="shared" si="0"/>
        <v>0.23111328534488784</v>
      </c>
      <c r="N7" s="30">
        <f t="shared" si="1"/>
        <v>0.23088225005247323</v>
      </c>
      <c r="O7" s="30">
        <f t="shared" si="2"/>
        <v>0.22744302753239612</v>
      </c>
      <c r="P7" s="30">
        <f t="shared" si="3"/>
        <v>0.21935440393557518</v>
      </c>
      <c r="Q7" s="30">
        <f t="shared" si="4"/>
        <v>0.21841888100346593</v>
      </c>
      <c r="R7" s="30">
        <f t="shared" si="5"/>
        <v>0.22206387251408952</v>
      </c>
      <c r="S7" s="30">
        <f t="shared" si="6"/>
        <v>0.22555506075450094</v>
      </c>
      <c r="T7" s="30">
        <f t="shared" si="7"/>
        <v>0.2278053810818412</v>
      </c>
    </row>
    <row r="8" spans="1:20" s="13" customFormat="1" x14ac:dyDescent="0.25">
      <c r="A8" s="28" t="s">
        <v>20</v>
      </c>
      <c r="B8" s="29">
        <v>309436</v>
      </c>
      <c r="C8" s="29">
        <v>308853</v>
      </c>
      <c r="D8" s="29">
        <v>324448</v>
      </c>
      <c r="E8" s="29">
        <v>335629</v>
      </c>
      <c r="F8" s="29">
        <v>347848</v>
      </c>
      <c r="G8" s="29">
        <v>359163</v>
      </c>
      <c r="H8" s="29">
        <v>366055</v>
      </c>
      <c r="I8" s="29">
        <v>375090</v>
      </c>
      <c r="K8" s="29"/>
      <c r="L8" s="30"/>
      <c r="M8" s="30">
        <f t="shared" si="0"/>
        <v>0.23890631622914735</v>
      </c>
      <c r="N8" s="30">
        <f t="shared" si="1"/>
        <v>0.23892511431703356</v>
      </c>
      <c r="O8" s="30">
        <f t="shared" si="2"/>
        <v>0.2385829504609176</v>
      </c>
      <c r="P8" s="30">
        <f t="shared" si="3"/>
        <v>0.23708975572540653</v>
      </c>
      <c r="Q8" s="30">
        <f t="shared" si="4"/>
        <v>0.23395875145951822</v>
      </c>
      <c r="R8" s="30">
        <f t="shared" si="5"/>
        <v>0.23317594067164446</v>
      </c>
      <c r="S8" s="30">
        <f t="shared" si="6"/>
        <v>0.23095010965327356</v>
      </c>
      <c r="T8" s="30">
        <f t="shared" si="7"/>
        <v>0.23016104339182111</v>
      </c>
    </row>
    <row r="9" spans="1:20" x14ac:dyDescent="0.25">
      <c r="A9" s="28" t="s">
        <v>45</v>
      </c>
      <c r="B9" s="29">
        <v>5996</v>
      </c>
      <c r="C9" s="29">
        <v>6016</v>
      </c>
      <c r="D9" s="29">
        <v>5896</v>
      </c>
      <c r="E9" s="29">
        <v>5871</v>
      </c>
      <c r="F9" s="29">
        <v>5798</v>
      </c>
      <c r="G9" s="29">
        <v>5758</v>
      </c>
      <c r="H9" s="29">
        <v>5674</v>
      </c>
      <c r="I9" s="29">
        <v>5611</v>
      </c>
      <c r="K9" s="29"/>
      <c r="L9" s="30"/>
      <c r="M9" s="30">
        <f t="shared" si="0"/>
        <v>0.21782250154393867</v>
      </c>
      <c r="N9" s="30">
        <f t="shared" si="1"/>
        <v>0.21778163915435853</v>
      </c>
      <c r="O9" s="30">
        <f t="shared" si="2"/>
        <v>0.21444678839019424</v>
      </c>
      <c r="P9" s="30">
        <f t="shared" si="3"/>
        <v>0.21510222026819081</v>
      </c>
      <c r="Q9" s="30">
        <f t="shared" si="4"/>
        <v>0.21345212237234473</v>
      </c>
      <c r="R9" s="30">
        <f t="shared" si="5"/>
        <v>0.213528146554921</v>
      </c>
      <c r="S9" s="30">
        <f t="shared" si="6"/>
        <v>0.21225497531048931</v>
      </c>
      <c r="T9" s="30">
        <f t="shared" si="7"/>
        <v>0.21174383939016567</v>
      </c>
    </row>
    <row r="10" spans="1:20" x14ac:dyDescent="0.25">
      <c r="A10" s="28" t="s">
        <v>46</v>
      </c>
      <c r="B10" s="29">
        <v>14868</v>
      </c>
      <c r="C10" s="29">
        <v>14901</v>
      </c>
      <c r="D10" s="29">
        <v>15206</v>
      </c>
      <c r="E10" s="29">
        <v>15476</v>
      </c>
      <c r="F10" s="29">
        <v>16059</v>
      </c>
      <c r="G10" s="29">
        <v>16486</v>
      </c>
      <c r="H10" s="29">
        <v>16775</v>
      </c>
      <c r="I10" s="29">
        <v>17050</v>
      </c>
      <c r="K10" s="29"/>
      <c r="L10" s="30"/>
      <c r="M10" s="30">
        <f t="shared" si="0"/>
        <v>0.25188046350884324</v>
      </c>
      <c r="N10" s="30">
        <f t="shared" si="1"/>
        <v>0.25191033270219099</v>
      </c>
      <c r="O10" s="30">
        <f t="shared" si="2"/>
        <v>0.25201783317035981</v>
      </c>
      <c r="P10" s="30">
        <f t="shared" si="3"/>
        <v>0.25185112857817049</v>
      </c>
      <c r="Q10" s="30">
        <f t="shared" si="4"/>
        <v>0.25481173539818797</v>
      </c>
      <c r="R10" s="30">
        <f t="shared" si="5"/>
        <v>0.257316330830823</v>
      </c>
      <c r="S10" s="30">
        <f t="shared" si="6"/>
        <v>0.2586698740189049</v>
      </c>
      <c r="T10" s="30">
        <f t="shared" si="7"/>
        <v>0.25976993981869428</v>
      </c>
    </row>
    <row r="11" spans="1:20" s="13" customFormat="1" x14ac:dyDescent="0.25">
      <c r="A11" s="28" t="s">
        <v>21</v>
      </c>
      <c r="B11" s="29">
        <v>41129</v>
      </c>
      <c r="C11" s="29">
        <v>41526</v>
      </c>
      <c r="D11" s="29">
        <v>43785</v>
      </c>
      <c r="E11" s="29">
        <v>45857</v>
      </c>
      <c r="F11" s="29">
        <v>49464</v>
      </c>
      <c r="G11" s="29">
        <v>51477</v>
      </c>
      <c r="H11" s="29">
        <v>52202</v>
      </c>
      <c r="I11" s="29">
        <v>52931</v>
      </c>
      <c r="K11" s="29"/>
      <c r="L11" s="30"/>
      <c r="M11" s="30">
        <f t="shared" si="0"/>
        <v>0.23539814904905534</v>
      </c>
      <c r="N11" s="30">
        <f t="shared" si="1"/>
        <v>0.23540415979320078</v>
      </c>
      <c r="O11" s="30">
        <f t="shared" si="2"/>
        <v>0.23454072121874397</v>
      </c>
      <c r="P11" s="30">
        <f t="shared" si="3"/>
        <v>0.23365195503969183</v>
      </c>
      <c r="Q11" s="30">
        <f t="shared" si="4"/>
        <v>0.23315139002799853</v>
      </c>
      <c r="R11" s="30">
        <f t="shared" si="5"/>
        <v>0.23310797042055165</v>
      </c>
      <c r="S11" s="30">
        <f t="shared" si="6"/>
        <v>0.23108659660554765</v>
      </c>
      <c r="T11" s="30">
        <f t="shared" si="7"/>
        <v>0.22917027467008416</v>
      </c>
    </row>
    <row r="12" spans="1:20" x14ac:dyDescent="0.25">
      <c r="A12" s="28" t="s">
        <v>47</v>
      </c>
      <c r="B12" s="29">
        <v>10275</v>
      </c>
      <c r="C12" s="29">
        <v>10268</v>
      </c>
      <c r="D12" s="29">
        <v>10073</v>
      </c>
      <c r="E12" s="29">
        <v>9941</v>
      </c>
      <c r="F12" s="29">
        <v>9959</v>
      </c>
      <c r="G12" s="29">
        <v>9949</v>
      </c>
      <c r="H12" s="29">
        <v>9872</v>
      </c>
      <c r="I12" s="29">
        <v>9764</v>
      </c>
      <c r="K12" s="29"/>
      <c r="L12" s="30"/>
      <c r="M12" s="30">
        <f t="shared" si="0"/>
        <v>0.22544760400210637</v>
      </c>
      <c r="N12" s="30">
        <f t="shared" si="1"/>
        <v>0.22544240987133887</v>
      </c>
      <c r="O12" s="30">
        <f t="shared" si="2"/>
        <v>0.22087006095689163</v>
      </c>
      <c r="P12" s="30">
        <f t="shared" si="3"/>
        <v>0.21651348172670645</v>
      </c>
      <c r="Q12" s="30">
        <f t="shared" si="4"/>
        <v>0.21525061058637907</v>
      </c>
      <c r="R12" s="30">
        <f t="shared" si="5"/>
        <v>0.21369045062073114</v>
      </c>
      <c r="S12" s="30">
        <f t="shared" si="6"/>
        <v>0.21079153588281768</v>
      </c>
      <c r="T12" s="30">
        <f t="shared" si="7"/>
        <v>0.20727720460238611</v>
      </c>
    </row>
    <row r="13" spans="1:20" s="13" customFormat="1" x14ac:dyDescent="0.25">
      <c r="A13" s="28" t="s">
        <v>22</v>
      </c>
      <c r="B13" s="29">
        <v>8858</v>
      </c>
      <c r="C13" s="29">
        <v>8970</v>
      </c>
      <c r="D13" s="29">
        <v>8999</v>
      </c>
      <c r="E13" s="29">
        <v>9104</v>
      </c>
      <c r="F13" s="29">
        <v>9399</v>
      </c>
      <c r="G13" s="29">
        <v>9511</v>
      </c>
      <c r="H13" s="29">
        <v>9886</v>
      </c>
      <c r="I13" s="29">
        <v>10300</v>
      </c>
      <c r="K13" s="29"/>
      <c r="L13" s="30"/>
      <c r="M13" s="30">
        <f t="shared" si="0"/>
        <v>0.22933927091963546</v>
      </c>
      <c r="N13" s="30">
        <f t="shared" si="1"/>
        <v>0.22928861736663173</v>
      </c>
      <c r="O13" s="30">
        <f t="shared" si="2"/>
        <v>0.21963780142536365</v>
      </c>
      <c r="P13" s="30">
        <f t="shared" si="3"/>
        <v>0.21152416356877324</v>
      </c>
      <c r="Q13" s="30">
        <f t="shared" si="4"/>
        <v>0.20742391808090394</v>
      </c>
      <c r="R13" s="30">
        <f t="shared" si="5"/>
        <v>0.20085316664202901</v>
      </c>
      <c r="S13" s="30">
        <f t="shared" si="6"/>
        <v>0.20063726584539199</v>
      </c>
      <c r="T13" s="30">
        <f t="shared" si="7"/>
        <v>0.20119545259210064</v>
      </c>
    </row>
    <row r="14" spans="1:20" x14ac:dyDescent="0.25">
      <c r="A14" s="28" t="s">
        <v>48</v>
      </c>
      <c r="B14" s="29">
        <v>13726</v>
      </c>
      <c r="C14" s="29">
        <v>13740</v>
      </c>
      <c r="D14" s="29">
        <v>13735</v>
      </c>
      <c r="E14" s="29">
        <v>13586</v>
      </c>
      <c r="F14" s="29">
        <v>13124</v>
      </c>
      <c r="G14" s="29">
        <v>12801</v>
      </c>
      <c r="H14" s="29">
        <v>12906</v>
      </c>
      <c r="I14" s="29">
        <v>13135</v>
      </c>
      <c r="K14" s="29"/>
      <c r="L14" s="30"/>
      <c r="M14" s="30">
        <f t="shared" si="0"/>
        <v>0.22998944387661063</v>
      </c>
      <c r="N14" s="30">
        <f t="shared" si="1"/>
        <v>0.23047890631552462</v>
      </c>
      <c r="O14" s="30">
        <f t="shared" si="2"/>
        <v>0.23031390435307533</v>
      </c>
      <c r="P14" s="30">
        <f t="shared" si="3"/>
        <v>0.22835148581417239</v>
      </c>
      <c r="Q14" s="30">
        <f t="shared" si="4"/>
        <v>0.22029744519421224</v>
      </c>
      <c r="R14" s="30">
        <f t="shared" si="5"/>
        <v>0.21549416696126458</v>
      </c>
      <c r="S14" s="30">
        <f t="shared" si="6"/>
        <v>0.21835716098468827</v>
      </c>
      <c r="T14" s="30">
        <f t="shared" si="7"/>
        <v>0.22336156174540012</v>
      </c>
    </row>
    <row r="15" spans="1:20" x14ac:dyDescent="0.25">
      <c r="A15" s="28" t="s">
        <v>49</v>
      </c>
      <c r="B15" s="29">
        <v>7664</v>
      </c>
      <c r="C15" s="29">
        <v>7705</v>
      </c>
      <c r="D15" s="29">
        <v>7441</v>
      </c>
      <c r="E15" s="29">
        <v>7507</v>
      </c>
      <c r="F15" s="29">
        <v>7843</v>
      </c>
      <c r="G15" s="29">
        <v>7989</v>
      </c>
      <c r="H15" s="29">
        <v>8009</v>
      </c>
      <c r="I15" s="29">
        <v>7950</v>
      </c>
      <c r="K15" s="29"/>
      <c r="L15" s="30"/>
      <c r="M15" s="30">
        <f t="shared" si="0"/>
        <v>0.2209282213894494</v>
      </c>
      <c r="N15" s="30">
        <f t="shared" si="1"/>
        <v>0.22092556485835532</v>
      </c>
      <c r="O15" s="30">
        <f t="shared" si="2"/>
        <v>0.20589374654122855</v>
      </c>
      <c r="P15" s="30">
        <f t="shared" si="3"/>
        <v>0.20087768590618393</v>
      </c>
      <c r="Q15" s="30">
        <f t="shared" si="4"/>
        <v>0.20094798872662054</v>
      </c>
      <c r="R15" s="30">
        <f t="shared" si="5"/>
        <v>0.19872145664394805</v>
      </c>
      <c r="S15" s="30">
        <f t="shared" si="6"/>
        <v>0.19472404570872842</v>
      </c>
      <c r="T15" s="30">
        <f t="shared" si="7"/>
        <v>0.18902917469149011</v>
      </c>
    </row>
    <row r="16" spans="1:20" x14ac:dyDescent="0.25">
      <c r="A16" s="28" t="s">
        <v>50</v>
      </c>
      <c r="B16" s="29">
        <v>8095</v>
      </c>
      <c r="C16" s="29">
        <v>8095</v>
      </c>
      <c r="D16" s="29">
        <v>8339</v>
      </c>
      <c r="E16" s="29">
        <v>8346</v>
      </c>
      <c r="F16" s="29">
        <v>8415</v>
      </c>
      <c r="G16" s="29">
        <v>8520</v>
      </c>
      <c r="H16" s="29">
        <v>8595</v>
      </c>
      <c r="I16" s="29">
        <v>8700</v>
      </c>
      <c r="K16" s="29"/>
      <c r="L16" s="30"/>
      <c r="M16" s="30">
        <f t="shared" si="0"/>
        <v>0.2306202102504202</v>
      </c>
      <c r="N16" s="30">
        <f t="shared" si="1"/>
        <v>0.23048231877455727</v>
      </c>
      <c r="O16" s="30">
        <f t="shared" si="2"/>
        <v>0.22841568971184398</v>
      </c>
      <c r="P16" s="30">
        <f t="shared" si="3"/>
        <v>0.22521452857682553</v>
      </c>
      <c r="Q16" s="30">
        <f t="shared" si="4"/>
        <v>0.22281356740011121</v>
      </c>
      <c r="R16" s="30">
        <f t="shared" si="5"/>
        <v>0.22249497297156137</v>
      </c>
      <c r="S16" s="30">
        <f t="shared" si="6"/>
        <v>0.22192672157814558</v>
      </c>
      <c r="T16" s="30">
        <f t="shared" si="7"/>
        <v>0.22213711221754118</v>
      </c>
    </row>
    <row r="17" spans="1:20" s="13" customFormat="1" x14ac:dyDescent="0.25">
      <c r="A17" s="28" t="s">
        <v>23</v>
      </c>
      <c r="B17" s="29">
        <v>12302</v>
      </c>
      <c r="C17" s="29">
        <v>12449</v>
      </c>
      <c r="D17" s="29">
        <v>12583</v>
      </c>
      <c r="E17" s="29">
        <v>12925</v>
      </c>
      <c r="F17" s="29">
        <v>13339</v>
      </c>
      <c r="G17" s="29">
        <v>13651</v>
      </c>
      <c r="H17" s="29">
        <v>14234</v>
      </c>
      <c r="I17" s="29">
        <v>14912</v>
      </c>
      <c r="K17" s="29"/>
      <c r="L17" s="30"/>
      <c r="M17" s="30">
        <f t="shared" si="0"/>
        <v>0.22762091551641195</v>
      </c>
      <c r="N17" s="30">
        <f t="shared" si="1"/>
        <v>0.22760348105894398</v>
      </c>
      <c r="O17" s="30">
        <f t="shared" si="2"/>
        <v>0.21890711713435743</v>
      </c>
      <c r="P17" s="30">
        <f t="shared" si="3"/>
        <v>0.21278872590177969</v>
      </c>
      <c r="Q17" s="30">
        <f t="shared" si="4"/>
        <v>0.20755597740675619</v>
      </c>
      <c r="R17" s="30">
        <f t="shared" si="5"/>
        <v>0.20226700251889168</v>
      </c>
      <c r="S17" s="30">
        <f t="shared" si="6"/>
        <v>0.2017233071624954</v>
      </c>
      <c r="T17" s="30">
        <f t="shared" si="7"/>
        <v>0.20251514246136296</v>
      </c>
    </row>
    <row r="18" spans="1:20" x14ac:dyDescent="0.25">
      <c r="A18" s="28" t="s">
        <v>51</v>
      </c>
      <c r="B18" s="29">
        <v>15959</v>
      </c>
      <c r="C18" s="29">
        <v>15938</v>
      </c>
      <c r="D18" s="29">
        <v>15593</v>
      </c>
      <c r="E18" s="29">
        <v>15144</v>
      </c>
      <c r="F18" s="29">
        <v>14941</v>
      </c>
      <c r="G18" s="29">
        <v>14595</v>
      </c>
      <c r="H18" s="29">
        <v>14623</v>
      </c>
      <c r="I18" s="29">
        <v>14694</v>
      </c>
      <c r="K18" s="31"/>
      <c r="L18" s="30"/>
      <c r="M18" s="30">
        <f t="shared" si="0"/>
        <v>0.22443010026860172</v>
      </c>
      <c r="N18" s="30">
        <f t="shared" si="1"/>
        <v>0.22440933795162063</v>
      </c>
      <c r="O18" s="30">
        <f t="shared" si="2"/>
        <v>0.22041445210901278</v>
      </c>
      <c r="P18" s="30">
        <f t="shared" si="3"/>
        <v>0.2151503097118827</v>
      </c>
      <c r="Q18" s="30">
        <f t="shared" si="4"/>
        <v>0.21318399086823142</v>
      </c>
      <c r="R18" s="30">
        <f t="shared" si="5"/>
        <v>0.20934635741641205</v>
      </c>
      <c r="S18" s="30">
        <f t="shared" si="6"/>
        <v>0.21097052500973842</v>
      </c>
      <c r="T18" s="30">
        <f t="shared" si="7"/>
        <v>0.2132408428629477</v>
      </c>
    </row>
    <row r="19" spans="1:20" s="13" customFormat="1" x14ac:dyDescent="0.25">
      <c r="A19" s="28" t="s">
        <v>24</v>
      </c>
      <c r="B19" s="29">
        <v>15099</v>
      </c>
      <c r="C19" s="29">
        <v>15552</v>
      </c>
      <c r="D19" s="29">
        <v>16038</v>
      </c>
      <c r="E19" s="29">
        <v>17946</v>
      </c>
      <c r="F19" s="29">
        <v>19939</v>
      </c>
      <c r="G19" s="29">
        <v>21578</v>
      </c>
      <c r="H19" s="29">
        <v>22585</v>
      </c>
      <c r="I19" s="29">
        <v>23470</v>
      </c>
      <c r="K19" s="31"/>
      <c r="L19" s="61"/>
      <c r="M19" s="30">
        <f t="shared" si="0"/>
        <v>0.25307990144315384</v>
      </c>
      <c r="N19" s="30">
        <f t="shared" si="1"/>
        <v>0.2530755711775044</v>
      </c>
      <c r="O19" s="30">
        <f t="shared" si="2"/>
        <v>0.25533337578806597</v>
      </c>
      <c r="P19" s="30">
        <f t="shared" si="3"/>
        <v>0.26168742162209457</v>
      </c>
      <c r="Q19" s="30">
        <f t="shared" si="4"/>
        <v>0.26707117790457818</v>
      </c>
      <c r="R19" s="30">
        <f t="shared" si="5"/>
        <v>0.26844652343215436</v>
      </c>
      <c r="S19" s="30">
        <f t="shared" si="6"/>
        <v>0.26284856384712069</v>
      </c>
      <c r="T19" s="30">
        <f t="shared" si="7"/>
        <v>0.25659246949752917</v>
      </c>
    </row>
    <row r="20" spans="1:20" s="19" customFormat="1" x14ac:dyDescent="0.25">
      <c r="A20" s="32" t="s">
        <v>86</v>
      </c>
      <c r="B20" s="33">
        <f t="shared" ref="B20:I20" si="8">SUM(B5:B19)</f>
        <v>561147</v>
      </c>
      <c r="C20" s="33">
        <f t="shared" ref="C20" si="9">SUM(C5:C19)</f>
        <v>564187</v>
      </c>
      <c r="D20" s="33">
        <f t="shared" si="8"/>
        <v>586400</v>
      </c>
      <c r="E20" s="33">
        <f t="shared" si="8"/>
        <v>608728</v>
      </c>
      <c r="F20" s="33">
        <f t="shared" si="8"/>
        <v>636423</v>
      </c>
      <c r="G20" s="33">
        <f t="shared" si="8"/>
        <v>660497</v>
      </c>
      <c r="H20" s="33">
        <f t="shared" si="8"/>
        <v>678428</v>
      </c>
      <c r="I20" s="33">
        <f t="shared" si="8"/>
        <v>698131</v>
      </c>
      <c r="K20" s="58"/>
      <c r="L20" s="62"/>
      <c r="M20" s="34">
        <f t="shared" si="0"/>
        <v>0.23854801848709203</v>
      </c>
      <c r="N20" s="34">
        <f t="shared" si="1"/>
        <v>0.23886815715024823</v>
      </c>
      <c r="O20" s="34">
        <f t="shared" si="2"/>
        <v>0.23613292866441943</v>
      </c>
      <c r="P20" s="34">
        <f t="shared" si="3"/>
        <v>0.23394466677196959</v>
      </c>
      <c r="Q20" s="34">
        <f t="shared" si="4"/>
        <v>0.23153953674847871</v>
      </c>
      <c r="R20" s="34">
        <f t="shared" si="5"/>
        <v>0.23067410228775267</v>
      </c>
      <c r="S20" s="34">
        <f t="shared" si="6"/>
        <v>0.22904156946418502</v>
      </c>
      <c r="T20" s="34">
        <f t="shared" si="7"/>
        <v>0.22809312032954251</v>
      </c>
    </row>
    <row r="22" spans="1:20" s="9" customFormat="1" ht="26.25" customHeight="1" x14ac:dyDescent="0.25">
      <c r="A22" s="93" t="s">
        <v>95</v>
      </c>
      <c r="B22" s="93"/>
      <c r="C22" s="93"/>
      <c r="D22" s="93"/>
      <c r="E22" s="93"/>
      <c r="F22" s="93"/>
      <c r="G22" s="93"/>
      <c r="H22" s="93"/>
      <c r="I22" s="93"/>
      <c r="J22" s="93"/>
      <c r="K22" s="93"/>
      <c r="L22" s="93"/>
      <c r="M22" s="93"/>
      <c r="N22" s="93"/>
      <c r="O22" s="93"/>
      <c r="P22" s="93"/>
      <c r="Q22" s="93"/>
    </row>
    <row r="23" spans="1:20" s="9" customFormat="1" ht="15.75" x14ac:dyDescent="0.25">
      <c r="A23" s="10"/>
      <c r="B23" s="18" t="s">
        <v>60</v>
      </c>
      <c r="C23" s="18" t="s">
        <v>60</v>
      </c>
      <c r="D23" s="96" t="s">
        <v>61</v>
      </c>
      <c r="E23" s="96"/>
      <c r="F23" s="96"/>
      <c r="G23" s="96"/>
      <c r="H23" s="96"/>
      <c r="I23" s="96"/>
      <c r="J23" s="10"/>
      <c r="M23" s="96" t="s">
        <v>94</v>
      </c>
      <c r="N23" s="96"/>
      <c r="O23" s="96"/>
      <c r="P23" s="96"/>
      <c r="Q23" s="96"/>
      <c r="R23" s="96"/>
      <c r="S23" s="96"/>
      <c r="T23" s="96"/>
    </row>
    <row r="24" spans="1:20" x14ac:dyDescent="0.25">
      <c r="A24" s="48" t="s">
        <v>0</v>
      </c>
      <c r="B24" s="4">
        <v>2020</v>
      </c>
      <c r="C24" s="4">
        <v>2021</v>
      </c>
      <c r="D24" s="4">
        <v>2025</v>
      </c>
      <c r="E24" s="4">
        <v>2030</v>
      </c>
      <c r="F24" s="4">
        <v>2035</v>
      </c>
      <c r="G24" s="4">
        <v>2040</v>
      </c>
      <c r="H24" s="4">
        <v>2045</v>
      </c>
      <c r="I24" s="4">
        <v>2050</v>
      </c>
      <c r="L24" s="4"/>
      <c r="M24" s="4">
        <v>2020</v>
      </c>
      <c r="N24" s="4">
        <v>2021</v>
      </c>
      <c r="O24" s="4">
        <v>2025</v>
      </c>
      <c r="P24" s="4">
        <v>2030</v>
      </c>
      <c r="Q24" s="4">
        <v>2035</v>
      </c>
      <c r="R24" s="4">
        <v>2040</v>
      </c>
      <c r="S24" s="4">
        <v>2045</v>
      </c>
      <c r="T24" s="4">
        <v>2050</v>
      </c>
    </row>
    <row r="25" spans="1:20" s="13" customFormat="1" x14ac:dyDescent="0.25">
      <c r="A25" s="28" t="s">
        <v>18</v>
      </c>
      <c r="B25" s="29">
        <v>127391</v>
      </c>
      <c r="C25" s="29">
        <v>130250</v>
      </c>
      <c r="D25" s="29">
        <v>145158</v>
      </c>
      <c r="E25" s="29">
        <v>160190</v>
      </c>
      <c r="F25" s="29">
        <v>176842</v>
      </c>
      <c r="G25" s="29">
        <v>191683</v>
      </c>
      <c r="H25" s="29">
        <v>207006</v>
      </c>
      <c r="I25" s="29">
        <v>222463</v>
      </c>
      <c r="K25" s="29"/>
      <c r="L25" s="30"/>
      <c r="M25" s="30">
        <f t="shared" ref="M25:M40" si="10">B25/(B5+B25+B45)</f>
        <v>0.59970154031559519</v>
      </c>
      <c r="N25" s="30">
        <f t="shared" ref="N25:N40" si="11">C25/(C25+C45+C65)</f>
        <v>0.80252618607516946</v>
      </c>
      <c r="O25" s="30">
        <f t="shared" ref="O25:O40" si="12">D25/(D5+D25+D45)</f>
        <v>0.59494397219512596</v>
      </c>
      <c r="P25" s="30">
        <f t="shared" ref="P25:P40" si="13">E25/(E5+E25+E45)</f>
        <v>0.584462257507817</v>
      </c>
      <c r="Q25" s="30">
        <f t="shared" ref="Q25:Q40" si="14">F25/(F5+F25+F45)</f>
        <v>0.57593877218694023</v>
      </c>
      <c r="R25" s="30">
        <f t="shared" ref="R25:R40" si="15">G25/(G5+G25+G45)</f>
        <v>0.56923990675159997</v>
      </c>
      <c r="S25" s="30">
        <f t="shared" ref="S25:S40" si="16">H25/(H5+H25+H45)</f>
        <v>0.56748643691899436</v>
      </c>
      <c r="T25" s="30">
        <f t="shared" ref="T25:T40" si="17">I25/(I5+I25+I45)</f>
        <v>0.56632443950012601</v>
      </c>
    </row>
    <row r="26" spans="1:20" s="13" customFormat="1" x14ac:dyDescent="0.25">
      <c r="A26" s="28" t="s">
        <v>19</v>
      </c>
      <c r="B26" s="29">
        <v>93480</v>
      </c>
      <c r="C26" s="29">
        <v>94481</v>
      </c>
      <c r="D26" s="29">
        <v>97089</v>
      </c>
      <c r="E26" s="29">
        <v>100198</v>
      </c>
      <c r="F26" s="29">
        <v>105596</v>
      </c>
      <c r="G26" s="29">
        <v>111585</v>
      </c>
      <c r="H26" s="29">
        <v>117826</v>
      </c>
      <c r="I26" s="29">
        <v>123686</v>
      </c>
      <c r="K26" s="29"/>
      <c r="L26" s="30"/>
      <c r="M26" s="30">
        <f t="shared" si="10"/>
        <v>0.59800791970265932</v>
      </c>
      <c r="N26" s="30">
        <f t="shared" si="11"/>
        <v>0.78634562887009785</v>
      </c>
      <c r="O26" s="30">
        <f t="shared" si="12"/>
        <v>0.58502151146675663</v>
      </c>
      <c r="P26" s="30">
        <f t="shared" si="13"/>
        <v>0.57240626803087169</v>
      </c>
      <c r="Q26" s="30">
        <f t="shared" si="14"/>
        <v>0.57011121909081097</v>
      </c>
      <c r="R26" s="30">
        <f t="shared" si="15"/>
        <v>0.57472122788493729</v>
      </c>
      <c r="S26" s="30">
        <f t="shared" si="16"/>
        <v>0.58194587813443044</v>
      </c>
      <c r="T26" s="30">
        <f t="shared" si="17"/>
        <v>0.58679305257065328</v>
      </c>
    </row>
    <row r="27" spans="1:20" x14ac:dyDescent="0.25">
      <c r="A27" s="28" t="s">
        <v>44</v>
      </c>
      <c r="B27" s="29">
        <v>16906</v>
      </c>
      <c r="C27" s="29">
        <v>16878</v>
      </c>
      <c r="D27" s="29">
        <v>16928</v>
      </c>
      <c r="E27" s="29">
        <v>17200</v>
      </c>
      <c r="F27" s="29">
        <v>17529</v>
      </c>
      <c r="G27" s="29">
        <v>17830</v>
      </c>
      <c r="H27" s="29">
        <v>18212</v>
      </c>
      <c r="I27" s="29">
        <v>18621</v>
      </c>
      <c r="K27" s="29"/>
      <c r="L27" s="30"/>
      <c r="M27" s="30">
        <f t="shared" si="10"/>
        <v>0.59074708225592287</v>
      </c>
      <c r="N27" s="30">
        <f t="shared" si="11"/>
        <v>0.76767033566815246</v>
      </c>
      <c r="O27" s="30">
        <f t="shared" si="12"/>
        <v>0.58185817894338843</v>
      </c>
      <c r="P27" s="30">
        <f t="shared" si="13"/>
        <v>0.57955387829368554</v>
      </c>
      <c r="Q27" s="30">
        <f t="shared" si="14"/>
        <v>0.57861033173791054</v>
      </c>
      <c r="R27" s="30">
        <f t="shared" si="15"/>
        <v>0.57750858327395216</v>
      </c>
      <c r="S27" s="30">
        <f t="shared" si="16"/>
        <v>0.57929893759144979</v>
      </c>
      <c r="T27" s="30">
        <f t="shared" si="17"/>
        <v>0.58188806599793752</v>
      </c>
    </row>
    <row r="28" spans="1:20" s="13" customFormat="1" x14ac:dyDescent="0.25">
      <c r="A28" s="28" t="s">
        <v>20</v>
      </c>
      <c r="B28" s="29">
        <v>822102</v>
      </c>
      <c r="C28" s="29">
        <v>820468</v>
      </c>
      <c r="D28" s="29">
        <v>845543</v>
      </c>
      <c r="E28" s="29">
        <v>870544</v>
      </c>
      <c r="F28" s="29">
        <v>917397</v>
      </c>
      <c r="G28" s="29">
        <v>956274</v>
      </c>
      <c r="H28" s="29">
        <v>992560</v>
      </c>
      <c r="I28" s="29">
        <v>1020492</v>
      </c>
      <c r="K28" s="29"/>
      <c r="L28" s="30"/>
      <c r="M28" s="30">
        <f t="shared" si="10"/>
        <v>0.63472046040090513</v>
      </c>
      <c r="N28" s="30">
        <f t="shared" si="11"/>
        <v>0.83395810632796108</v>
      </c>
      <c r="O28" s="30">
        <f t="shared" si="12"/>
        <v>0.62177034126139052</v>
      </c>
      <c r="P28" s="30">
        <f t="shared" si="13"/>
        <v>0.6149559910145378</v>
      </c>
      <c r="Q28" s="30">
        <f t="shared" si="14"/>
        <v>0.61703116508563405</v>
      </c>
      <c r="R28" s="30">
        <f t="shared" si="15"/>
        <v>0.62083257320446739</v>
      </c>
      <c r="S28" s="30">
        <f t="shared" si="16"/>
        <v>0.62622240056126321</v>
      </c>
      <c r="T28" s="30">
        <f t="shared" si="17"/>
        <v>0.62618972378097604</v>
      </c>
    </row>
    <row r="29" spans="1:20" x14ac:dyDescent="0.25">
      <c r="A29" s="28" t="s">
        <v>45</v>
      </c>
      <c r="B29" s="29">
        <v>16144</v>
      </c>
      <c r="C29" s="29">
        <v>16204</v>
      </c>
      <c r="D29" s="29">
        <v>15628</v>
      </c>
      <c r="E29" s="29">
        <v>15017</v>
      </c>
      <c r="F29" s="29">
        <v>14800</v>
      </c>
      <c r="G29" s="29">
        <v>14666</v>
      </c>
      <c r="H29" s="29">
        <v>14707</v>
      </c>
      <c r="I29" s="29">
        <v>14774</v>
      </c>
      <c r="K29" s="29"/>
      <c r="L29" s="30"/>
      <c r="M29" s="30">
        <f t="shared" si="10"/>
        <v>0.58647872997420714</v>
      </c>
      <c r="N29" s="30">
        <f t="shared" si="11"/>
        <v>0.74990744168826362</v>
      </c>
      <c r="O29" s="30">
        <f t="shared" si="12"/>
        <v>0.56841492689314033</v>
      </c>
      <c r="P29" s="30">
        <f t="shared" si="13"/>
        <v>0.55019418187147362</v>
      </c>
      <c r="Q29" s="30">
        <f t="shared" si="14"/>
        <v>0.54485881530022462</v>
      </c>
      <c r="R29" s="30">
        <f t="shared" si="15"/>
        <v>0.54387005859230142</v>
      </c>
      <c r="S29" s="30">
        <f t="shared" si="16"/>
        <v>0.5501645967379919</v>
      </c>
      <c r="T29" s="30">
        <f t="shared" si="17"/>
        <v>0.55753047284803203</v>
      </c>
    </row>
    <row r="30" spans="1:20" x14ac:dyDescent="0.25">
      <c r="A30" s="28" t="s">
        <v>46</v>
      </c>
      <c r="B30" s="29">
        <v>32781</v>
      </c>
      <c r="C30" s="29">
        <v>32851</v>
      </c>
      <c r="D30" s="29">
        <v>32129</v>
      </c>
      <c r="E30" s="29">
        <v>31931</v>
      </c>
      <c r="F30" s="29">
        <v>32487</v>
      </c>
      <c r="G30" s="29">
        <v>33338</v>
      </c>
      <c r="H30" s="29">
        <v>34297</v>
      </c>
      <c r="I30" s="29">
        <v>35155</v>
      </c>
      <c r="K30" s="29"/>
      <c r="L30" s="30"/>
      <c r="M30" s="30">
        <f t="shared" si="10"/>
        <v>0.55534661516568407</v>
      </c>
      <c r="N30" s="30">
        <f t="shared" si="11"/>
        <v>0.74237870330613998</v>
      </c>
      <c r="O30" s="30">
        <f t="shared" si="12"/>
        <v>0.53249250045577345</v>
      </c>
      <c r="P30" s="30">
        <f t="shared" si="13"/>
        <v>0.51963416817198005</v>
      </c>
      <c r="Q30" s="30">
        <f t="shared" si="14"/>
        <v>0.51547847611189568</v>
      </c>
      <c r="R30" s="30">
        <f t="shared" si="15"/>
        <v>0.52034525277435262</v>
      </c>
      <c r="S30" s="30">
        <f t="shared" si="16"/>
        <v>0.52885846016252636</v>
      </c>
      <c r="T30" s="30">
        <f t="shared" si="17"/>
        <v>0.53561362078159513</v>
      </c>
    </row>
    <row r="31" spans="1:20" s="13" customFormat="1" x14ac:dyDescent="0.25">
      <c r="A31" s="28" t="s">
        <v>21</v>
      </c>
      <c r="B31" s="29">
        <v>103561</v>
      </c>
      <c r="C31" s="29">
        <v>104557</v>
      </c>
      <c r="D31" s="29">
        <v>107815</v>
      </c>
      <c r="E31" s="29">
        <v>111099</v>
      </c>
      <c r="F31" s="29">
        <v>119874</v>
      </c>
      <c r="G31" s="29">
        <v>126185</v>
      </c>
      <c r="H31" s="29">
        <v>131569</v>
      </c>
      <c r="I31" s="29">
        <v>135901</v>
      </c>
      <c r="K31" s="29"/>
      <c r="L31" s="30"/>
      <c r="M31" s="30">
        <f t="shared" si="10"/>
        <v>0.59272211125165264</v>
      </c>
      <c r="N31" s="30">
        <f t="shared" si="11"/>
        <v>0.77520259199122166</v>
      </c>
      <c r="O31" s="30">
        <f t="shared" si="12"/>
        <v>0.5775267296608172</v>
      </c>
      <c r="P31" s="30">
        <f t="shared" si="13"/>
        <v>0.56607494064057229</v>
      </c>
      <c r="Q31" s="30">
        <f t="shared" si="14"/>
        <v>0.56503294776435986</v>
      </c>
      <c r="R31" s="30">
        <f t="shared" si="15"/>
        <v>0.57141498625633413</v>
      </c>
      <c r="S31" s="30">
        <f t="shared" si="16"/>
        <v>0.58242658190864904</v>
      </c>
      <c r="T31" s="30">
        <f t="shared" si="17"/>
        <v>0.58839752693013747</v>
      </c>
    </row>
    <row r="32" spans="1:20" x14ac:dyDescent="0.25">
      <c r="A32" s="28" t="s">
        <v>47</v>
      </c>
      <c r="B32" s="29">
        <v>26772</v>
      </c>
      <c r="C32" s="29">
        <v>26757</v>
      </c>
      <c r="D32" s="29">
        <v>26033</v>
      </c>
      <c r="E32" s="29">
        <v>25638</v>
      </c>
      <c r="F32" s="29">
        <v>25697</v>
      </c>
      <c r="G32" s="29">
        <v>25954</v>
      </c>
      <c r="H32" s="29">
        <v>26401</v>
      </c>
      <c r="I32" s="29">
        <v>26932</v>
      </c>
      <c r="K32" s="29"/>
      <c r="L32" s="30"/>
      <c r="M32" s="30">
        <f t="shared" si="10"/>
        <v>0.58741442864665616</v>
      </c>
      <c r="N32" s="30">
        <f t="shared" si="11"/>
        <v>0.75846136402290376</v>
      </c>
      <c r="O32" s="30">
        <f t="shared" si="12"/>
        <v>0.57082401438407226</v>
      </c>
      <c r="P32" s="30">
        <f t="shared" si="13"/>
        <v>0.55839177592891054</v>
      </c>
      <c r="Q32" s="30">
        <f t="shared" si="14"/>
        <v>0.55540666133529293</v>
      </c>
      <c r="R32" s="30">
        <f t="shared" si="15"/>
        <v>0.55745521714850299</v>
      </c>
      <c r="S32" s="30">
        <f t="shared" si="16"/>
        <v>0.56372643221659946</v>
      </c>
      <c r="T32" s="30">
        <f t="shared" si="17"/>
        <v>0.5717318388315713</v>
      </c>
    </row>
    <row r="33" spans="1:20" s="13" customFormat="1" x14ac:dyDescent="0.25">
      <c r="A33" s="28" t="s">
        <v>22</v>
      </c>
      <c r="B33" s="29">
        <v>22904</v>
      </c>
      <c r="C33" s="29">
        <v>23202</v>
      </c>
      <c r="D33" s="29">
        <v>23729</v>
      </c>
      <c r="E33" s="29">
        <v>24323</v>
      </c>
      <c r="F33" s="29">
        <v>25308</v>
      </c>
      <c r="G33" s="29">
        <v>26555</v>
      </c>
      <c r="H33" s="29">
        <v>27828</v>
      </c>
      <c r="I33" s="29">
        <v>29023</v>
      </c>
      <c r="K33" s="29"/>
      <c r="L33" s="30"/>
      <c r="M33" s="30">
        <f t="shared" si="10"/>
        <v>0.5929991714995857</v>
      </c>
      <c r="N33" s="30">
        <f t="shared" si="11"/>
        <v>0.76952671553182317</v>
      </c>
      <c r="O33" s="30">
        <f t="shared" si="12"/>
        <v>0.5791516157375769</v>
      </c>
      <c r="P33" s="30">
        <f t="shared" si="13"/>
        <v>0.56512546468401492</v>
      </c>
      <c r="Q33" s="30">
        <f t="shared" si="14"/>
        <v>0.55851521638381918</v>
      </c>
      <c r="R33" s="30">
        <f t="shared" si="15"/>
        <v>0.56078812324456739</v>
      </c>
      <c r="S33" s="30">
        <f t="shared" si="16"/>
        <v>0.56477178170600528</v>
      </c>
      <c r="T33" s="30">
        <f t="shared" si="17"/>
        <v>0.56692190491073169</v>
      </c>
    </row>
    <row r="34" spans="1:20" x14ac:dyDescent="0.25">
      <c r="A34" s="28" t="s">
        <v>48</v>
      </c>
      <c r="B34" s="29">
        <v>34460</v>
      </c>
      <c r="C34" s="29">
        <v>34367</v>
      </c>
      <c r="D34" s="29">
        <v>33188</v>
      </c>
      <c r="E34" s="29">
        <v>32538</v>
      </c>
      <c r="F34" s="29">
        <v>33111</v>
      </c>
      <c r="G34" s="29">
        <v>33789</v>
      </c>
      <c r="H34" s="29">
        <v>34121</v>
      </c>
      <c r="I34" s="29">
        <v>34142</v>
      </c>
      <c r="K34" s="29"/>
      <c r="L34" s="30"/>
      <c r="M34" s="30">
        <f t="shared" si="10"/>
        <v>0.57740319364621906</v>
      </c>
      <c r="N34" s="30">
        <f t="shared" si="11"/>
        <v>0.74914441416893729</v>
      </c>
      <c r="O34" s="30">
        <f t="shared" si="12"/>
        <v>0.5565094909115299</v>
      </c>
      <c r="P34" s="30">
        <f t="shared" si="13"/>
        <v>0.5468939088342073</v>
      </c>
      <c r="Q34" s="30">
        <f t="shared" si="14"/>
        <v>0.5557961526840568</v>
      </c>
      <c r="R34" s="30">
        <f t="shared" si="15"/>
        <v>0.56880965607797584</v>
      </c>
      <c r="S34" s="30">
        <f t="shared" si="16"/>
        <v>0.57729464512308604</v>
      </c>
      <c r="T34" s="30">
        <f t="shared" si="17"/>
        <v>0.58058701493044929</v>
      </c>
    </row>
    <row r="35" spans="1:20" x14ac:dyDescent="0.25">
      <c r="A35" s="28" t="s">
        <v>49</v>
      </c>
      <c r="B35" s="29">
        <v>20707</v>
      </c>
      <c r="C35" s="29">
        <v>20815</v>
      </c>
      <c r="D35" s="29">
        <v>21085</v>
      </c>
      <c r="E35" s="29">
        <v>21264</v>
      </c>
      <c r="F35" s="29">
        <v>21810</v>
      </c>
      <c r="G35" s="29">
        <v>22350</v>
      </c>
      <c r="H35" s="29">
        <v>23015</v>
      </c>
      <c r="I35" s="29">
        <v>23824</v>
      </c>
      <c r="K35" s="29"/>
      <c r="L35" s="30"/>
      <c r="M35" s="30">
        <f t="shared" si="10"/>
        <v>0.59691553761891036</v>
      </c>
      <c r="N35" s="30">
        <f t="shared" si="11"/>
        <v>0.76607412314600121</v>
      </c>
      <c r="O35" s="30">
        <f t="shared" si="12"/>
        <v>0.58342556723851691</v>
      </c>
      <c r="P35" s="30">
        <f t="shared" si="13"/>
        <v>0.5689973508870515</v>
      </c>
      <c r="Q35" s="30">
        <f t="shared" si="14"/>
        <v>0.55880092236740964</v>
      </c>
      <c r="R35" s="30">
        <f t="shared" si="15"/>
        <v>0.55594249042336197</v>
      </c>
      <c r="S35" s="30">
        <f t="shared" si="16"/>
        <v>0.55956722586919527</v>
      </c>
      <c r="T35" s="30">
        <f t="shared" si="17"/>
        <v>0.56646931545283785</v>
      </c>
    </row>
    <row r="36" spans="1:20" x14ac:dyDescent="0.25">
      <c r="A36" s="28" t="s">
        <v>50</v>
      </c>
      <c r="B36" s="29">
        <v>20977</v>
      </c>
      <c r="C36" s="29">
        <v>20980</v>
      </c>
      <c r="D36" s="29">
        <v>21033</v>
      </c>
      <c r="E36" s="29">
        <v>20859</v>
      </c>
      <c r="F36" s="29">
        <v>21019</v>
      </c>
      <c r="G36" s="29">
        <v>21403</v>
      </c>
      <c r="H36" s="29">
        <v>21841</v>
      </c>
      <c r="I36" s="29">
        <v>22216</v>
      </c>
      <c r="K36" s="29"/>
      <c r="L36" s="30"/>
      <c r="M36" s="30">
        <f t="shared" si="10"/>
        <v>0.59761830147289252</v>
      </c>
      <c r="N36" s="30">
        <f t="shared" si="11"/>
        <v>0.77626077626077628</v>
      </c>
      <c r="O36" s="30">
        <f t="shared" si="12"/>
        <v>0.57612030239947409</v>
      </c>
      <c r="P36" s="30">
        <f t="shared" si="13"/>
        <v>0.56287441308219544</v>
      </c>
      <c r="Q36" s="30">
        <f t="shared" si="14"/>
        <v>0.55654407286784757</v>
      </c>
      <c r="R36" s="30">
        <f t="shared" si="15"/>
        <v>0.55892721907398224</v>
      </c>
      <c r="S36" s="30">
        <f t="shared" si="16"/>
        <v>0.56394433112138187</v>
      </c>
      <c r="T36" s="30">
        <f t="shared" si="17"/>
        <v>0.56724115919826379</v>
      </c>
    </row>
    <row r="37" spans="1:20" s="13" customFormat="1" x14ac:dyDescent="0.25">
      <c r="A37" s="28" t="s">
        <v>23</v>
      </c>
      <c r="B37" s="29">
        <v>32478</v>
      </c>
      <c r="C37" s="29">
        <v>32870</v>
      </c>
      <c r="D37" s="29">
        <v>34126</v>
      </c>
      <c r="E37" s="29">
        <v>35671</v>
      </c>
      <c r="F37" s="29">
        <v>37577</v>
      </c>
      <c r="G37" s="29">
        <v>39685</v>
      </c>
      <c r="H37" s="29">
        <v>41590</v>
      </c>
      <c r="I37" s="29">
        <v>43518</v>
      </c>
      <c r="K37" s="29"/>
      <c r="L37" s="30"/>
      <c r="M37" s="30">
        <f t="shared" si="10"/>
        <v>0.60093253894830334</v>
      </c>
      <c r="N37" s="30">
        <f t="shared" si="11"/>
        <v>0.77804341136648758</v>
      </c>
      <c r="O37" s="30">
        <f t="shared" si="12"/>
        <v>0.59369182860423442</v>
      </c>
      <c r="P37" s="30">
        <f t="shared" si="13"/>
        <v>0.58726395680018439</v>
      </c>
      <c r="Q37" s="30">
        <f t="shared" si="14"/>
        <v>0.58470132416325638</v>
      </c>
      <c r="R37" s="30">
        <f t="shared" si="15"/>
        <v>0.58801303896873613</v>
      </c>
      <c r="S37" s="30">
        <f t="shared" si="16"/>
        <v>0.58941073098835062</v>
      </c>
      <c r="T37" s="30">
        <f t="shared" si="17"/>
        <v>0.59100415568894804</v>
      </c>
    </row>
    <row r="38" spans="1:20" x14ac:dyDescent="0.25">
      <c r="A38" s="28" t="s">
        <v>51</v>
      </c>
      <c r="B38" s="29">
        <v>41998</v>
      </c>
      <c r="C38" s="29">
        <v>41949</v>
      </c>
      <c r="D38" s="29">
        <v>40435</v>
      </c>
      <c r="E38" s="29">
        <v>39472</v>
      </c>
      <c r="F38" s="29">
        <v>39074</v>
      </c>
      <c r="G38" s="29">
        <v>39305</v>
      </c>
      <c r="H38" s="29">
        <v>39283</v>
      </c>
      <c r="I38" s="29">
        <v>39356</v>
      </c>
      <c r="K38" s="31"/>
      <c r="L38" s="61"/>
      <c r="M38" s="30">
        <f t="shared" si="10"/>
        <v>0.59061440886526317</v>
      </c>
      <c r="N38" s="30">
        <f t="shared" si="11"/>
        <v>0.76154600246895654</v>
      </c>
      <c r="O38" s="30">
        <f t="shared" si="12"/>
        <v>0.57156790681895286</v>
      </c>
      <c r="P38" s="30">
        <f t="shared" si="13"/>
        <v>0.56077740523952946</v>
      </c>
      <c r="Q38" s="30">
        <f t="shared" si="14"/>
        <v>0.55752300777627162</v>
      </c>
      <c r="R38" s="30">
        <f t="shared" si="15"/>
        <v>0.56377927908544545</v>
      </c>
      <c r="S38" s="30">
        <f t="shared" si="16"/>
        <v>0.56674794050178179</v>
      </c>
      <c r="T38" s="30">
        <f t="shared" si="17"/>
        <v>0.57113832936669184</v>
      </c>
    </row>
    <row r="39" spans="1:20" s="13" customFormat="1" x14ac:dyDescent="0.25">
      <c r="A39" s="28" t="s">
        <v>24</v>
      </c>
      <c r="B39" s="29">
        <v>36551</v>
      </c>
      <c r="C39" s="29">
        <v>37648</v>
      </c>
      <c r="D39" s="29">
        <v>37456</v>
      </c>
      <c r="E39" s="29">
        <v>39611</v>
      </c>
      <c r="F39" s="29">
        <v>42470</v>
      </c>
      <c r="G39" s="29">
        <v>45837</v>
      </c>
      <c r="H39" s="29">
        <v>49816</v>
      </c>
      <c r="I39" s="29">
        <v>53766</v>
      </c>
      <c r="K39" s="31"/>
      <c r="L39" s="61"/>
      <c r="M39" s="30">
        <f t="shared" si="10"/>
        <v>0.61264477631953873</v>
      </c>
      <c r="N39" s="30">
        <f t="shared" si="11"/>
        <v>0.82021786492374726</v>
      </c>
      <c r="O39" s="30">
        <f t="shared" si="12"/>
        <v>0.5963191746799974</v>
      </c>
      <c r="P39" s="30">
        <f t="shared" si="13"/>
        <v>0.57760506284814372</v>
      </c>
      <c r="Q39" s="30">
        <f t="shared" si="14"/>
        <v>0.56886067132792195</v>
      </c>
      <c r="R39" s="30">
        <f t="shared" si="15"/>
        <v>0.57024670009081746</v>
      </c>
      <c r="S39" s="30">
        <f t="shared" si="16"/>
        <v>0.5797681672175411</v>
      </c>
      <c r="T39" s="30">
        <f t="shared" si="17"/>
        <v>0.58781213101849827</v>
      </c>
    </row>
    <row r="40" spans="1:20" s="19" customFormat="1" x14ac:dyDescent="0.25">
      <c r="A40" s="32" t="s">
        <v>86</v>
      </c>
      <c r="B40" s="33">
        <f t="shared" ref="B40:I40" si="18">SUM(B25:B39)</f>
        <v>1449212</v>
      </c>
      <c r="C40" s="33">
        <f t="shared" ref="C40" si="19">SUM(C25:C39)</f>
        <v>1454277</v>
      </c>
      <c r="D40" s="33">
        <f t="shared" si="18"/>
        <v>1497375</v>
      </c>
      <c r="E40" s="33">
        <f t="shared" si="18"/>
        <v>1545555</v>
      </c>
      <c r="F40" s="33">
        <f t="shared" si="18"/>
        <v>1630591</v>
      </c>
      <c r="G40" s="33">
        <f t="shared" si="18"/>
        <v>1706439</v>
      </c>
      <c r="H40" s="33">
        <f t="shared" si="18"/>
        <v>1780072</v>
      </c>
      <c r="I40" s="33">
        <f t="shared" si="18"/>
        <v>1843869</v>
      </c>
      <c r="K40" s="58"/>
      <c r="L40" s="62"/>
      <c r="M40" s="34">
        <f t="shared" si="10"/>
        <v>0.61607145893627802</v>
      </c>
      <c r="N40" s="34">
        <f t="shared" si="11"/>
        <v>0.80895139484160872</v>
      </c>
      <c r="O40" s="34">
        <f t="shared" si="12"/>
        <v>0.60296648031869893</v>
      </c>
      <c r="P40" s="34">
        <f t="shared" si="13"/>
        <v>0.59398343669545584</v>
      </c>
      <c r="Q40" s="34">
        <f t="shared" si="14"/>
        <v>0.59323167887747408</v>
      </c>
      <c r="R40" s="34">
        <f t="shared" si="15"/>
        <v>0.59596225938014913</v>
      </c>
      <c r="S40" s="34">
        <f t="shared" si="16"/>
        <v>0.60096352839100209</v>
      </c>
      <c r="T40" s="34">
        <f t="shared" si="17"/>
        <v>0.60242824582909682</v>
      </c>
    </row>
    <row r="41" spans="1:20" x14ac:dyDescent="0.25">
      <c r="A41" s="11"/>
      <c r="B41" s="2"/>
      <c r="C41" s="2"/>
      <c r="D41" s="2"/>
      <c r="E41" s="2"/>
      <c r="F41" s="2"/>
      <c r="G41" s="2"/>
      <c r="H41" s="2"/>
      <c r="I41" s="2"/>
    </row>
    <row r="42" spans="1:20" s="9" customFormat="1" ht="26.25" customHeight="1" x14ac:dyDescent="0.25">
      <c r="A42" s="93" t="s">
        <v>96</v>
      </c>
      <c r="B42" s="93"/>
      <c r="C42" s="93"/>
      <c r="D42" s="93"/>
      <c r="E42" s="93"/>
      <c r="F42" s="93"/>
      <c r="G42" s="93"/>
      <c r="H42" s="93"/>
      <c r="I42" s="93"/>
      <c r="J42" s="93"/>
      <c r="K42" s="93"/>
      <c r="L42" s="93"/>
      <c r="M42" s="93"/>
      <c r="N42" s="93"/>
      <c r="O42" s="93"/>
      <c r="P42" s="93"/>
      <c r="Q42" s="93"/>
    </row>
    <row r="43" spans="1:20" s="9" customFormat="1" ht="15.75" customHeight="1" x14ac:dyDescent="0.25">
      <c r="A43" s="10"/>
      <c r="B43" s="18" t="s">
        <v>60</v>
      </c>
      <c r="C43" s="18" t="s">
        <v>60</v>
      </c>
      <c r="D43" s="96" t="s">
        <v>61</v>
      </c>
      <c r="E43" s="96"/>
      <c r="F43" s="96"/>
      <c r="G43" s="96"/>
      <c r="H43" s="96"/>
      <c r="I43" s="96"/>
      <c r="J43" s="10"/>
      <c r="M43" s="96" t="s">
        <v>94</v>
      </c>
      <c r="N43" s="96"/>
      <c r="O43" s="96"/>
      <c r="P43" s="96"/>
      <c r="Q43" s="96"/>
      <c r="R43" s="96"/>
      <c r="S43" s="96"/>
      <c r="T43" s="96"/>
    </row>
    <row r="44" spans="1:20" x14ac:dyDescent="0.25">
      <c r="A44" s="48" t="s">
        <v>0</v>
      </c>
      <c r="B44" s="4">
        <v>2020</v>
      </c>
      <c r="C44" s="4">
        <v>2021</v>
      </c>
      <c r="D44" s="4">
        <v>2025</v>
      </c>
      <c r="E44" s="4">
        <v>2030</v>
      </c>
      <c r="F44" s="4">
        <v>2035</v>
      </c>
      <c r="G44" s="4">
        <v>2040</v>
      </c>
      <c r="H44" s="4">
        <v>2045</v>
      </c>
      <c r="I44" s="4">
        <v>2050</v>
      </c>
      <c r="L44" s="4"/>
      <c r="M44" s="4">
        <v>2020</v>
      </c>
      <c r="N44" s="4">
        <v>2021</v>
      </c>
      <c r="O44" s="4">
        <v>2025</v>
      </c>
      <c r="P44" s="4">
        <v>2030</v>
      </c>
      <c r="Q44" s="4">
        <v>2035</v>
      </c>
      <c r="R44" s="4">
        <v>2040</v>
      </c>
      <c r="S44" s="4">
        <v>2045</v>
      </c>
      <c r="T44" s="4">
        <v>2050</v>
      </c>
    </row>
    <row r="45" spans="1:20" s="13" customFormat="1" x14ac:dyDescent="0.25">
      <c r="A45" s="28" t="s">
        <v>18</v>
      </c>
      <c r="B45" s="29">
        <v>31347</v>
      </c>
      <c r="C45" s="29">
        <v>32050</v>
      </c>
      <c r="D45" s="29">
        <v>41049</v>
      </c>
      <c r="E45" s="29">
        <v>51437</v>
      </c>
      <c r="F45" s="29">
        <v>61823</v>
      </c>
      <c r="G45" s="29">
        <v>70516</v>
      </c>
      <c r="H45" s="29">
        <v>77533</v>
      </c>
      <c r="I45" s="29">
        <v>84802</v>
      </c>
      <c r="K45" s="29"/>
      <c r="L45" s="30"/>
      <c r="M45" s="30">
        <f t="shared" ref="M45:M60" si="20">B45/(B45+B25+B5)</f>
        <v>0.1475680714043611</v>
      </c>
      <c r="N45" s="30">
        <f t="shared" ref="N45:N60" si="21">C45/(C45+C25+C5)</f>
        <v>0.14699609692110827</v>
      </c>
      <c r="O45" s="30">
        <f t="shared" ref="O45:O60" si="22">D45/(D45+D25+D5)</f>
        <v>0.16824325985917224</v>
      </c>
      <c r="P45" s="30">
        <f t="shared" ref="P45:P60" si="23">E45/(E45+E25+E5)</f>
        <v>0.187670798048752</v>
      </c>
      <c r="Q45" s="30">
        <f t="shared" ref="Q45:Q60" si="24">F45/(F45+F25+F5)</f>
        <v>0.20134505780817458</v>
      </c>
      <c r="R45" s="30">
        <f t="shared" ref="R45:R60" si="25">G45/(G45+G25+G5)</f>
        <v>0.20941096114155047</v>
      </c>
      <c r="S45" s="30">
        <f t="shared" ref="S45:S60" si="26">H45/(H45+H25+H5)</f>
        <v>0.21254903680879003</v>
      </c>
      <c r="T45" s="30">
        <f t="shared" ref="T45:T60" si="27">I45/(I45+I25+I5)</f>
        <v>0.21588059640699661</v>
      </c>
    </row>
    <row r="46" spans="1:20" s="13" customFormat="1" x14ac:dyDescent="0.25">
      <c r="A46" s="28" t="s">
        <v>19</v>
      </c>
      <c r="B46" s="29">
        <v>25399</v>
      </c>
      <c r="C46" s="29">
        <v>25671</v>
      </c>
      <c r="D46" s="29">
        <v>29001</v>
      </c>
      <c r="E46" s="29">
        <v>32417</v>
      </c>
      <c r="F46" s="29">
        <v>34331</v>
      </c>
      <c r="G46" s="29">
        <v>34943</v>
      </c>
      <c r="H46" s="29">
        <v>34960</v>
      </c>
      <c r="I46" s="29">
        <v>35417</v>
      </c>
      <c r="K46" s="29"/>
      <c r="L46" s="30"/>
      <c r="M46" s="30">
        <f t="shared" si="20"/>
        <v>0.16248184801591617</v>
      </c>
      <c r="N46" s="30">
        <f t="shared" si="21"/>
        <v>0.16248188210870101</v>
      </c>
      <c r="O46" s="30">
        <f t="shared" si="22"/>
        <v>0.17474903288783908</v>
      </c>
      <c r="P46" s="30">
        <f t="shared" si="23"/>
        <v>0.18519026318645848</v>
      </c>
      <c r="Q46" s="30">
        <f t="shared" si="24"/>
        <v>0.18535255371990067</v>
      </c>
      <c r="R46" s="30">
        <f t="shared" si="25"/>
        <v>0.17997476243207747</v>
      </c>
      <c r="S46" s="30">
        <f t="shared" si="26"/>
        <v>0.17266840849710327</v>
      </c>
      <c r="T46" s="30">
        <f t="shared" si="27"/>
        <v>0.16802588444039604</v>
      </c>
    </row>
    <row r="47" spans="1:20" x14ac:dyDescent="0.25">
      <c r="A47" s="28" t="s">
        <v>44</v>
      </c>
      <c r="B47" s="29">
        <v>5098</v>
      </c>
      <c r="C47" s="29">
        <v>5108</v>
      </c>
      <c r="D47" s="29">
        <v>5548</v>
      </c>
      <c r="E47" s="29">
        <v>5968</v>
      </c>
      <c r="F47" s="29">
        <v>6149</v>
      </c>
      <c r="G47" s="29">
        <v>6188</v>
      </c>
      <c r="H47" s="29">
        <v>6135</v>
      </c>
      <c r="I47" s="29">
        <v>6090</v>
      </c>
      <c r="K47" s="29"/>
      <c r="L47" s="30"/>
      <c r="M47" s="30">
        <f t="shared" si="20"/>
        <v>0.17813963239918931</v>
      </c>
      <c r="N47" s="30">
        <f t="shared" si="21"/>
        <v>0.17868886867697475</v>
      </c>
      <c r="O47" s="30">
        <f t="shared" si="22"/>
        <v>0.19069879352421545</v>
      </c>
      <c r="P47" s="30">
        <f t="shared" si="23"/>
        <v>0.20109171777073928</v>
      </c>
      <c r="Q47" s="30">
        <f t="shared" si="24"/>
        <v>0.20297078725862353</v>
      </c>
      <c r="R47" s="30">
        <f t="shared" si="25"/>
        <v>0.20042754421195827</v>
      </c>
      <c r="S47" s="30">
        <f t="shared" si="26"/>
        <v>0.19514600165404924</v>
      </c>
      <c r="T47" s="30">
        <f t="shared" si="27"/>
        <v>0.19030655292022125</v>
      </c>
    </row>
    <row r="48" spans="1:20" s="13" customFormat="1" x14ac:dyDescent="0.25">
      <c r="A48" s="28" t="s">
        <v>20</v>
      </c>
      <c r="B48" s="29">
        <v>163681</v>
      </c>
      <c r="C48" s="29">
        <v>163356</v>
      </c>
      <c r="D48" s="29">
        <v>189905</v>
      </c>
      <c r="E48" s="29">
        <v>209447</v>
      </c>
      <c r="F48" s="29">
        <v>221547</v>
      </c>
      <c r="G48" s="29">
        <v>224872</v>
      </c>
      <c r="H48" s="29">
        <v>226381</v>
      </c>
      <c r="I48" s="29">
        <v>234103</v>
      </c>
      <c r="K48" s="29"/>
      <c r="L48" s="30"/>
      <c r="M48" s="30">
        <f t="shared" si="20"/>
        <v>0.12637322336994747</v>
      </c>
      <c r="N48" s="30">
        <f t="shared" si="21"/>
        <v>0.12637031524503028</v>
      </c>
      <c r="O48" s="30">
        <f t="shared" si="22"/>
        <v>0.13964670827769182</v>
      </c>
      <c r="P48" s="30">
        <f t="shared" si="23"/>
        <v>0.14795425326005565</v>
      </c>
      <c r="Q48" s="30">
        <f t="shared" si="24"/>
        <v>0.14901008345484776</v>
      </c>
      <c r="R48" s="30">
        <f t="shared" si="25"/>
        <v>0.14599148612388813</v>
      </c>
      <c r="S48" s="30">
        <f t="shared" si="26"/>
        <v>0.14282748978546317</v>
      </c>
      <c r="T48" s="30">
        <f t="shared" si="27"/>
        <v>0.14364923282720279</v>
      </c>
    </row>
    <row r="49" spans="1:20" x14ac:dyDescent="0.25">
      <c r="A49" s="28" t="s">
        <v>45</v>
      </c>
      <c r="B49" s="29">
        <v>5387</v>
      </c>
      <c r="C49" s="29">
        <v>5404</v>
      </c>
      <c r="D49" s="29">
        <v>5970</v>
      </c>
      <c r="E49" s="29">
        <v>6406</v>
      </c>
      <c r="F49" s="29">
        <v>6565</v>
      </c>
      <c r="G49" s="29">
        <v>6542</v>
      </c>
      <c r="H49" s="29">
        <v>6351</v>
      </c>
      <c r="I49" s="29">
        <v>6114</v>
      </c>
      <c r="K49" s="29"/>
      <c r="L49" s="30"/>
      <c r="M49" s="30">
        <f t="shared" si="20"/>
        <v>0.19569876848185419</v>
      </c>
      <c r="N49" s="30">
        <f t="shared" si="21"/>
        <v>0.19562699102229944</v>
      </c>
      <c r="O49" s="30">
        <f t="shared" si="22"/>
        <v>0.21713828471666546</v>
      </c>
      <c r="P49" s="30">
        <f t="shared" si="23"/>
        <v>0.23470359786033559</v>
      </c>
      <c r="Q49" s="30">
        <f t="shared" si="24"/>
        <v>0.2416890623274307</v>
      </c>
      <c r="R49" s="30">
        <f t="shared" si="25"/>
        <v>0.24260179485277758</v>
      </c>
      <c r="S49" s="30">
        <f t="shared" si="26"/>
        <v>0.23758042795151879</v>
      </c>
      <c r="T49" s="30">
        <f t="shared" si="27"/>
        <v>0.23072568776180233</v>
      </c>
    </row>
    <row r="50" spans="1:20" x14ac:dyDescent="0.25">
      <c r="A50" s="28" t="s">
        <v>46</v>
      </c>
      <c r="B50" s="29">
        <v>11379</v>
      </c>
      <c r="C50" s="29">
        <v>11400</v>
      </c>
      <c r="D50" s="29">
        <v>13002</v>
      </c>
      <c r="E50" s="29">
        <v>14042</v>
      </c>
      <c r="F50" s="29">
        <v>14477</v>
      </c>
      <c r="G50" s="29">
        <v>14245</v>
      </c>
      <c r="H50" s="29">
        <v>13779</v>
      </c>
      <c r="I50" s="29">
        <v>13430</v>
      </c>
      <c r="K50" s="29"/>
      <c r="L50" s="30"/>
      <c r="M50" s="30">
        <f t="shared" si="20"/>
        <v>0.19277292132547266</v>
      </c>
      <c r="N50" s="30">
        <f t="shared" si="21"/>
        <v>0.19272383013253991</v>
      </c>
      <c r="O50" s="30">
        <f t="shared" si="22"/>
        <v>0.2154896663738668</v>
      </c>
      <c r="P50" s="30">
        <f t="shared" si="23"/>
        <v>0.22851470324984946</v>
      </c>
      <c r="Q50" s="30">
        <f t="shared" si="24"/>
        <v>0.22970978848991638</v>
      </c>
      <c r="R50" s="30">
        <f t="shared" si="25"/>
        <v>0.22233841639482432</v>
      </c>
      <c r="S50" s="30">
        <f t="shared" si="26"/>
        <v>0.21247166581856872</v>
      </c>
      <c r="T50" s="30">
        <f t="shared" si="27"/>
        <v>0.20461643939971053</v>
      </c>
    </row>
    <row r="51" spans="1:20" s="13" customFormat="1" x14ac:dyDescent="0.25">
      <c r="A51" s="28" t="s">
        <v>21</v>
      </c>
      <c r="B51" s="29">
        <v>30031</v>
      </c>
      <c r="C51" s="29">
        <v>30320</v>
      </c>
      <c r="D51" s="29">
        <v>35084</v>
      </c>
      <c r="E51" s="29">
        <v>39306</v>
      </c>
      <c r="F51" s="29">
        <v>42816</v>
      </c>
      <c r="G51" s="29">
        <v>43167</v>
      </c>
      <c r="H51" s="29">
        <v>42127</v>
      </c>
      <c r="I51" s="29">
        <v>42136</v>
      </c>
      <c r="K51" s="29"/>
      <c r="L51" s="30"/>
      <c r="M51" s="30">
        <f t="shared" si="20"/>
        <v>0.17187973969929202</v>
      </c>
      <c r="N51" s="30">
        <f t="shared" si="21"/>
        <v>0.17187916305278256</v>
      </c>
      <c r="O51" s="30">
        <f t="shared" si="22"/>
        <v>0.18793254912043883</v>
      </c>
      <c r="P51" s="30">
        <f t="shared" si="23"/>
        <v>0.20027310431973586</v>
      </c>
      <c r="Q51" s="30">
        <f t="shared" si="24"/>
        <v>0.20181566220764161</v>
      </c>
      <c r="R51" s="30">
        <f t="shared" si="25"/>
        <v>0.19547704332311427</v>
      </c>
      <c r="S51" s="30">
        <f t="shared" si="26"/>
        <v>0.18648682148580334</v>
      </c>
      <c r="T51" s="30">
        <f t="shared" si="27"/>
        <v>0.18243219839977831</v>
      </c>
    </row>
    <row r="52" spans="1:20" x14ac:dyDescent="0.25">
      <c r="A52" s="28" t="s">
        <v>47</v>
      </c>
      <c r="B52" s="29">
        <v>8529</v>
      </c>
      <c r="C52" s="29">
        <v>8521</v>
      </c>
      <c r="D52" s="29">
        <v>9500</v>
      </c>
      <c r="E52" s="29">
        <v>10335</v>
      </c>
      <c r="F52" s="29">
        <v>10611</v>
      </c>
      <c r="G52" s="29">
        <v>10655</v>
      </c>
      <c r="H52" s="29">
        <v>10560</v>
      </c>
      <c r="I52" s="29">
        <v>10410</v>
      </c>
      <c r="K52" s="29"/>
      <c r="L52" s="30"/>
      <c r="M52" s="30">
        <f t="shared" si="20"/>
        <v>0.1871379673512375</v>
      </c>
      <c r="N52" s="30">
        <f t="shared" si="21"/>
        <v>0.18708558380538357</v>
      </c>
      <c r="O52" s="30">
        <f t="shared" si="22"/>
        <v>0.20830592465903608</v>
      </c>
      <c r="P52" s="30">
        <f t="shared" si="23"/>
        <v>0.22509474234438298</v>
      </c>
      <c r="Q52" s="30">
        <f t="shared" si="24"/>
        <v>0.22934272807832798</v>
      </c>
      <c r="R52" s="30">
        <f t="shared" si="25"/>
        <v>0.22885433223076593</v>
      </c>
      <c r="S52" s="30">
        <f t="shared" si="26"/>
        <v>0.22548203190058291</v>
      </c>
      <c r="T52" s="30">
        <f t="shared" si="27"/>
        <v>0.22099095656604253</v>
      </c>
    </row>
    <row r="53" spans="1:20" s="13" customFormat="1" x14ac:dyDescent="0.25">
      <c r="A53" s="28" t="s">
        <v>22</v>
      </c>
      <c r="B53" s="29">
        <v>6862</v>
      </c>
      <c r="C53" s="29">
        <v>6949</v>
      </c>
      <c r="D53" s="29">
        <v>8244</v>
      </c>
      <c r="E53" s="29">
        <v>9613</v>
      </c>
      <c r="F53" s="29">
        <v>10606</v>
      </c>
      <c r="G53" s="29">
        <v>11287</v>
      </c>
      <c r="H53" s="29">
        <v>11559</v>
      </c>
      <c r="I53" s="29">
        <v>11871</v>
      </c>
      <c r="K53" s="29"/>
      <c r="L53" s="30"/>
      <c r="M53" s="30">
        <f t="shared" si="20"/>
        <v>0.17766155758077878</v>
      </c>
      <c r="N53" s="30">
        <f t="shared" si="21"/>
        <v>0.17762838373252218</v>
      </c>
      <c r="O53" s="30">
        <f t="shared" si="22"/>
        <v>0.20121058283705945</v>
      </c>
      <c r="P53" s="30">
        <f t="shared" si="23"/>
        <v>0.2233503717472119</v>
      </c>
      <c r="Q53" s="30">
        <f t="shared" si="24"/>
        <v>0.23406086553527686</v>
      </c>
      <c r="R53" s="30">
        <f t="shared" si="25"/>
        <v>0.23835871011340359</v>
      </c>
      <c r="S53" s="30">
        <f t="shared" si="26"/>
        <v>0.23459095244860267</v>
      </c>
      <c r="T53" s="30">
        <f t="shared" si="27"/>
        <v>0.23188264249716764</v>
      </c>
    </row>
    <row r="54" spans="1:20" x14ac:dyDescent="0.25">
      <c r="A54" s="28" t="s">
        <v>48</v>
      </c>
      <c r="B54" s="29">
        <v>11495</v>
      </c>
      <c r="C54" s="29">
        <v>11508</v>
      </c>
      <c r="D54" s="29">
        <v>12713</v>
      </c>
      <c r="E54" s="29">
        <v>13372</v>
      </c>
      <c r="F54" s="29">
        <v>13339</v>
      </c>
      <c r="G54" s="29">
        <v>12813</v>
      </c>
      <c r="H54" s="29">
        <v>12078</v>
      </c>
      <c r="I54" s="29">
        <v>11529</v>
      </c>
      <c r="K54" s="29"/>
      <c r="L54" s="30"/>
      <c r="M54" s="30">
        <f t="shared" si="20"/>
        <v>0.19260736247717028</v>
      </c>
      <c r="N54" s="30">
        <f t="shared" si="21"/>
        <v>0.19303866476557913</v>
      </c>
      <c r="O54" s="30">
        <f t="shared" si="22"/>
        <v>0.21317660473539474</v>
      </c>
      <c r="P54" s="30">
        <f t="shared" si="23"/>
        <v>0.22475460535162028</v>
      </c>
      <c r="Q54" s="30">
        <f t="shared" si="24"/>
        <v>0.22390640212173096</v>
      </c>
      <c r="R54" s="30">
        <f t="shared" si="25"/>
        <v>0.21569617696075954</v>
      </c>
      <c r="S54" s="30">
        <f t="shared" si="26"/>
        <v>0.20434819389222569</v>
      </c>
      <c r="T54" s="30">
        <f t="shared" si="27"/>
        <v>0.1960514233241506</v>
      </c>
    </row>
    <row r="55" spans="1:20" x14ac:dyDescent="0.25">
      <c r="A55" s="28" t="s">
        <v>49</v>
      </c>
      <c r="B55" s="29">
        <v>6319</v>
      </c>
      <c r="C55" s="29">
        <v>6356</v>
      </c>
      <c r="D55" s="29">
        <v>7614</v>
      </c>
      <c r="E55" s="29">
        <v>8600</v>
      </c>
      <c r="F55" s="29">
        <v>9377</v>
      </c>
      <c r="G55" s="29">
        <v>9863</v>
      </c>
      <c r="H55" s="29">
        <v>10106</v>
      </c>
      <c r="I55" s="29">
        <v>10283</v>
      </c>
      <c r="K55" s="29"/>
      <c r="L55" s="30"/>
      <c r="M55" s="30">
        <f t="shared" si="20"/>
        <v>0.18215624099164024</v>
      </c>
      <c r="N55" s="30">
        <f t="shared" si="21"/>
        <v>0.18224567037504302</v>
      </c>
      <c r="O55" s="30">
        <f t="shared" si="22"/>
        <v>0.21068068622025457</v>
      </c>
      <c r="P55" s="30">
        <f t="shared" si="23"/>
        <v>0.23012496320676459</v>
      </c>
      <c r="Q55" s="30">
        <f t="shared" si="24"/>
        <v>0.24025108890596977</v>
      </c>
      <c r="R55" s="30">
        <f t="shared" si="25"/>
        <v>0.24533605293268992</v>
      </c>
      <c r="S55" s="30">
        <f t="shared" si="26"/>
        <v>0.24570872842207633</v>
      </c>
      <c r="T55" s="30">
        <f t="shared" si="27"/>
        <v>0.24450150985567207</v>
      </c>
    </row>
    <row r="56" spans="1:20" x14ac:dyDescent="0.25">
      <c r="A56" s="28" t="s">
        <v>50</v>
      </c>
      <c r="B56" s="29">
        <v>6029</v>
      </c>
      <c r="C56" s="29">
        <v>6047</v>
      </c>
      <c r="D56" s="29">
        <v>7136</v>
      </c>
      <c r="E56" s="29">
        <v>7853</v>
      </c>
      <c r="F56" s="29">
        <v>8333</v>
      </c>
      <c r="G56" s="29">
        <v>8370</v>
      </c>
      <c r="H56" s="29">
        <v>8293</v>
      </c>
      <c r="I56" s="29">
        <v>8249</v>
      </c>
      <c r="K56" s="29"/>
      <c r="L56" s="30"/>
      <c r="M56" s="30">
        <f t="shared" si="20"/>
        <v>0.17176148827668727</v>
      </c>
      <c r="N56" s="30">
        <f t="shared" si="21"/>
        <v>0.17217128865098799</v>
      </c>
      <c r="O56" s="30">
        <f t="shared" si="22"/>
        <v>0.19546400788868193</v>
      </c>
      <c r="P56" s="30">
        <f t="shared" si="23"/>
        <v>0.21191105834097901</v>
      </c>
      <c r="Q56" s="30">
        <f t="shared" si="24"/>
        <v>0.22064235973204119</v>
      </c>
      <c r="R56" s="30">
        <f t="shared" si="25"/>
        <v>0.21857780795445642</v>
      </c>
      <c r="S56" s="30">
        <f t="shared" si="26"/>
        <v>0.21412894730047252</v>
      </c>
      <c r="T56" s="30">
        <f t="shared" si="27"/>
        <v>0.21062172858419506</v>
      </c>
    </row>
    <row r="57" spans="1:20" s="13" customFormat="1" x14ac:dyDescent="0.25">
      <c r="A57" s="28" t="s">
        <v>23</v>
      </c>
      <c r="B57" s="29">
        <v>9266</v>
      </c>
      <c r="C57" s="29">
        <v>9377</v>
      </c>
      <c r="D57" s="29">
        <v>10772</v>
      </c>
      <c r="E57" s="29">
        <v>12145</v>
      </c>
      <c r="F57" s="29">
        <v>13351</v>
      </c>
      <c r="G57" s="29">
        <v>14154</v>
      </c>
      <c r="H57" s="29">
        <v>14738</v>
      </c>
      <c r="I57" s="29">
        <v>15204</v>
      </c>
      <c r="K57" s="29"/>
      <c r="L57" s="30"/>
      <c r="M57" s="30">
        <f t="shared" si="20"/>
        <v>0.17144654553528477</v>
      </c>
      <c r="N57" s="30">
        <f t="shared" si="21"/>
        <v>0.17143849641655698</v>
      </c>
      <c r="O57" s="30">
        <f t="shared" si="22"/>
        <v>0.18740105426140813</v>
      </c>
      <c r="P57" s="30">
        <f t="shared" si="23"/>
        <v>0.19994731729803591</v>
      </c>
      <c r="Q57" s="30">
        <f t="shared" si="24"/>
        <v>0.20774269842998738</v>
      </c>
      <c r="R57" s="30">
        <f t="shared" si="25"/>
        <v>0.20971995851237221</v>
      </c>
      <c r="S57" s="30">
        <f t="shared" si="26"/>
        <v>0.20886596184915393</v>
      </c>
      <c r="T57" s="30">
        <f t="shared" si="27"/>
        <v>0.206480701849689</v>
      </c>
    </row>
    <row r="58" spans="1:20" x14ac:dyDescent="0.25">
      <c r="A58" s="28" t="s">
        <v>51</v>
      </c>
      <c r="B58" s="29">
        <v>13152</v>
      </c>
      <c r="C58" s="29">
        <v>13135</v>
      </c>
      <c r="D58" s="29">
        <v>14716</v>
      </c>
      <c r="E58" s="29">
        <v>15772</v>
      </c>
      <c r="F58" s="29">
        <v>16070</v>
      </c>
      <c r="G58" s="29">
        <v>15817</v>
      </c>
      <c r="H58" s="29">
        <v>15407</v>
      </c>
      <c r="I58" s="29">
        <v>14858</v>
      </c>
      <c r="K58" s="31"/>
      <c r="L58" s="61"/>
      <c r="M58" s="30">
        <f t="shared" si="20"/>
        <v>0.18495549086613508</v>
      </c>
      <c r="N58" s="30">
        <f t="shared" si="21"/>
        <v>0.18494269381318465</v>
      </c>
      <c r="O58" s="30">
        <f t="shared" si="22"/>
        <v>0.20801764107203438</v>
      </c>
      <c r="P58" s="30">
        <f t="shared" si="23"/>
        <v>0.22407228504858784</v>
      </c>
      <c r="Q58" s="30">
        <f t="shared" si="24"/>
        <v>0.22929300135549691</v>
      </c>
      <c r="R58" s="30">
        <f t="shared" si="25"/>
        <v>0.2268743634981425</v>
      </c>
      <c r="S58" s="30">
        <f t="shared" si="26"/>
        <v>0.22228153448847979</v>
      </c>
      <c r="T58" s="30">
        <f t="shared" si="27"/>
        <v>0.21562082777036048</v>
      </c>
    </row>
    <row r="59" spans="1:20" s="13" customFormat="1" x14ac:dyDescent="0.25">
      <c r="A59" s="28" t="s">
        <v>24</v>
      </c>
      <c r="B59" s="29">
        <v>8011</v>
      </c>
      <c r="C59" s="29">
        <v>8252</v>
      </c>
      <c r="D59" s="29">
        <v>9318</v>
      </c>
      <c r="E59" s="29">
        <v>11021</v>
      </c>
      <c r="F59" s="29">
        <v>12249</v>
      </c>
      <c r="G59" s="29">
        <v>12966</v>
      </c>
      <c r="H59" s="29">
        <v>13523</v>
      </c>
      <c r="I59" s="29">
        <v>14232</v>
      </c>
      <c r="K59" s="31"/>
      <c r="L59" s="61"/>
      <c r="M59" s="30">
        <f t="shared" si="20"/>
        <v>0.13427532223730745</v>
      </c>
      <c r="N59" s="30">
        <f t="shared" si="21"/>
        <v>0.13428366855431881</v>
      </c>
      <c r="O59" s="30">
        <f t="shared" si="22"/>
        <v>0.14834744953193657</v>
      </c>
      <c r="P59" s="30">
        <f t="shared" si="23"/>
        <v>0.16070751552976173</v>
      </c>
      <c r="Q59" s="30">
        <f t="shared" si="24"/>
        <v>0.16406815076749981</v>
      </c>
      <c r="R59" s="30">
        <f t="shared" si="25"/>
        <v>0.16130677647702815</v>
      </c>
      <c r="S59" s="30">
        <f t="shared" si="26"/>
        <v>0.15738326893533822</v>
      </c>
      <c r="T59" s="30">
        <f t="shared" si="27"/>
        <v>0.15559539948397252</v>
      </c>
    </row>
    <row r="60" spans="1:20" s="19" customFormat="1" x14ac:dyDescent="0.25">
      <c r="A60" s="32" t="s">
        <v>86</v>
      </c>
      <c r="B60" s="33">
        <f t="shared" ref="B60:I60" si="28">SUM(B45:B59)</f>
        <v>341985</v>
      </c>
      <c r="C60" s="33">
        <f t="shared" ref="C60" si="29">SUM(C45:C59)</f>
        <v>343454</v>
      </c>
      <c r="D60" s="33">
        <f t="shared" si="28"/>
        <v>399572</v>
      </c>
      <c r="E60" s="33">
        <f t="shared" si="28"/>
        <v>447734</v>
      </c>
      <c r="F60" s="33">
        <f t="shared" si="28"/>
        <v>481644</v>
      </c>
      <c r="G60" s="33">
        <f t="shared" si="28"/>
        <v>496398</v>
      </c>
      <c r="H60" s="33">
        <f t="shared" si="28"/>
        <v>503530</v>
      </c>
      <c r="I60" s="33">
        <f t="shared" si="28"/>
        <v>518728</v>
      </c>
      <c r="K60" s="58"/>
      <c r="L60" s="62"/>
      <c r="M60" s="34">
        <f t="shared" si="20"/>
        <v>0.14538052257662995</v>
      </c>
      <c r="N60" s="34">
        <f t="shared" si="21"/>
        <v>0.14541317691808098</v>
      </c>
      <c r="O60" s="34">
        <f t="shared" si="22"/>
        <v>0.16090059101688164</v>
      </c>
      <c r="P60" s="34">
        <f t="shared" si="23"/>
        <v>0.17207189653257454</v>
      </c>
      <c r="Q60" s="34">
        <f t="shared" si="24"/>
        <v>0.17522878437404726</v>
      </c>
      <c r="R60" s="34">
        <f t="shared" si="25"/>
        <v>0.17336363833209817</v>
      </c>
      <c r="S60" s="34">
        <f t="shared" si="26"/>
        <v>0.16999490214481286</v>
      </c>
      <c r="T60" s="34">
        <f t="shared" si="27"/>
        <v>0.16947863384136061</v>
      </c>
    </row>
    <row r="63" spans="1:20" x14ac:dyDescent="0.25">
      <c r="B63" s="50" t="s">
        <v>166</v>
      </c>
    </row>
  </sheetData>
  <sheetProtection sheet="1" objects="1" scenarios="1"/>
  <mergeCells count="10">
    <mergeCell ref="D43:I43"/>
    <mergeCell ref="M3:T3"/>
    <mergeCell ref="M43:T43"/>
    <mergeCell ref="A42:Q42"/>
    <mergeCell ref="C1:R1"/>
    <mergeCell ref="A2:R2"/>
    <mergeCell ref="A22:Q22"/>
    <mergeCell ref="M23:T23"/>
    <mergeCell ref="D3:I3"/>
    <mergeCell ref="D23:I23"/>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98E4-183F-462A-B16A-057CFFC166E1}">
  <dimension ref="A1:T46"/>
  <sheetViews>
    <sheetView workbookViewId="0"/>
  </sheetViews>
  <sheetFormatPr defaultRowHeight="15" x14ac:dyDescent="0.25"/>
  <cols>
    <col min="1" max="1" width="20.140625" customWidth="1"/>
    <col min="2" max="2" width="10.7109375" customWidth="1"/>
    <col min="3" max="3" width="11.28515625" bestFit="1" customWidth="1"/>
    <col min="4" max="4" width="11.140625" customWidth="1"/>
    <col min="5" max="5" width="11.28515625" bestFit="1" customWidth="1"/>
    <col min="6" max="6" width="10.7109375" customWidth="1"/>
    <col min="7" max="7" width="11.28515625" customWidth="1"/>
    <col min="8" max="8" width="10.7109375" bestFit="1" customWidth="1"/>
    <col min="9" max="9" width="11.28515625" customWidth="1"/>
    <col min="10" max="10" width="2.28515625" customWidth="1"/>
    <col min="11" max="11" width="11.28515625" bestFit="1" customWidth="1"/>
    <col min="12" max="12" width="10.42578125" customWidth="1"/>
    <col min="13" max="13" width="11.28515625" bestFit="1" customWidth="1"/>
    <col min="14" max="14" width="10.85546875" customWidth="1"/>
    <col min="15" max="15" width="11.28515625" bestFit="1" customWidth="1"/>
    <col min="16" max="16" width="10.85546875" customWidth="1"/>
    <col min="17" max="17" width="11.28515625" bestFit="1" customWidth="1"/>
  </cols>
  <sheetData>
    <row r="1" spans="1:20" ht="65.25" customHeight="1" x14ac:dyDescent="0.3">
      <c r="C1" s="91" t="s">
        <v>71</v>
      </c>
      <c r="D1" s="91"/>
      <c r="E1" s="91"/>
      <c r="F1" s="91"/>
      <c r="G1" s="91"/>
      <c r="H1" s="91"/>
      <c r="I1" s="91"/>
      <c r="J1" s="91"/>
      <c r="K1" s="91"/>
      <c r="L1" s="91"/>
      <c r="M1" s="91"/>
      <c r="N1" s="91"/>
      <c r="O1" s="91"/>
      <c r="P1" s="91"/>
      <c r="Q1" s="91"/>
      <c r="R1" s="91"/>
    </row>
    <row r="2" spans="1:20" s="9" customFormat="1" ht="26.25" customHeight="1" x14ac:dyDescent="0.25">
      <c r="A2" s="93" t="s">
        <v>13</v>
      </c>
      <c r="B2" s="93"/>
      <c r="C2" s="93"/>
      <c r="D2" s="93"/>
      <c r="E2" s="93"/>
      <c r="F2" s="93"/>
      <c r="G2" s="93"/>
      <c r="H2" s="93"/>
      <c r="I2" s="93"/>
      <c r="J2" s="93"/>
      <c r="K2" s="93"/>
      <c r="L2" s="93"/>
      <c r="M2" s="93"/>
      <c r="N2" s="93"/>
      <c r="O2" s="93"/>
      <c r="P2" s="93"/>
      <c r="Q2" s="93"/>
      <c r="R2" s="93"/>
    </row>
    <row r="3" spans="1:20" s="9" customFormat="1" ht="15.75" customHeight="1" x14ac:dyDescent="0.25">
      <c r="A3" s="10"/>
      <c r="B3" s="18" t="s">
        <v>60</v>
      </c>
      <c r="C3" s="18" t="s">
        <v>60</v>
      </c>
      <c r="D3" s="96" t="s">
        <v>61</v>
      </c>
      <c r="E3" s="96"/>
      <c r="F3" s="96"/>
      <c r="G3" s="96"/>
      <c r="H3" s="96"/>
      <c r="I3" s="96"/>
      <c r="J3" s="10"/>
      <c r="M3" s="96" t="s">
        <v>76</v>
      </c>
      <c r="N3" s="96"/>
      <c r="O3" s="96"/>
      <c r="P3" s="96"/>
      <c r="Q3" s="96"/>
      <c r="R3" s="96"/>
      <c r="S3" s="96"/>
      <c r="T3" s="96"/>
    </row>
    <row r="4" spans="1:20" x14ac:dyDescent="0.25">
      <c r="A4" s="48" t="s">
        <v>0</v>
      </c>
      <c r="B4" s="4">
        <v>2020</v>
      </c>
      <c r="C4" s="4">
        <v>2021</v>
      </c>
      <c r="D4" s="4">
        <v>2025</v>
      </c>
      <c r="E4" s="4">
        <v>2030</v>
      </c>
      <c r="F4" s="4">
        <v>2035</v>
      </c>
      <c r="G4" s="4">
        <v>2040</v>
      </c>
      <c r="H4" s="4">
        <v>2045</v>
      </c>
      <c r="I4" s="4">
        <v>2050</v>
      </c>
      <c r="L4" s="4"/>
      <c r="M4" s="4">
        <v>2020</v>
      </c>
      <c r="N4" s="4">
        <v>2021</v>
      </c>
      <c r="O4" s="4">
        <v>2025</v>
      </c>
      <c r="P4" s="4">
        <v>2030</v>
      </c>
      <c r="Q4" s="4">
        <v>2035</v>
      </c>
      <c r="R4" s="4">
        <v>2040</v>
      </c>
      <c r="S4" s="4">
        <v>2045</v>
      </c>
      <c r="T4" s="4">
        <v>2050</v>
      </c>
    </row>
    <row r="5" spans="1:20" s="13" customFormat="1" x14ac:dyDescent="0.25">
      <c r="A5" s="36" t="s">
        <v>18</v>
      </c>
      <c r="B5" s="52">
        <v>74797</v>
      </c>
      <c r="C5" s="52">
        <v>76772</v>
      </c>
      <c r="D5" s="52">
        <v>85911</v>
      </c>
      <c r="E5" s="52">
        <v>96507</v>
      </c>
      <c r="F5" s="52">
        <v>108116</v>
      </c>
      <c r="G5" s="52">
        <v>118569</v>
      </c>
      <c r="H5" s="52">
        <v>128443</v>
      </c>
      <c r="I5" s="52">
        <v>138317</v>
      </c>
      <c r="K5" s="37"/>
      <c r="L5" s="44"/>
      <c r="M5" s="44">
        <f>'Group Quarters and Households'!B25/'Households and Housing Units'!B5</f>
        <v>2.8400069521504872</v>
      </c>
      <c r="N5" s="44">
        <f>'Group Quarters and Households'!C25/'Households and Housing Units'!C5</f>
        <v>2.8400067733027665</v>
      </c>
      <c r="O5" s="44">
        <f>'Group Quarters and Households'!D25/'Households and Housing Units'!D5</f>
        <v>2.8399855664583114</v>
      </c>
      <c r="P5" s="44">
        <f>'Group Quarters and Households'!E25/'Households and Housing Units'!E5</f>
        <v>2.8400116053757758</v>
      </c>
      <c r="Q5" s="44">
        <f>'Group Quarters and Households'!F25/'Households and Housing Units'!F5</f>
        <v>2.8400051796218877</v>
      </c>
      <c r="R5" s="44">
        <f>'Group Quarters and Households'!G25/'Households and Housing Units'!G5</f>
        <v>2.8399919034486247</v>
      </c>
      <c r="S5" s="44">
        <f>'Group Quarters and Households'!H25/'Households and Housing Units'!H5</f>
        <v>2.8399912801787561</v>
      </c>
      <c r="T5" s="44">
        <f>'Group Quarters and Households'!I25/'Households and Housing Units'!I5</f>
        <v>2.8399907458952987</v>
      </c>
    </row>
    <row r="6" spans="1:20" s="13" customFormat="1" x14ac:dyDescent="0.25">
      <c r="A6" s="36" t="s">
        <v>19</v>
      </c>
      <c r="B6" s="52">
        <v>58328</v>
      </c>
      <c r="C6" s="52">
        <v>58953</v>
      </c>
      <c r="D6" s="52">
        <v>61925</v>
      </c>
      <c r="E6" s="52">
        <v>65316</v>
      </c>
      <c r="F6" s="52">
        <v>69112</v>
      </c>
      <c r="G6" s="52">
        <v>72446</v>
      </c>
      <c r="H6" s="52">
        <v>75548</v>
      </c>
      <c r="I6" s="52">
        <v>78650</v>
      </c>
      <c r="K6" s="37"/>
      <c r="L6" s="44"/>
      <c r="M6" s="44">
        <f>'Group Quarters and Households'!B26/'Households and Housing Units'!B6</f>
        <v>2.6799993142230147</v>
      </c>
      <c r="N6" s="44">
        <f>'Group Quarters and Households'!C26/'Households and Housing Units'!C6</f>
        <v>2.679982358828219</v>
      </c>
      <c r="O6" s="44">
        <f>'Group Quarters and Households'!D26/'Households and Housing Units'!D6</f>
        <v>2.6799838514331853</v>
      </c>
      <c r="P6" s="44">
        <f>'Group Quarters and Households'!E26/'Households and Housing Units'!E6</f>
        <v>2.6800018372221204</v>
      </c>
      <c r="Q6" s="44">
        <f>'Group Quarters and Households'!F26/'Households and Housing Units'!F6</f>
        <v>2.679997684917236</v>
      </c>
      <c r="R6" s="44">
        <f>'Group Quarters and Households'!G26/'Households and Housing Units'!G6</f>
        <v>2.6799961350523147</v>
      </c>
      <c r="S6" s="44">
        <f>'Group Quarters and Households'!H26/'Households and Housing Units'!H6</f>
        <v>2.6800047651824004</v>
      </c>
      <c r="T6" s="44">
        <f>'Group Quarters and Households'!I26/'Households and Housing Units'!I6</f>
        <v>2.6800127145581691</v>
      </c>
    </row>
    <row r="7" spans="1:20" x14ac:dyDescent="0.25">
      <c r="A7" s="36" t="s">
        <v>44</v>
      </c>
      <c r="B7" s="52">
        <v>11875</v>
      </c>
      <c r="C7" s="52">
        <v>11861</v>
      </c>
      <c r="D7" s="52">
        <v>12072</v>
      </c>
      <c r="E7" s="52">
        <v>12315</v>
      </c>
      <c r="F7" s="52">
        <v>12571</v>
      </c>
      <c r="G7" s="52">
        <v>12811</v>
      </c>
      <c r="H7" s="52">
        <v>13045</v>
      </c>
      <c r="I7" s="52">
        <v>13278</v>
      </c>
      <c r="K7" s="37"/>
      <c r="L7" s="44"/>
      <c r="M7" s="44">
        <f>'Group Quarters and Households'!B27/'Households and Housing Units'!B7</f>
        <v>2.4099368421052634</v>
      </c>
      <c r="N7" s="44">
        <f>'Group Quarters and Households'!C27/'Households and Housing Units'!C7</f>
        <v>2.4100834668240454</v>
      </c>
      <c r="O7" s="44">
        <f>'Group Quarters and Households'!D27/'Households and Housing Units'!D7</f>
        <v>2.4099569251159707</v>
      </c>
      <c r="P7" s="44">
        <f>'Group Quarters and Households'!E27/'Households and Housing Units'!E7</f>
        <v>2.409906617945595</v>
      </c>
      <c r="Q7" s="44">
        <f>'Group Quarters and Households'!F27/'Households and Housing Units'!F7</f>
        <v>2.4099117015352798</v>
      </c>
      <c r="R7" s="44">
        <f>'Group Quarters and Households'!G27/'Households and Housing Units'!G7</f>
        <v>2.4099601904613221</v>
      </c>
      <c r="S7" s="44">
        <f>'Group Quarters and Households'!H27/'Households and Housing Units'!H7</f>
        <v>2.4099655040245307</v>
      </c>
      <c r="T7" s="44">
        <f>'Group Quarters and Households'!I27/'Households and Housing Units'!I7</f>
        <v>2.4100768187980117</v>
      </c>
    </row>
    <row r="8" spans="1:20" s="13" customFormat="1" x14ac:dyDescent="0.25">
      <c r="A8" s="36" t="s">
        <v>20</v>
      </c>
      <c r="B8" s="52">
        <v>526512</v>
      </c>
      <c r="C8" s="52">
        <v>525478</v>
      </c>
      <c r="D8" s="52">
        <v>552803</v>
      </c>
      <c r="E8" s="52">
        <v>575455</v>
      </c>
      <c r="F8" s="52">
        <v>604387</v>
      </c>
      <c r="G8" s="52">
        <v>626142</v>
      </c>
      <c r="H8" s="52">
        <v>644307</v>
      </c>
      <c r="I8" s="52">
        <v>662474</v>
      </c>
      <c r="K8" s="37"/>
      <c r="L8" s="44"/>
      <c r="M8" s="44">
        <f>'Group Quarters and Households'!B28/'Households and Housing Units'!B8</f>
        <v>2.459999012368189</v>
      </c>
      <c r="N8" s="44">
        <f>'Group Quarters and Households'!C28/'Households and Housing Units'!C8</f>
        <v>2.4600021313927511</v>
      </c>
      <c r="O8" s="44">
        <f>'Group Quarters and Households'!D28/'Households and Housing Units'!D8</f>
        <v>2.4600011215568656</v>
      </c>
      <c r="P8" s="44">
        <f>'Group Quarters and Households'!E28/'Households and Housing Units'!E8</f>
        <v>2.460001216428739</v>
      </c>
      <c r="Q8" s="44">
        <f>'Group Quarters and Households'!F28/'Households and Housing Units'!F8</f>
        <v>2.4599999669086197</v>
      </c>
      <c r="R8" s="44">
        <f>'Group Quarters and Households'!G28/'Households and Housing Units'!G8</f>
        <v>2.4599994889338199</v>
      </c>
      <c r="S8" s="44">
        <f>'Group Quarters and Households'!H28/'Households and Housing Units'!H8</f>
        <v>2.46000121060302</v>
      </c>
      <c r="T8" s="44">
        <f>'Group Quarters and Households'!I28/'Households and Housing Units'!I8</f>
        <v>2.4599984301270692</v>
      </c>
    </row>
    <row r="9" spans="1:20" x14ac:dyDescent="0.25">
      <c r="A9" s="36" t="s">
        <v>45</v>
      </c>
      <c r="B9" s="52">
        <v>11422</v>
      </c>
      <c r="C9" s="52">
        <v>11462</v>
      </c>
      <c r="D9" s="52">
        <v>11408</v>
      </c>
      <c r="E9" s="52">
        <v>11325</v>
      </c>
      <c r="F9" s="52">
        <v>11271</v>
      </c>
      <c r="G9" s="52">
        <v>11189</v>
      </c>
      <c r="H9" s="52">
        <v>11092</v>
      </c>
      <c r="I9" s="52">
        <v>10995</v>
      </c>
      <c r="K9" s="37"/>
      <c r="L9" s="44"/>
      <c r="M9" s="44">
        <f>'Group Quarters and Households'!B29/'Households and Housing Units'!B9</f>
        <v>2.4099982489931713</v>
      </c>
      <c r="N9" s="44">
        <f>'Group Quarters and Households'!C29/'Households and Housing Units'!C9</f>
        <v>2.4100506019891816</v>
      </c>
      <c r="O9" s="44">
        <f>'Group Quarters and Households'!D29/'Households and Housing Units'!D9</f>
        <v>2.4100631136044881</v>
      </c>
      <c r="P9" s="44">
        <f>'Group Quarters and Households'!E29/'Households and Housing Units'!E9</f>
        <v>2.4100662251655631</v>
      </c>
      <c r="Q9" s="44">
        <f>'Group Quarters and Households'!F29/'Households and Housing Units'!F9</f>
        <v>2.4099902404400675</v>
      </c>
      <c r="R9" s="44">
        <f>'Group Quarters and Households'!G29/'Households and Housing Units'!G9</f>
        <v>2.4100455804808294</v>
      </c>
      <c r="S9" s="44">
        <f>'Group Quarters and Households'!H29/'Households and Housing Units'!H9</f>
        <v>2.41002524341868</v>
      </c>
      <c r="T9" s="44">
        <f>'Group Quarters and Households'!I29/'Households and Housing Units'!I9</f>
        <v>2.4100954979536153</v>
      </c>
    </row>
    <row r="10" spans="1:20" x14ac:dyDescent="0.25">
      <c r="A10" s="36" t="s">
        <v>46</v>
      </c>
      <c r="B10" s="52">
        <v>23424</v>
      </c>
      <c r="C10" s="52">
        <v>23473</v>
      </c>
      <c r="D10" s="52">
        <v>23943</v>
      </c>
      <c r="E10" s="52">
        <v>24385</v>
      </c>
      <c r="F10" s="52">
        <v>25009</v>
      </c>
      <c r="G10" s="52">
        <v>25424</v>
      </c>
      <c r="H10" s="52">
        <v>25735</v>
      </c>
      <c r="I10" s="52">
        <v>26046</v>
      </c>
      <c r="K10" s="37"/>
      <c r="L10" s="44"/>
      <c r="M10" s="44">
        <f>'Group Quarters and Households'!B30/'Households and Housing Units'!B10</f>
        <v>2.5199795081967213</v>
      </c>
      <c r="N10" s="44">
        <f>'Group Quarters and Households'!C30/'Households and Housing Units'!C10</f>
        <v>2.5200017040855451</v>
      </c>
      <c r="O10" s="44">
        <f>'Group Quarters and Households'!D30/'Households and Housing Units'!D10</f>
        <v>2.5200267301507746</v>
      </c>
      <c r="P10" s="44">
        <f>'Group Quarters and Households'!E30/'Households and Housing Units'!E10</f>
        <v>2.5199507894197253</v>
      </c>
      <c r="Q10" s="44">
        <f>'Group Quarters and Households'!F30/'Households and Housing Units'!F10</f>
        <v>2.5200127953936584</v>
      </c>
      <c r="R10" s="44">
        <f>'Group Quarters and Households'!G30/'Households and Housing Units'!G10</f>
        <v>2.5200204531151669</v>
      </c>
      <c r="S10" s="44">
        <f>'Group Quarters and Households'!H30/'Households and Housing Units'!H10</f>
        <v>2.5199533708956672</v>
      </c>
      <c r="T10" s="44">
        <f>'Group Quarters and Households'!I30/'Households and Housing Units'!I10</f>
        <v>2.519964677877601</v>
      </c>
    </row>
    <row r="11" spans="1:20" s="13" customFormat="1" x14ac:dyDescent="0.25">
      <c r="A11" s="36" t="s">
        <v>21</v>
      </c>
      <c r="B11" s="52">
        <v>65685</v>
      </c>
      <c r="C11" s="52">
        <v>66317</v>
      </c>
      <c r="D11" s="52">
        <v>70182</v>
      </c>
      <c r="E11" s="52">
        <v>73783</v>
      </c>
      <c r="F11" s="52">
        <v>79757</v>
      </c>
      <c r="G11" s="52">
        <v>83018</v>
      </c>
      <c r="H11" s="52">
        <v>84924</v>
      </c>
      <c r="I11" s="52">
        <v>86830</v>
      </c>
      <c r="K11" s="37"/>
      <c r="L11" s="44"/>
      <c r="M11" s="44">
        <f>'Group Quarters and Households'!B31/'Households and Housing Units'!B11</f>
        <v>2.6599832534064092</v>
      </c>
      <c r="N11" s="44">
        <f>'Group Quarters and Households'!C31/'Households and Housing Units'!C11</f>
        <v>2.6599966826002381</v>
      </c>
      <c r="O11" s="44">
        <f>'Group Quarters and Households'!D31/'Households and Housing Units'!D11</f>
        <v>2.6599982901598702</v>
      </c>
      <c r="P11" s="44">
        <f>'Group Quarters and Households'!E31/'Households and Housing Units'!E11</f>
        <v>2.6599894284591303</v>
      </c>
      <c r="Q11" s="44">
        <f>'Group Quarters and Households'!F31/'Households and Housing Units'!F11</f>
        <v>2.6600047644720841</v>
      </c>
      <c r="R11" s="44">
        <f>'Group Quarters and Households'!G31/'Households and Housing Units'!G11</f>
        <v>2.6600134910501336</v>
      </c>
      <c r="S11" s="44">
        <f>'Group Quarters and Households'!H31/'Households and Housing Units'!H11</f>
        <v>2.6600018840374924</v>
      </c>
      <c r="T11" s="44">
        <f>'Group Quarters and Households'!I31/'Households and Housing Units'!I11</f>
        <v>2.6600023033513764</v>
      </c>
    </row>
    <row r="12" spans="1:20" x14ac:dyDescent="0.25">
      <c r="A12" s="36" t="s">
        <v>47</v>
      </c>
      <c r="B12" s="52">
        <v>18911</v>
      </c>
      <c r="C12" s="52">
        <v>18899</v>
      </c>
      <c r="D12" s="52">
        <v>18924</v>
      </c>
      <c r="E12" s="52">
        <v>19051</v>
      </c>
      <c r="F12" s="52">
        <v>19198</v>
      </c>
      <c r="G12" s="52">
        <v>19319</v>
      </c>
      <c r="H12" s="52">
        <v>19433</v>
      </c>
      <c r="I12" s="52">
        <v>19546</v>
      </c>
      <c r="K12" s="37"/>
      <c r="L12" s="44"/>
      <c r="M12" s="44">
        <f>'Group Quarters and Households'!B32/'Households and Housing Units'!B12</f>
        <v>2.4100259108455395</v>
      </c>
      <c r="N12" s="44">
        <f>'Group Quarters and Households'!C32/'Households and Housing Units'!C12</f>
        <v>2.4099687814170063</v>
      </c>
      <c r="O12" s="44">
        <f>'Group Quarters and Households'!D32/'Households and Housing Units'!D12</f>
        <v>2.4099556119213696</v>
      </c>
      <c r="P12" s="44">
        <f>'Group Quarters and Households'!E32/'Households and Housing Units'!E12</f>
        <v>2.4100572148443651</v>
      </c>
      <c r="Q12" s="44">
        <f>'Group Quarters and Households'!F32/'Households and Housing Units'!F12</f>
        <v>2.4099906240233357</v>
      </c>
      <c r="R12" s="44">
        <f>'Group Quarters and Households'!G32/'Households and Housing Units'!G12</f>
        <v>2.4099591076142657</v>
      </c>
      <c r="S12" s="44">
        <f>'Group Quarters and Households'!H32/'Households and Housing Units'!H12</f>
        <v>2.4099727268049196</v>
      </c>
      <c r="T12" s="44">
        <f>'Group Quarters and Households'!I32/'Households and Housing Units'!I12</f>
        <v>2.4100071625908113</v>
      </c>
    </row>
    <row r="13" spans="1:20" s="13" customFormat="1" x14ac:dyDescent="0.25">
      <c r="A13" s="36" t="s">
        <v>22</v>
      </c>
      <c r="B13" s="52">
        <v>14855</v>
      </c>
      <c r="C13" s="52">
        <v>15047</v>
      </c>
      <c r="D13" s="52">
        <v>15758</v>
      </c>
      <c r="E13" s="52">
        <v>16554</v>
      </c>
      <c r="F13" s="52">
        <v>17428</v>
      </c>
      <c r="G13" s="52">
        <v>18213</v>
      </c>
      <c r="H13" s="52">
        <v>18951</v>
      </c>
      <c r="I13" s="52">
        <v>19690</v>
      </c>
      <c r="K13" s="37"/>
      <c r="L13" s="44"/>
      <c r="M13" s="44">
        <f>'Group Quarters and Households'!B33/'Households and Housing Units'!B13</f>
        <v>2.6000673174015483</v>
      </c>
      <c r="N13" s="44">
        <f>'Group Quarters and Households'!C33/'Households and Housing Units'!C13</f>
        <v>2.5999202498836977</v>
      </c>
      <c r="O13" s="44">
        <f>'Group Quarters and Households'!D33/'Households and Housing Units'!D13</f>
        <v>2.6000761517959132</v>
      </c>
      <c r="P13" s="44">
        <f>'Group Quarters and Households'!E33/'Households and Housing Units'!E13</f>
        <v>2.5999758366557932</v>
      </c>
      <c r="Q13" s="44">
        <f>'Group Quarters and Households'!F33/'Households and Housing Units'!F13</f>
        <v>2.6000114757860913</v>
      </c>
      <c r="R13" s="44">
        <f>'Group Quarters and Households'!G33/'Households and Housing Units'!G13</f>
        <v>2.5999560753308075</v>
      </c>
      <c r="S13" s="44">
        <f>'Group Quarters and Households'!H33/'Households and Housing Units'!H13</f>
        <v>2.6000211070655901</v>
      </c>
      <c r="T13" s="44">
        <f>'Group Quarters and Households'!I33/'Households and Housing Units'!I13</f>
        <v>2.6</v>
      </c>
    </row>
    <row r="14" spans="1:20" x14ac:dyDescent="0.25">
      <c r="A14" s="36" t="s">
        <v>48</v>
      </c>
      <c r="B14" s="52">
        <v>24662</v>
      </c>
      <c r="C14" s="52">
        <v>24634</v>
      </c>
      <c r="D14" s="52">
        <v>24643</v>
      </c>
      <c r="E14" s="52">
        <v>24585</v>
      </c>
      <c r="F14" s="52">
        <v>24617</v>
      </c>
      <c r="G14" s="52">
        <v>24547</v>
      </c>
      <c r="H14" s="52">
        <v>24424</v>
      </c>
      <c r="I14" s="52">
        <v>24300</v>
      </c>
      <c r="K14" s="37"/>
      <c r="L14" s="44"/>
      <c r="M14" s="44">
        <f>'Group Quarters and Households'!B34/'Households and Housing Units'!B14</f>
        <v>2.4199578298597033</v>
      </c>
      <c r="N14" s="44">
        <f>'Group Quarters and Households'!C34/'Households and Housing Units'!C14</f>
        <v>2.4200292278964035</v>
      </c>
      <c r="O14" s="44">
        <f>'Group Quarters and Households'!D34/'Households and Housing Units'!D14</f>
        <v>2.419997565231506</v>
      </c>
      <c r="P14" s="44">
        <f>'Group Quarters and Households'!E34/'Households and Housing Units'!E14</f>
        <v>2.4200122025625381</v>
      </c>
      <c r="Q14" s="44">
        <f>'Group Quarters and Households'!F34/'Households and Housing Units'!F14</f>
        <v>2.4200349352073771</v>
      </c>
      <c r="R14" s="44">
        <f>'Group Quarters and Households'!G34/'Households and Housing Units'!G14</f>
        <v>2.419969853749949</v>
      </c>
      <c r="S14" s="44">
        <f>'Group Quarters and Households'!H34/'Households and Housing Units'!H14</f>
        <v>2.419955781198821</v>
      </c>
      <c r="T14" s="44">
        <f>'Group Quarters and Households'!I34/'Households and Housing Units'!I14</f>
        <v>2.42</v>
      </c>
    </row>
    <row r="15" spans="1:20" x14ac:dyDescent="0.25">
      <c r="A15" s="36" t="s">
        <v>49</v>
      </c>
      <c r="B15" s="52">
        <v>12993</v>
      </c>
      <c r="C15" s="52">
        <v>13062</v>
      </c>
      <c r="D15" s="52">
        <v>13536</v>
      </c>
      <c r="E15" s="52">
        <v>13997</v>
      </c>
      <c r="F15" s="52">
        <v>14618</v>
      </c>
      <c r="G15" s="52">
        <v>15057</v>
      </c>
      <c r="H15" s="52">
        <v>15404</v>
      </c>
      <c r="I15" s="52">
        <v>15752</v>
      </c>
      <c r="K15" s="37"/>
      <c r="L15" s="44"/>
      <c r="M15" s="44">
        <f>'Group Quarters and Households'!B35/'Households and Housing Units'!B15</f>
        <v>2.6698991764796429</v>
      </c>
      <c r="N15" s="44">
        <f>'Group Quarters and Households'!C35/'Households and Housing Units'!C15</f>
        <v>2.6700352166590107</v>
      </c>
      <c r="O15" s="44">
        <f>'Group Quarters and Households'!D35/'Households and Housing Units'!D15</f>
        <v>2.6699172576832151</v>
      </c>
      <c r="P15" s="44">
        <f>'Group Quarters and Households'!E35/'Households and Housing Units'!E15</f>
        <v>2.6699292705579767</v>
      </c>
      <c r="Q15" s="44">
        <f>'Group Quarters and Households'!F35/'Households and Housing Units'!F15</f>
        <v>2.6699958954713368</v>
      </c>
      <c r="R15" s="44">
        <f>'Group Quarters and Households'!G35/'Households and Housing Units'!G15</f>
        <v>2.6699873812844523</v>
      </c>
      <c r="S15" s="44">
        <f>'Group Quarters and Households'!H35/'Households and Housing Units'!H15</f>
        <v>2.6700856920280445</v>
      </c>
      <c r="T15" s="44">
        <f>'Group Quarters and Households'!I35/'Households and Housing Units'!I15</f>
        <v>2.6699466734382935</v>
      </c>
    </row>
    <row r="16" spans="1:20" x14ac:dyDescent="0.25">
      <c r="A16" s="36" t="s">
        <v>50</v>
      </c>
      <c r="B16" s="52">
        <v>13000</v>
      </c>
      <c r="C16" s="52">
        <v>13008</v>
      </c>
      <c r="D16" s="52">
        <v>13521</v>
      </c>
      <c r="E16" s="52">
        <v>13725</v>
      </c>
      <c r="F16" s="52">
        <v>13988</v>
      </c>
      <c r="G16" s="52">
        <v>14183</v>
      </c>
      <c r="H16" s="52">
        <v>14344</v>
      </c>
      <c r="I16" s="52">
        <v>14506</v>
      </c>
      <c r="K16" s="37"/>
      <c r="L16" s="44"/>
      <c r="M16" s="44">
        <f>'Group Quarters and Households'!B36/'Households and Housing Units'!B16</f>
        <v>2.700076923076923</v>
      </c>
      <c r="N16" s="44">
        <f>'Group Quarters and Households'!C36/'Households and Housing Units'!C16</f>
        <v>2.7000307503075032</v>
      </c>
      <c r="O16" s="44">
        <f>'Group Quarters and Households'!D36/'Households and Housing Units'!D16</f>
        <v>2.7000961467347091</v>
      </c>
      <c r="P16" s="44">
        <f>'Group Quarters and Households'!E36/'Households and Housing Units'!E16</f>
        <v>2.7000364298724953</v>
      </c>
      <c r="Q16" s="44">
        <f>'Group Quarters and Households'!F36/'Households and Housing Units'!F16</f>
        <v>2.6999571060909351</v>
      </c>
      <c r="R16" s="44">
        <f>'Group Quarters and Households'!G36/'Households and Housing Units'!G16</f>
        <v>2.6999224423605725</v>
      </c>
      <c r="S16" s="44">
        <f>'Group Quarters and Households'!H36/'Households and Housing Units'!H16</f>
        <v>2.7000139431121024</v>
      </c>
      <c r="T16" s="44">
        <f>'Group Quarters and Households'!I36/'Households and Housing Units'!I16</f>
        <v>2.6999172756100922</v>
      </c>
    </row>
    <row r="17" spans="1:20" s="13" customFormat="1" x14ac:dyDescent="0.25">
      <c r="A17" s="36" t="s">
        <v>23</v>
      </c>
      <c r="B17" s="52">
        <v>20017</v>
      </c>
      <c r="C17" s="52">
        <v>20258</v>
      </c>
      <c r="D17" s="52">
        <v>21289</v>
      </c>
      <c r="E17" s="52">
        <v>22497</v>
      </c>
      <c r="F17" s="52">
        <v>23803</v>
      </c>
      <c r="G17" s="52">
        <v>24996</v>
      </c>
      <c r="H17" s="52">
        <v>26134</v>
      </c>
      <c r="I17" s="52">
        <v>27272</v>
      </c>
      <c r="K17" s="37"/>
      <c r="L17" s="44"/>
      <c r="M17" s="44">
        <f>'Group Quarters and Households'!B37/'Households and Housing Units'!B17</f>
        <v>2.7000049957536096</v>
      </c>
      <c r="N17" s="44">
        <f>'Group Quarters and Households'!C37/'Households and Housing Units'!C17</f>
        <v>2.6999703820712804</v>
      </c>
      <c r="O17" s="44">
        <f>'Group Quarters and Households'!D37/'Households and Housing Units'!D17</f>
        <v>2.7000328808304759</v>
      </c>
      <c r="P17" s="44">
        <f>'Group Quarters and Households'!E37/'Households and Housing Units'!E17</f>
        <v>2.6999599946659556</v>
      </c>
      <c r="Q17" s="44">
        <f>'Group Quarters and Households'!F37/'Households and Housing Units'!F17</f>
        <v>2.6999537873377304</v>
      </c>
      <c r="R17" s="44">
        <f>'Group Quarters and Households'!G37/'Households and Housing Units'!G17</f>
        <v>2.7000320051208195</v>
      </c>
      <c r="S17" s="44">
        <f>'Group Quarters and Households'!H37/'Households and Housing Units'!H17</f>
        <v>2.7000076528659984</v>
      </c>
      <c r="T17" s="44">
        <f>'Group Quarters and Households'!I37/'Households and Housing Units'!I17</f>
        <v>2.6999853329422119</v>
      </c>
    </row>
    <row r="18" spans="1:20" x14ac:dyDescent="0.25">
      <c r="A18" s="36" t="s">
        <v>51</v>
      </c>
      <c r="B18" s="52">
        <v>29143</v>
      </c>
      <c r="C18" s="52">
        <v>29107</v>
      </c>
      <c r="D18" s="52">
        <v>28993</v>
      </c>
      <c r="E18" s="52">
        <v>28848</v>
      </c>
      <c r="F18" s="52">
        <v>28723</v>
      </c>
      <c r="G18" s="52">
        <v>28573</v>
      </c>
      <c r="H18" s="52">
        <v>28407</v>
      </c>
      <c r="I18" s="52">
        <v>28241</v>
      </c>
      <c r="K18" s="39"/>
      <c r="L18" s="44"/>
      <c r="M18" s="44">
        <f>'Group Quarters and Households'!B38/'Households and Housing Units'!B18</f>
        <v>2.4400027450845827</v>
      </c>
      <c r="N18" s="44">
        <f>'Group Quarters and Households'!C38/'Households and Housing Units'!C18</f>
        <v>2.440031607517092</v>
      </c>
      <c r="O18" s="44">
        <f>'Group Quarters and Households'!D38/'Households and Housing Units'!D18</f>
        <v>2.440037250370779</v>
      </c>
      <c r="P18" s="44">
        <f>'Group Quarters and Households'!E38/'Households and Housing Units'!E18</f>
        <v>2.4399611758180808</v>
      </c>
      <c r="Q18" s="44">
        <f>'Group Quarters and Households'!F38/'Households and Housing Units'!F18</f>
        <v>2.4400306374682312</v>
      </c>
      <c r="R18" s="44">
        <f>'Group Quarters and Households'!G38/'Households and Housing Units'!G18</f>
        <v>2.4399608021558814</v>
      </c>
      <c r="S18" s="44">
        <f>'Group Quarters and Households'!H38/'Households and Housing Units'!H18</f>
        <v>2.4399971837927272</v>
      </c>
      <c r="T18" s="44">
        <f>'Group Quarters and Households'!I38/'Households and Housing Units'!I18</f>
        <v>2.4399985836195603</v>
      </c>
    </row>
    <row r="19" spans="1:20" s="13" customFormat="1" x14ac:dyDescent="0.25">
      <c r="A19" s="36" t="s">
        <v>24</v>
      </c>
      <c r="B19" s="52">
        <v>22599</v>
      </c>
      <c r="C19" s="52">
        <v>23277</v>
      </c>
      <c r="D19" s="52">
        <v>23792</v>
      </c>
      <c r="E19" s="52">
        <v>25977</v>
      </c>
      <c r="F19" s="52">
        <v>28280</v>
      </c>
      <c r="G19" s="52">
        <v>30447</v>
      </c>
      <c r="H19" s="52">
        <v>32547</v>
      </c>
      <c r="I19" s="52">
        <v>34647</v>
      </c>
      <c r="K19" s="39"/>
      <c r="L19" s="53"/>
      <c r="M19" s="44">
        <f>'Group Quarters and Households'!B39/'Households and Housing Units'!B19</f>
        <v>2.6399840700915971</v>
      </c>
      <c r="N19" s="44">
        <f>'Group Quarters and Households'!C39/'Households and Housing Units'!C19</f>
        <v>2.6400309318211108</v>
      </c>
      <c r="O19" s="44">
        <f>'Group Quarters and Households'!D39/'Households and Housing Units'!D19</f>
        <v>2.6400470746469402</v>
      </c>
      <c r="P19" s="44">
        <f>'Group Quarters and Households'!E39/'Households and Housing Units'!E19</f>
        <v>2.6399507256419139</v>
      </c>
      <c r="Q19" s="44">
        <f>'Group Quarters and Households'!F39/'Households and Housing Units'!F19</f>
        <v>2.6399575671852902</v>
      </c>
      <c r="R19" s="44">
        <f>'Group Quarters and Households'!G39/'Households and Housing Units'!G19</f>
        <v>2.6400302164416853</v>
      </c>
      <c r="S19" s="44">
        <f>'Group Quarters and Households'!H39/'Households and Housing Units'!H19</f>
        <v>2.6399975420161614</v>
      </c>
      <c r="T19" s="44">
        <f>'Group Quarters and Households'!I39/'Households and Housing Units'!I19</f>
        <v>2.6399976909977774</v>
      </c>
    </row>
    <row r="20" spans="1:20" s="19" customFormat="1" x14ac:dyDescent="0.25">
      <c r="A20" s="40" t="s">
        <v>86</v>
      </c>
      <c r="B20" s="41">
        <f t="shared" ref="B20:I20" si="0">SUM(B5:B19)</f>
        <v>928223</v>
      </c>
      <c r="C20" s="41">
        <f t="shared" ref="C20" si="1">SUM(C5:C19)</f>
        <v>931608</v>
      </c>
      <c r="D20" s="41">
        <f t="shared" si="0"/>
        <v>978700</v>
      </c>
      <c r="E20" s="41">
        <f t="shared" si="0"/>
        <v>1024320</v>
      </c>
      <c r="F20" s="41">
        <f t="shared" si="0"/>
        <v>1080878</v>
      </c>
      <c r="G20" s="41">
        <f t="shared" si="0"/>
        <v>1124934</v>
      </c>
      <c r="H20" s="41">
        <f t="shared" si="0"/>
        <v>1162738</v>
      </c>
      <c r="I20" s="41">
        <f t="shared" si="0"/>
        <v>1200544</v>
      </c>
      <c r="K20" s="54"/>
      <c r="L20" s="55"/>
      <c r="M20" s="45">
        <f>'Group Quarters and Households'!B40/'Households and Housing Units'!B20</f>
        <v>2.534244464961545</v>
      </c>
      <c r="N20" s="45">
        <f>'Group Quarters and Households'!C40/'Households and Housing Units'!C20</f>
        <v>2.5353131359971148</v>
      </c>
      <c r="O20" s="45">
        <f>'Group Quarters and Households'!D40/'Households and Housing Units'!D20</f>
        <v>2.5373934811484622</v>
      </c>
      <c r="P20" s="45">
        <f>'Group Quarters and Households'!E40/'Households and Housing Units'!E20</f>
        <v>2.5402384020618558</v>
      </c>
      <c r="Q20" s="45">
        <f>'Group Quarters and Households'!F40/'Households and Housing Units'!F20</f>
        <v>2.5429863499858447</v>
      </c>
      <c r="R20" s="45">
        <f>'Group Quarters and Households'!G40/'Households and Housing Units'!G20</f>
        <v>2.5453351041038852</v>
      </c>
      <c r="S20" s="45">
        <f>'Group Quarters and Households'!H40/'Households and Housing Units'!H20</f>
        <v>2.547461250943893</v>
      </c>
      <c r="T20" s="45">
        <f>'Group Quarters and Households'!I40/'Households and Housing Units'!I20</f>
        <v>2.5494509155849348</v>
      </c>
    </row>
    <row r="22" spans="1:20" s="9" customFormat="1" ht="26.25" customHeight="1" x14ac:dyDescent="0.25">
      <c r="A22" s="93" t="s">
        <v>14</v>
      </c>
      <c r="B22" s="93"/>
      <c r="C22" s="93"/>
      <c r="D22" s="93"/>
      <c r="E22" s="93"/>
      <c r="F22" s="93"/>
      <c r="G22" s="93"/>
      <c r="H22" s="93"/>
      <c r="I22" s="93"/>
      <c r="J22" s="93"/>
      <c r="K22" s="93"/>
      <c r="L22" s="93"/>
      <c r="M22" s="93"/>
      <c r="N22" s="93"/>
      <c r="O22" s="93"/>
      <c r="P22" s="93"/>
      <c r="Q22" s="93"/>
    </row>
    <row r="23" spans="1:20" s="9" customFormat="1" ht="15.75" customHeight="1" x14ac:dyDescent="0.25">
      <c r="A23" s="10"/>
      <c r="B23" s="18" t="s">
        <v>60</v>
      </c>
      <c r="C23" s="18" t="s">
        <v>60</v>
      </c>
      <c r="D23" s="96" t="s">
        <v>61</v>
      </c>
      <c r="E23" s="96"/>
      <c r="F23" s="96"/>
      <c r="G23" s="96"/>
      <c r="H23" s="96"/>
      <c r="I23" s="96"/>
      <c r="J23" s="10"/>
      <c r="M23" s="96" t="s">
        <v>77</v>
      </c>
      <c r="N23" s="96"/>
      <c r="O23" s="96"/>
      <c r="P23" s="96"/>
      <c r="Q23" s="96"/>
      <c r="R23" s="96"/>
      <c r="S23" s="96"/>
      <c r="T23" s="96"/>
    </row>
    <row r="24" spans="1:20" x14ac:dyDescent="0.25">
      <c r="A24" s="48" t="s">
        <v>0</v>
      </c>
      <c r="B24" s="4">
        <v>2020</v>
      </c>
      <c r="C24" s="4">
        <v>2021</v>
      </c>
      <c r="D24" s="4">
        <v>2025</v>
      </c>
      <c r="E24" s="4">
        <v>2030</v>
      </c>
      <c r="F24" s="4">
        <v>2035</v>
      </c>
      <c r="G24" s="4">
        <v>2040</v>
      </c>
      <c r="H24" s="4">
        <v>2045</v>
      </c>
      <c r="I24" s="4">
        <v>2050</v>
      </c>
      <c r="L24" s="4"/>
      <c r="M24" s="4">
        <v>2020</v>
      </c>
      <c r="N24" s="4">
        <v>2021</v>
      </c>
      <c r="O24" s="4">
        <v>2025</v>
      </c>
      <c r="P24" s="4">
        <v>2030</v>
      </c>
      <c r="Q24" s="4">
        <v>2035</v>
      </c>
      <c r="R24" s="4">
        <v>2040</v>
      </c>
      <c r="S24" s="4">
        <v>2045</v>
      </c>
      <c r="T24" s="4">
        <v>2050</v>
      </c>
    </row>
    <row r="25" spans="1:20" s="13" customFormat="1" x14ac:dyDescent="0.25">
      <c r="A25" s="36" t="s">
        <v>18</v>
      </c>
      <c r="B25" s="52">
        <v>78155</v>
      </c>
      <c r="C25" s="52">
        <v>80219</v>
      </c>
      <c r="D25" s="52">
        <v>89768</v>
      </c>
      <c r="E25" s="52">
        <v>100840</v>
      </c>
      <c r="F25" s="52">
        <v>112970</v>
      </c>
      <c r="G25" s="52">
        <v>123892</v>
      </c>
      <c r="H25" s="52">
        <v>134210</v>
      </c>
      <c r="I25" s="52">
        <v>144527</v>
      </c>
      <c r="K25" s="37"/>
      <c r="L25" s="46"/>
      <c r="M25" s="46">
        <f t="shared" ref="M25:M40" si="2">B5/B25</f>
        <v>0.95703409890602009</v>
      </c>
      <c r="N25" s="46">
        <f t="shared" ref="N25:N40" si="3">C5/C25</f>
        <v>0.95703013001907278</v>
      </c>
      <c r="O25" s="46">
        <f t="shared" ref="O25:O40" si="4">D5/D25</f>
        <v>0.95703368683718026</v>
      </c>
      <c r="P25" s="46">
        <f t="shared" ref="P25:P40" si="5">E5/E25</f>
        <v>0.95703094010313372</v>
      </c>
      <c r="Q25" s="46">
        <f t="shared" ref="Q25:Q40" si="6">F5/F25</f>
        <v>0.95703284057714433</v>
      </c>
      <c r="R25" s="46">
        <f t="shared" ref="R25:R40" si="7">G5/G25</f>
        <v>0.9570351596551836</v>
      </c>
      <c r="S25" s="46">
        <f t="shared" ref="S25:S40" si="8">H5/H25</f>
        <v>0.95703002756873556</v>
      </c>
      <c r="T25" s="46">
        <f t="shared" ref="T25:T40" si="9">I5/I25</f>
        <v>0.95703225002940628</v>
      </c>
    </row>
    <row r="26" spans="1:20" s="13" customFormat="1" x14ac:dyDescent="0.25">
      <c r="A26" s="36" t="s">
        <v>19</v>
      </c>
      <c r="B26" s="52">
        <v>62923</v>
      </c>
      <c r="C26" s="52">
        <v>63597</v>
      </c>
      <c r="D26" s="52">
        <v>66803</v>
      </c>
      <c r="E26" s="52">
        <v>70462</v>
      </c>
      <c r="F26" s="52">
        <v>74557</v>
      </c>
      <c r="G26" s="52">
        <v>78153</v>
      </c>
      <c r="H26" s="52">
        <v>81500</v>
      </c>
      <c r="I26" s="52">
        <v>84846</v>
      </c>
      <c r="K26" s="37"/>
      <c r="L26" s="46"/>
      <c r="M26" s="46">
        <f t="shared" si="2"/>
        <v>0.92697423835481463</v>
      </c>
      <c r="N26" s="46">
        <f t="shared" si="3"/>
        <v>0.92697768762677479</v>
      </c>
      <c r="O26" s="46">
        <f t="shared" si="4"/>
        <v>0.92697932727572119</v>
      </c>
      <c r="P26" s="46">
        <f t="shared" si="5"/>
        <v>0.92696772728562915</v>
      </c>
      <c r="Q26" s="46">
        <f t="shared" si="6"/>
        <v>0.92696862802956126</v>
      </c>
      <c r="R26" s="46">
        <f t="shared" si="7"/>
        <v>0.92697657159673974</v>
      </c>
      <c r="S26" s="46">
        <f t="shared" si="8"/>
        <v>0.92696932515337427</v>
      </c>
      <c r="T26" s="46">
        <f t="shared" si="9"/>
        <v>0.92697357565471561</v>
      </c>
    </row>
    <row r="27" spans="1:20" x14ac:dyDescent="0.25">
      <c r="A27" s="36" t="s">
        <v>44</v>
      </c>
      <c r="B27" s="52">
        <v>12960</v>
      </c>
      <c r="C27" s="52">
        <v>12944</v>
      </c>
      <c r="D27" s="52">
        <v>13175</v>
      </c>
      <c r="E27" s="52">
        <v>13440</v>
      </c>
      <c r="F27" s="52">
        <v>13719</v>
      </c>
      <c r="G27" s="52">
        <v>13981</v>
      </c>
      <c r="H27" s="52">
        <v>14236</v>
      </c>
      <c r="I27" s="52">
        <v>14491</v>
      </c>
      <c r="K27" s="37"/>
      <c r="L27" s="46"/>
      <c r="M27" s="46">
        <f t="shared" si="2"/>
        <v>0.91628086419753085</v>
      </c>
      <c r="N27" s="46">
        <f t="shared" si="3"/>
        <v>0.91633189122373304</v>
      </c>
      <c r="O27" s="46">
        <f t="shared" si="4"/>
        <v>0.91628083491461099</v>
      </c>
      <c r="P27" s="46">
        <f t="shared" si="5"/>
        <v>0.9162946428571429</v>
      </c>
      <c r="Q27" s="46">
        <f t="shared" si="6"/>
        <v>0.9163204315183322</v>
      </c>
      <c r="R27" s="46">
        <f t="shared" si="7"/>
        <v>0.91631499892711532</v>
      </c>
      <c r="S27" s="46">
        <f t="shared" si="8"/>
        <v>0.91633885923012082</v>
      </c>
      <c r="T27" s="46">
        <f t="shared" si="9"/>
        <v>0.91629287143744398</v>
      </c>
    </row>
    <row r="28" spans="1:20" s="13" customFormat="1" x14ac:dyDescent="0.25">
      <c r="A28" s="36" t="s">
        <v>20</v>
      </c>
      <c r="B28" s="52">
        <v>567317</v>
      </c>
      <c r="C28" s="52">
        <v>566203</v>
      </c>
      <c r="D28" s="52">
        <v>595645</v>
      </c>
      <c r="E28" s="52">
        <v>620053</v>
      </c>
      <c r="F28" s="52">
        <v>651227</v>
      </c>
      <c r="G28" s="52">
        <v>674668</v>
      </c>
      <c r="H28" s="52">
        <v>694241</v>
      </c>
      <c r="I28" s="52">
        <v>713816</v>
      </c>
      <c r="K28" s="37"/>
      <c r="L28" s="46"/>
      <c r="M28" s="46">
        <f t="shared" si="2"/>
        <v>0.92807372245146891</v>
      </c>
      <c r="N28" s="46">
        <f t="shared" si="3"/>
        <v>0.92807350014040901</v>
      </c>
      <c r="O28" s="46">
        <f t="shared" si="4"/>
        <v>0.92807460819783594</v>
      </c>
      <c r="P28" s="46">
        <f t="shared" si="5"/>
        <v>0.92807389045775124</v>
      </c>
      <c r="Q28" s="46">
        <f t="shared" si="6"/>
        <v>0.9280742352513025</v>
      </c>
      <c r="R28" s="46">
        <f t="shared" si="7"/>
        <v>0.92807425281768219</v>
      </c>
      <c r="S28" s="46">
        <f t="shared" si="8"/>
        <v>0.92807396854982638</v>
      </c>
      <c r="T28" s="46">
        <f t="shared" si="9"/>
        <v>0.92807390139755908</v>
      </c>
    </row>
    <row r="29" spans="1:20" x14ac:dyDescent="0.25">
      <c r="A29" s="36" t="s">
        <v>45</v>
      </c>
      <c r="B29" s="52">
        <v>13308</v>
      </c>
      <c r="C29" s="52">
        <v>13354</v>
      </c>
      <c r="D29" s="52">
        <v>13291</v>
      </c>
      <c r="E29" s="52">
        <v>13195</v>
      </c>
      <c r="F29" s="52">
        <v>13132</v>
      </c>
      <c r="G29" s="52">
        <v>13036</v>
      </c>
      <c r="H29" s="52">
        <v>12923</v>
      </c>
      <c r="I29" s="52">
        <v>12810</v>
      </c>
      <c r="K29" s="37"/>
      <c r="L29" s="46"/>
      <c r="M29" s="46">
        <f t="shared" si="2"/>
        <v>0.85828073339344757</v>
      </c>
      <c r="N29" s="46">
        <f t="shared" si="3"/>
        <v>0.85831960461285006</v>
      </c>
      <c r="O29" s="46">
        <f t="shared" si="4"/>
        <v>0.85832518245429235</v>
      </c>
      <c r="P29" s="46">
        <f t="shared" si="5"/>
        <v>0.8582796513830997</v>
      </c>
      <c r="Q29" s="46">
        <f t="shared" si="6"/>
        <v>0.85828510508681088</v>
      </c>
      <c r="R29" s="46">
        <f t="shared" si="7"/>
        <v>0.85831543418226453</v>
      </c>
      <c r="S29" s="46">
        <f t="shared" si="8"/>
        <v>0.85831463282519538</v>
      </c>
      <c r="T29" s="46">
        <f t="shared" si="9"/>
        <v>0.85831381733021073</v>
      </c>
    </row>
    <row r="30" spans="1:20" x14ac:dyDescent="0.25">
      <c r="A30" s="36" t="s">
        <v>46</v>
      </c>
      <c r="B30" s="52">
        <v>26346</v>
      </c>
      <c r="C30" s="52">
        <v>26401</v>
      </c>
      <c r="D30" s="52">
        <v>26929</v>
      </c>
      <c r="E30" s="52">
        <v>27426</v>
      </c>
      <c r="F30" s="52">
        <v>28128</v>
      </c>
      <c r="G30" s="52">
        <v>28595</v>
      </c>
      <c r="H30" s="52">
        <v>28945</v>
      </c>
      <c r="I30" s="52">
        <v>29295</v>
      </c>
      <c r="K30" s="37"/>
      <c r="L30" s="46"/>
      <c r="M30" s="46">
        <f t="shared" si="2"/>
        <v>0.88909132316101114</v>
      </c>
      <c r="N30" s="46">
        <f t="shared" si="3"/>
        <v>0.88909511003371089</v>
      </c>
      <c r="O30" s="46">
        <f t="shared" si="4"/>
        <v>0.88911582309034864</v>
      </c>
      <c r="P30" s="46">
        <f t="shared" si="5"/>
        <v>0.88911981331583168</v>
      </c>
      <c r="Q30" s="46">
        <f t="shared" si="6"/>
        <v>0.88911405005688282</v>
      </c>
      <c r="R30" s="46">
        <f t="shared" si="7"/>
        <v>0.88910648714810281</v>
      </c>
      <c r="S30" s="46">
        <f t="shared" si="8"/>
        <v>0.88910001727414056</v>
      </c>
      <c r="T30" s="46">
        <f t="shared" si="9"/>
        <v>0.88909370199692783</v>
      </c>
    </row>
    <row r="31" spans="1:20" s="13" customFormat="1" x14ac:dyDescent="0.25">
      <c r="A31" s="36" t="s">
        <v>21</v>
      </c>
      <c r="B31" s="52">
        <v>72377</v>
      </c>
      <c r="C31" s="52">
        <v>73074</v>
      </c>
      <c r="D31" s="52">
        <v>77332</v>
      </c>
      <c r="E31" s="52">
        <v>81300</v>
      </c>
      <c r="F31" s="52">
        <v>87883</v>
      </c>
      <c r="G31" s="52">
        <v>91476</v>
      </c>
      <c r="H31" s="52">
        <v>93576</v>
      </c>
      <c r="I31" s="52">
        <v>95677</v>
      </c>
      <c r="K31" s="37"/>
      <c r="L31" s="46"/>
      <c r="M31" s="46">
        <f t="shared" si="2"/>
        <v>0.90753968802243812</v>
      </c>
      <c r="N31" s="46">
        <f t="shared" si="3"/>
        <v>0.90753209075731456</v>
      </c>
      <c r="O31" s="46">
        <f t="shared" si="4"/>
        <v>0.9075415093363679</v>
      </c>
      <c r="P31" s="46">
        <f t="shared" si="5"/>
        <v>0.90753997539975395</v>
      </c>
      <c r="Q31" s="46">
        <f t="shared" si="6"/>
        <v>0.90753615602562498</v>
      </c>
      <c r="R31" s="46">
        <f t="shared" si="7"/>
        <v>0.90753858935677123</v>
      </c>
      <c r="S31" s="46">
        <f t="shared" si="8"/>
        <v>0.90754039497307004</v>
      </c>
      <c r="T31" s="46">
        <f t="shared" si="9"/>
        <v>0.90753263584769595</v>
      </c>
    </row>
    <row r="32" spans="1:20" x14ac:dyDescent="0.25">
      <c r="A32" s="36" t="s">
        <v>47</v>
      </c>
      <c r="B32" s="52">
        <v>23837</v>
      </c>
      <c r="C32" s="52">
        <v>23822</v>
      </c>
      <c r="D32" s="52">
        <v>23853</v>
      </c>
      <c r="E32" s="52">
        <v>24013</v>
      </c>
      <c r="F32" s="52">
        <v>24199</v>
      </c>
      <c r="G32" s="52">
        <v>24351</v>
      </c>
      <c r="H32" s="52">
        <v>24495</v>
      </c>
      <c r="I32" s="52">
        <v>24637</v>
      </c>
      <c r="K32" s="37"/>
      <c r="L32" s="46"/>
      <c r="M32" s="76">
        <f t="shared" si="2"/>
        <v>0.79334647816419857</v>
      </c>
      <c r="N32" s="76">
        <f t="shared" si="3"/>
        <v>0.79334228864075229</v>
      </c>
      <c r="O32" s="76">
        <f t="shared" si="4"/>
        <v>0.79335932587095959</v>
      </c>
      <c r="P32" s="76">
        <f t="shared" si="5"/>
        <v>0.79336192895514934</v>
      </c>
      <c r="Q32" s="46">
        <f t="shared" si="6"/>
        <v>0.79333856770940947</v>
      </c>
      <c r="R32" s="46">
        <f t="shared" si="7"/>
        <v>0.79335550901400353</v>
      </c>
      <c r="S32" s="46">
        <f t="shared" si="8"/>
        <v>0.79334558073076133</v>
      </c>
      <c r="T32" s="46">
        <f t="shared" si="9"/>
        <v>0.79335958111783089</v>
      </c>
    </row>
    <row r="33" spans="1:20" s="13" customFormat="1" x14ac:dyDescent="0.25">
      <c r="A33" s="36" t="s">
        <v>22</v>
      </c>
      <c r="B33" s="52">
        <v>15969</v>
      </c>
      <c r="C33" s="52">
        <v>16175</v>
      </c>
      <c r="D33" s="52">
        <v>16940</v>
      </c>
      <c r="E33" s="52">
        <v>17795</v>
      </c>
      <c r="F33" s="52">
        <v>18735</v>
      </c>
      <c r="G33" s="52">
        <v>19579</v>
      </c>
      <c r="H33" s="52">
        <v>20372</v>
      </c>
      <c r="I33" s="52">
        <v>21166</v>
      </c>
      <c r="K33" s="37"/>
      <c r="L33" s="46"/>
      <c r="M33" s="46">
        <f t="shared" si="2"/>
        <v>0.93023983968939816</v>
      </c>
      <c r="N33" s="46">
        <f t="shared" si="3"/>
        <v>0.93026275115919632</v>
      </c>
      <c r="O33" s="46">
        <f t="shared" si="4"/>
        <v>0.93022432113341202</v>
      </c>
      <c r="P33" s="46">
        <f t="shared" si="5"/>
        <v>0.93026130935656082</v>
      </c>
      <c r="Q33" s="46">
        <f t="shared" si="6"/>
        <v>0.93023752335201493</v>
      </c>
      <c r="R33" s="46">
        <f t="shared" si="7"/>
        <v>0.93023137034577863</v>
      </c>
      <c r="S33" s="46">
        <f t="shared" si="8"/>
        <v>0.93024739838994697</v>
      </c>
      <c r="T33" s="46">
        <f t="shared" si="9"/>
        <v>0.93026552017386377</v>
      </c>
    </row>
    <row r="34" spans="1:20" x14ac:dyDescent="0.25">
      <c r="A34" s="36" t="s">
        <v>48</v>
      </c>
      <c r="B34" s="52">
        <v>27929</v>
      </c>
      <c r="C34" s="52">
        <v>27897</v>
      </c>
      <c r="D34" s="52">
        <v>27907</v>
      </c>
      <c r="E34" s="52">
        <v>27842</v>
      </c>
      <c r="F34" s="52">
        <v>27878</v>
      </c>
      <c r="G34" s="52">
        <v>27799</v>
      </c>
      <c r="H34" s="52">
        <v>27659</v>
      </c>
      <c r="I34" s="52">
        <v>27519</v>
      </c>
      <c r="K34" s="37"/>
      <c r="L34" s="46"/>
      <c r="M34" s="46">
        <f t="shared" si="2"/>
        <v>0.88302481291847179</v>
      </c>
      <c r="N34" s="46">
        <f t="shared" si="3"/>
        <v>0.88303401799476644</v>
      </c>
      <c r="O34" s="46">
        <f t="shared" si="4"/>
        <v>0.88304009746658541</v>
      </c>
      <c r="P34" s="46">
        <f t="shared" si="5"/>
        <v>0.88301846131743411</v>
      </c>
      <c r="Q34" s="46">
        <f t="shared" si="6"/>
        <v>0.88302604204031854</v>
      </c>
      <c r="R34" s="46">
        <f t="shared" si="7"/>
        <v>0.88301737472570951</v>
      </c>
      <c r="S34" s="46">
        <f t="shared" si="8"/>
        <v>0.88303987852055388</v>
      </c>
      <c r="T34" s="46">
        <f t="shared" si="9"/>
        <v>0.88302627275700429</v>
      </c>
    </row>
    <row r="35" spans="1:20" x14ac:dyDescent="0.25">
      <c r="A35" s="36" t="s">
        <v>49</v>
      </c>
      <c r="B35" s="52">
        <v>14259</v>
      </c>
      <c r="C35" s="52">
        <v>14335</v>
      </c>
      <c r="D35" s="52">
        <v>14855</v>
      </c>
      <c r="E35" s="52">
        <v>15361</v>
      </c>
      <c r="F35" s="52">
        <v>16042</v>
      </c>
      <c r="G35" s="52">
        <v>16524</v>
      </c>
      <c r="H35" s="52">
        <v>16905</v>
      </c>
      <c r="I35" s="52">
        <v>17287</v>
      </c>
      <c r="K35" s="37"/>
      <c r="L35" s="46"/>
      <c r="M35" s="46">
        <f t="shared" si="2"/>
        <v>0.91121397012413208</v>
      </c>
      <c r="N35" s="46">
        <f t="shared" si="3"/>
        <v>0.91119637251482388</v>
      </c>
      <c r="O35" s="46">
        <f t="shared" si="4"/>
        <v>0.91120834735779199</v>
      </c>
      <c r="P35" s="46">
        <f t="shared" si="5"/>
        <v>0.91120369767593257</v>
      </c>
      <c r="Q35" s="46">
        <f t="shared" si="6"/>
        <v>0.91123301333998252</v>
      </c>
      <c r="R35" s="46">
        <f t="shared" si="7"/>
        <v>0.91122004357298469</v>
      </c>
      <c r="S35" s="46">
        <f t="shared" si="8"/>
        <v>0.91120970127181311</v>
      </c>
      <c r="T35" s="46">
        <f t="shared" si="9"/>
        <v>0.91120495169780757</v>
      </c>
    </row>
    <row r="36" spans="1:20" x14ac:dyDescent="0.25">
      <c r="A36" s="36" t="s">
        <v>50</v>
      </c>
      <c r="B36" s="52">
        <v>15110</v>
      </c>
      <c r="C36" s="52">
        <v>15119</v>
      </c>
      <c r="D36" s="52">
        <v>15716</v>
      </c>
      <c r="E36" s="52">
        <v>15953</v>
      </c>
      <c r="F36" s="52">
        <v>16258</v>
      </c>
      <c r="G36" s="52">
        <v>16485</v>
      </c>
      <c r="H36" s="52">
        <v>16672</v>
      </c>
      <c r="I36" s="52">
        <v>16860</v>
      </c>
      <c r="K36" s="37"/>
      <c r="L36" s="46"/>
      <c r="M36" s="46">
        <f t="shared" si="2"/>
        <v>0.86035737921906019</v>
      </c>
      <c r="N36" s="46">
        <f t="shared" si="3"/>
        <v>0.86037436338382167</v>
      </c>
      <c r="O36" s="46">
        <f t="shared" si="4"/>
        <v>0.86033341817256304</v>
      </c>
      <c r="P36" s="46">
        <f t="shared" si="5"/>
        <v>0.86033974800977875</v>
      </c>
      <c r="Q36" s="46">
        <f t="shared" si="6"/>
        <v>0.86037643006519871</v>
      </c>
      <c r="R36" s="46">
        <f t="shared" si="7"/>
        <v>0.86035790112223232</v>
      </c>
      <c r="S36" s="46">
        <f t="shared" si="8"/>
        <v>0.86036468330134352</v>
      </c>
      <c r="T36" s="46">
        <f t="shared" si="9"/>
        <v>0.86037959667852904</v>
      </c>
    </row>
    <row r="37" spans="1:20" s="13" customFormat="1" x14ac:dyDescent="0.25">
      <c r="A37" s="36" t="s">
        <v>23</v>
      </c>
      <c r="B37" s="52">
        <v>21766</v>
      </c>
      <c r="C37" s="52">
        <v>22028</v>
      </c>
      <c r="D37" s="52">
        <v>23149</v>
      </c>
      <c r="E37" s="52">
        <v>24463</v>
      </c>
      <c r="F37" s="52">
        <v>25883</v>
      </c>
      <c r="G37" s="52">
        <v>27180</v>
      </c>
      <c r="H37" s="52">
        <v>28418</v>
      </c>
      <c r="I37" s="52">
        <v>29655</v>
      </c>
      <c r="K37" s="37"/>
      <c r="L37" s="46"/>
      <c r="M37" s="46">
        <f t="shared" si="2"/>
        <v>0.91964531838647434</v>
      </c>
      <c r="N37" s="46">
        <f t="shared" si="3"/>
        <v>0.9196477210822589</v>
      </c>
      <c r="O37" s="46">
        <f t="shared" si="4"/>
        <v>0.91965095684478815</v>
      </c>
      <c r="P37" s="46">
        <f t="shared" si="5"/>
        <v>0.91963373257572656</v>
      </c>
      <c r="Q37" s="46">
        <f t="shared" si="6"/>
        <v>0.91963837267704673</v>
      </c>
      <c r="R37" s="46">
        <f t="shared" si="7"/>
        <v>0.91964679911699776</v>
      </c>
      <c r="S37" s="46">
        <f t="shared" si="8"/>
        <v>0.91962840453233863</v>
      </c>
      <c r="T37" s="46">
        <f t="shared" si="9"/>
        <v>0.91964255606137246</v>
      </c>
    </row>
    <row r="38" spans="1:20" x14ac:dyDescent="0.25">
      <c r="A38" s="36" t="s">
        <v>51</v>
      </c>
      <c r="B38" s="52">
        <v>32129</v>
      </c>
      <c r="C38" s="52">
        <v>32090</v>
      </c>
      <c r="D38" s="52">
        <v>31964</v>
      </c>
      <c r="E38" s="52">
        <v>31804</v>
      </c>
      <c r="F38" s="52">
        <v>31666</v>
      </c>
      <c r="G38" s="52">
        <v>31501</v>
      </c>
      <c r="H38" s="52">
        <v>31318</v>
      </c>
      <c r="I38" s="52">
        <v>31135</v>
      </c>
      <c r="K38" s="39"/>
      <c r="L38" s="46"/>
      <c r="M38" s="46">
        <f t="shared" si="2"/>
        <v>0.90706215568489523</v>
      </c>
      <c r="N38" s="46">
        <f t="shared" si="3"/>
        <v>0.90704269242754754</v>
      </c>
      <c r="O38" s="46">
        <f t="shared" si="4"/>
        <v>0.90705168314353646</v>
      </c>
      <c r="P38" s="46">
        <f t="shared" si="5"/>
        <v>0.90705571626210535</v>
      </c>
      <c r="Q38" s="46">
        <f t="shared" si="6"/>
        <v>0.90706120128844814</v>
      </c>
      <c r="R38" s="46">
        <f t="shared" si="7"/>
        <v>0.90705056982318022</v>
      </c>
      <c r="S38" s="46">
        <f t="shared" si="8"/>
        <v>0.90705025863720545</v>
      </c>
      <c r="T38" s="46">
        <f t="shared" si="9"/>
        <v>0.90704994379315884</v>
      </c>
    </row>
    <row r="39" spans="1:20" s="13" customFormat="1" x14ac:dyDescent="0.25">
      <c r="A39" s="36" t="s">
        <v>24</v>
      </c>
      <c r="B39" s="52">
        <v>23782</v>
      </c>
      <c r="C39" s="52">
        <v>24495</v>
      </c>
      <c r="D39" s="52">
        <v>25037</v>
      </c>
      <c r="E39" s="52">
        <v>27336</v>
      </c>
      <c r="F39" s="52">
        <v>29760</v>
      </c>
      <c r="G39" s="52">
        <v>32040</v>
      </c>
      <c r="H39" s="52">
        <v>34250</v>
      </c>
      <c r="I39" s="52">
        <v>36460</v>
      </c>
      <c r="K39" s="39"/>
      <c r="L39" s="56"/>
      <c r="M39" s="46">
        <f t="shared" si="2"/>
        <v>0.95025649650996546</v>
      </c>
      <c r="N39" s="46">
        <f t="shared" si="3"/>
        <v>0.95027556644213107</v>
      </c>
      <c r="O39" s="46">
        <f t="shared" si="4"/>
        <v>0.95027359507928266</v>
      </c>
      <c r="P39" s="46">
        <f t="shared" si="5"/>
        <v>0.95028533801580328</v>
      </c>
      <c r="Q39" s="46">
        <f t="shared" si="6"/>
        <v>0.95026881720430112</v>
      </c>
      <c r="R39" s="46">
        <f t="shared" si="7"/>
        <v>0.95028089887640455</v>
      </c>
      <c r="S39" s="46">
        <f t="shared" si="8"/>
        <v>0.95027737226277376</v>
      </c>
      <c r="T39" s="46">
        <f t="shared" si="9"/>
        <v>0.95027427317608337</v>
      </c>
    </row>
    <row r="40" spans="1:20" s="19" customFormat="1" x14ac:dyDescent="0.25">
      <c r="A40" s="35" t="s">
        <v>86</v>
      </c>
      <c r="B40" s="41">
        <f t="shared" ref="B40:I40" si="10">SUM(B25:B39)</f>
        <v>1008167</v>
      </c>
      <c r="C40" s="41">
        <f t="shared" si="10"/>
        <v>1011753</v>
      </c>
      <c r="D40" s="41">
        <f t="shared" si="10"/>
        <v>1062364</v>
      </c>
      <c r="E40" s="41">
        <f t="shared" si="10"/>
        <v>1111283</v>
      </c>
      <c r="F40" s="41">
        <f t="shared" si="10"/>
        <v>1172037</v>
      </c>
      <c r="G40" s="41">
        <f t="shared" si="10"/>
        <v>1219260</v>
      </c>
      <c r="H40" s="41">
        <f t="shared" si="10"/>
        <v>1259720</v>
      </c>
      <c r="I40" s="41">
        <f t="shared" si="10"/>
        <v>1300181</v>
      </c>
      <c r="K40" s="12"/>
      <c r="L40" s="57"/>
      <c r="M40" s="47">
        <f t="shared" si="2"/>
        <v>0.92070361358782826</v>
      </c>
      <c r="N40" s="47">
        <f t="shared" si="3"/>
        <v>0.92078600211711747</v>
      </c>
      <c r="O40" s="47">
        <f t="shared" si="4"/>
        <v>0.92124733142312809</v>
      </c>
      <c r="P40" s="47">
        <f t="shared" si="5"/>
        <v>0.92174540598569399</v>
      </c>
      <c r="Q40" s="47">
        <f t="shared" si="6"/>
        <v>0.9222217387335041</v>
      </c>
      <c r="R40" s="47">
        <f t="shared" si="7"/>
        <v>0.92263668126568577</v>
      </c>
      <c r="S40" s="47">
        <f t="shared" si="8"/>
        <v>0.92301305051916294</v>
      </c>
      <c r="T40" s="47">
        <f t="shared" si="9"/>
        <v>0.92336682354226063</v>
      </c>
    </row>
    <row r="43" spans="1:20" x14ac:dyDescent="0.25">
      <c r="A43" s="21">
        <v>1</v>
      </c>
      <c r="B43" s="21" t="s">
        <v>143</v>
      </c>
    </row>
    <row r="44" spans="1:20" x14ac:dyDescent="0.25">
      <c r="A44" s="21">
        <v>2</v>
      </c>
      <c r="B44" s="21" t="s">
        <v>144</v>
      </c>
    </row>
    <row r="46" spans="1:20" x14ac:dyDescent="0.25">
      <c r="B46" s="50" t="s">
        <v>166</v>
      </c>
    </row>
  </sheetData>
  <sheetProtection sheet="1" objects="1" scenarios="1"/>
  <mergeCells count="7">
    <mergeCell ref="C1:R1"/>
    <mergeCell ref="A2:R2"/>
    <mergeCell ref="A22:Q22"/>
    <mergeCell ref="D3:I3"/>
    <mergeCell ref="D23:I23"/>
    <mergeCell ref="M3:T3"/>
    <mergeCell ref="M23:T23"/>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53203-2830-4059-BB09-DA5A975FA39E}">
  <dimension ref="A1:T45"/>
  <sheetViews>
    <sheetView workbookViewId="0"/>
  </sheetViews>
  <sheetFormatPr defaultRowHeight="15" x14ac:dyDescent="0.25"/>
  <cols>
    <col min="1" max="1" width="20.140625" customWidth="1"/>
    <col min="2" max="2" width="10.7109375" customWidth="1"/>
    <col min="3" max="3" width="11.28515625" bestFit="1" customWidth="1"/>
    <col min="4" max="4" width="11.140625" customWidth="1"/>
    <col min="5" max="5" width="11.28515625" bestFit="1" customWidth="1"/>
    <col min="6" max="6" width="10.7109375" customWidth="1"/>
    <col min="7" max="7" width="11.28515625" customWidth="1"/>
    <col min="8" max="8" width="10.7109375" bestFit="1" customWidth="1"/>
    <col min="9" max="9" width="11.28515625" customWidth="1"/>
    <col min="10" max="10" width="2.28515625" customWidth="1"/>
    <col min="11" max="11" width="11.28515625" bestFit="1" customWidth="1"/>
    <col min="12" max="12" width="10.42578125" customWidth="1"/>
    <col min="13" max="13" width="11.28515625" bestFit="1" customWidth="1"/>
    <col min="14" max="14" width="10.85546875" customWidth="1"/>
    <col min="15" max="15" width="11.28515625" bestFit="1" customWidth="1"/>
    <col min="16" max="16" width="10.85546875" customWidth="1"/>
    <col min="17" max="17" width="11.28515625" bestFit="1" customWidth="1"/>
  </cols>
  <sheetData>
    <row r="1" spans="1:20" ht="65.25" customHeight="1" x14ac:dyDescent="0.3">
      <c r="C1" s="91" t="s">
        <v>68</v>
      </c>
      <c r="D1" s="91"/>
      <c r="E1" s="91"/>
      <c r="F1" s="91"/>
      <c r="G1" s="91"/>
      <c r="H1" s="91"/>
      <c r="I1" s="91"/>
      <c r="J1" s="91"/>
      <c r="K1" s="91"/>
      <c r="L1" s="91"/>
      <c r="M1" s="91"/>
      <c r="N1" s="91"/>
      <c r="O1" s="91"/>
      <c r="P1" s="91"/>
      <c r="Q1" s="91"/>
      <c r="R1" s="91"/>
    </row>
    <row r="2" spans="1:20" s="9" customFormat="1" ht="26.25" customHeight="1" x14ac:dyDescent="0.25">
      <c r="A2" s="93" t="s">
        <v>69</v>
      </c>
      <c r="B2" s="93"/>
      <c r="C2" s="93"/>
      <c r="D2" s="93"/>
      <c r="E2" s="93"/>
      <c r="F2" s="93"/>
      <c r="G2" s="93"/>
      <c r="H2" s="93"/>
      <c r="I2" s="93"/>
      <c r="J2" s="93"/>
      <c r="K2" s="93"/>
      <c r="L2" s="93"/>
      <c r="M2" s="93"/>
      <c r="N2" s="93"/>
      <c r="O2" s="93"/>
      <c r="P2" s="93"/>
      <c r="Q2" s="93"/>
      <c r="R2" s="93"/>
    </row>
    <row r="3" spans="1:20" s="9" customFormat="1" ht="15.75" customHeight="1" x14ac:dyDescent="0.25">
      <c r="A3" s="10"/>
      <c r="B3" s="18" t="s">
        <v>60</v>
      </c>
      <c r="C3" s="18" t="s">
        <v>60</v>
      </c>
      <c r="D3" s="96" t="s">
        <v>61</v>
      </c>
      <c r="E3" s="96"/>
      <c r="F3" s="96"/>
      <c r="G3" s="96"/>
      <c r="H3" s="96"/>
      <c r="I3" s="96"/>
      <c r="J3" s="10"/>
      <c r="M3" s="96" t="s">
        <v>78</v>
      </c>
      <c r="N3" s="96"/>
      <c r="O3" s="96"/>
      <c r="P3" s="96"/>
      <c r="Q3" s="96"/>
      <c r="R3" s="96"/>
      <c r="S3" s="96"/>
      <c r="T3" s="96"/>
    </row>
    <row r="4" spans="1:20" x14ac:dyDescent="0.25">
      <c r="B4" s="4">
        <v>2020</v>
      </c>
      <c r="C4" s="4">
        <v>2021</v>
      </c>
      <c r="D4" s="4">
        <v>2025</v>
      </c>
      <c r="E4" s="4">
        <v>2030</v>
      </c>
      <c r="F4" s="4">
        <v>2035</v>
      </c>
      <c r="G4" s="4">
        <v>2040</v>
      </c>
      <c r="H4" s="4">
        <v>2045</v>
      </c>
      <c r="I4" s="4">
        <v>2050</v>
      </c>
      <c r="L4" s="4"/>
      <c r="M4" s="4">
        <v>2020</v>
      </c>
      <c r="N4" s="4">
        <v>2021</v>
      </c>
      <c r="O4" s="4">
        <v>2025</v>
      </c>
      <c r="P4" s="4">
        <v>2030</v>
      </c>
      <c r="Q4" s="4">
        <v>2035</v>
      </c>
      <c r="R4" s="4">
        <v>2040</v>
      </c>
      <c r="S4" s="4">
        <v>2045</v>
      </c>
      <c r="T4" s="4">
        <v>2050</v>
      </c>
    </row>
    <row r="5" spans="1:20" s="7" customFormat="1" x14ac:dyDescent="0.25">
      <c r="A5" s="36" t="s">
        <v>18</v>
      </c>
      <c r="B5" s="37">
        <v>114891</v>
      </c>
      <c r="C5" s="37">
        <v>118150</v>
      </c>
      <c r="D5" s="37">
        <v>131187</v>
      </c>
      <c r="E5" s="37">
        <v>145617</v>
      </c>
      <c r="F5" s="37">
        <v>160909</v>
      </c>
      <c r="G5" s="37">
        <v>175061</v>
      </c>
      <c r="H5" s="37">
        <v>188910</v>
      </c>
      <c r="I5" s="37">
        <v>203502</v>
      </c>
      <c r="K5" s="37"/>
      <c r="L5" s="38"/>
      <c r="M5" s="38">
        <f>B5/'Population by Age'!B25</f>
        <v>0.88693577896662734</v>
      </c>
      <c r="N5" s="38">
        <f>C5/'Population by Age'!C25</f>
        <v>0.89202126053211728</v>
      </c>
      <c r="O5" s="38">
        <f>D5/'Population by Age'!D25</f>
        <v>0.88866233581487974</v>
      </c>
      <c r="P5" s="38">
        <f>E5/'Population by Age'!E25</f>
        <v>0.89358607739417517</v>
      </c>
      <c r="Q5" s="38">
        <f>F5/'Population by Age'!F25</f>
        <v>0.89421708976125902</v>
      </c>
      <c r="R5" s="38">
        <f>G5/'Population by Age'!G25</f>
        <v>0.89735756208832052</v>
      </c>
      <c r="S5" s="38">
        <f>H5/'Population by Age'!H25</f>
        <v>0.89662111813034251</v>
      </c>
      <c r="T5" s="38">
        <f>I5/'Population by Age'!I25</f>
        <v>0.89873339457320522</v>
      </c>
    </row>
    <row r="6" spans="1:20" s="7" customFormat="1" x14ac:dyDescent="0.25">
      <c r="A6" s="36" t="s">
        <v>19</v>
      </c>
      <c r="B6" s="37">
        <v>79710</v>
      </c>
      <c r="C6" s="37">
        <v>80424</v>
      </c>
      <c r="D6" s="37">
        <v>83280</v>
      </c>
      <c r="E6" s="37">
        <v>86584</v>
      </c>
      <c r="F6" s="37">
        <v>91241</v>
      </c>
      <c r="G6" s="37">
        <v>96111</v>
      </c>
      <c r="H6" s="37">
        <v>101063</v>
      </c>
      <c r="I6" s="37">
        <v>105823</v>
      </c>
      <c r="K6" s="37"/>
      <c r="L6" s="38"/>
      <c r="M6" s="38">
        <f>B6/'Population by Age'!B26</f>
        <v>0.83400470834423224</v>
      </c>
      <c r="N6" s="38">
        <f>C6/'Population by Age'!C26</f>
        <v>0.83256382119712624</v>
      </c>
      <c r="O6" s="38">
        <f>D6/'Population by Age'!D26</f>
        <v>0.83856935717738035</v>
      </c>
      <c r="P6" s="38">
        <f>E6/'Population by Age'!E26</f>
        <v>0.84436772866017185</v>
      </c>
      <c r="Q6" s="38">
        <f>F6/'Population by Age'!F26</f>
        <v>0.84421436370029057</v>
      </c>
      <c r="R6" s="38">
        <f>G6/'Population by Age'!G26</f>
        <v>0.84170563816930266</v>
      </c>
      <c r="S6" s="38">
        <f>H6/'Population by Age'!H26</f>
        <v>0.83842573772803819</v>
      </c>
      <c r="T6" s="38">
        <f>I6/'Population by Age'!I26</f>
        <v>0.83647932969725713</v>
      </c>
    </row>
    <row r="7" spans="1:20" s="7" customFormat="1" x14ac:dyDescent="0.25">
      <c r="A7" s="36" t="s">
        <v>44</v>
      </c>
      <c r="B7" s="37">
        <v>13086</v>
      </c>
      <c r="C7" s="37">
        <v>13121</v>
      </c>
      <c r="D7" s="37">
        <v>13259</v>
      </c>
      <c r="E7" s="37">
        <v>13501</v>
      </c>
      <c r="F7" s="37">
        <v>13711</v>
      </c>
      <c r="G7" s="37">
        <v>13907</v>
      </c>
      <c r="H7" s="37">
        <v>14168</v>
      </c>
      <c r="I7" s="37">
        <v>14477</v>
      </c>
      <c r="K7" s="37"/>
      <c r="L7" s="38"/>
      <c r="M7" s="38">
        <f>B7/'Population by Age'!B27</f>
        <v>0.77085296889726673</v>
      </c>
      <c r="N7" s="38">
        <f>C7/'Population by Age'!C27</f>
        <v>0.77419164503186222</v>
      </c>
      <c r="O7" s="38">
        <f>D7/'Population by Age'!D27</f>
        <v>0.779987058062239</v>
      </c>
      <c r="P7" s="38">
        <f>E7/'Population by Age'!E27</f>
        <v>0.78166975451597964</v>
      </c>
      <c r="Q7" s="38">
        <f>F7/'Population by Age'!F27</f>
        <v>0.77890132363801623</v>
      </c>
      <c r="R7" s="38">
        <f>G7/'Population by Age'!G27</f>
        <v>0.77671041608489244</v>
      </c>
      <c r="S7" s="38">
        <f>H7/'Population by Age'!H27</f>
        <v>0.77467330089124609</v>
      </c>
      <c r="T7" s="38">
        <f>I7/'Population by Age'!I27</f>
        <v>0.77421252473394297</v>
      </c>
    </row>
    <row r="8" spans="1:20" s="7" customFormat="1" x14ac:dyDescent="0.25">
      <c r="A8" s="36" t="s">
        <v>20</v>
      </c>
      <c r="B8" s="37">
        <v>726058</v>
      </c>
      <c r="C8" s="37">
        <v>731431</v>
      </c>
      <c r="D8" s="37">
        <v>752920</v>
      </c>
      <c r="E8" s="37">
        <v>778090</v>
      </c>
      <c r="F8" s="37">
        <v>816566</v>
      </c>
      <c r="G8" s="37">
        <v>849882</v>
      </c>
      <c r="H8" s="37">
        <v>878309</v>
      </c>
      <c r="I8" s="37">
        <v>902851</v>
      </c>
      <c r="K8" s="37"/>
      <c r="L8" s="38"/>
      <c r="M8" s="38">
        <f>B8/'Population by Age'!B28</f>
        <v>0.85783318722190582</v>
      </c>
      <c r="N8" s="38">
        <f>C8/'Population by Age'!C28</f>
        <v>0.86590213850058717</v>
      </c>
      <c r="O8" s="38">
        <f>D8/'Population by Age'!D28</f>
        <v>0.86439298355182714</v>
      </c>
      <c r="P8" s="38">
        <f>E8/'Population by Age'!E28</f>
        <v>0.86735273987109374</v>
      </c>
      <c r="Q8" s="38">
        <f>F8/'Population by Age'!F28</f>
        <v>0.86384236494892475</v>
      </c>
      <c r="R8" s="38">
        <f>G8/'Population by Age'!G28</f>
        <v>0.86269036383181086</v>
      </c>
      <c r="S8" s="38">
        <f>H8/'Population by Age'!H28</f>
        <v>0.85916928581979246</v>
      </c>
      <c r="T8" s="38">
        <f>I8/'Population by Age'!I28</f>
        <v>0.85900154798025208</v>
      </c>
    </row>
    <row r="9" spans="1:20" s="7" customFormat="1" x14ac:dyDescent="0.25">
      <c r="A9" s="36" t="s">
        <v>45</v>
      </c>
      <c r="B9" s="37">
        <v>13142</v>
      </c>
      <c r="C9" s="37">
        <v>13073</v>
      </c>
      <c r="D9" s="37">
        <v>12799</v>
      </c>
      <c r="E9" s="37">
        <v>12451</v>
      </c>
      <c r="F9" s="37">
        <v>12299</v>
      </c>
      <c r="G9" s="37">
        <v>12215</v>
      </c>
      <c r="H9" s="37">
        <v>12199</v>
      </c>
      <c r="I9" s="37">
        <v>12149</v>
      </c>
      <c r="K9" s="37"/>
      <c r="L9" s="38"/>
      <c r="M9" s="38">
        <f>B9/'Population by Age'!B29</f>
        <v>0.80036540803897682</v>
      </c>
      <c r="N9" s="38">
        <f>C9/'Population by Age'!C29</f>
        <v>0.79321643104180573</v>
      </c>
      <c r="O9" s="38">
        <f>D9/'Population by Age'!D29</f>
        <v>0.8048167012513362</v>
      </c>
      <c r="P9" s="38">
        <f>E9/'Population by Age'!E29</f>
        <v>0.81426983192727753</v>
      </c>
      <c r="Q9" s="38">
        <f>F9/'Population by Age'!F29</f>
        <v>0.81596231672527031</v>
      </c>
      <c r="R9" s="38">
        <f>G9/'Population by Age'!G29</f>
        <v>0.81782271023031605</v>
      </c>
      <c r="S9" s="38">
        <f>H9/'Population by Age'!H29</f>
        <v>0.81462437395659437</v>
      </c>
      <c r="T9" s="38">
        <f>I9/'Population by Age'!I29</f>
        <v>0.80777925531914896</v>
      </c>
    </row>
    <row r="10" spans="1:20" s="7" customFormat="1" x14ac:dyDescent="0.25">
      <c r="A10" s="36" t="s">
        <v>46</v>
      </c>
      <c r="B10" s="37">
        <v>30473</v>
      </c>
      <c r="C10" s="37">
        <v>30456</v>
      </c>
      <c r="D10" s="37">
        <v>30391</v>
      </c>
      <c r="E10" s="37">
        <v>30386</v>
      </c>
      <c r="F10" s="37">
        <v>30962</v>
      </c>
      <c r="G10" s="37">
        <v>31618</v>
      </c>
      <c r="H10" s="37">
        <v>32388</v>
      </c>
      <c r="I10" s="37">
        <v>33080</v>
      </c>
      <c r="K10" s="37"/>
      <c r="L10" s="38"/>
      <c r="M10" s="38">
        <f>B10/'Population by Age'!B30</f>
        <v>0.84715465235884457</v>
      </c>
      <c r="N10" s="38">
        <f>C10/'Population by Age'!C30</f>
        <v>0.84487350199733691</v>
      </c>
      <c r="O10" s="38">
        <f>D10/'Population by Age'!D30</f>
        <v>0.85876967419254568</v>
      </c>
      <c r="P10" s="38">
        <f>E10/'Population by Age'!E30</f>
        <v>0.86198973078777907</v>
      </c>
      <c r="Q10" s="38">
        <f>F10/'Population by Age'!F30</f>
        <v>0.86264348601359631</v>
      </c>
      <c r="R10" s="38">
        <f>G10/'Population by Age'!G30</f>
        <v>0.85920813065572432</v>
      </c>
      <c r="S10" s="38">
        <f>H10/'Population by Age'!H30</f>
        <v>0.85678006454684941</v>
      </c>
      <c r="T10" s="38">
        <f>I10/'Population by Age'!I30</f>
        <v>0.85473618934421991</v>
      </c>
    </row>
    <row r="11" spans="1:20" s="7" customFormat="1" x14ac:dyDescent="0.25">
      <c r="A11" s="36" t="s">
        <v>21</v>
      </c>
      <c r="B11" s="37">
        <v>89407</v>
      </c>
      <c r="C11" s="37">
        <v>90319</v>
      </c>
      <c r="D11" s="37">
        <v>93968</v>
      </c>
      <c r="E11" s="37">
        <v>97617</v>
      </c>
      <c r="F11" s="37">
        <v>105362</v>
      </c>
      <c r="G11" s="37">
        <v>110546</v>
      </c>
      <c r="H11" s="37">
        <v>114498</v>
      </c>
      <c r="I11" s="37">
        <v>117974</v>
      </c>
      <c r="K11" s="37"/>
      <c r="L11" s="38"/>
      <c r="M11" s="38">
        <f>B11/'Population by Age'!B31</f>
        <v>0.83716771070348417</v>
      </c>
      <c r="N11" s="38">
        <f>C11/'Population by Age'!C31</f>
        <v>0.83764433109204728</v>
      </c>
      <c r="O11" s="38">
        <f>D11/'Population by Age'!D31</f>
        <v>0.84448159032289949</v>
      </c>
      <c r="P11" s="38">
        <f>E11/'Population by Age'!E31</f>
        <v>0.85080402667015298</v>
      </c>
      <c r="Q11" s="38">
        <f>F11/'Population by Age'!F31</f>
        <v>0.85104561278805846</v>
      </c>
      <c r="R11" s="38">
        <f>G11/'Population by Age'!G31</f>
        <v>0.84855881788524279</v>
      </c>
      <c r="S11" s="38">
        <f>H11/'Population by Age'!H31</f>
        <v>0.84342887450001103</v>
      </c>
      <c r="T11" s="38">
        <f>I11/'Population by Age'!I31</f>
        <v>0.84159538875295159</v>
      </c>
    </row>
    <row r="12" spans="1:20" s="7" customFormat="1" x14ac:dyDescent="0.25">
      <c r="A12" s="36" t="s">
        <v>47</v>
      </c>
      <c r="B12" s="37">
        <v>22389</v>
      </c>
      <c r="C12" s="37">
        <v>22310</v>
      </c>
      <c r="D12" s="37">
        <v>21993</v>
      </c>
      <c r="E12" s="37">
        <v>21829</v>
      </c>
      <c r="F12" s="37">
        <v>21858</v>
      </c>
      <c r="G12" s="37">
        <v>22078</v>
      </c>
      <c r="H12" s="37">
        <v>22455</v>
      </c>
      <c r="I12" s="37">
        <v>22802</v>
      </c>
      <c r="K12" s="37"/>
      <c r="L12" s="38"/>
      <c r="M12" s="38">
        <f>B12/'Population by Age'!B32</f>
        <v>0.83236671871514611</v>
      </c>
      <c r="N12" s="38">
        <f>C12/'Population by Age'!C32</f>
        <v>0.8298924971171372</v>
      </c>
      <c r="O12" s="38">
        <f>D12/'Population by Age'!D32</f>
        <v>0.84074314767384073</v>
      </c>
      <c r="P12" s="38">
        <f>E12/'Population by Age'!E32</f>
        <v>0.84723462060935373</v>
      </c>
      <c r="Q12" s="38">
        <f>F12/'Population by Age'!F32</f>
        <v>0.84638915779283641</v>
      </c>
      <c r="R12" s="38">
        <f>G12/'Population by Age'!G32</f>
        <v>0.84648416532474502</v>
      </c>
      <c r="S12" s="38">
        <f>H12/'Population by Age'!H32</f>
        <v>0.84640030154542023</v>
      </c>
      <c r="T12" s="38">
        <f>I12/'Population by Age'!I32</f>
        <v>0.84258369669647482</v>
      </c>
    </row>
    <row r="13" spans="1:20" s="7" customFormat="1" x14ac:dyDescent="0.25">
      <c r="A13" s="36" t="s">
        <v>22</v>
      </c>
      <c r="B13" s="37">
        <v>19956</v>
      </c>
      <c r="C13" s="37">
        <v>20158</v>
      </c>
      <c r="D13" s="37">
        <v>20969</v>
      </c>
      <c r="E13" s="37">
        <v>21735</v>
      </c>
      <c r="F13" s="37">
        <v>22718</v>
      </c>
      <c r="G13" s="37">
        <v>23731</v>
      </c>
      <c r="H13" s="37">
        <v>24705</v>
      </c>
      <c r="I13" s="37">
        <v>25716</v>
      </c>
      <c r="K13" s="37"/>
      <c r="L13" s="38"/>
      <c r="M13" s="38">
        <f>B13/'Population by Age'!B33</f>
        <v>0.7177384548985758</v>
      </c>
      <c r="N13" s="38">
        <f>C13/'Population by Age'!C33</f>
        <v>0.71573640107939218</v>
      </c>
      <c r="O13" s="38">
        <f>D13/'Population by Age'!D33</f>
        <v>0.72489369792927028</v>
      </c>
      <c r="P13" s="38">
        <f>E13/'Population by Age'!E33</f>
        <v>0.72977873283416717</v>
      </c>
      <c r="Q13" s="38">
        <f>F13/'Population by Age'!F33</f>
        <v>0.73151725914477073</v>
      </c>
      <c r="R13" s="38">
        <f>G13/'Population by Age'!G33</f>
        <v>0.72881668253432019</v>
      </c>
      <c r="S13" s="38">
        <f>H13/'Population by Age'!H33</f>
        <v>0.72495451611010031</v>
      </c>
      <c r="T13" s="38">
        <f>I13/'Population by Age'!I33</f>
        <v>0.72404763915871273</v>
      </c>
    </row>
    <row r="14" spans="1:20" s="7" customFormat="1" x14ac:dyDescent="0.25">
      <c r="A14" s="36" t="s">
        <v>48</v>
      </c>
      <c r="B14" s="37">
        <v>27947</v>
      </c>
      <c r="C14" s="37">
        <v>27820</v>
      </c>
      <c r="D14" s="37">
        <v>27312</v>
      </c>
      <c r="E14" s="37">
        <v>27117</v>
      </c>
      <c r="F14" s="37">
        <v>27521</v>
      </c>
      <c r="G14" s="37">
        <v>27825</v>
      </c>
      <c r="H14" s="37">
        <v>27821</v>
      </c>
      <c r="I14" s="37">
        <v>27631</v>
      </c>
      <c r="K14" s="37"/>
      <c r="L14" s="38"/>
      <c r="M14" s="38">
        <f>B14/'Population by Age'!B34</f>
        <v>0.70897283036099346</v>
      </c>
      <c r="N14" s="38">
        <f>C14/'Population by Age'!C34</f>
        <v>0.7075099819434908</v>
      </c>
      <c r="O14" s="38">
        <f>D14/'Population by Age'!D34</f>
        <v>0.71602348993288589</v>
      </c>
      <c r="P14" s="38">
        <f>E14/'Population by Age'!E34</f>
        <v>0.72348656652704035</v>
      </c>
      <c r="Q14" s="38">
        <f>F14/'Population by Age'!F34</f>
        <v>0.72307611465804889</v>
      </c>
      <c r="R14" s="38">
        <f>G14/'Population by Age'!G34</f>
        <v>0.7185280826339574</v>
      </c>
      <c r="S14" s="38">
        <f>H14/'Population by Age'!H34</f>
        <v>0.71277413404386147</v>
      </c>
      <c r="T14" s="38">
        <f>I14/'Population by Age'!I34</f>
        <v>0.70796074713674451</v>
      </c>
    </row>
    <row r="15" spans="1:20" s="7" customFormat="1" x14ac:dyDescent="0.25">
      <c r="A15" s="36" t="s">
        <v>49</v>
      </c>
      <c r="B15" s="37">
        <v>18036</v>
      </c>
      <c r="C15" s="37">
        <v>18136</v>
      </c>
      <c r="D15" s="37">
        <v>18538</v>
      </c>
      <c r="E15" s="37">
        <v>18719</v>
      </c>
      <c r="F15" s="37">
        <v>19232</v>
      </c>
      <c r="G15" s="37">
        <v>19721</v>
      </c>
      <c r="H15" s="37">
        <v>20253</v>
      </c>
      <c r="I15" s="37">
        <v>20862</v>
      </c>
      <c r="K15" s="37"/>
      <c r="L15" s="38"/>
      <c r="M15" s="38">
        <f>B15/'Population by Age'!B35</f>
        <v>0.86628242074927952</v>
      </c>
      <c r="N15" s="38">
        <f>C15/'Population by Age'!C35</f>
        <v>0.86659021406727832</v>
      </c>
      <c r="O15" s="38">
        <f>D15/'Population by Age'!D35</f>
        <v>0.87435147627582299</v>
      </c>
      <c r="P15" s="38">
        <f>E15/'Population by Age'!E35</f>
        <v>0.87533317746083705</v>
      </c>
      <c r="Q15" s="38">
        <f>F15/'Population by Age'!F35</f>
        <v>0.87669234626430237</v>
      </c>
      <c r="R15" s="38">
        <f>G15/'Population by Age'!G35</f>
        <v>0.87722966060228635</v>
      </c>
      <c r="S15" s="38">
        <f>H15/'Population by Age'!H35</f>
        <v>0.87493519958527732</v>
      </c>
      <c r="T15" s="38">
        <f>I15/'Population by Age'!I35</f>
        <v>0.87066483034931763</v>
      </c>
    </row>
    <row r="16" spans="1:20" s="7" customFormat="1" x14ac:dyDescent="0.25">
      <c r="A16" s="36" t="s">
        <v>50</v>
      </c>
      <c r="B16" s="37">
        <v>15812</v>
      </c>
      <c r="C16" s="37">
        <v>15859</v>
      </c>
      <c r="D16" s="37">
        <v>16047</v>
      </c>
      <c r="E16" s="37">
        <v>15992</v>
      </c>
      <c r="F16" s="37">
        <v>16126</v>
      </c>
      <c r="G16" s="37">
        <v>16344</v>
      </c>
      <c r="H16" s="37">
        <v>16612</v>
      </c>
      <c r="I16" s="37">
        <v>16899</v>
      </c>
      <c r="K16" s="37"/>
      <c r="L16" s="38"/>
      <c r="M16" s="38">
        <f>B16/'Population by Age'!B36</f>
        <v>0.74874514632067435</v>
      </c>
      <c r="N16" s="38">
        <f>C16/'Population by Age'!C36</f>
        <v>0.75086406893612989</v>
      </c>
      <c r="O16" s="38">
        <f>D16/'Population by Age'!D36</f>
        <v>0.75764872521246462</v>
      </c>
      <c r="P16" s="38">
        <f>E16/'Population by Age'!E36</f>
        <v>0.76123381568926118</v>
      </c>
      <c r="Q16" s="38">
        <f>F16/'Population by Age'!F36</f>
        <v>0.76170232865712528</v>
      </c>
      <c r="R16" s="38">
        <f>G16/'Population by Age'!G36</f>
        <v>0.75817599851556339</v>
      </c>
      <c r="S16" s="38">
        <f>H16/'Population by Age'!H36</f>
        <v>0.75519389007591942</v>
      </c>
      <c r="T16" s="38">
        <f>I16/'Population by Age'!I36</f>
        <v>0.7552963260927863</v>
      </c>
    </row>
    <row r="17" spans="1:20" s="7" customFormat="1" x14ac:dyDescent="0.25">
      <c r="A17" s="36" t="s">
        <v>23</v>
      </c>
      <c r="B17" s="37">
        <v>26021</v>
      </c>
      <c r="C17" s="37">
        <v>26311</v>
      </c>
      <c r="D17" s="37">
        <v>27469</v>
      </c>
      <c r="E17" s="37">
        <v>28856</v>
      </c>
      <c r="F17" s="37">
        <v>30523</v>
      </c>
      <c r="G17" s="37">
        <v>32143</v>
      </c>
      <c r="H17" s="37">
        <v>33647</v>
      </c>
      <c r="I17" s="37">
        <v>35016</v>
      </c>
      <c r="K17" s="37"/>
      <c r="L17" s="38"/>
      <c r="M17" s="38">
        <f>B17/'Population by Age'!B37</f>
        <v>0.71315811110806593</v>
      </c>
      <c r="N17" s="38">
        <f>C17/'Population by Age'!C37</f>
        <v>0.71251387873371785</v>
      </c>
      <c r="O17" s="38">
        <f>D17/'Population by Age'!D37</f>
        <v>0.71550623844130135</v>
      </c>
      <c r="P17" s="38">
        <f>E17/'Population by Age'!E37</f>
        <v>0.71822186823306866</v>
      </c>
      <c r="Q17" s="38">
        <f>F17/'Population by Age'!F37</f>
        <v>0.72081709765025381</v>
      </c>
      <c r="R17" s="38">
        <f>G17/'Population by Age'!G37</f>
        <v>0.71922758497236583</v>
      </c>
      <c r="S17" s="38">
        <f>H17/'Population by Age'!H37</f>
        <v>0.71856914041644415</v>
      </c>
      <c r="T17" s="38">
        <f>I17/'Population by Age'!I37</f>
        <v>0.71488944692840084</v>
      </c>
    </row>
    <row r="18" spans="1:20" s="7" customFormat="1" x14ac:dyDescent="0.25">
      <c r="A18" s="36" t="s">
        <v>51</v>
      </c>
      <c r="B18" s="37">
        <v>32727</v>
      </c>
      <c r="C18" s="37">
        <v>32572</v>
      </c>
      <c r="D18" s="37">
        <v>31955</v>
      </c>
      <c r="E18" s="37">
        <v>31421</v>
      </c>
      <c r="F18" s="37">
        <v>31204</v>
      </c>
      <c r="G18" s="37">
        <v>31167</v>
      </c>
      <c r="H18" s="37">
        <v>31139</v>
      </c>
      <c r="I18" s="37">
        <v>31096</v>
      </c>
      <c r="K18" s="39"/>
      <c r="L18" s="38"/>
      <c r="M18" s="38">
        <f>B18/'Population by Age'!B38</f>
        <v>0.69156646873613259</v>
      </c>
      <c r="N18" s="38">
        <f>C18/'Population by Age'!C38</f>
        <v>0.68909198612168909</v>
      </c>
      <c r="O18" s="38">
        <f>D18/'Population by Age'!D38</f>
        <v>0.6987448613662206</v>
      </c>
      <c r="P18" s="38">
        <f>E18/'Population by Age'!E38</f>
        <v>0.70225510135663682</v>
      </c>
      <c r="Q18" s="38">
        <f>F18/'Population by Age'!F38</f>
        <v>0.70402960155227656</v>
      </c>
      <c r="R18" s="38">
        <f>G18/'Population by Age'!G38</f>
        <v>0.69998877035373386</v>
      </c>
      <c r="S18" s="38">
        <f>H18/'Population by Age'!H38</f>
        <v>0.70017763586895421</v>
      </c>
      <c r="T18" s="38">
        <f>I18/'Population by Age'!I38</f>
        <v>0.69853535807350164</v>
      </c>
    </row>
    <row r="19" spans="1:20" s="7" customFormat="1" x14ac:dyDescent="0.25">
      <c r="A19" s="36" t="s">
        <v>24</v>
      </c>
      <c r="B19" s="37">
        <v>32882</v>
      </c>
      <c r="C19" s="37">
        <v>33059</v>
      </c>
      <c r="D19" s="37">
        <v>33765</v>
      </c>
      <c r="E19" s="37">
        <v>35981</v>
      </c>
      <c r="F19" s="37">
        <v>38766</v>
      </c>
      <c r="G19" s="37">
        <v>42007</v>
      </c>
      <c r="H19" s="37">
        <v>45552</v>
      </c>
      <c r="I19" s="37">
        <v>48990</v>
      </c>
      <c r="K19" s="39"/>
      <c r="L19" s="59"/>
      <c r="M19" s="38">
        <f>B19/'Population by Age'!B39</f>
        <v>0.82980871145207691</v>
      </c>
      <c r="N19" s="38">
        <f>C19/'Population by Age'!C39</f>
        <v>0.80995197961583698</v>
      </c>
      <c r="O19" s="38">
        <f>D19/'Population by Age'!D39</f>
        <v>0.82972919840762771</v>
      </c>
      <c r="P19" s="38">
        <f>E19/'Population by Age'!E39</f>
        <v>0.83391661065659262</v>
      </c>
      <c r="Q19" s="38">
        <f>F19/'Population by Age'!F39</f>
        <v>0.83691709844559581</v>
      </c>
      <c r="R19" s="38">
        <f>G19/'Population by Age'!G39</f>
        <v>0.84045937456233366</v>
      </c>
      <c r="S19" s="38">
        <f>H19/'Population by Age'!H39</f>
        <v>0.8397301183497401</v>
      </c>
      <c r="T19" s="38">
        <f>I19/'Population by Age'!I39</f>
        <v>0.83769364932799839</v>
      </c>
    </row>
    <row r="20" spans="1:20" s="43" customFormat="1" x14ac:dyDescent="0.25">
      <c r="A20" s="40" t="s">
        <v>86</v>
      </c>
      <c r="B20" s="41">
        <f t="shared" ref="B20:I20" si="0">SUM(B5:B19)</f>
        <v>1262537</v>
      </c>
      <c r="C20" s="41">
        <f t="shared" ref="C20" si="1">SUM(C5:C19)</f>
        <v>1273199</v>
      </c>
      <c r="D20" s="41">
        <f t="shared" si="0"/>
        <v>1315852</v>
      </c>
      <c r="E20" s="41">
        <f t="shared" si="0"/>
        <v>1365896</v>
      </c>
      <c r="F20" s="41">
        <f t="shared" si="0"/>
        <v>1438998</v>
      </c>
      <c r="G20" s="41">
        <f t="shared" si="0"/>
        <v>1504356</v>
      </c>
      <c r="H20" s="41">
        <f t="shared" si="0"/>
        <v>1563719</v>
      </c>
      <c r="I20" s="41">
        <f t="shared" si="0"/>
        <v>1618868</v>
      </c>
      <c r="K20" s="54"/>
      <c r="L20" s="60"/>
      <c r="M20" s="42">
        <f>B20/'Population by Age'!B40</f>
        <v>0.83769441405241785</v>
      </c>
      <c r="N20" s="42">
        <f>C20/'Population by Age'!C40</f>
        <v>0.84179336773149338</v>
      </c>
      <c r="O20" s="42">
        <f>D20/'Population by Age'!D40</f>
        <v>0.84459555305086698</v>
      </c>
      <c r="P20" s="42">
        <f>E20/'Population by Age'!E40</f>
        <v>0.84910777838215867</v>
      </c>
      <c r="Q20" s="42">
        <f>F20/'Population by Age'!F40</f>
        <v>0.84811475438821904</v>
      </c>
      <c r="R20" s="42">
        <f>G20/'Population by Age'!G40</f>
        <v>0.84755220170574586</v>
      </c>
      <c r="S20" s="42">
        <f>H20/'Population by Age'!H40</f>
        <v>0.84495435399898955</v>
      </c>
      <c r="T20" s="42">
        <f>I20/'Population by Age'!I40</f>
        <v>0.84468657172777273</v>
      </c>
    </row>
    <row r="22" spans="1:20" s="9" customFormat="1" ht="26.25" customHeight="1" x14ac:dyDescent="0.25">
      <c r="A22" s="93" t="s">
        <v>70</v>
      </c>
      <c r="B22" s="93"/>
      <c r="C22" s="93"/>
      <c r="D22" s="93"/>
      <c r="E22" s="93"/>
      <c r="F22" s="93"/>
      <c r="G22" s="93"/>
      <c r="H22" s="93"/>
      <c r="I22" s="93"/>
      <c r="J22" s="93"/>
      <c r="K22" s="93"/>
      <c r="L22" s="93"/>
      <c r="M22" s="93"/>
      <c r="N22" s="93"/>
      <c r="O22" s="93"/>
      <c r="P22" s="93"/>
      <c r="Q22" s="93"/>
    </row>
    <row r="23" spans="1:20" s="9" customFormat="1" ht="15.75" customHeight="1" x14ac:dyDescent="0.25">
      <c r="A23" s="10"/>
      <c r="B23" s="18" t="s">
        <v>60</v>
      </c>
      <c r="C23" s="18" t="s">
        <v>60</v>
      </c>
      <c r="D23" s="96" t="s">
        <v>61</v>
      </c>
      <c r="E23" s="96"/>
      <c r="F23" s="96"/>
      <c r="G23" s="96"/>
      <c r="H23" s="96"/>
      <c r="I23" s="96"/>
      <c r="J23" s="10"/>
      <c r="M23" s="96" t="s">
        <v>87</v>
      </c>
      <c r="N23" s="96"/>
      <c r="O23" s="96"/>
      <c r="P23" s="96"/>
      <c r="Q23" s="96"/>
      <c r="R23" s="96"/>
      <c r="S23" s="96"/>
      <c r="T23" s="96"/>
    </row>
    <row r="24" spans="1:20" x14ac:dyDescent="0.25">
      <c r="B24" s="4">
        <v>2020</v>
      </c>
      <c r="C24" s="4">
        <v>2021</v>
      </c>
      <c r="D24" s="4">
        <v>2025</v>
      </c>
      <c r="E24" s="4">
        <v>2030</v>
      </c>
      <c r="F24" s="4">
        <v>2035</v>
      </c>
      <c r="G24" s="4">
        <v>2040</v>
      </c>
      <c r="H24" s="4">
        <v>2045</v>
      </c>
      <c r="I24" s="4">
        <v>2050</v>
      </c>
      <c r="L24" s="4"/>
      <c r="M24" s="4">
        <v>2020</v>
      </c>
      <c r="N24" s="4">
        <v>2021</v>
      </c>
      <c r="O24" s="4">
        <v>2025</v>
      </c>
      <c r="P24" s="4">
        <v>2030</v>
      </c>
      <c r="Q24" s="4">
        <v>2035</v>
      </c>
      <c r="R24" s="4">
        <v>2040</v>
      </c>
      <c r="S24" s="4">
        <v>2045</v>
      </c>
      <c r="T24" s="4">
        <v>2050</v>
      </c>
    </row>
    <row r="25" spans="1:20" s="13" customFormat="1" x14ac:dyDescent="0.25">
      <c r="A25" s="36" t="s">
        <v>18</v>
      </c>
      <c r="B25" s="37">
        <v>111824</v>
      </c>
      <c r="C25" s="37">
        <v>115004</v>
      </c>
      <c r="D25" s="37">
        <v>127725</v>
      </c>
      <c r="E25" s="37">
        <v>141809</v>
      </c>
      <c r="F25" s="37">
        <v>156745</v>
      </c>
      <c r="G25" s="37">
        <v>170552</v>
      </c>
      <c r="H25" s="37">
        <v>184044</v>
      </c>
      <c r="I25" s="37">
        <v>198235</v>
      </c>
      <c r="K25" s="37"/>
      <c r="L25" s="38"/>
      <c r="M25" s="38">
        <f t="shared" ref="M25:M40" si="2">1-(B25/B5)</f>
        <v>2.6694867309014603E-2</v>
      </c>
      <c r="N25" s="38">
        <f t="shared" ref="N25:N40" si="3">1-(C25/C5)</f>
        <v>2.662716885315275E-2</v>
      </c>
      <c r="O25" s="38">
        <f t="shared" ref="O25:O40" si="4">1-(D25/D5)</f>
        <v>2.6389809965926547E-2</v>
      </c>
      <c r="P25" s="38">
        <f t="shared" ref="P25:P40" si="5">1-(E25/E5)</f>
        <v>2.6150792833254388E-2</v>
      </c>
      <c r="Q25" s="38">
        <f t="shared" ref="Q25:Q40" si="6">1-(F25/F5)</f>
        <v>2.5877980722022964E-2</v>
      </c>
      <c r="R25" s="38">
        <f t="shared" ref="R25:R40" si="7">1-(G25/G5)</f>
        <v>2.57567362233736E-2</v>
      </c>
      <c r="S25" s="38">
        <f t="shared" ref="S25:S40" si="8">1-(H25/H5)</f>
        <v>2.5758297602032743E-2</v>
      </c>
      <c r="T25" s="38">
        <f t="shared" ref="T25:T40" si="9">1-(I25/I5)</f>
        <v>2.5881809515385545E-2</v>
      </c>
    </row>
    <row r="26" spans="1:20" s="13" customFormat="1" x14ac:dyDescent="0.25">
      <c r="A26" s="36" t="s">
        <v>19</v>
      </c>
      <c r="B26" s="37">
        <v>76347</v>
      </c>
      <c r="C26" s="37">
        <v>77027</v>
      </c>
      <c r="D26" s="37">
        <v>79745</v>
      </c>
      <c r="E26" s="37">
        <v>82920</v>
      </c>
      <c r="F26" s="37">
        <v>87392</v>
      </c>
      <c r="G26" s="37">
        <v>92057</v>
      </c>
      <c r="H26" s="37">
        <v>96794</v>
      </c>
      <c r="I26" s="37">
        <v>101342</v>
      </c>
      <c r="K26" s="37"/>
      <c r="L26" s="38"/>
      <c r="M26" s="38">
        <f t="shared" si="2"/>
        <v>4.2190440346255187E-2</v>
      </c>
      <c r="N26" s="38">
        <f t="shared" si="3"/>
        <v>4.2238635233263655E-2</v>
      </c>
      <c r="O26" s="38">
        <f t="shared" si="4"/>
        <v>4.2447166186359242E-2</v>
      </c>
      <c r="P26" s="38">
        <f t="shared" si="5"/>
        <v>4.2317287258615943E-2</v>
      </c>
      <c r="Q26" s="38">
        <f t="shared" si="6"/>
        <v>4.2184982628423628E-2</v>
      </c>
      <c r="R26" s="38">
        <f t="shared" si="7"/>
        <v>4.2180395584272334E-2</v>
      </c>
      <c r="S26" s="38">
        <f t="shared" si="8"/>
        <v>4.2240978399612161E-2</v>
      </c>
      <c r="T26" s="38">
        <f t="shared" si="9"/>
        <v>4.2344291883616991E-2</v>
      </c>
    </row>
    <row r="27" spans="1:20" x14ac:dyDescent="0.25">
      <c r="A27" s="36" t="s">
        <v>44</v>
      </c>
      <c r="B27" s="37">
        <v>12431</v>
      </c>
      <c r="C27" s="37">
        <v>12463</v>
      </c>
      <c r="D27" s="37">
        <v>12592</v>
      </c>
      <c r="E27" s="37">
        <v>12824</v>
      </c>
      <c r="F27" s="37">
        <v>13020</v>
      </c>
      <c r="G27" s="37">
        <v>13220</v>
      </c>
      <c r="H27" s="37">
        <v>13472</v>
      </c>
      <c r="I27" s="37">
        <v>13763</v>
      </c>
      <c r="K27" s="37"/>
      <c r="L27" s="38"/>
      <c r="M27" s="38">
        <f t="shared" si="2"/>
        <v>5.0053492281827872E-2</v>
      </c>
      <c r="N27" s="38">
        <f t="shared" si="3"/>
        <v>5.0148616721286454E-2</v>
      </c>
      <c r="O27" s="38">
        <f t="shared" si="4"/>
        <v>5.0305452899917058E-2</v>
      </c>
      <c r="P27" s="38">
        <f t="shared" si="5"/>
        <v>5.0144433745648476E-2</v>
      </c>
      <c r="Q27" s="38">
        <f t="shared" si="6"/>
        <v>5.039749106556779E-2</v>
      </c>
      <c r="R27" s="38">
        <f t="shared" si="7"/>
        <v>4.939958294384128E-2</v>
      </c>
      <c r="S27" s="38">
        <f t="shared" si="8"/>
        <v>4.912478825522304E-2</v>
      </c>
      <c r="T27" s="38">
        <f t="shared" si="9"/>
        <v>4.9319610416522774E-2</v>
      </c>
    </row>
    <row r="28" spans="1:20" s="13" customFormat="1" x14ac:dyDescent="0.25">
      <c r="A28" s="36" t="s">
        <v>20</v>
      </c>
      <c r="B28" s="37">
        <v>690361</v>
      </c>
      <c r="C28" s="37">
        <v>695458</v>
      </c>
      <c r="D28" s="37">
        <v>715847</v>
      </c>
      <c r="E28" s="37">
        <v>739679</v>
      </c>
      <c r="F28" s="37">
        <v>776482</v>
      </c>
      <c r="G28" s="37">
        <v>808149</v>
      </c>
      <c r="H28" s="37">
        <v>835226</v>
      </c>
      <c r="I28" s="37">
        <v>858616</v>
      </c>
      <c r="K28" s="37"/>
      <c r="L28" s="38"/>
      <c r="M28" s="38">
        <f t="shared" si="2"/>
        <v>4.9165493665795257E-2</v>
      </c>
      <c r="N28" s="38">
        <f t="shared" si="3"/>
        <v>4.9181672638977547E-2</v>
      </c>
      <c r="O28" s="38">
        <f t="shared" si="4"/>
        <v>4.9238962970833522E-2</v>
      </c>
      <c r="P28" s="38">
        <f t="shared" si="5"/>
        <v>4.9365754604223211E-2</v>
      </c>
      <c r="Q28" s="38">
        <f t="shared" si="6"/>
        <v>4.908849988855768E-2</v>
      </c>
      <c r="R28" s="38">
        <f t="shared" si="7"/>
        <v>4.9104463913813956E-2</v>
      </c>
      <c r="S28" s="38">
        <f t="shared" si="8"/>
        <v>4.9052212831702691E-2</v>
      </c>
      <c r="T28" s="38">
        <f t="shared" si="9"/>
        <v>4.8994795375981171E-2</v>
      </c>
    </row>
    <row r="29" spans="1:20" x14ac:dyDescent="0.25">
      <c r="A29" s="36" t="s">
        <v>45</v>
      </c>
      <c r="B29" s="37">
        <v>12643</v>
      </c>
      <c r="C29" s="37">
        <v>12579</v>
      </c>
      <c r="D29" s="37">
        <v>12322</v>
      </c>
      <c r="E29" s="37">
        <v>11987</v>
      </c>
      <c r="F29" s="37">
        <v>11841</v>
      </c>
      <c r="G29" s="37">
        <v>11763</v>
      </c>
      <c r="H29" s="37">
        <v>11745</v>
      </c>
      <c r="I29" s="37">
        <v>11694</v>
      </c>
      <c r="K29" s="37"/>
      <c r="L29" s="38"/>
      <c r="M29" s="38">
        <f t="shared" si="2"/>
        <v>3.7969867600060825E-2</v>
      </c>
      <c r="N29" s="38">
        <f t="shared" si="3"/>
        <v>3.778780693031436E-2</v>
      </c>
      <c r="O29" s="38">
        <f t="shared" si="4"/>
        <v>3.7268536604422198E-2</v>
      </c>
      <c r="P29" s="38">
        <f t="shared" si="5"/>
        <v>3.7266083045538467E-2</v>
      </c>
      <c r="Q29" s="38">
        <f t="shared" si="6"/>
        <v>3.7238799902431063E-2</v>
      </c>
      <c r="R29" s="38">
        <f t="shared" si="7"/>
        <v>3.7003683995088021E-2</v>
      </c>
      <c r="S29" s="38">
        <f t="shared" si="8"/>
        <v>3.7216165259447487E-2</v>
      </c>
      <c r="T29" s="38">
        <f t="shared" si="9"/>
        <v>3.7451642110461814E-2</v>
      </c>
    </row>
    <row r="30" spans="1:20" x14ac:dyDescent="0.25">
      <c r="A30" s="36" t="s">
        <v>46</v>
      </c>
      <c r="B30" s="37">
        <v>29158</v>
      </c>
      <c r="C30" s="37">
        <v>29141</v>
      </c>
      <c r="D30" s="37">
        <v>29069</v>
      </c>
      <c r="E30" s="37">
        <v>29056</v>
      </c>
      <c r="F30" s="37">
        <v>29603</v>
      </c>
      <c r="G30" s="37">
        <v>30223</v>
      </c>
      <c r="H30" s="37">
        <v>30952</v>
      </c>
      <c r="I30" s="37">
        <v>31611</v>
      </c>
      <c r="K30" s="37"/>
      <c r="L30" s="38"/>
      <c r="M30" s="38">
        <f t="shared" si="2"/>
        <v>4.31529550749844E-2</v>
      </c>
      <c r="N30" s="38">
        <f t="shared" si="3"/>
        <v>4.3177042290517442E-2</v>
      </c>
      <c r="O30" s="38">
        <f t="shared" si="4"/>
        <v>4.3499720311934498E-2</v>
      </c>
      <c r="P30" s="38">
        <f t="shared" si="5"/>
        <v>4.3770157309287128E-2</v>
      </c>
      <c r="Q30" s="38">
        <f t="shared" si="6"/>
        <v>4.3892513403526956E-2</v>
      </c>
      <c r="R30" s="38">
        <f t="shared" si="7"/>
        <v>4.4120437725346351E-2</v>
      </c>
      <c r="S30" s="38">
        <f t="shared" si="8"/>
        <v>4.4337408916882759E-2</v>
      </c>
      <c r="T30" s="38">
        <f t="shared" si="9"/>
        <v>4.4407496977025396E-2</v>
      </c>
    </row>
    <row r="31" spans="1:20" s="13" customFormat="1" x14ac:dyDescent="0.25">
      <c r="A31" s="36" t="s">
        <v>21</v>
      </c>
      <c r="B31" s="37">
        <v>85903</v>
      </c>
      <c r="C31" s="37">
        <v>86778</v>
      </c>
      <c r="D31" s="37">
        <v>90278</v>
      </c>
      <c r="E31" s="37">
        <v>93771</v>
      </c>
      <c r="F31" s="37">
        <v>101207</v>
      </c>
      <c r="G31" s="37">
        <v>106187</v>
      </c>
      <c r="H31" s="37">
        <v>110000</v>
      </c>
      <c r="I31" s="37">
        <v>113356</v>
      </c>
      <c r="K31" s="37"/>
      <c r="L31" s="38"/>
      <c r="M31" s="38">
        <f t="shared" si="2"/>
        <v>3.9191562181932094E-2</v>
      </c>
      <c r="N31" s="38">
        <f t="shared" si="3"/>
        <v>3.9205482788781998E-2</v>
      </c>
      <c r="O31" s="38">
        <f t="shared" si="4"/>
        <v>3.9268687212668185E-2</v>
      </c>
      <c r="P31" s="38">
        <f t="shared" si="5"/>
        <v>3.9398875195918781E-2</v>
      </c>
      <c r="Q31" s="38">
        <f t="shared" si="6"/>
        <v>3.943547009358217E-2</v>
      </c>
      <c r="R31" s="38">
        <f t="shared" si="7"/>
        <v>3.9431548857489229E-2</v>
      </c>
      <c r="S31" s="38">
        <f t="shared" si="8"/>
        <v>3.9284528987405865E-2</v>
      </c>
      <c r="T31" s="38">
        <f t="shared" si="9"/>
        <v>3.9144218217573412E-2</v>
      </c>
    </row>
    <row r="32" spans="1:20" x14ac:dyDescent="0.25">
      <c r="A32" s="36" t="s">
        <v>47</v>
      </c>
      <c r="B32" s="37">
        <v>21388</v>
      </c>
      <c r="C32" s="37">
        <v>21315</v>
      </c>
      <c r="D32" s="37">
        <v>21023</v>
      </c>
      <c r="E32" s="37">
        <v>20870</v>
      </c>
      <c r="F32" s="37">
        <v>20902</v>
      </c>
      <c r="G32" s="37">
        <v>21108</v>
      </c>
      <c r="H32" s="37">
        <v>21464</v>
      </c>
      <c r="I32" s="37">
        <v>21792</v>
      </c>
      <c r="K32" s="37"/>
      <c r="L32" s="38"/>
      <c r="M32" s="38">
        <f t="shared" si="2"/>
        <v>4.470945553620076E-2</v>
      </c>
      <c r="N32" s="38">
        <f t="shared" si="3"/>
        <v>4.4598834603316928E-2</v>
      </c>
      <c r="O32" s="38">
        <f t="shared" si="4"/>
        <v>4.4104942481698717E-2</v>
      </c>
      <c r="P32" s="38">
        <f t="shared" si="5"/>
        <v>4.3932383526501417E-2</v>
      </c>
      <c r="Q32" s="38">
        <f t="shared" si="6"/>
        <v>4.3736846921035744E-2</v>
      </c>
      <c r="R32" s="38">
        <f t="shared" si="7"/>
        <v>4.3935139052450389E-2</v>
      </c>
      <c r="S32" s="38">
        <f t="shared" si="8"/>
        <v>4.4132709864172837E-2</v>
      </c>
      <c r="T32" s="38">
        <f t="shared" si="9"/>
        <v>4.4294360143847022E-2</v>
      </c>
    </row>
    <row r="33" spans="1:20" s="13" customFormat="1" x14ac:dyDescent="0.25">
      <c r="A33" s="36" t="s">
        <v>22</v>
      </c>
      <c r="B33" s="37">
        <v>19186</v>
      </c>
      <c r="C33" s="37">
        <v>19382</v>
      </c>
      <c r="D33" s="37">
        <v>20164</v>
      </c>
      <c r="E33" s="37">
        <v>20905</v>
      </c>
      <c r="F33" s="37">
        <v>21854</v>
      </c>
      <c r="G33" s="37">
        <v>22839</v>
      </c>
      <c r="H33" s="37">
        <v>23792</v>
      </c>
      <c r="I33" s="37">
        <v>24772</v>
      </c>
      <c r="K33" s="37"/>
      <c r="L33" s="38"/>
      <c r="M33" s="38">
        <f t="shared" si="2"/>
        <v>3.8584886750851921E-2</v>
      </c>
      <c r="N33" s="38">
        <f t="shared" si="3"/>
        <v>3.8495882528028602E-2</v>
      </c>
      <c r="O33" s="38">
        <f t="shared" si="4"/>
        <v>3.8390004292050195E-2</v>
      </c>
      <c r="P33" s="38">
        <f t="shared" si="5"/>
        <v>3.8187255578559953E-2</v>
      </c>
      <c r="Q33" s="38">
        <f t="shared" si="6"/>
        <v>3.80315168588784E-2</v>
      </c>
      <c r="R33" s="38">
        <f t="shared" si="7"/>
        <v>3.7587965108929255E-2</v>
      </c>
      <c r="S33" s="38">
        <f t="shared" si="8"/>
        <v>3.69560817648249E-2</v>
      </c>
      <c r="T33" s="38">
        <f t="shared" si="9"/>
        <v>3.6708663866853342E-2</v>
      </c>
    </row>
    <row r="34" spans="1:20" x14ac:dyDescent="0.25">
      <c r="A34" s="36" t="s">
        <v>48</v>
      </c>
      <c r="B34" s="37">
        <v>26201</v>
      </c>
      <c r="C34" s="37">
        <v>26078</v>
      </c>
      <c r="D34" s="37">
        <v>25587</v>
      </c>
      <c r="E34" s="37">
        <v>25379</v>
      </c>
      <c r="F34" s="37">
        <v>25739</v>
      </c>
      <c r="G34" s="37">
        <v>26024</v>
      </c>
      <c r="H34" s="37">
        <v>26034</v>
      </c>
      <c r="I34" s="37">
        <v>25881</v>
      </c>
      <c r="K34" s="37"/>
      <c r="L34" s="38"/>
      <c r="M34" s="38">
        <f t="shared" si="2"/>
        <v>6.2475399864028391E-2</v>
      </c>
      <c r="N34" s="38">
        <f t="shared" si="3"/>
        <v>6.2616822429906516E-2</v>
      </c>
      <c r="O34" s="38">
        <f t="shared" si="4"/>
        <v>6.3159050966608121E-2</v>
      </c>
      <c r="P34" s="38">
        <f t="shared" si="5"/>
        <v>6.4092635616034177E-2</v>
      </c>
      <c r="Q34" s="38">
        <f t="shared" si="6"/>
        <v>6.4750554122306569E-2</v>
      </c>
      <c r="R34" s="38">
        <f t="shared" si="7"/>
        <v>6.4725965858041357E-2</v>
      </c>
      <c r="S34" s="38">
        <f t="shared" si="8"/>
        <v>6.4232054922540582E-2</v>
      </c>
      <c r="T34" s="38">
        <f t="shared" si="9"/>
        <v>6.333466034526436E-2</v>
      </c>
    </row>
    <row r="35" spans="1:20" x14ac:dyDescent="0.25">
      <c r="A35" s="36" t="s">
        <v>49</v>
      </c>
      <c r="B35" s="37">
        <v>17535</v>
      </c>
      <c r="C35" s="37">
        <v>17633</v>
      </c>
      <c r="D35" s="37">
        <v>18024</v>
      </c>
      <c r="E35" s="37">
        <v>18220</v>
      </c>
      <c r="F35" s="37">
        <v>18723</v>
      </c>
      <c r="G35" s="37">
        <v>19188</v>
      </c>
      <c r="H35" s="37">
        <v>19708</v>
      </c>
      <c r="I35" s="37">
        <v>20305</v>
      </c>
      <c r="K35" s="37"/>
      <c r="L35" s="38"/>
      <c r="M35" s="38">
        <f t="shared" si="2"/>
        <v>2.777777777777779E-2</v>
      </c>
      <c r="N35" s="38">
        <f t="shared" si="3"/>
        <v>2.7734891927657657E-2</v>
      </c>
      <c r="O35" s="38">
        <f t="shared" si="4"/>
        <v>2.7726831373395155E-2</v>
      </c>
      <c r="P35" s="38">
        <f t="shared" si="5"/>
        <v>2.6657406912762416E-2</v>
      </c>
      <c r="Q35" s="38">
        <f t="shared" si="6"/>
        <v>2.6466306156405994E-2</v>
      </c>
      <c r="R35" s="38">
        <f t="shared" si="7"/>
        <v>2.7027027027026973E-2</v>
      </c>
      <c r="S35" s="38">
        <f t="shared" si="8"/>
        <v>2.6909593640448315E-2</v>
      </c>
      <c r="T35" s="38">
        <f t="shared" si="9"/>
        <v>2.669926181574156E-2</v>
      </c>
    </row>
    <row r="36" spans="1:20" x14ac:dyDescent="0.25">
      <c r="A36" s="36" t="s">
        <v>50</v>
      </c>
      <c r="B36" s="37">
        <v>14855</v>
      </c>
      <c r="C36" s="37">
        <v>14898</v>
      </c>
      <c r="D36" s="37">
        <v>15070</v>
      </c>
      <c r="E36" s="37">
        <v>15026</v>
      </c>
      <c r="F36" s="37">
        <v>15163</v>
      </c>
      <c r="G36" s="37">
        <v>15361</v>
      </c>
      <c r="H36" s="37">
        <v>15608</v>
      </c>
      <c r="I36" s="37">
        <v>15878</v>
      </c>
      <c r="K36" s="37"/>
      <c r="L36" s="38"/>
      <c r="M36" s="38">
        <f t="shared" si="2"/>
        <v>6.0523652921831483E-2</v>
      </c>
      <c r="N36" s="38">
        <f t="shared" si="3"/>
        <v>6.059650671542971E-2</v>
      </c>
      <c r="O36" s="38">
        <f t="shared" si="4"/>
        <v>6.0883654265594833E-2</v>
      </c>
      <c r="P36" s="38">
        <f t="shared" si="5"/>
        <v>6.0405202601300667E-2</v>
      </c>
      <c r="Q36" s="38">
        <f t="shared" si="6"/>
        <v>5.9717226838645665E-2</v>
      </c>
      <c r="R36" s="38">
        <f t="shared" si="7"/>
        <v>6.0144395496818381E-2</v>
      </c>
      <c r="S36" s="38">
        <f t="shared" si="8"/>
        <v>6.0438237418733443E-2</v>
      </c>
      <c r="T36" s="38">
        <f t="shared" si="9"/>
        <v>6.0417776199775175E-2</v>
      </c>
    </row>
    <row r="37" spans="1:20" s="13" customFormat="1" x14ac:dyDescent="0.25">
      <c r="A37" s="36" t="s">
        <v>23</v>
      </c>
      <c r="B37" s="37">
        <v>24858</v>
      </c>
      <c r="C37" s="37">
        <v>25137</v>
      </c>
      <c r="D37" s="37">
        <v>26252</v>
      </c>
      <c r="E37" s="37">
        <v>27579</v>
      </c>
      <c r="F37" s="37">
        <v>29175</v>
      </c>
      <c r="G37" s="37">
        <v>30746</v>
      </c>
      <c r="H37" s="37">
        <v>32194</v>
      </c>
      <c r="I37" s="37">
        <v>33519</v>
      </c>
      <c r="K37" s="37"/>
      <c r="L37" s="38"/>
      <c r="M37" s="38">
        <f t="shared" si="2"/>
        <v>4.4694669689865907E-2</v>
      </c>
      <c r="N37" s="38">
        <f t="shared" si="3"/>
        <v>4.4620120861996848E-2</v>
      </c>
      <c r="O37" s="38">
        <f t="shared" si="4"/>
        <v>4.4304488696348621E-2</v>
      </c>
      <c r="P37" s="38">
        <f t="shared" si="5"/>
        <v>4.4254227890213493E-2</v>
      </c>
      <c r="Q37" s="38">
        <f t="shared" si="6"/>
        <v>4.4163417750548772E-2</v>
      </c>
      <c r="R37" s="38">
        <f t="shared" si="7"/>
        <v>4.3462029057648621E-2</v>
      </c>
      <c r="S37" s="38">
        <f t="shared" si="8"/>
        <v>4.3183641929443906E-2</v>
      </c>
      <c r="T37" s="38">
        <f t="shared" si="9"/>
        <v>4.2751884852638811E-2</v>
      </c>
    </row>
    <row r="38" spans="1:20" x14ac:dyDescent="0.25">
      <c r="A38" s="36" t="s">
        <v>51</v>
      </c>
      <c r="B38" s="37">
        <v>30668</v>
      </c>
      <c r="C38" s="37">
        <v>30519</v>
      </c>
      <c r="D38" s="37">
        <v>29924</v>
      </c>
      <c r="E38" s="37">
        <v>29413</v>
      </c>
      <c r="F38" s="37">
        <v>29197</v>
      </c>
      <c r="G38" s="37">
        <v>29174</v>
      </c>
      <c r="H38" s="37">
        <v>29153</v>
      </c>
      <c r="I38" s="37">
        <v>29124</v>
      </c>
      <c r="K38" s="39"/>
      <c r="L38" s="38"/>
      <c r="M38" s="38">
        <f t="shared" si="2"/>
        <v>6.2914413175665374E-2</v>
      </c>
      <c r="N38" s="38">
        <f t="shared" si="3"/>
        <v>6.3029595972000529E-2</v>
      </c>
      <c r="O38" s="38">
        <f t="shared" si="4"/>
        <v>6.3558128618369625E-2</v>
      </c>
      <c r="P38" s="38">
        <f t="shared" si="5"/>
        <v>6.3906304700677929E-2</v>
      </c>
      <c r="Q38" s="38">
        <f t="shared" si="6"/>
        <v>6.4318677092680465E-2</v>
      </c>
      <c r="R38" s="38">
        <f t="shared" si="7"/>
        <v>6.3945840151442224E-2</v>
      </c>
      <c r="S38" s="38">
        <f t="shared" si="8"/>
        <v>6.3778541378978093E-2</v>
      </c>
      <c r="T38" s="38">
        <f t="shared" si="9"/>
        <v>6.3416516593774119E-2</v>
      </c>
    </row>
    <row r="39" spans="1:20" s="13" customFormat="1" x14ac:dyDescent="0.25">
      <c r="A39" s="36" t="s">
        <v>24</v>
      </c>
      <c r="B39" s="37">
        <v>31920</v>
      </c>
      <c r="C39" s="37">
        <v>32096</v>
      </c>
      <c r="D39" s="37">
        <v>32798</v>
      </c>
      <c r="E39" s="37">
        <v>34960</v>
      </c>
      <c r="F39" s="37">
        <v>37650</v>
      </c>
      <c r="G39" s="37">
        <v>40766</v>
      </c>
      <c r="H39" s="37">
        <v>44178</v>
      </c>
      <c r="I39" s="37">
        <v>47523</v>
      </c>
      <c r="K39" s="39"/>
      <c r="L39" s="59"/>
      <c r="M39" s="38">
        <f t="shared" si="2"/>
        <v>2.9256127972751012E-2</v>
      </c>
      <c r="N39" s="38">
        <f t="shared" si="3"/>
        <v>2.9129737741613426E-2</v>
      </c>
      <c r="O39" s="38">
        <f t="shared" si="4"/>
        <v>2.8639123352584006E-2</v>
      </c>
      <c r="P39" s="38">
        <f t="shared" si="5"/>
        <v>2.8376087379450299E-2</v>
      </c>
      <c r="Q39" s="38">
        <f t="shared" si="6"/>
        <v>2.8788113295155515E-2</v>
      </c>
      <c r="R39" s="38">
        <f t="shared" si="7"/>
        <v>2.9542695265074914E-2</v>
      </c>
      <c r="S39" s="38">
        <f t="shared" si="8"/>
        <v>3.0163329820864115E-2</v>
      </c>
      <c r="T39" s="38">
        <f t="shared" si="9"/>
        <v>2.9944886711573804E-2</v>
      </c>
    </row>
    <row r="40" spans="1:20" s="19" customFormat="1" x14ac:dyDescent="0.25">
      <c r="A40" s="40" t="s">
        <v>86</v>
      </c>
      <c r="B40" s="41">
        <f t="shared" ref="B40:I40" si="10">SUM(B25:B39)</f>
        <v>1205278</v>
      </c>
      <c r="C40" s="41">
        <f t="shared" ref="C40" si="11">SUM(C25:C39)</f>
        <v>1215508</v>
      </c>
      <c r="D40" s="41">
        <f t="shared" si="10"/>
        <v>1256420</v>
      </c>
      <c r="E40" s="41">
        <f t="shared" si="10"/>
        <v>1304398</v>
      </c>
      <c r="F40" s="41">
        <f t="shared" si="10"/>
        <v>1374693</v>
      </c>
      <c r="G40" s="41">
        <f t="shared" si="10"/>
        <v>1437357</v>
      </c>
      <c r="H40" s="41">
        <f t="shared" si="10"/>
        <v>1494364</v>
      </c>
      <c r="I40" s="41">
        <f t="shared" si="10"/>
        <v>1547411</v>
      </c>
      <c r="K40" s="54"/>
      <c r="L40" s="60"/>
      <c r="M40" s="42">
        <f t="shared" si="2"/>
        <v>4.5352334228620617E-2</v>
      </c>
      <c r="N40" s="42">
        <f t="shared" si="3"/>
        <v>4.5311848344210093E-2</v>
      </c>
      <c r="O40" s="42">
        <f t="shared" si="4"/>
        <v>4.5166173703425572E-2</v>
      </c>
      <c r="P40" s="42">
        <f t="shared" si="5"/>
        <v>4.5023925686875188E-2</v>
      </c>
      <c r="Q40" s="42">
        <f t="shared" si="6"/>
        <v>4.4687344944190355E-2</v>
      </c>
      <c r="R40" s="42">
        <f t="shared" si="7"/>
        <v>4.4536665523320251E-2</v>
      </c>
      <c r="S40" s="42">
        <f t="shared" si="8"/>
        <v>4.4352597877240107E-2</v>
      </c>
      <c r="T40" s="42">
        <f t="shared" si="9"/>
        <v>4.4140102837291195E-2</v>
      </c>
    </row>
    <row r="43" spans="1:20" x14ac:dyDescent="0.25">
      <c r="A43" s="21">
        <v>1</v>
      </c>
      <c r="B43" s="21" t="s">
        <v>132</v>
      </c>
    </row>
    <row r="45" spans="1:20" x14ac:dyDescent="0.25">
      <c r="B45" s="50" t="s">
        <v>166</v>
      </c>
    </row>
  </sheetData>
  <sheetProtection sheet="1" objects="1" scenarios="1"/>
  <mergeCells count="7">
    <mergeCell ref="C1:R1"/>
    <mergeCell ref="A2:R2"/>
    <mergeCell ref="A22:Q22"/>
    <mergeCell ref="D3:I3"/>
    <mergeCell ref="D23:I23"/>
    <mergeCell ref="M3:T3"/>
    <mergeCell ref="M23:T23"/>
  </mergeCells>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1C27-97DF-4DE8-A0F3-4E7C5A6CCA43}">
  <dimension ref="A1:T123"/>
  <sheetViews>
    <sheetView workbookViewId="0"/>
  </sheetViews>
  <sheetFormatPr defaultRowHeight="15" x14ac:dyDescent="0.25"/>
  <cols>
    <col min="1" max="1" width="20.140625" customWidth="1"/>
    <col min="2" max="2" width="10.7109375" customWidth="1"/>
    <col min="3" max="3" width="11.28515625" bestFit="1" customWidth="1"/>
    <col min="4" max="4" width="11.140625" customWidth="1"/>
    <col min="5" max="5" width="11.28515625" bestFit="1" customWidth="1"/>
    <col min="6" max="6" width="10.7109375" customWidth="1"/>
    <col min="7" max="7" width="11.28515625" customWidth="1"/>
    <col min="8" max="8" width="10.7109375" bestFit="1" customWidth="1"/>
    <col min="9" max="9" width="11.28515625" customWidth="1"/>
    <col min="10" max="10" width="2.28515625" customWidth="1"/>
    <col min="11" max="11" width="11.28515625" bestFit="1" customWidth="1"/>
    <col min="12" max="12" width="10.42578125" customWidth="1"/>
    <col min="13" max="13" width="11.28515625" bestFit="1" customWidth="1"/>
    <col min="14" max="14" width="10.85546875" customWidth="1"/>
    <col min="15" max="15" width="11.28515625" bestFit="1" customWidth="1"/>
    <col min="16" max="16" width="10.85546875" customWidth="1"/>
    <col min="17" max="17" width="11.28515625" bestFit="1" customWidth="1"/>
  </cols>
  <sheetData>
    <row r="1" spans="1:19" ht="65.25" customHeight="1" x14ac:dyDescent="0.3">
      <c r="C1" s="91" t="s">
        <v>79</v>
      </c>
      <c r="D1" s="91"/>
      <c r="E1" s="91"/>
      <c r="F1" s="91"/>
      <c r="G1" s="91"/>
      <c r="H1" s="91"/>
      <c r="I1" s="91"/>
      <c r="J1" s="91"/>
      <c r="K1" s="91"/>
      <c r="L1" s="91"/>
      <c r="M1" s="91"/>
      <c r="N1" s="91"/>
      <c r="O1" s="91"/>
      <c r="P1" s="91"/>
      <c r="Q1" s="91"/>
      <c r="R1" s="91"/>
    </row>
    <row r="2" spans="1:19" s="9" customFormat="1" ht="26.25" customHeight="1" x14ac:dyDescent="0.25">
      <c r="A2" s="93" t="s">
        <v>72</v>
      </c>
      <c r="B2" s="93"/>
      <c r="C2" s="93"/>
      <c r="D2" s="93"/>
      <c r="E2" s="93"/>
      <c r="F2" s="93"/>
      <c r="G2" s="93"/>
      <c r="H2" s="93"/>
      <c r="I2" s="93"/>
      <c r="J2" s="93"/>
      <c r="K2" s="93"/>
      <c r="L2" s="93"/>
      <c r="M2" s="93"/>
      <c r="N2" s="93"/>
      <c r="O2" s="93"/>
      <c r="P2" s="93"/>
      <c r="Q2" s="93"/>
      <c r="R2" s="93"/>
    </row>
    <row r="3" spans="1:19" s="9" customFormat="1" ht="15.75" x14ac:dyDescent="0.25">
      <c r="A3" s="10"/>
      <c r="B3" s="18" t="s">
        <v>60</v>
      </c>
      <c r="C3" s="18" t="s">
        <v>60</v>
      </c>
      <c r="D3" s="96" t="s">
        <v>61</v>
      </c>
      <c r="E3" s="96"/>
      <c r="F3" s="96"/>
      <c r="G3" s="96"/>
      <c r="H3" s="96"/>
      <c r="I3" s="96"/>
      <c r="J3" s="10"/>
      <c r="Q3" s="18"/>
      <c r="R3" s="18"/>
    </row>
    <row r="4" spans="1:19" x14ac:dyDescent="0.25">
      <c r="A4" s="48" t="s">
        <v>0</v>
      </c>
      <c r="B4" s="4">
        <v>2020</v>
      </c>
      <c r="C4" s="4">
        <v>2021</v>
      </c>
      <c r="D4" s="4">
        <v>2025</v>
      </c>
      <c r="E4" s="4">
        <v>2030</v>
      </c>
      <c r="F4" s="4">
        <v>2035</v>
      </c>
      <c r="G4" s="4">
        <v>2040</v>
      </c>
      <c r="H4" s="4">
        <v>2045</v>
      </c>
      <c r="I4" s="4">
        <v>2050</v>
      </c>
      <c r="L4" s="4"/>
      <c r="M4" s="4"/>
      <c r="N4" s="4"/>
      <c r="O4" s="4"/>
      <c r="P4" s="4"/>
      <c r="Q4" s="4"/>
      <c r="R4" s="4"/>
      <c r="S4" s="4"/>
    </row>
    <row r="5" spans="1:19" s="13" customFormat="1" x14ac:dyDescent="0.25">
      <c r="A5" s="36" t="s">
        <v>18</v>
      </c>
      <c r="B5" s="37">
        <v>106696</v>
      </c>
      <c r="C5" s="37">
        <v>109600</v>
      </c>
      <c r="D5" s="37">
        <v>121218</v>
      </c>
      <c r="E5" s="37">
        <v>132462</v>
      </c>
      <c r="F5" s="37">
        <v>148477</v>
      </c>
      <c r="G5" s="37">
        <v>161827</v>
      </c>
      <c r="H5" s="37">
        <v>174856</v>
      </c>
      <c r="I5" s="37">
        <v>188531</v>
      </c>
      <c r="J5" s="37"/>
      <c r="K5" s="15"/>
      <c r="L5" s="24"/>
      <c r="M5" s="25"/>
      <c r="N5" s="25"/>
      <c r="O5" s="25"/>
      <c r="P5" s="25"/>
      <c r="Q5" s="25"/>
      <c r="R5" s="25"/>
      <c r="S5" s="25"/>
    </row>
    <row r="6" spans="1:19" s="13" customFormat="1" x14ac:dyDescent="0.25">
      <c r="A6" s="36" t="s">
        <v>19</v>
      </c>
      <c r="B6" s="37">
        <v>51509</v>
      </c>
      <c r="C6" s="37">
        <v>51897</v>
      </c>
      <c r="D6" s="37">
        <v>53452</v>
      </c>
      <c r="E6" s="37">
        <v>55158</v>
      </c>
      <c r="F6" s="37">
        <v>58409</v>
      </c>
      <c r="G6" s="37">
        <v>61560</v>
      </c>
      <c r="H6" s="37">
        <v>64759</v>
      </c>
      <c r="I6" s="37">
        <v>67829</v>
      </c>
      <c r="J6" s="37"/>
      <c r="K6" s="15"/>
      <c r="L6" s="24"/>
      <c r="M6" s="25"/>
      <c r="N6" s="25"/>
      <c r="O6" s="25"/>
      <c r="P6" s="25"/>
      <c r="Q6" s="25"/>
      <c r="R6" s="25"/>
      <c r="S6" s="25"/>
    </row>
    <row r="7" spans="1:19" x14ac:dyDescent="0.25">
      <c r="A7" s="36" t="s">
        <v>44</v>
      </c>
      <c r="B7" s="37">
        <v>12848</v>
      </c>
      <c r="C7" s="37">
        <v>12881</v>
      </c>
      <c r="D7" s="37">
        <v>13011</v>
      </c>
      <c r="E7" s="37">
        <v>13225</v>
      </c>
      <c r="F7" s="37">
        <v>13448</v>
      </c>
      <c r="G7" s="37">
        <v>13657</v>
      </c>
      <c r="H7" s="37">
        <v>13916</v>
      </c>
      <c r="I7" s="37">
        <v>14219</v>
      </c>
      <c r="J7" s="37"/>
      <c r="K7" s="14"/>
      <c r="L7" s="26"/>
      <c r="M7" s="27"/>
      <c r="N7" s="27"/>
      <c r="O7" s="27"/>
      <c r="P7" s="27"/>
      <c r="Q7" s="27"/>
      <c r="R7" s="27"/>
      <c r="S7" s="27"/>
    </row>
    <row r="8" spans="1:19" s="13" customFormat="1" x14ac:dyDescent="0.25">
      <c r="A8" s="36" t="s">
        <v>20</v>
      </c>
      <c r="B8" s="37">
        <v>824085</v>
      </c>
      <c r="C8" s="37">
        <v>829124</v>
      </c>
      <c r="D8" s="37">
        <v>849281</v>
      </c>
      <c r="E8" s="37">
        <v>873481</v>
      </c>
      <c r="F8" s="37">
        <v>918793</v>
      </c>
      <c r="G8" s="37">
        <v>956545</v>
      </c>
      <c r="H8" s="37">
        <v>988822</v>
      </c>
      <c r="I8" s="37">
        <v>1016705</v>
      </c>
      <c r="J8" s="37"/>
      <c r="K8" s="15"/>
      <c r="L8" s="24"/>
      <c r="M8" s="25"/>
      <c r="N8" s="27"/>
      <c r="O8" s="25"/>
      <c r="P8" s="25"/>
      <c r="Q8" s="25"/>
      <c r="R8" s="25"/>
      <c r="S8" s="25"/>
    </row>
    <row r="9" spans="1:19" x14ac:dyDescent="0.25">
      <c r="A9" s="36" t="s">
        <v>45</v>
      </c>
      <c r="B9" s="37">
        <v>7768</v>
      </c>
      <c r="C9" s="37">
        <v>7725</v>
      </c>
      <c r="D9" s="37">
        <v>7544</v>
      </c>
      <c r="E9" s="37">
        <v>7360</v>
      </c>
      <c r="F9" s="37">
        <v>7233</v>
      </c>
      <c r="G9" s="37">
        <v>7182</v>
      </c>
      <c r="H9" s="37">
        <v>7171</v>
      </c>
      <c r="I9" s="37">
        <v>7139</v>
      </c>
      <c r="J9" s="37"/>
      <c r="K9" s="14"/>
      <c r="L9" s="26"/>
      <c r="M9" s="27"/>
      <c r="O9" s="27"/>
      <c r="P9" s="27"/>
      <c r="Q9" s="27"/>
      <c r="R9" s="27"/>
      <c r="S9" s="27"/>
    </row>
    <row r="10" spans="1:19" x14ac:dyDescent="0.25">
      <c r="A10" s="36" t="s">
        <v>46</v>
      </c>
      <c r="B10" s="37">
        <v>23528</v>
      </c>
      <c r="C10" s="37">
        <v>23493</v>
      </c>
      <c r="D10" s="37">
        <v>23348</v>
      </c>
      <c r="E10" s="37">
        <v>23291</v>
      </c>
      <c r="F10" s="37">
        <v>23697</v>
      </c>
      <c r="G10" s="37">
        <v>24218</v>
      </c>
      <c r="H10" s="37">
        <v>24824</v>
      </c>
      <c r="I10" s="37">
        <v>25366</v>
      </c>
      <c r="J10" s="37"/>
      <c r="K10" s="14"/>
      <c r="L10" s="26"/>
      <c r="M10" s="27"/>
      <c r="N10" s="27"/>
      <c r="O10" s="27"/>
      <c r="P10" s="27"/>
      <c r="Q10" s="27"/>
      <c r="R10" s="27"/>
      <c r="S10" s="27"/>
    </row>
    <row r="11" spans="1:19" s="13" customFormat="1" x14ac:dyDescent="0.25">
      <c r="A11" s="36" t="s">
        <v>21</v>
      </c>
      <c r="B11" s="37">
        <v>70505</v>
      </c>
      <c r="C11" s="37">
        <v>72808</v>
      </c>
      <c r="D11" s="37">
        <v>82013</v>
      </c>
      <c r="E11" s="37">
        <v>87277</v>
      </c>
      <c r="F11" s="37">
        <v>95383</v>
      </c>
      <c r="G11" s="37">
        <v>99471</v>
      </c>
      <c r="H11" s="37">
        <v>102599</v>
      </c>
      <c r="I11" s="37">
        <v>105352</v>
      </c>
      <c r="J11" s="37"/>
      <c r="K11" s="15"/>
      <c r="L11" s="24"/>
      <c r="M11" s="25"/>
      <c r="N11" s="25"/>
      <c r="O11" s="25"/>
      <c r="P11" s="25"/>
      <c r="Q11" s="25"/>
      <c r="R11" s="25"/>
      <c r="S11" s="25"/>
    </row>
    <row r="12" spans="1:19" x14ac:dyDescent="0.25">
      <c r="A12" s="36" t="s">
        <v>47</v>
      </c>
      <c r="B12" s="37">
        <v>21357</v>
      </c>
      <c r="C12" s="37">
        <v>21281</v>
      </c>
      <c r="D12" s="37">
        <v>20975</v>
      </c>
      <c r="E12" s="37">
        <v>20833</v>
      </c>
      <c r="F12" s="37">
        <v>20845</v>
      </c>
      <c r="G12" s="37">
        <v>21051</v>
      </c>
      <c r="H12" s="37">
        <v>21407</v>
      </c>
      <c r="I12" s="37">
        <v>21736</v>
      </c>
      <c r="J12" s="37"/>
      <c r="K12" s="14"/>
      <c r="L12" s="26"/>
      <c r="M12" s="27"/>
      <c r="N12" s="27"/>
      <c r="O12" s="27"/>
      <c r="P12" s="27"/>
      <c r="Q12" s="27"/>
      <c r="R12" s="27"/>
      <c r="S12" s="27"/>
    </row>
    <row r="13" spans="1:19" s="13" customFormat="1" x14ac:dyDescent="0.25">
      <c r="A13" s="36" t="s">
        <v>22</v>
      </c>
      <c r="B13" s="37">
        <v>19474</v>
      </c>
      <c r="C13" s="37">
        <v>19646</v>
      </c>
      <c r="D13" s="37">
        <v>20333</v>
      </c>
      <c r="E13" s="37">
        <v>20996</v>
      </c>
      <c r="F13" s="37">
        <v>21976</v>
      </c>
      <c r="G13" s="37">
        <v>22952</v>
      </c>
      <c r="H13" s="37">
        <v>23895</v>
      </c>
      <c r="I13" s="37">
        <v>24862</v>
      </c>
      <c r="J13" s="37"/>
      <c r="K13" s="15"/>
      <c r="L13" s="24"/>
      <c r="M13" s="25"/>
      <c r="N13" s="25"/>
      <c r="O13" s="25"/>
      <c r="P13" s="25"/>
      <c r="Q13" s="25"/>
      <c r="R13" s="25"/>
      <c r="S13" s="25"/>
    </row>
    <row r="14" spans="1:19" x14ac:dyDescent="0.25">
      <c r="A14" s="36" t="s">
        <v>48</v>
      </c>
      <c r="B14" s="37">
        <v>26815</v>
      </c>
      <c r="C14" s="37">
        <v>26665</v>
      </c>
      <c r="D14" s="37">
        <v>26071</v>
      </c>
      <c r="E14" s="37">
        <v>25845</v>
      </c>
      <c r="F14" s="37">
        <v>26169</v>
      </c>
      <c r="G14" s="37">
        <v>26446</v>
      </c>
      <c r="H14" s="37">
        <v>26446</v>
      </c>
      <c r="I14" s="37">
        <v>26287</v>
      </c>
      <c r="J14" s="37"/>
      <c r="K14" s="14"/>
      <c r="L14" s="26"/>
      <c r="M14" s="27"/>
      <c r="N14" s="27"/>
      <c r="O14" s="27"/>
      <c r="P14" s="27"/>
      <c r="Q14" s="27"/>
      <c r="R14" s="27"/>
      <c r="S14" s="27"/>
    </row>
    <row r="15" spans="1:19" x14ac:dyDescent="0.25">
      <c r="A15" s="36" t="s">
        <v>49</v>
      </c>
      <c r="B15" s="37">
        <v>7488</v>
      </c>
      <c r="C15" s="37">
        <v>7499</v>
      </c>
      <c r="D15" s="37">
        <v>7545</v>
      </c>
      <c r="E15" s="37">
        <v>7576</v>
      </c>
      <c r="F15" s="37">
        <v>7760</v>
      </c>
      <c r="G15" s="37">
        <v>7965</v>
      </c>
      <c r="H15" s="37">
        <v>8195</v>
      </c>
      <c r="I15" s="37">
        <v>8459</v>
      </c>
      <c r="J15" s="37"/>
      <c r="K15" s="14"/>
      <c r="L15" s="26"/>
      <c r="M15" s="27"/>
      <c r="N15" s="27"/>
      <c r="O15" s="27"/>
      <c r="P15" s="27"/>
      <c r="Q15" s="27"/>
      <c r="R15" s="27"/>
      <c r="S15" s="27"/>
    </row>
    <row r="16" spans="1:19" x14ac:dyDescent="0.25">
      <c r="A16" s="36" t="s">
        <v>50</v>
      </c>
      <c r="B16" s="37">
        <v>7150</v>
      </c>
      <c r="C16" s="37">
        <v>7159</v>
      </c>
      <c r="D16" s="37">
        <v>7200</v>
      </c>
      <c r="E16" s="37">
        <v>7162</v>
      </c>
      <c r="F16" s="37">
        <v>7214</v>
      </c>
      <c r="G16" s="37">
        <v>7306</v>
      </c>
      <c r="H16" s="37">
        <v>7423</v>
      </c>
      <c r="I16" s="37">
        <v>7550</v>
      </c>
      <c r="J16" s="37"/>
      <c r="K16" s="14"/>
      <c r="L16" s="26"/>
      <c r="M16" s="27"/>
      <c r="N16" s="27"/>
      <c r="O16" s="27"/>
      <c r="P16" s="27"/>
      <c r="Q16" s="27"/>
      <c r="R16" s="27"/>
      <c r="S16" s="27"/>
    </row>
    <row r="17" spans="1:20" s="13" customFormat="1" x14ac:dyDescent="0.25">
      <c r="A17" s="36" t="s">
        <v>23</v>
      </c>
      <c r="B17" s="37">
        <v>15997</v>
      </c>
      <c r="C17" s="37">
        <v>16165</v>
      </c>
      <c r="D17" s="37">
        <v>16826</v>
      </c>
      <c r="E17" s="37">
        <v>17584</v>
      </c>
      <c r="F17" s="37">
        <v>18660</v>
      </c>
      <c r="G17" s="37">
        <v>19677</v>
      </c>
      <c r="H17" s="37">
        <v>20616</v>
      </c>
      <c r="I17" s="37">
        <v>21474</v>
      </c>
      <c r="J17" s="37"/>
      <c r="K17" s="15"/>
      <c r="L17" s="24"/>
      <c r="M17" s="25"/>
      <c r="N17" s="25"/>
      <c r="O17" s="25"/>
      <c r="P17" s="25"/>
      <c r="Q17" s="25"/>
      <c r="R17" s="25"/>
      <c r="S17" s="25"/>
    </row>
    <row r="18" spans="1:20" x14ac:dyDescent="0.25">
      <c r="A18" s="36" t="s">
        <v>51</v>
      </c>
      <c r="B18" s="37">
        <v>31197</v>
      </c>
      <c r="C18" s="37">
        <v>31045</v>
      </c>
      <c r="D18" s="37">
        <v>30435</v>
      </c>
      <c r="E18" s="37">
        <v>29955</v>
      </c>
      <c r="F18" s="37">
        <v>29688</v>
      </c>
      <c r="G18" s="37">
        <v>29667</v>
      </c>
      <c r="H18" s="37">
        <v>29650</v>
      </c>
      <c r="I18" s="37">
        <v>29622</v>
      </c>
      <c r="J18" s="37"/>
      <c r="K18" s="14"/>
      <c r="L18" s="26"/>
      <c r="M18" s="27"/>
      <c r="N18" s="27"/>
      <c r="O18" s="27"/>
      <c r="P18" s="27"/>
      <c r="Q18" s="27"/>
      <c r="R18" s="27"/>
      <c r="S18" s="27"/>
    </row>
    <row r="19" spans="1:20" s="13" customFormat="1" x14ac:dyDescent="0.25">
      <c r="A19" s="36" t="s">
        <v>24</v>
      </c>
      <c r="B19" s="37">
        <v>38441</v>
      </c>
      <c r="C19" s="37">
        <v>38627</v>
      </c>
      <c r="D19" s="37">
        <v>39366</v>
      </c>
      <c r="E19" s="37">
        <v>41725</v>
      </c>
      <c r="F19" s="37">
        <v>45151</v>
      </c>
      <c r="G19" s="37">
        <v>48894</v>
      </c>
      <c r="H19" s="37">
        <v>52993</v>
      </c>
      <c r="I19" s="37">
        <v>57010</v>
      </c>
      <c r="J19" s="37"/>
      <c r="K19" s="15"/>
      <c r="L19" s="24"/>
      <c r="M19" s="25"/>
      <c r="N19" s="25"/>
      <c r="O19" s="25"/>
      <c r="P19" s="25"/>
      <c r="Q19" s="25"/>
      <c r="R19" s="25"/>
      <c r="S19" s="25"/>
    </row>
    <row r="20" spans="1:20" s="19" customFormat="1" x14ac:dyDescent="0.25">
      <c r="A20" s="40" t="s">
        <v>86</v>
      </c>
      <c r="B20" s="41">
        <f t="shared" ref="B20:I20" si="0">SUM(B5:B19)</f>
        <v>1264858</v>
      </c>
      <c r="C20" s="41">
        <f t="shared" ref="C20" si="1">SUM(C5:C19)</f>
        <v>1275615</v>
      </c>
      <c r="D20" s="41">
        <f t="shared" si="0"/>
        <v>1318618</v>
      </c>
      <c r="E20" s="41">
        <f t="shared" si="0"/>
        <v>1363930</v>
      </c>
      <c r="F20" s="41">
        <f t="shared" si="0"/>
        <v>1442903</v>
      </c>
      <c r="G20" s="41">
        <f t="shared" si="0"/>
        <v>1508418</v>
      </c>
      <c r="H20" s="41">
        <f t="shared" si="0"/>
        <v>1567572</v>
      </c>
      <c r="I20" s="41">
        <f t="shared" si="0"/>
        <v>1622141</v>
      </c>
      <c r="J20" s="41"/>
      <c r="K20" s="12"/>
      <c r="L20" s="16"/>
      <c r="M20" s="17"/>
      <c r="N20" s="17"/>
      <c r="O20" s="17"/>
      <c r="P20" s="17"/>
      <c r="Q20" s="17"/>
      <c r="R20" s="17"/>
      <c r="S20" s="17"/>
    </row>
    <row r="22" spans="1:20" s="9" customFormat="1" ht="26.25" customHeight="1" x14ac:dyDescent="0.25">
      <c r="A22" s="93" t="s">
        <v>133</v>
      </c>
      <c r="B22" s="93"/>
      <c r="C22" s="93"/>
      <c r="D22" s="93"/>
      <c r="E22" s="93"/>
      <c r="F22" s="93"/>
      <c r="G22" s="93"/>
      <c r="H22" s="93"/>
      <c r="I22" s="93"/>
      <c r="J22" s="93"/>
      <c r="K22" s="93"/>
      <c r="L22" s="93"/>
      <c r="M22" s="93"/>
      <c r="N22" s="93"/>
      <c r="O22" s="93"/>
      <c r="P22" s="93"/>
      <c r="Q22" s="93"/>
    </row>
    <row r="23" spans="1:20" s="9" customFormat="1" ht="15.75" x14ac:dyDescent="0.25">
      <c r="A23" s="10"/>
      <c r="B23" s="18" t="s">
        <v>60</v>
      </c>
      <c r="C23" s="18" t="s">
        <v>60</v>
      </c>
      <c r="D23" s="96" t="s">
        <v>61</v>
      </c>
      <c r="E23" s="96"/>
      <c r="F23" s="96"/>
      <c r="G23" s="96"/>
      <c r="H23" s="96"/>
      <c r="I23" s="96"/>
      <c r="J23" s="10"/>
      <c r="L23" s="96" t="s">
        <v>80</v>
      </c>
      <c r="M23" s="96"/>
      <c r="N23" s="96"/>
      <c r="O23" s="96"/>
      <c r="P23" s="96"/>
      <c r="Q23" s="96"/>
      <c r="R23" s="96"/>
      <c r="S23" s="96"/>
    </row>
    <row r="24" spans="1:20" x14ac:dyDescent="0.25">
      <c r="A24" s="48" t="s">
        <v>0</v>
      </c>
      <c r="B24" s="4">
        <v>2020</v>
      </c>
      <c r="C24" s="4">
        <v>2021</v>
      </c>
      <c r="D24" s="4">
        <v>2025</v>
      </c>
      <c r="E24" s="4">
        <v>2030</v>
      </c>
      <c r="F24" s="4">
        <v>2035</v>
      </c>
      <c r="G24" s="4">
        <v>2040</v>
      </c>
      <c r="H24" s="4">
        <v>2045</v>
      </c>
      <c r="I24" s="4">
        <v>2050</v>
      </c>
      <c r="L24" s="4">
        <v>2020</v>
      </c>
      <c r="M24" s="4">
        <v>2021</v>
      </c>
      <c r="N24" s="4">
        <v>2025</v>
      </c>
      <c r="O24" s="4">
        <v>2030</v>
      </c>
      <c r="P24" s="4">
        <v>2035</v>
      </c>
      <c r="Q24" s="4">
        <v>2040</v>
      </c>
      <c r="R24" s="4">
        <v>2045</v>
      </c>
      <c r="S24" s="4">
        <v>2050</v>
      </c>
    </row>
    <row r="25" spans="1:20" s="13" customFormat="1" x14ac:dyDescent="0.25">
      <c r="A25" s="36" t="s">
        <v>18</v>
      </c>
      <c r="B25" s="37">
        <v>45294</v>
      </c>
      <c r="C25" s="37">
        <v>46527</v>
      </c>
      <c r="D25" s="37">
        <v>51459</v>
      </c>
      <c r="E25" s="37">
        <v>57034</v>
      </c>
      <c r="F25" s="37">
        <v>63032</v>
      </c>
      <c r="G25" s="37">
        <v>68700</v>
      </c>
      <c r="H25" s="37">
        <v>74231</v>
      </c>
      <c r="I25" s="37">
        <v>80036</v>
      </c>
      <c r="J25" s="37"/>
      <c r="K25" s="37"/>
      <c r="L25" s="38">
        <f t="shared" ref="L25:L40" si="2">B25/(B25+B45+B65+B85+B105)</f>
        <v>0.4245145085101597</v>
      </c>
      <c r="M25" s="38">
        <f t="shared" ref="M25:M40" si="3">C25/(C25+C45+C65+C85+C105)</f>
        <v>0.42451642335766421</v>
      </c>
      <c r="N25" s="38">
        <f t="shared" ref="N25:N40" si="4">D25/(D25+D45+D65+D85+D105)</f>
        <v>0.42451616096619316</v>
      </c>
      <c r="O25" s="38">
        <f t="shared" ref="O25:O40" si="5">E25/(E25+E45+E65+E85+E105)</f>
        <v>0.43056876689163687</v>
      </c>
      <c r="P25" s="38">
        <f t="shared" ref="P25:P40" si="6">F25/(F25+F45+F65+F85+F105)</f>
        <v>0.42452366359772892</v>
      </c>
      <c r="Q25" s="38">
        <f t="shared" ref="Q25:Q40" si="7">G25/(G25+G45+G65+G85+G105)</f>
        <v>0.42452742743794297</v>
      </c>
      <c r="R25" s="38">
        <f t="shared" ref="R25:R40" si="8">H25/(H25+H45+H65+H85+H105)</f>
        <v>0.42452646749325157</v>
      </c>
      <c r="S25" s="38">
        <f t="shared" ref="S25:S40" si="9">I25/(I25+I45+I65+I85+I105)</f>
        <v>0.42452434878083711</v>
      </c>
      <c r="T25" s="38"/>
    </row>
    <row r="26" spans="1:20" s="13" customFormat="1" x14ac:dyDescent="0.25">
      <c r="A26" s="36" t="s">
        <v>19</v>
      </c>
      <c r="B26" s="37">
        <v>14629</v>
      </c>
      <c r="C26" s="37">
        <v>14739</v>
      </c>
      <c r="D26" s="37">
        <v>15180</v>
      </c>
      <c r="E26" s="37">
        <v>15755</v>
      </c>
      <c r="F26" s="37">
        <v>16588</v>
      </c>
      <c r="G26" s="37">
        <v>17484</v>
      </c>
      <c r="H26" s="37">
        <v>18392</v>
      </c>
      <c r="I26" s="37">
        <v>19264</v>
      </c>
      <c r="J26" s="37"/>
      <c r="K26" s="37"/>
      <c r="L26" s="38">
        <f t="shared" si="2"/>
        <v>0.28400861985284126</v>
      </c>
      <c r="M26" s="38">
        <f t="shared" si="3"/>
        <v>0.28400485577200996</v>
      </c>
      <c r="N26" s="38">
        <f t="shared" si="4"/>
        <v>0.28399311531841653</v>
      </c>
      <c r="O26" s="38">
        <f t="shared" si="5"/>
        <v>0.28563399688168534</v>
      </c>
      <c r="P26" s="38">
        <f t="shared" si="6"/>
        <v>0.28399732917872245</v>
      </c>
      <c r="Q26" s="38">
        <f t="shared" si="7"/>
        <v>0.28401559454191033</v>
      </c>
      <c r="R26" s="38">
        <f t="shared" si="8"/>
        <v>0.2840068561898732</v>
      </c>
      <c r="S26" s="38">
        <f t="shared" si="9"/>
        <v>0.28400831502749563</v>
      </c>
      <c r="T26" s="38"/>
    </row>
    <row r="27" spans="1:20" s="13" customFormat="1" x14ac:dyDescent="0.25">
      <c r="A27" s="36" t="s">
        <v>44</v>
      </c>
      <c r="B27" s="37">
        <v>2972</v>
      </c>
      <c r="C27" s="37">
        <v>2979</v>
      </c>
      <c r="D27" s="37">
        <v>3009</v>
      </c>
      <c r="E27" s="37">
        <v>3064</v>
      </c>
      <c r="F27" s="37">
        <v>3111</v>
      </c>
      <c r="G27" s="37">
        <v>3159</v>
      </c>
      <c r="H27" s="37">
        <v>3219</v>
      </c>
      <c r="I27" s="37">
        <v>3289</v>
      </c>
      <c r="J27" s="37"/>
      <c r="K27" s="37"/>
      <c r="L27" s="38">
        <f t="shared" si="2"/>
        <v>0.23132004981320051</v>
      </c>
      <c r="M27" s="38">
        <f t="shared" si="3"/>
        <v>0.23127086406334912</v>
      </c>
      <c r="N27" s="38">
        <f t="shared" si="4"/>
        <v>0.23126585197140881</v>
      </c>
      <c r="O27" s="38">
        <f t="shared" si="5"/>
        <v>0.23168241965973535</v>
      </c>
      <c r="P27" s="38">
        <f t="shared" si="6"/>
        <v>0.23133551457465795</v>
      </c>
      <c r="Q27" s="38">
        <f t="shared" si="7"/>
        <v>0.23130995094090942</v>
      </c>
      <c r="R27" s="38">
        <f t="shared" si="8"/>
        <v>0.23131647025007185</v>
      </c>
      <c r="S27" s="38">
        <f t="shared" si="9"/>
        <v>0.23131021872142907</v>
      </c>
      <c r="T27" s="38"/>
    </row>
    <row r="28" spans="1:20" s="13" customFormat="1" x14ac:dyDescent="0.25">
      <c r="A28" s="36" t="s">
        <v>20</v>
      </c>
      <c r="B28" s="37">
        <v>374910</v>
      </c>
      <c r="C28" s="37">
        <v>377203</v>
      </c>
      <c r="D28" s="37">
        <v>386374</v>
      </c>
      <c r="E28" s="37">
        <v>398536</v>
      </c>
      <c r="F28" s="37">
        <v>417998</v>
      </c>
      <c r="G28" s="37">
        <v>435172</v>
      </c>
      <c r="H28" s="37">
        <v>449857</v>
      </c>
      <c r="I28" s="37">
        <v>462543</v>
      </c>
      <c r="J28" s="37"/>
      <c r="K28" s="37"/>
      <c r="L28" s="38">
        <f t="shared" si="2"/>
        <v>0.45494093449098089</v>
      </c>
      <c r="M28" s="38">
        <f t="shared" si="3"/>
        <v>0.45494160101504721</v>
      </c>
      <c r="N28" s="38">
        <f t="shared" si="4"/>
        <v>0.4549424748699194</v>
      </c>
      <c r="O28" s="38">
        <f t="shared" si="5"/>
        <v>0.4562617847440299</v>
      </c>
      <c r="P28" s="38">
        <f t="shared" si="6"/>
        <v>0.45494251697607624</v>
      </c>
      <c r="Q28" s="38">
        <f t="shared" si="7"/>
        <v>0.45494148210486701</v>
      </c>
      <c r="R28" s="38">
        <f t="shared" si="8"/>
        <v>0.45494234553842855</v>
      </c>
      <c r="S28" s="38">
        <f t="shared" si="9"/>
        <v>0.45494317427375691</v>
      </c>
      <c r="T28" s="38"/>
    </row>
    <row r="29" spans="1:20" s="13" customFormat="1" x14ac:dyDescent="0.25">
      <c r="A29" s="36" t="s">
        <v>45</v>
      </c>
      <c r="B29" s="37">
        <v>2109</v>
      </c>
      <c r="C29" s="37">
        <v>2097</v>
      </c>
      <c r="D29" s="37">
        <v>2049</v>
      </c>
      <c r="E29" s="37">
        <v>1991</v>
      </c>
      <c r="F29" s="37">
        <v>1964</v>
      </c>
      <c r="G29" s="37">
        <v>1951</v>
      </c>
      <c r="H29" s="37">
        <v>1948</v>
      </c>
      <c r="I29" s="37">
        <v>1938</v>
      </c>
      <c r="J29" s="37"/>
      <c r="K29" s="37"/>
      <c r="L29" s="38">
        <f t="shared" si="2"/>
        <v>0.27149845520082388</v>
      </c>
      <c r="M29" s="38">
        <f t="shared" si="3"/>
        <v>0.27145631067961162</v>
      </c>
      <c r="N29" s="38">
        <f t="shared" si="4"/>
        <v>0.27160657476139977</v>
      </c>
      <c r="O29" s="38">
        <f t="shared" si="5"/>
        <v>0.27051630434782609</v>
      </c>
      <c r="P29" s="38">
        <f t="shared" si="6"/>
        <v>0.27153325038020187</v>
      </c>
      <c r="Q29" s="38">
        <f t="shared" si="7"/>
        <v>0.27165135059871903</v>
      </c>
      <c r="R29" s="38">
        <f t="shared" si="8"/>
        <v>0.27164970018128576</v>
      </c>
      <c r="S29" s="38">
        <f t="shared" si="9"/>
        <v>0.27146659195965822</v>
      </c>
      <c r="T29" s="38"/>
    </row>
    <row r="30" spans="1:20" s="13" customFormat="1" x14ac:dyDescent="0.25">
      <c r="A30" s="36" t="s">
        <v>46</v>
      </c>
      <c r="B30" s="37">
        <v>5707</v>
      </c>
      <c r="C30" s="37">
        <v>5699</v>
      </c>
      <c r="D30" s="37">
        <v>5665</v>
      </c>
      <c r="E30" s="37">
        <v>5649</v>
      </c>
      <c r="F30" s="37">
        <v>5749</v>
      </c>
      <c r="G30" s="37">
        <v>5876</v>
      </c>
      <c r="H30" s="37">
        <v>6023</v>
      </c>
      <c r="I30" s="37">
        <v>6154</v>
      </c>
      <c r="J30" s="37"/>
      <c r="K30" s="37"/>
      <c r="L30" s="38">
        <f t="shared" si="2"/>
        <v>0.2425620537232234</v>
      </c>
      <c r="M30" s="38">
        <f t="shared" si="3"/>
        <v>0.2425828970331588</v>
      </c>
      <c r="N30" s="38">
        <f t="shared" si="4"/>
        <v>0.24263320198732224</v>
      </c>
      <c r="O30" s="38">
        <f t="shared" si="5"/>
        <v>0.24254003692413378</v>
      </c>
      <c r="P30" s="38">
        <f t="shared" si="6"/>
        <v>0.24260454909904208</v>
      </c>
      <c r="Q30" s="38">
        <f t="shared" si="7"/>
        <v>0.24262944917003881</v>
      </c>
      <c r="R30" s="38">
        <f t="shared" si="8"/>
        <v>0.24262810183693201</v>
      </c>
      <c r="S30" s="38">
        <f t="shared" si="9"/>
        <v>0.24260821572183239</v>
      </c>
      <c r="T30" s="38"/>
    </row>
    <row r="31" spans="1:20" x14ac:dyDescent="0.25">
      <c r="A31" s="36" t="s">
        <v>21</v>
      </c>
      <c r="B31" s="37">
        <v>23241</v>
      </c>
      <c r="C31" s="37">
        <v>23947</v>
      </c>
      <c r="D31" s="37">
        <v>26769</v>
      </c>
      <c r="E31" s="37">
        <v>28496</v>
      </c>
      <c r="F31" s="37">
        <v>31029</v>
      </c>
      <c r="G31" s="37">
        <v>32376</v>
      </c>
      <c r="H31" s="37">
        <v>33407</v>
      </c>
      <c r="I31" s="37">
        <v>34314</v>
      </c>
      <c r="L31" s="38">
        <f t="shared" si="2"/>
        <v>0.32963619601446709</v>
      </c>
      <c r="M31" s="38">
        <f t="shared" si="3"/>
        <v>0.32890616415778484</v>
      </c>
      <c r="N31" s="38">
        <f t="shared" si="4"/>
        <v>0.32639947325424018</v>
      </c>
      <c r="O31" s="38">
        <f t="shared" si="5"/>
        <v>0.32650068173745661</v>
      </c>
      <c r="P31" s="38">
        <f t="shared" si="6"/>
        <v>0.3253095415325582</v>
      </c>
      <c r="Q31" s="38">
        <f t="shared" si="7"/>
        <v>0.32548179871520344</v>
      </c>
      <c r="R31" s="38">
        <f t="shared" si="8"/>
        <v>0.32560746206103375</v>
      </c>
      <c r="S31" s="38">
        <f t="shared" si="9"/>
        <v>0.3257081023616068</v>
      </c>
    </row>
    <row r="32" spans="1:20" x14ac:dyDescent="0.25">
      <c r="A32" s="36" t="s">
        <v>47</v>
      </c>
      <c r="B32" s="37">
        <v>5201</v>
      </c>
      <c r="C32" s="37">
        <v>5183</v>
      </c>
      <c r="D32" s="37">
        <v>5109</v>
      </c>
      <c r="E32" s="37">
        <v>5071</v>
      </c>
      <c r="F32" s="37">
        <v>5077</v>
      </c>
      <c r="G32" s="37">
        <v>5128</v>
      </c>
      <c r="H32" s="37">
        <v>5214</v>
      </c>
      <c r="I32" s="37">
        <v>5294</v>
      </c>
      <c r="L32" s="38">
        <f t="shared" si="2"/>
        <v>0.24352671255326122</v>
      </c>
      <c r="M32" s="38">
        <f t="shared" si="3"/>
        <v>0.24355058502889901</v>
      </c>
      <c r="N32" s="38">
        <f t="shared" si="4"/>
        <v>0.2435756853396901</v>
      </c>
      <c r="O32" s="38">
        <f t="shared" si="5"/>
        <v>0.24341189459031345</v>
      </c>
      <c r="P32" s="38">
        <f t="shared" si="6"/>
        <v>0.24355960662029263</v>
      </c>
      <c r="Q32" s="38">
        <f t="shared" si="7"/>
        <v>0.24359887891311577</v>
      </c>
      <c r="R32" s="38">
        <f t="shared" si="8"/>
        <v>0.24356518895688326</v>
      </c>
      <c r="S32" s="38">
        <f t="shared" si="9"/>
        <v>0.24355907250644093</v>
      </c>
    </row>
    <row r="33" spans="1:20" s="13" customFormat="1" x14ac:dyDescent="0.25">
      <c r="A33" s="36" t="s">
        <v>22</v>
      </c>
      <c r="B33" s="37">
        <v>5037</v>
      </c>
      <c r="C33" s="37">
        <v>5081</v>
      </c>
      <c r="D33" s="37">
        <v>5260</v>
      </c>
      <c r="E33" s="37">
        <v>5444</v>
      </c>
      <c r="F33" s="37">
        <v>5684</v>
      </c>
      <c r="G33" s="37">
        <v>5938</v>
      </c>
      <c r="H33" s="37">
        <v>6180</v>
      </c>
      <c r="I33" s="37">
        <v>6431</v>
      </c>
      <c r="J33" s="37"/>
      <c r="K33" s="37"/>
      <c r="L33" s="38">
        <f t="shared" si="2"/>
        <v>0.25865256239088014</v>
      </c>
      <c r="M33" s="38">
        <f t="shared" si="3"/>
        <v>0.25862771047541483</v>
      </c>
      <c r="N33" s="38">
        <f t="shared" si="4"/>
        <v>0.25869276545517139</v>
      </c>
      <c r="O33" s="38">
        <f t="shared" si="5"/>
        <v>0.25928748333015811</v>
      </c>
      <c r="P33" s="38">
        <f t="shared" si="6"/>
        <v>0.258645795413178</v>
      </c>
      <c r="Q33" s="38">
        <f t="shared" si="7"/>
        <v>0.25871383757406763</v>
      </c>
      <c r="R33" s="38">
        <f t="shared" si="8"/>
        <v>0.25863151286880098</v>
      </c>
      <c r="S33" s="38">
        <f t="shared" si="9"/>
        <v>0.25866784651275038</v>
      </c>
      <c r="T33" s="38"/>
    </row>
    <row r="34" spans="1:20" s="13" customFormat="1" x14ac:dyDescent="0.25">
      <c r="A34" s="36" t="s">
        <v>48</v>
      </c>
      <c r="B34" s="37">
        <v>7759</v>
      </c>
      <c r="C34" s="37">
        <v>7715</v>
      </c>
      <c r="D34" s="37">
        <v>7543</v>
      </c>
      <c r="E34" s="37">
        <v>7473</v>
      </c>
      <c r="F34" s="37">
        <v>7572</v>
      </c>
      <c r="G34" s="37">
        <v>7652</v>
      </c>
      <c r="H34" s="37">
        <v>7651</v>
      </c>
      <c r="I34" s="37">
        <v>7605</v>
      </c>
      <c r="J34" s="37"/>
      <c r="K34" s="39"/>
      <c r="L34" s="38">
        <f t="shared" si="2"/>
        <v>0.28935297408167071</v>
      </c>
      <c r="M34" s="38">
        <f t="shared" si="3"/>
        <v>0.28933058316144761</v>
      </c>
      <c r="N34" s="38">
        <f t="shared" si="4"/>
        <v>0.28932530397759965</v>
      </c>
      <c r="O34" s="38">
        <f t="shared" si="5"/>
        <v>0.28914683691236215</v>
      </c>
      <c r="P34" s="38">
        <f t="shared" si="6"/>
        <v>0.28934999426802704</v>
      </c>
      <c r="Q34" s="38">
        <f t="shared" si="7"/>
        <v>0.28934432428344553</v>
      </c>
      <c r="R34" s="38">
        <f t="shared" si="8"/>
        <v>0.28930651138168345</v>
      </c>
      <c r="S34" s="38">
        <f t="shared" si="9"/>
        <v>0.28930650131243579</v>
      </c>
      <c r="T34" s="38"/>
    </row>
    <row r="35" spans="1:20" s="13" customFormat="1" x14ac:dyDescent="0.25">
      <c r="A35" s="36" t="s">
        <v>49</v>
      </c>
      <c r="B35" s="37">
        <v>1943</v>
      </c>
      <c r="C35" s="37">
        <v>1946</v>
      </c>
      <c r="D35" s="37">
        <v>1958</v>
      </c>
      <c r="E35" s="37">
        <v>1967</v>
      </c>
      <c r="F35" s="37">
        <v>2014</v>
      </c>
      <c r="G35" s="37">
        <v>2067</v>
      </c>
      <c r="H35" s="37">
        <v>2127</v>
      </c>
      <c r="I35" s="37">
        <v>2196</v>
      </c>
      <c r="J35" s="37"/>
      <c r="K35" s="39"/>
      <c r="L35" s="38">
        <f t="shared" si="2"/>
        <v>0.25948183760683763</v>
      </c>
      <c r="M35" s="38">
        <f t="shared" si="3"/>
        <v>0.25950126683557806</v>
      </c>
      <c r="N35" s="38">
        <f t="shared" si="4"/>
        <v>0.25950960901259112</v>
      </c>
      <c r="O35" s="38">
        <f t="shared" si="5"/>
        <v>0.25963569165786693</v>
      </c>
      <c r="P35" s="38">
        <f t="shared" si="6"/>
        <v>0.25953608247422683</v>
      </c>
      <c r="Q35" s="38">
        <f t="shared" si="7"/>
        <v>0.25951035781544257</v>
      </c>
      <c r="R35" s="38">
        <f t="shared" si="8"/>
        <v>0.25954850518608907</v>
      </c>
      <c r="S35" s="38">
        <f t="shared" si="9"/>
        <v>0.25960515427355479</v>
      </c>
      <c r="T35" s="38"/>
    </row>
    <row r="36" spans="1:20" s="13" customFormat="1" x14ac:dyDescent="0.25">
      <c r="A36" s="36" t="s">
        <v>50</v>
      </c>
      <c r="B36" s="37">
        <v>2328</v>
      </c>
      <c r="C36" s="37">
        <v>2331</v>
      </c>
      <c r="D36" s="37">
        <v>2346</v>
      </c>
      <c r="E36" s="37">
        <v>2332</v>
      </c>
      <c r="F36" s="37">
        <v>2350</v>
      </c>
      <c r="G36" s="37">
        <v>2380</v>
      </c>
      <c r="H36" s="37">
        <v>2418</v>
      </c>
      <c r="I36" s="37">
        <v>2460</v>
      </c>
      <c r="J36" s="37"/>
      <c r="K36" s="39"/>
      <c r="L36" s="38">
        <f t="shared" si="2"/>
        <v>0.32559440559440561</v>
      </c>
      <c r="M36" s="38">
        <f t="shared" si="3"/>
        <v>0.32560413465567817</v>
      </c>
      <c r="N36" s="38">
        <f t="shared" si="4"/>
        <v>0.32583333333333331</v>
      </c>
      <c r="O36" s="38">
        <f t="shared" si="5"/>
        <v>0.32560737224239039</v>
      </c>
      <c r="P36" s="38">
        <f t="shared" si="6"/>
        <v>0.32575547546437483</v>
      </c>
      <c r="Q36" s="38">
        <f t="shared" si="7"/>
        <v>0.32575964960306597</v>
      </c>
      <c r="R36" s="38">
        <f t="shared" si="8"/>
        <v>0.3257443082311734</v>
      </c>
      <c r="S36" s="38">
        <f t="shared" si="9"/>
        <v>0.32582781456953641</v>
      </c>
      <c r="T36" s="38"/>
    </row>
    <row r="37" spans="1:20" s="13" customFormat="1" x14ac:dyDescent="0.25">
      <c r="A37" s="36" t="s">
        <v>23</v>
      </c>
      <c r="B37" s="37">
        <v>5248</v>
      </c>
      <c r="C37" s="37">
        <v>5303</v>
      </c>
      <c r="D37" s="37">
        <v>5521</v>
      </c>
      <c r="E37" s="37">
        <v>5792</v>
      </c>
      <c r="F37" s="37">
        <v>6122</v>
      </c>
      <c r="G37" s="37">
        <v>6456</v>
      </c>
      <c r="H37" s="37">
        <v>6764</v>
      </c>
      <c r="I37" s="37">
        <v>7046</v>
      </c>
      <c r="J37" s="37"/>
      <c r="K37" s="39"/>
      <c r="L37" s="38">
        <f t="shared" si="2"/>
        <v>0.32806151153341251</v>
      </c>
      <c r="M37" s="38">
        <f t="shared" si="3"/>
        <v>0.32805443860191774</v>
      </c>
      <c r="N37" s="38">
        <f t="shared" si="4"/>
        <v>0.32812314275525972</v>
      </c>
      <c r="O37" s="38">
        <f t="shared" si="5"/>
        <v>0.3293903548680619</v>
      </c>
      <c r="P37" s="38">
        <f t="shared" si="6"/>
        <v>0.32808145766345126</v>
      </c>
      <c r="Q37" s="38">
        <f t="shared" si="7"/>
        <v>0.32809879554810184</v>
      </c>
      <c r="R37" s="38">
        <f t="shared" si="8"/>
        <v>0.32809468374078388</v>
      </c>
      <c r="S37" s="38">
        <f t="shared" si="9"/>
        <v>0.32811772375896431</v>
      </c>
      <c r="T37" s="38"/>
    </row>
    <row r="38" spans="1:20" s="13" customFormat="1" x14ac:dyDescent="0.25">
      <c r="A38" s="36" t="s">
        <v>51</v>
      </c>
      <c r="B38" s="37">
        <v>10037</v>
      </c>
      <c r="C38" s="37">
        <v>9988</v>
      </c>
      <c r="D38" s="37">
        <v>9794</v>
      </c>
      <c r="E38" s="37">
        <v>9623</v>
      </c>
      <c r="F38" s="37">
        <v>9552</v>
      </c>
      <c r="G38" s="37">
        <v>9545</v>
      </c>
      <c r="H38" s="37">
        <v>9540</v>
      </c>
      <c r="I38" s="37">
        <v>9531</v>
      </c>
      <c r="J38" s="37"/>
      <c r="K38" s="39"/>
      <c r="L38" s="38">
        <f t="shared" si="2"/>
        <v>0.32172965349232296</v>
      </c>
      <c r="M38" s="38">
        <f t="shared" si="3"/>
        <v>0.32172652601062973</v>
      </c>
      <c r="N38" s="38">
        <f t="shared" si="4"/>
        <v>0.32180055856743878</v>
      </c>
      <c r="O38" s="38">
        <f t="shared" si="5"/>
        <v>0.3212485394758805</v>
      </c>
      <c r="P38" s="38">
        <f t="shared" si="6"/>
        <v>0.3217461600646726</v>
      </c>
      <c r="Q38" s="38">
        <f t="shared" si="7"/>
        <v>0.32173795800047189</v>
      </c>
      <c r="R38" s="38">
        <f t="shared" si="8"/>
        <v>0.32175379426644179</v>
      </c>
      <c r="S38" s="38">
        <f t="shared" si="9"/>
        <v>0.3217541016811829</v>
      </c>
      <c r="T38" s="38"/>
    </row>
    <row r="39" spans="1:20" s="13" customFormat="1" x14ac:dyDescent="0.25">
      <c r="A39" s="36" t="s">
        <v>24</v>
      </c>
      <c r="B39" s="37">
        <v>12670</v>
      </c>
      <c r="C39" s="37">
        <v>12732</v>
      </c>
      <c r="D39" s="37">
        <v>12976</v>
      </c>
      <c r="E39" s="37">
        <v>13823</v>
      </c>
      <c r="F39" s="37">
        <v>14883</v>
      </c>
      <c r="G39" s="37">
        <v>16116</v>
      </c>
      <c r="H39" s="37">
        <v>17468</v>
      </c>
      <c r="I39" s="37">
        <v>18792</v>
      </c>
      <c r="J39" s="37"/>
      <c r="K39" s="39"/>
      <c r="L39" s="38">
        <f t="shared" si="2"/>
        <v>0.32959600426627822</v>
      </c>
      <c r="M39" s="38">
        <f t="shared" si="3"/>
        <v>0.32961400056954981</v>
      </c>
      <c r="N39" s="38">
        <f t="shared" si="4"/>
        <v>0.32962454910328709</v>
      </c>
      <c r="O39" s="38">
        <f t="shared" si="5"/>
        <v>0.33128819652486519</v>
      </c>
      <c r="P39" s="38">
        <f t="shared" si="6"/>
        <v>0.32962725078071359</v>
      </c>
      <c r="Q39" s="38">
        <f t="shared" si="7"/>
        <v>0.32961099521413673</v>
      </c>
      <c r="R39" s="38">
        <f t="shared" si="8"/>
        <v>0.32962844149227255</v>
      </c>
      <c r="S39" s="38">
        <f t="shared" si="9"/>
        <v>0.3296263813366076</v>
      </c>
      <c r="T39" s="38"/>
    </row>
    <row r="40" spans="1:20" s="20" customFormat="1" x14ac:dyDescent="0.25">
      <c r="A40" s="40" t="s">
        <v>86</v>
      </c>
      <c r="B40" s="41">
        <f>SUM(B25:B39)</f>
        <v>519085</v>
      </c>
      <c r="C40" s="41">
        <f t="shared" ref="C40" si="10">SUM(C25:C39)</f>
        <v>523470</v>
      </c>
      <c r="D40" s="41">
        <f t="shared" ref="D40:H40" si="11">SUM(D25:D39)</f>
        <v>541012</v>
      </c>
      <c r="E40" s="41">
        <f t="shared" si="11"/>
        <v>562050</v>
      </c>
      <c r="F40" s="41">
        <f t="shared" si="11"/>
        <v>592725</v>
      </c>
      <c r="G40" s="41">
        <f t="shared" si="11"/>
        <v>620000</v>
      </c>
      <c r="H40" s="41">
        <f t="shared" si="11"/>
        <v>644439</v>
      </c>
      <c r="I40" s="41">
        <f>SUM(I25:I39)</f>
        <v>666893</v>
      </c>
      <c r="J40" s="41"/>
      <c r="K40" s="41"/>
      <c r="L40" s="42">
        <f t="shared" si="2"/>
        <v>0.41038994100523535</v>
      </c>
      <c r="M40" s="42">
        <f t="shared" si="3"/>
        <v>0.41036676426664787</v>
      </c>
      <c r="N40" s="42">
        <f t="shared" si="4"/>
        <v>0.410287133953882</v>
      </c>
      <c r="O40" s="42">
        <f t="shared" si="5"/>
        <v>0.41208126516756727</v>
      </c>
      <c r="P40" s="42">
        <f t="shared" si="6"/>
        <v>0.41078644926235514</v>
      </c>
      <c r="Q40" s="42">
        <f t="shared" si="7"/>
        <v>0.41102665176363579</v>
      </c>
      <c r="R40" s="42">
        <f t="shared" si="8"/>
        <v>0.41110647549203483</v>
      </c>
      <c r="S40" s="42">
        <f t="shared" si="9"/>
        <v>0.41111900876680879</v>
      </c>
      <c r="T40" s="42"/>
    </row>
    <row r="42" spans="1:20" s="9" customFormat="1" ht="26.25" customHeight="1" x14ac:dyDescent="0.25">
      <c r="A42" s="93" t="s">
        <v>82</v>
      </c>
      <c r="B42" s="93"/>
      <c r="C42" s="93"/>
      <c r="D42" s="93"/>
      <c r="E42" s="93"/>
      <c r="F42" s="93"/>
      <c r="G42" s="93"/>
      <c r="H42" s="93"/>
      <c r="I42" s="93"/>
      <c r="J42" s="93"/>
      <c r="K42" s="93"/>
      <c r="L42" s="93"/>
      <c r="M42" s="93"/>
      <c r="N42" s="93"/>
      <c r="O42" s="93"/>
      <c r="P42" s="93"/>
      <c r="Q42" s="93"/>
    </row>
    <row r="43" spans="1:20" ht="15.75" customHeight="1" x14ac:dyDescent="0.25">
      <c r="A43" s="10"/>
      <c r="B43" s="18" t="s">
        <v>60</v>
      </c>
      <c r="C43" s="18" t="s">
        <v>60</v>
      </c>
      <c r="D43" s="96" t="s">
        <v>61</v>
      </c>
      <c r="E43" s="96"/>
      <c r="F43" s="96"/>
      <c r="G43" s="96"/>
      <c r="H43" s="96"/>
      <c r="I43" s="96"/>
      <c r="J43" s="10"/>
      <c r="L43" s="96" t="s">
        <v>75</v>
      </c>
      <c r="M43" s="96"/>
      <c r="N43" s="96"/>
      <c r="O43" s="96"/>
      <c r="P43" s="96"/>
      <c r="Q43" s="96"/>
      <c r="R43" s="96"/>
      <c r="S43" s="96"/>
    </row>
    <row r="44" spans="1:20" x14ac:dyDescent="0.25">
      <c r="B44" s="4">
        <v>2020</v>
      </c>
      <c r="C44" s="4">
        <v>2021</v>
      </c>
      <c r="D44" s="4">
        <v>2025</v>
      </c>
      <c r="E44" s="4">
        <v>2030</v>
      </c>
      <c r="F44" s="4">
        <v>2035</v>
      </c>
      <c r="G44" s="4">
        <v>2040</v>
      </c>
      <c r="H44" s="4">
        <v>2045</v>
      </c>
      <c r="I44" s="4">
        <v>2050</v>
      </c>
      <c r="L44" s="4">
        <v>2020</v>
      </c>
      <c r="M44" s="4">
        <v>2021</v>
      </c>
      <c r="N44" s="4">
        <v>2025</v>
      </c>
      <c r="O44" s="4">
        <v>2030</v>
      </c>
      <c r="P44" s="4">
        <v>2035</v>
      </c>
      <c r="Q44" s="4">
        <v>2040</v>
      </c>
      <c r="R44" s="4">
        <v>2045</v>
      </c>
      <c r="S44" s="4">
        <v>2050</v>
      </c>
    </row>
    <row r="45" spans="1:20" x14ac:dyDescent="0.25">
      <c r="A45" s="36" t="s">
        <v>18</v>
      </c>
      <c r="B45" s="37">
        <v>17983</v>
      </c>
      <c r="C45" s="37">
        <v>18473</v>
      </c>
      <c r="D45" s="37">
        <v>20432</v>
      </c>
      <c r="E45" s="37">
        <v>22644</v>
      </c>
      <c r="F45" s="37">
        <v>25026</v>
      </c>
      <c r="G45" s="37">
        <v>27276</v>
      </c>
      <c r="H45" s="37">
        <v>29472</v>
      </c>
      <c r="I45" s="37">
        <v>31778</v>
      </c>
      <c r="L45" s="38">
        <f t="shared" ref="L45:L60" si="12">B45/(B25+B45+B65+B85+B105)</f>
        <v>0.16854427532428581</v>
      </c>
      <c r="M45" s="38">
        <f t="shared" ref="M45:M60" si="13">C45/(C25+C45+C65+C85+C105)</f>
        <v>0.1685492700729927</v>
      </c>
      <c r="N45" s="38">
        <f t="shared" ref="N45:N60" si="14">D45/(D25+D45+D65+D85+D105)</f>
        <v>0.16855582504248545</v>
      </c>
      <c r="O45" s="38">
        <f t="shared" ref="O45:O60" si="15">E45/(E25+E45+E65+E85+E105)</f>
        <v>0.17094713955700502</v>
      </c>
      <c r="P45" s="38">
        <f t="shared" ref="P45:P60" si="16">F45/(F25+F45+F65+F85+F105)</f>
        <v>0.16855135812280689</v>
      </c>
      <c r="Q45" s="38">
        <f t="shared" ref="Q45:Q60" si="17">G45/(G25+G45+G65+G85+G105)</f>
        <v>0.16855036551378941</v>
      </c>
      <c r="R45" s="38">
        <f t="shared" ref="R45:R60" si="18">H45/(H25+H45+H65+H85+H105)</f>
        <v>0.1685501212426225</v>
      </c>
      <c r="S45" s="38">
        <f t="shared" ref="S45:S60" si="19">I45/(I25+I45+I65+I85+I105)</f>
        <v>0.16855583431902446</v>
      </c>
    </row>
    <row r="46" spans="1:20" x14ac:dyDescent="0.25">
      <c r="A46" s="36" t="s">
        <v>19</v>
      </c>
      <c r="B46" s="37">
        <v>11631</v>
      </c>
      <c r="C46" s="37">
        <v>11719</v>
      </c>
      <c r="D46" s="37">
        <v>12071</v>
      </c>
      <c r="E46" s="37">
        <v>12527</v>
      </c>
      <c r="F46" s="37">
        <v>13191</v>
      </c>
      <c r="G46" s="37">
        <v>13902</v>
      </c>
      <c r="H46" s="37">
        <v>14625</v>
      </c>
      <c r="I46" s="37">
        <v>15317</v>
      </c>
      <c r="L46" s="38">
        <f t="shared" si="12"/>
        <v>0.22580519909142091</v>
      </c>
      <c r="M46" s="38">
        <f t="shared" si="13"/>
        <v>0.22581266739888625</v>
      </c>
      <c r="N46" s="38">
        <f t="shared" si="14"/>
        <v>0.22582878096235875</v>
      </c>
      <c r="O46" s="38">
        <f t="shared" si="15"/>
        <v>0.22711120780303853</v>
      </c>
      <c r="P46" s="38">
        <f t="shared" si="16"/>
        <v>0.22583848379530552</v>
      </c>
      <c r="Q46" s="38">
        <f t="shared" si="17"/>
        <v>0.22582846003898635</v>
      </c>
      <c r="R46" s="38">
        <f t="shared" si="18"/>
        <v>0.22583733535107089</v>
      </c>
      <c r="S46" s="38">
        <f t="shared" si="19"/>
        <v>0.22581786551475033</v>
      </c>
    </row>
    <row r="47" spans="1:20" x14ac:dyDescent="0.25">
      <c r="A47" s="36" t="s">
        <v>44</v>
      </c>
      <c r="B47" s="37">
        <v>4383</v>
      </c>
      <c r="C47" s="37">
        <v>4394</v>
      </c>
      <c r="D47" s="37">
        <v>4439</v>
      </c>
      <c r="E47" s="37">
        <v>4520</v>
      </c>
      <c r="F47" s="37">
        <v>4588</v>
      </c>
      <c r="G47" s="37">
        <v>4659</v>
      </c>
      <c r="H47" s="37">
        <v>4747</v>
      </c>
      <c r="I47" s="37">
        <v>4851</v>
      </c>
      <c r="L47" s="38">
        <f t="shared" si="12"/>
        <v>0.34114259028642591</v>
      </c>
      <c r="M47" s="38">
        <f t="shared" si="13"/>
        <v>0.34112258365033771</v>
      </c>
      <c r="N47" s="38">
        <f t="shared" si="14"/>
        <v>0.3411728537391438</v>
      </c>
      <c r="O47" s="38">
        <f t="shared" si="15"/>
        <v>0.34177693761814743</v>
      </c>
      <c r="P47" s="38">
        <f t="shared" si="16"/>
        <v>0.3411659726353361</v>
      </c>
      <c r="Q47" s="38">
        <f t="shared" si="17"/>
        <v>0.34114373581313612</v>
      </c>
      <c r="R47" s="38">
        <f t="shared" si="18"/>
        <v>0.34111813739580338</v>
      </c>
      <c r="S47" s="38">
        <f t="shared" si="19"/>
        <v>0.34116323229481682</v>
      </c>
    </row>
    <row r="48" spans="1:20" s="13" customFormat="1" x14ac:dyDescent="0.25">
      <c r="A48" s="36" t="s">
        <v>20</v>
      </c>
      <c r="B48" s="37">
        <v>152138</v>
      </c>
      <c r="C48" s="37">
        <v>153068</v>
      </c>
      <c r="D48" s="37">
        <v>156790</v>
      </c>
      <c r="E48" s="37">
        <v>161726</v>
      </c>
      <c r="F48" s="37">
        <v>169623</v>
      </c>
      <c r="G48" s="37">
        <v>176594</v>
      </c>
      <c r="H48" s="37">
        <v>182552</v>
      </c>
      <c r="I48" s="37">
        <v>187699</v>
      </c>
      <c r="J48" s="37"/>
      <c r="K48" s="37"/>
      <c r="L48" s="38">
        <f t="shared" si="12"/>
        <v>0.18461445117918662</v>
      </c>
      <c r="M48" s="38">
        <f t="shared" si="13"/>
        <v>0.18461412285737719</v>
      </c>
      <c r="N48" s="38">
        <f t="shared" si="14"/>
        <v>0.18461498608823229</v>
      </c>
      <c r="O48" s="38">
        <f t="shared" si="15"/>
        <v>0.18515113665895422</v>
      </c>
      <c r="P48" s="38">
        <f t="shared" si="16"/>
        <v>0.1846150329834903</v>
      </c>
      <c r="Q48" s="38">
        <f t="shared" si="17"/>
        <v>0.18461651046213196</v>
      </c>
      <c r="R48" s="38">
        <f t="shared" si="18"/>
        <v>0.18461563355184249</v>
      </c>
      <c r="S48" s="38">
        <f t="shared" si="19"/>
        <v>0.18461500631943387</v>
      </c>
      <c r="T48" s="38"/>
    </row>
    <row r="49" spans="1:20" x14ac:dyDescent="0.25">
      <c r="A49" s="36" t="s">
        <v>45</v>
      </c>
      <c r="B49" s="37">
        <v>1851</v>
      </c>
      <c r="C49" s="37">
        <v>1841</v>
      </c>
      <c r="D49" s="37">
        <v>1799</v>
      </c>
      <c r="E49" s="37">
        <v>1748</v>
      </c>
      <c r="F49" s="37">
        <v>1724</v>
      </c>
      <c r="G49" s="37">
        <v>1712</v>
      </c>
      <c r="H49" s="37">
        <v>1710</v>
      </c>
      <c r="I49" s="37">
        <v>1702</v>
      </c>
      <c r="J49" s="37"/>
      <c r="K49" s="37"/>
      <c r="L49" s="38">
        <f t="shared" si="12"/>
        <v>0.23828527291452112</v>
      </c>
      <c r="M49" s="38">
        <f t="shared" si="13"/>
        <v>0.23831715210355986</v>
      </c>
      <c r="N49" s="38">
        <f t="shared" si="14"/>
        <v>0.23846765641569459</v>
      </c>
      <c r="O49" s="38">
        <f t="shared" si="15"/>
        <v>0.23749999999999999</v>
      </c>
      <c r="P49" s="38">
        <f t="shared" si="16"/>
        <v>0.23835199778791649</v>
      </c>
      <c r="Q49" s="38">
        <f t="shared" si="17"/>
        <v>0.23837371205792257</v>
      </c>
      <c r="R49" s="38">
        <f t="shared" si="18"/>
        <v>0.23846046576488636</v>
      </c>
      <c r="S49" s="38">
        <f t="shared" si="19"/>
        <v>0.2384087407199888</v>
      </c>
      <c r="T49" s="38"/>
    </row>
    <row r="50" spans="1:20" s="13" customFormat="1" x14ac:dyDescent="0.25">
      <c r="A50" s="36" t="s">
        <v>46</v>
      </c>
      <c r="B50" s="37">
        <v>7521</v>
      </c>
      <c r="C50" s="37">
        <v>7510</v>
      </c>
      <c r="D50" s="37">
        <v>7465</v>
      </c>
      <c r="E50" s="37">
        <v>7445</v>
      </c>
      <c r="F50" s="37">
        <v>7576</v>
      </c>
      <c r="G50" s="37">
        <v>7741</v>
      </c>
      <c r="H50" s="37">
        <v>7935</v>
      </c>
      <c r="I50" s="37">
        <v>8109</v>
      </c>
      <c r="J50" s="37"/>
      <c r="K50" s="37"/>
      <c r="L50" s="38">
        <f t="shared" si="12"/>
        <v>0.31966167970078202</v>
      </c>
      <c r="M50" s="38">
        <f t="shared" si="13"/>
        <v>0.31966968884348529</v>
      </c>
      <c r="N50" s="38">
        <f t="shared" si="14"/>
        <v>0.31972759979441495</v>
      </c>
      <c r="O50" s="38">
        <f t="shared" si="15"/>
        <v>0.31965136748100126</v>
      </c>
      <c r="P50" s="38">
        <f t="shared" si="16"/>
        <v>0.31970291598092587</v>
      </c>
      <c r="Q50" s="38">
        <f t="shared" si="17"/>
        <v>0.31963828557271451</v>
      </c>
      <c r="R50" s="38">
        <f t="shared" si="18"/>
        <v>0.31965033838221074</v>
      </c>
      <c r="S50" s="38">
        <f t="shared" si="19"/>
        <v>0.31967988646219347</v>
      </c>
      <c r="T50" s="38"/>
    </row>
    <row r="51" spans="1:20" s="20" customFormat="1" x14ac:dyDescent="0.25">
      <c r="A51" s="36" t="s">
        <v>21</v>
      </c>
      <c r="B51" s="37">
        <v>18071</v>
      </c>
      <c r="C51" s="37">
        <v>19461</v>
      </c>
      <c r="D51" s="37">
        <v>25018</v>
      </c>
      <c r="E51" s="37">
        <v>27761</v>
      </c>
      <c r="F51" s="37">
        <v>30664</v>
      </c>
      <c r="G51" s="37">
        <v>31712</v>
      </c>
      <c r="H51" s="37">
        <v>32515</v>
      </c>
      <c r="I51" s="37">
        <v>33220</v>
      </c>
      <c r="J51" s="37"/>
      <c r="K51" s="37"/>
      <c r="L51" s="38">
        <f t="shared" si="12"/>
        <v>0.25630806325792499</v>
      </c>
      <c r="M51" s="38">
        <f t="shared" si="13"/>
        <v>0.267292055818042</v>
      </c>
      <c r="N51" s="38">
        <f t="shared" si="14"/>
        <v>0.30504919951714971</v>
      </c>
      <c r="O51" s="38">
        <f t="shared" si="15"/>
        <v>0.31807921903823461</v>
      </c>
      <c r="P51" s="38">
        <f t="shared" si="16"/>
        <v>0.32148286382269375</v>
      </c>
      <c r="Q51" s="38">
        <f t="shared" si="17"/>
        <v>0.31880648631259362</v>
      </c>
      <c r="R51" s="38">
        <f t="shared" si="18"/>
        <v>0.31691342020877394</v>
      </c>
      <c r="S51" s="38">
        <f t="shared" si="19"/>
        <v>0.31532386665654188</v>
      </c>
      <c r="T51" s="38"/>
    </row>
    <row r="52" spans="1:20" s="19" customFormat="1" x14ac:dyDescent="0.25">
      <c r="A52" s="36" t="s">
        <v>47</v>
      </c>
      <c r="B52" s="37">
        <v>8351</v>
      </c>
      <c r="C52" s="37">
        <v>8321</v>
      </c>
      <c r="D52" s="37">
        <v>8202</v>
      </c>
      <c r="E52" s="37">
        <v>8140</v>
      </c>
      <c r="F52" s="37">
        <v>8151</v>
      </c>
      <c r="G52" s="37">
        <v>8231</v>
      </c>
      <c r="H52" s="37">
        <v>8370</v>
      </c>
      <c r="I52" s="37">
        <v>8499</v>
      </c>
      <c r="J52" s="37"/>
      <c r="K52" s="37"/>
      <c r="L52" s="38">
        <f t="shared" si="12"/>
        <v>0.39101933792199278</v>
      </c>
      <c r="M52" s="38">
        <f t="shared" si="13"/>
        <v>0.39100606174521874</v>
      </c>
      <c r="N52" s="38">
        <f t="shared" si="14"/>
        <v>0.39103694874851014</v>
      </c>
      <c r="O52" s="38">
        <f t="shared" si="15"/>
        <v>0.39072625162002594</v>
      </c>
      <c r="P52" s="38">
        <f t="shared" si="16"/>
        <v>0.39102902374670184</v>
      </c>
      <c r="Q52" s="38">
        <f t="shared" si="17"/>
        <v>0.39100280271721061</v>
      </c>
      <c r="R52" s="38">
        <f t="shared" si="18"/>
        <v>0.39099360022422575</v>
      </c>
      <c r="S52" s="38">
        <f t="shared" si="19"/>
        <v>0.39101030548398968</v>
      </c>
      <c r="T52" s="38"/>
    </row>
    <row r="53" spans="1:20" x14ac:dyDescent="0.25">
      <c r="A53" s="36" t="s">
        <v>22</v>
      </c>
      <c r="B53" s="37">
        <v>9127</v>
      </c>
      <c r="C53" s="37">
        <v>9208</v>
      </c>
      <c r="D53" s="37">
        <v>9531</v>
      </c>
      <c r="E53" s="37">
        <v>9865</v>
      </c>
      <c r="F53" s="37">
        <v>10301</v>
      </c>
      <c r="G53" s="37">
        <v>10758</v>
      </c>
      <c r="H53" s="37">
        <v>11201</v>
      </c>
      <c r="I53" s="37">
        <v>11654</v>
      </c>
      <c r="J53" s="37"/>
      <c r="K53" s="37"/>
      <c r="L53" s="38">
        <f t="shared" si="12"/>
        <v>0.46867618362945468</v>
      </c>
      <c r="M53" s="38">
        <f t="shared" si="13"/>
        <v>0.46869591774407005</v>
      </c>
      <c r="N53" s="38">
        <f t="shared" si="14"/>
        <v>0.46874538926867654</v>
      </c>
      <c r="O53" s="38">
        <f t="shared" si="15"/>
        <v>0.46985140026671746</v>
      </c>
      <c r="P53" s="38">
        <f t="shared" si="16"/>
        <v>0.46873862395340371</v>
      </c>
      <c r="Q53" s="38">
        <f t="shared" si="17"/>
        <v>0.46871732310909725</v>
      </c>
      <c r="R53" s="38">
        <f t="shared" si="18"/>
        <v>0.46875915463486084</v>
      </c>
      <c r="S53" s="38">
        <f t="shared" si="19"/>
        <v>0.46874748612340117</v>
      </c>
      <c r="T53" s="38"/>
    </row>
    <row r="54" spans="1:20" s="9" customFormat="1" x14ac:dyDescent="0.25">
      <c r="A54" s="36" t="s">
        <v>48</v>
      </c>
      <c r="B54" s="37">
        <v>8908</v>
      </c>
      <c r="C54" s="37">
        <v>8858</v>
      </c>
      <c r="D54" s="37">
        <v>8662</v>
      </c>
      <c r="E54" s="37">
        <v>8579</v>
      </c>
      <c r="F54" s="37">
        <v>8694</v>
      </c>
      <c r="G54" s="37">
        <v>8786</v>
      </c>
      <c r="H54" s="37">
        <v>8787</v>
      </c>
      <c r="I54" s="37">
        <v>8732</v>
      </c>
      <c r="J54" s="37"/>
      <c r="K54" s="39"/>
      <c r="L54" s="38">
        <f t="shared" si="12"/>
        <v>0.33220212567592766</v>
      </c>
      <c r="M54" s="38">
        <f t="shared" si="13"/>
        <v>0.33219576223513969</v>
      </c>
      <c r="N54" s="38">
        <f t="shared" si="14"/>
        <v>0.33224655747765719</v>
      </c>
      <c r="O54" s="38">
        <f t="shared" si="15"/>
        <v>0.3319404140065777</v>
      </c>
      <c r="P54" s="38">
        <f t="shared" si="16"/>
        <v>0.33222515189728302</v>
      </c>
      <c r="Q54" s="38">
        <f t="shared" si="17"/>
        <v>0.33222415488164564</v>
      </c>
      <c r="R54" s="38">
        <f t="shared" si="18"/>
        <v>0.33226196778340772</v>
      </c>
      <c r="S54" s="38">
        <f t="shared" si="19"/>
        <v>0.33217940426826947</v>
      </c>
      <c r="T54" s="38"/>
    </row>
    <row r="55" spans="1:20" s="9" customFormat="1" x14ac:dyDescent="0.25">
      <c r="A55" s="36" t="s">
        <v>49</v>
      </c>
      <c r="B55" s="37">
        <v>1939</v>
      </c>
      <c r="C55" s="37">
        <v>1942</v>
      </c>
      <c r="D55" s="37">
        <v>1955</v>
      </c>
      <c r="E55" s="37">
        <v>1963</v>
      </c>
      <c r="F55" s="37">
        <v>2010</v>
      </c>
      <c r="G55" s="37">
        <v>2064</v>
      </c>
      <c r="H55" s="37">
        <v>2123</v>
      </c>
      <c r="I55" s="37">
        <v>2192</v>
      </c>
      <c r="J55" s="37"/>
      <c r="K55" s="39"/>
      <c r="L55" s="38">
        <f t="shared" si="12"/>
        <v>0.2589476495726496</v>
      </c>
      <c r="M55" s="38">
        <f t="shared" si="13"/>
        <v>0.25896786238165087</v>
      </c>
      <c r="N55" s="38">
        <f t="shared" si="14"/>
        <v>0.25911199469847579</v>
      </c>
      <c r="O55" s="38">
        <f t="shared" si="15"/>
        <v>0.25910770855332627</v>
      </c>
      <c r="P55" s="38">
        <f t="shared" si="16"/>
        <v>0.25902061855670105</v>
      </c>
      <c r="Q55" s="38">
        <f t="shared" si="17"/>
        <v>0.25913370998116758</v>
      </c>
      <c r="R55" s="38">
        <f t="shared" si="18"/>
        <v>0.25906040268456376</v>
      </c>
      <c r="S55" s="38">
        <f t="shared" si="19"/>
        <v>0.25913228514008746</v>
      </c>
      <c r="T55" s="38"/>
    </row>
    <row r="56" spans="1:20" s="9" customFormat="1" x14ac:dyDescent="0.25">
      <c r="A56" s="36" t="s">
        <v>50</v>
      </c>
      <c r="B56" s="37">
        <v>1822</v>
      </c>
      <c r="C56" s="37">
        <v>1825</v>
      </c>
      <c r="D56" s="37">
        <v>1835</v>
      </c>
      <c r="E56" s="37">
        <v>1825</v>
      </c>
      <c r="F56" s="37">
        <v>1838</v>
      </c>
      <c r="G56" s="37">
        <v>1862</v>
      </c>
      <c r="H56" s="37">
        <v>1893</v>
      </c>
      <c r="I56" s="37">
        <v>1924</v>
      </c>
      <c r="J56" s="37"/>
      <c r="K56" s="39"/>
      <c r="L56" s="38">
        <f t="shared" si="12"/>
        <v>0.25482517482517481</v>
      </c>
      <c r="M56" s="38">
        <f t="shared" si="13"/>
        <v>0.25492387204916889</v>
      </c>
      <c r="N56" s="38">
        <f t="shared" si="14"/>
        <v>0.25486111111111109</v>
      </c>
      <c r="O56" s="38">
        <f t="shared" si="15"/>
        <v>0.25481709019826865</v>
      </c>
      <c r="P56" s="38">
        <f t="shared" si="16"/>
        <v>0.25478236761851952</v>
      </c>
      <c r="Q56" s="38">
        <f t="shared" si="17"/>
        <v>0.25485901998357513</v>
      </c>
      <c r="R56" s="38">
        <f t="shared" si="18"/>
        <v>0.2550181867169608</v>
      </c>
      <c r="S56" s="38">
        <f t="shared" si="19"/>
        <v>0.25483443708609271</v>
      </c>
      <c r="T56" s="38"/>
    </row>
    <row r="57" spans="1:20" s="9" customFormat="1" x14ac:dyDescent="0.25">
      <c r="A57" s="36" t="s">
        <v>23</v>
      </c>
      <c r="B57" s="37">
        <v>4949</v>
      </c>
      <c r="C57" s="37">
        <v>5001</v>
      </c>
      <c r="D57" s="37">
        <v>5206</v>
      </c>
      <c r="E57" s="37">
        <v>5461</v>
      </c>
      <c r="F57" s="37">
        <v>5774</v>
      </c>
      <c r="G57" s="37">
        <v>6089</v>
      </c>
      <c r="H57" s="37">
        <v>6379</v>
      </c>
      <c r="I57" s="37">
        <v>6645</v>
      </c>
      <c r="J57" s="37"/>
      <c r="K57" s="39"/>
      <c r="L57" s="38">
        <f t="shared" si="12"/>
        <v>0.30937050697005691</v>
      </c>
      <c r="M57" s="38">
        <f t="shared" si="13"/>
        <v>0.30937210021651718</v>
      </c>
      <c r="N57" s="38">
        <f t="shared" si="14"/>
        <v>0.30940211577320814</v>
      </c>
      <c r="O57" s="38">
        <f t="shared" si="15"/>
        <v>0.31056642402183804</v>
      </c>
      <c r="P57" s="38">
        <f t="shared" si="16"/>
        <v>0.30943193997856377</v>
      </c>
      <c r="Q57" s="38">
        <f t="shared" si="17"/>
        <v>0.30944757839101489</v>
      </c>
      <c r="R57" s="38">
        <f t="shared" si="18"/>
        <v>0.30941986806363991</v>
      </c>
      <c r="S57" s="38">
        <f t="shared" si="19"/>
        <v>0.30944397876501817</v>
      </c>
      <c r="T57" s="38"/>
    </row>
    <row r="58" spans="1:20" s="9" customFormat="1" x14ac:dyDescent="0.25">
      <c r="A58" s="36" t="s">
        <v>51</v>
      </c>
      <c r="B58" s="37">
        <v>7829</v>
      </c>
      <c r="C58" s="37">
        <v>7791</v>
      </c>
      <c r="D58" s="37">
        <v>7639</v>
      </c>
      <c r="E58" s="37">
        <v>7507</v>
      </c>
      <c r="F58" s="37">
        <v>7451</v>
      </c>
      <c r="G58" s="37">
        <v>7446</v>
      </c>
      <c r="H58" s="37">
        <v>7442</v>
      </c>
      <c r="I58" s="37">
        <v>7434</v>
      </c>
      <c r="J58" s="37"/>
      <c r="K58" s="39"/>
      <c r="L58" s="38">
        <f t="shared" si="12"/>
        <v>0.25095361733500016</v>
      </c>
      <c r="M58" s="38">
        <f t="shared" si="13"/>
        <v>0.25095828635851186</v>
      </c>
      <c r="N58" s="38">
        <f t="shared" si="14"/>
        <v>0.25099392147198951</v>
      </c>
      <c r="O58" s="38">
        <f t="shared" si="15"/>
        <v>0.25060924720413952</v>
      </c>
      <c r="P58" s="38">
        <f t="shared" si="16"/>
        <v>0.25097682565346269</v>
      </c>
      <c r="Q58" s="38">
        <f t="shared" si="17"/>
        <v>0.25098594397815754</v>
      </c>
      <c r="R58" s="38">
        <f t="shared" si="18"/>
        <v>0.25099494097807756</v>
      </c>
      <c r="S58" s="38">
        <f t="shared" si="19"/>
        <v>0.25096212274660723</v>
      </c>
      <c r="T58" s="38"/>
    </row>
    <row r="59" spans="1:20" s="9" customFormat="1" x14ac:dyDescent="0.25">
      <c r="A59" s="36" t="s">
        <v>24</v>
      </c>
      <c r="B59" s="37">
        <v>14970</v>
      </c>
      <c r="C59" s="37">
        <v>15043</v>
      </c>
      <c r="D59" s="37">
        <v>15331</v>
      </c>
      <c r="E59" s="37">
        <v>16334</v>
      </c>
      <c r="F59" s="37">
        <v>17584</v>
      </c>
      <c r="G59" s="37">
        <v>19042</v>
      </c>
      <c r="H59" s="37">
        <v>20637</v>
      </c>
      <c r="I59" s="37">
        <v>22203</v>
      </c>
      <c r="J59" s="37"/>
      <c r="K59" s="39"/>
      <c r="L59" s="38">
        <f t="shared" si="12"/>
        <v>0.38942795452771778</v>
      </c>
      <c r="M59" s="38">
        <f t="shared" si="13"/>
        <v>0.38944261785797502</v>
      </c>
      <c r="N59" s="38">
        <f t="shared" si="14"/>
        <v>0.38944774678656707</v>
      </c>
      <c r="O59" s="38">
        <f t="shared" si="15"/>
        <v>0.39146794487717196</v>
      </c>
      <c r="P59" s="38">
        <f t="shared" si="16"/>
        <v>0.38944873867688423</v>
      </c>
      <c r="Q59" s="38">
        <f t="shared" si="17"/>
        <v>0.38945473882275944</v>
      </c>
      <c r="R59" s="38">
        <f t="shared" si="18"/>
        <v>0.38942879248202594</v>
      </c>
      <c r="S59" s="38">
        <f t="shared" si="19"/>
        <v>0.38945798982634627</v>
      </c>
      <c r="T59" s="38"/>
    </row>
    <row r="60" spans="1:20" s="9" customFormat="1" ht="14.45" customHeight="1" x14ac:dyDescent="0.25">
      <c r="A60" s="40" t="s">
        <v>86</v>
      </c>
      <c r="B60" s="41">
        <f>SUM(B45:B59)</f>
        <v>271473</v>
      </c>
      <c r="C60" s="41">
        <f t="shared" ref="C60" si="20">SUM(C45:C59)</f>
        <v>274455</v>
      </c>
      <c r="D60" s="41">
        <f t="shared" ref="D60:I60" si="21">SUM(D45:D59)</f>
        <v>286375</v>
      </c>
      <c r="E60" s="41">
        <f t="shared" si="21"/>
        <v>298045</v>
      </c>
      <c r="F60" s="41">
        <f t="shared" si="21"/>
        <v>314195</v>
      </c>
      <c r="G60" s="41">
        <f t="shared" si="21"/>
        <v>327874</v>
      </c>
      <c r="H60" s="41">
        <f t="shared" si="21"/>
        <v>340388</v>
      </c>
      <c r="I60" s="41">
        <f t="shared" si="21"/>
        <v>351959</v>
      </c>
      <c r="J60" s="41"/>
      <c r="K60" s="41"/>
      <c r="L60" s="42">
        <f t="shared" si="12"/>
        <v>0.21462725460091173</v>
      </c>
      <c r="M60" s="42">
        <f t="shared" si="13"/>
        <v>0.2151550428616785</v>
      </c>
      <c r="N60" s="42">
        <f t="shared" si="14"/>
        <v>0.21717813650352111</v>
      </c>
      <c r="O60" s="42">
        <f t="shared" si="15"/>
        <v>0.21851927884862127</v>
      </c>
      <c r="P60" s="42">
        <f t="shared" si="16"/>
        <v>0.21775199025852743</v>
      </c>
      <c r="Q60" s="42">
        <f t="shared" si="17"/>
        <v>0.217362826484436</v>
      </c>
      <c r="R60" s="42">
        <f t="shared" si="18"/>
        <v>0.21714345497367904</v>
      </c>
      <c r="S60" s="42">
        <f t="shared" si="19"/>
        <v>0.21697189085289134</v>
      </c>
      <c r="T60" s="42"/>
    </row>
    <row r="62" spans="1:20" s="9" customFormat="1" ht="26.25" customHeight="1" x14ac:dyDescent="0.25">
      <c r="A62" s="93" t="s">
        <v>83</v>
      </c>
      <c r="B62" s="93"/>
      <c r="C62" s="93"/>
      <c r="D62" s="93"/>
      <c r="E62" s="93"/>
      <c r="F62" s="93"/>
      <c r="G62" s="93"/>
      <c r="H62" s="93"/>
      <c r="I62" s="93"/>
      <c r="J62" s="93"/>
      <c r="K62" s="93"/>
      <c r="L62" s="93"/>
      <c r="M62" s="93"/>
      <c r="N62" s="93"/>
      <c r="O62" s="93"/>
      <c r="P62" s="93"/>
      <c r="Q62" s="93"/>
    </row>
    <row r="63" spans="1:20" s="13" customFormat="1" ht="15.75" customHeight="1" x14ac:dyDescent="0.25">
      <c r="A63" s="10"/>
      <c r="B63" s="18" t="s">
        <v>60</v>
      </c>
      <c r="C63" s="18" t="s">
        <v>60</v>
      </c>
      <c r="D63" s="96" t="s">
        <v>61</v>
      </c>
      <c r="E63" s="96"/>
      <c r="F63" s="96"/>
      <c r="G63" s="96"/>
      <c r="H63" s="96"/>
      <c r="I63" s="96"/>
      <c r="J63" s="10"/>
      <c r="L63" s="96" t="s">
        <v>75</v>
      </c>
      <c r="M63" s="96"/>
      <c r="N63" s="96"/>
      <c r="O63" s="96"/>
      <c r="P63" s="96"/>
      <c r="Q63" s="96"/>
      <c r="R63" s="96"/>
      <c r="S63" s="96"/>
    </row>
    <row r="64" spans="1:20" x14ac:dyDescent="0.25">
      <c r="A64" s="48" t="s">
        <v>0</v>
      </c>
      <c r="B64" s="4">
        <v>2020</v>
      </c>
      <c r="C64" s="4">
        <v>2021</v>
      </c>
      <c r="D64" s="4">
        <v>2025</v>
      </c>
      <c r="E64" s="4">
        <v>2030</v>
      </c>
      <c r="F64" s="4">
        <v>2035</v>
      </c>
      <c r="G64" s="4">
        <v>2040</v>
      </c>
      <c r="H64" s="4">
        <v>2045</v>
      </c>
      <c r="I64" s="4">
        <v>2050</v>
      </c>
      <c r="L64" s="4">
        <v>2020</v>
      </c>
      <c r="M64" s="4">
        <v>2021</v>
      </c>
      <c r="N64" s="4">
        <v>2025</v>
      </c>
      <c r="O64" s="4">
        <v>2030</v>
      </c>
      <c r="P64" s="4">
        <v>2035</v>
      </c>
      <c r="Q64" s="4">
        <v>2040</v>
      </c>
      <c r="R64" s="4">
        <v>2045</v>
      </c>
      <c r="S64" s="4">
        <v>2050</v>
      </c>
    </row>
    <row r="65" spans="1:20" x14ac:dyDescent="0.25">
      <c r="A65" s="36" t="s">
        <v>18</v>
      </c>
      <c r="B65" s="37">
        <v>14066</v>
      </c>
      <c r="C65" s="37">
        <v>14449</v>
      </c>
      <c r="D65" s="37">
        <v>15980</v>
      </c>
      <c r="E65" s="37">
        <v>17710</v>
      </c>
      <c r="F65" s="37">
        <v>19573</v>
      </c>
      <c r="G65" s="37">
        <v>21332</v>
      </c>
      <c r="H65" s="37">
        <v>23050</v>
      </c>
      <c r="I65" s="37">
        <v>24853</v>
      </c>
      <c r="L65" s="38">
        <f t="shared" ref="L65:L80" si="22">B65/(B25+B45+B65+B85+B105)</f>
        <v>0.13183249606358252</v>
      </c>
      <c r="M65" s="38">
        <f t="shared" ref="M65:M80" si="23">C65/(C25+C45+C65+C85+C105)</f>
        <v>0.13183394160583942</v>
      </c>
      <c r="N65" s="38">
        <f t="shared" ref="N65:N80" si="24">D65/(D25+D45+D65+D85+D105)</f>
        <v>0.13182860631259383</v>
      </c>
      <c r="O65" s="38">
        <f t="shared" ref="O65:O80" si="25">E65/(E25+E45+E65+E85+E105)</f>
        <v>0.13369872114266734</v>
      </c>
      <c r="P65" s="38">
        <f t="shared" ref="P65:P80" si="26">F65/(F25+F45+F65+F85+F105)</f>
        <v>0.13182513116509628</v>
      </c>
      <c r="Q65" s="38">
        <f t="shared" ref="Q65:Q80" si="27">G65/(G25+G45+G65+G85+G105)</f>
        <v>0.13181978285452983</v>
      </c>
      <c r="R65" s="38">
        <f t="shared" ref="R65:R80" si="28">H65/(H25+H45+H65+H85+H105)</f>
        <v>0.13182275701148374</v>
      </c>
      <c r="S65" s="38">
        <f t="shared" ref="S65:S80" si="29">I65/(I25+I45+I65+I85+I105)</f>
        <v>0.13182447448960649</v>
      </c>
    </row>
    <row r="66" spans="1:20" x14ac:dyDescent="0.25">
      <c r="A66" s="36" t="s">
        <v>19</v>
      </c>
      <c r="B66" s="37">
        <v>7878</v>
      </c>
      <c r="C66" s="37">
        <v>7937</v>
      </c>
      <c r="D66" s="37">
        <v>8174</v>
      </c>
      <c r="E66" s="37">
        <v>8483</v>
      </c>
      <c r="F66" s="37">
        <v>8932</v>
      </c>
      <c r="G66" s="37">
        <v>9414</v>
      </c>
      <c r="H66" s="37">
        <v>9903</v>
      </c>
      <c r="I66" s="37">
        <v>10373</v>
      </c>
      <c r="L66" s="38">
        <f t="shared" si="22"/>
        <v>0.15294414568327866</v>
      </c>
      <c r="M66" s="38">
        <f t="shared" si="23"/>
        <v>0.15293754937664991</v>
      </c>
      <c r="N66" s="38">
        <f t="shared" si="24"/>
        <v>0.152922247998204</v>
      </c>
      <c r="O66" s="38">
        <f t="shared" si="25"/>
        <v>0.15379455382718735</v>
      </c>
      <c r="P66" s="38">
        <f t="shared" si="26"/>
        <v>0.15292163878854287</v>
      </c>
      <c r="Q66" s="38">
        <f t="shared" si="27"/>
        <v>0.15292397660818713</v>
      </c>
      <c r="R66" s="38">
        <f t="shared" si="28"/>
        <v>0.15292082953720718</v>
      </c>
      <c r="S66" s="38">
        <f t="shared" si="29"/>
        <v>0.15292868831915551</v>
      </c>
    </row>
    <row r="67" spans="1:20" x14ac:dyDescent="0.25">
      <c r="A67" s="36" t="s">
        <v>44</v>
      </c>
      <c r="B67" s="37">
        <v>2435</v>
      </c>
      <c r="C67" s="37">
        <v>2442</v>
      </c>
      <c r="D67" s="37">
        <v>2467</v>
      </c>
      <c r="E67" s="37">
        <v>2512</v>
      </c>
      <c r="F67" s="37">
        <v>2550</v>
      </c>
      <c r="G67" s="37">
        <v>2589</v>
      </c>
      <c r="H67" s="37">
        <v>2638</v>
      </c>
      <c r="I67" s="37">
        <v>2695</v>
      </c>
      <c r="L67" s="38">
        <f t="shared" si="22"/>
        <v>0.18952366127023662</v>
      </c>
      <c r="M67" s="38">
        <f t="shared" si="23"/>
        <v>0.18958155422715628</v>
      </c>
      <c r="N67" s="38">
        <f t="shared" si="24"/>
        <v>0.18960879256014143</v>
      </c>
      <c r="O67" s="38">
        <f t="shared" si="25"/>
        <v>0.18994328922495274</v>
      </c>
      <c r="P67" s="38">
        <f t="shared" si="26"/>
        <v>0.18961927424152289</v>
      </c>
      <c r="Q67" s="38">
        <f t="shared" si="27"/>
        <v>0.18957311268946328</v>
      </c>
      <c r="R67" s="38">
        <f t="shared" si="28"/>
        <v>0.1895659672319632</v>
      </c>
      <c r="S67" s="38">
        <f t="shared" si="29"/>
        <v>0.189535129052676</v>
      </c>
    </row>
    <row r="68" spans="1:20" s="13" customFormat="1" x14ac:dyDescent="0.25">
      <c r="A68" s="36" t="s">
        <v>20</v>
      </c>
      <c r="B68" s="37">
        <v>66029</v>
      </c>
      <c r="C68" s="37">
        <v>66432</v>
      </c>
      <c r="D68" s="37">
        <v>68046</v>
      </c>
      <c r="E68" s="37">
        <v>70188</v>
      </c>
      <c r="F68" s="37">
        <v>73616</v>
      </c>
      <c r="G68" s="37">
        <v>76641</v>
      </c>
      <c r="H68" s="37">
        <v>79227</v>
      </c>
      <c r="I68" s="37">
        <v>81461</v>
      </c>
      <c r="J68" s="37"/>
      <c r="K68" s="37"/>
      <c r="L68" s="38">
        <f t="shared" si="22"/>
        <v>8.0124016333266587E-2</v>
      </c>
      <c r="M68" s="38">
        <f t="shared" si="23"/>
        <v>8.0123117893101642E-2</v>
      </c>
      <c r="N68" s="38">
        <f t="shared" si="24"/>
        <v>8.012189134102847E-2</v>
      </c>
      <c r="O68" s="38">
        <f t="shared" si="25"/>
        <v>8.0354352298447243E-2</v>
      </c>
      <c r="P68" s="38">
        <f t="shared" si="26"/>
        <v>8.0122508551980692E-2</v>
      </c>
      <c r="Q68" s="38">
        <f t="shared" si="27"/>
        <v>8.0122733378983735E-2</v>
      </c>
      <c r="R68" s="38">
        <f t="shared" si="28"/>
        <v>8.0122610540623085E-2</v>
      </c>
      <c r="S68" s="38">
        <f t="shared" si="29"/>
        <v>8.0122552756207555E-2</v>
      </c>
      <c r="T68" s="38"/>
    </row>
    <row r="69" spans="1:20" x14ac:dyDescent="0.25">
      <c r="A69" s="36" t="s">
        <v>45</v>
      </c>
      <c r="B69" s="37">
        <v>1109</v>
      </c>
      <c r="C69" s="37">
        <v>1103</v>
      </c>
      <c r="D69" s="37">
        <v>1076</v>
      </c>
      <c r="E69" s="37">
        <v>1045</v>
      </c>
      <c r="F69" s="37">
        <v>1032</v>
      </c>
      <c r="G69" s="37">
        <v>1025</v>
      </c>
      <c r="H69" s="37">
        <v>1023</v>
      </c>
      <c r="I69" s="37">
        <v>1019</v>
      </c>
      <c r="J69" s="37"/>
      <c r="K69" s="37"/>
      <c r="L69" s="38">
        <f t="shared" si="22"/>
        <v>0.14276519052523173</v>
      </c>
      <c r="M69" s="38">
        <f t="shared" si="23"/>
        <v>0.14278317152103559</v>
      </c>
      <c r="N69" s="38">
        <f t="shared" si="24"/>
        <v>0.14262990455991517</v>
      </c>
      <c r="O69" s="38">
        <f t="shared" si="25"/>
        <v>0.14198369565217392</v>
      </c>
      <c r="P69" s="38">
        <f t="shared" si="26"/>
        <v>0.14267938614682704</v>
      </c>
      <c r="Q69" s="38">
        <f t="shared" si="27"/>
        <v>0.1427179058758006</v>
      </c>
      <c r="R69" s="38">
        <f t="shared" si="28"/>
        <v>0.14265792776460745</v>
      </c>
      <c r="S69" s="38">
        <f t="shared" si="29"/>
        <v>0.14273707802213195</v>
      </c>
      <c r="T69" s="38"/>
    </row>
    <row r="70" spans="1:20" x14ac:dyDescent="0.25">
      <c r="A70" s="36" t="s">
        <v>46</v>
      </c>
      <c r="B70" s="37">
        <v>2530</v>
      </c>
      <c r="C70" s="37">
        <v>2526</v>
      </c>
      <c r="D70" s="37">
        <v>2509</v>
      </c>
      <c r="E70" s="37">
        <v>2504</v>
      </c>
      <c r="F70" s="37">
        <v>2547</v>
      </c>
      <c r="G70" s="37">
        <v>2603</v>
      </c>
      <c r="H70" s="37">
        <v>2669</v>
      </c>
      <c r="I70" s="37">
        <v>2727</v>
      </c>
      <c r="J70" s="37"/>
      <c r="K70" s="37"/>
      <c r="L70" s="38">
        <f t="shared" si="22"/>
        <v>0.10753145188711323</v>
      </c>
      <c r="M70" s="38">
        <f t="shared" si="23"/>
        <v>0.10752138935001916</v>
      </c>
      <c r="N70" s="38">
        <f t="shared" si="24"/>
        <v>0.10746102449888642</v>
      </c>
      <c r="O70" s="38">
        <f t="shared" si="25"/>
        <v>0.10750933837104461</v>
      </c>
      <c r="P70" s="38">
        <f t="shared" si="26"/>
        <v>0.10748195974173946</v>
      </c>
      <c r="Q70" s="38">
        <f t="shared" si="27"/>
        <v>0.1074820381534396</v>
      </c>
      <c r="R70" s="38">
        <f t="shared" si="28"/>
        <v>0.10751691911053819</v>
      </c>
      <c r="S70" s="38">
        <f t="shared" si="29"/>
        <v>0.10750611054166995</v>
      </c>
      <c r="T70" s="38"/>
    </row>
    <row r="71" spans="1:20" s="13" customFormat="1" x14ac:dyDescent="0.25">
      <c r="A71" s="36" t="s">
        <v>21</v>
      </c>
      <c r="B71" s="37">
        <v>8843</v>
      </c>
      <c r="C71" s="37">
        <v>8900</v>
      </c>
      <c r="D71" s="37">
        <v>9128</v>
      </c>
      <c r="E71" s="37">
        <v>9434</v>
      </c>
      <c r="F71" s="37">
        <v>10163</v>
      </c>
      <c r="G71" s="37">
        <v>10676</v>
      </c>
      <c r="H71" s="37">
        <v>11068</v>
      </c>
      <c r="I71" s="37">
        <v>11413</v>
      </c>
      <c r="J71" s="37"/>
      <c r="K71" s="37"/>
      <c r="L71" s="38">
        <f t="shared" si="22"/>
        <v>0.12542372881355932</v>
      </c>
      <c r="M71" s="38">
        <f t="shared" si="23"/>
        <v>0.12223931436105923</v>
      </c>
      <c r="N71" s="38">
        <f t="shared" si="24"/>
        <v>0.11129942813944131</v>
      </c>
      <c r="O71" s="38">
        <f t="shared" si="25"/>
        <v>0.10809262463191906</v>
      </c>
      <c r="P71" s="38">
        <f t="shared" si="26"/>
        <v>0.1065493851105543</v>
      </c>
      <c r="Q71" s="38">
        <f t="shared" si="27"/>
        <v>0.10732776387087693</v>
      </c>
      <c r="R71" s="38">
        <f t="shared" si="28"/>
        <v>0.10787629509059543</v>
      </c>
      <c r="S71" s="38">
        <f t="shared" si="29"/>
        <v>0.1083320677348318</v>
      </c>
      <c r="T71" s="38"/>
    </row>
    <row r="72" spans="1:20" x14ac:dyDescent="0.25">
      <c r="A72" s="36" t="s">
        <v>47</v>
      </c>
      <c r="B72" s="37">
        <v>2359</v>
      </c>
      <c r="C72" s="37">
        <v>2351</v>
      </c>
      <c r="D72" s="37">
        <v>2316</v>
      </c>
      <c r="E72" s="37">
        <v>2299</v>
      </c>
      <c r="F72" s="37">
        <v>2301</v>
      </c>
      <c r="G72" s="37">
        <v>2325</v>
      </c>
      <c r="H72" s="37">
        <v>2364</v>
      </c>
      <c r="I72" s="37">
        <v>2400</v>
      </c>
      <c r="J72" s="37"/>
      <c r="K72" s="37"/>
      <c r="L72" s="38">
        <f t="shared" si="22"/>
        <v>0.11045558833169453</v>
      </c>
      <c r="M72" s="38">
        <f t="shared" si="23"/>
        <v>0.11047413185470607</v>
      </c>
      <c r="N72" s="38">
        <f t="shared" si="24"/>
        <v>0.11041716328963051</v>
      </c>
      <c r="O72" s="38">
        <f t="shared" si="25"/>
        <v>0.11035376566025057</v>
      </c>
      <c r="P72" s="38">
        <f t="shared" si="26"/>
        <v>0.11038618373710722</v>
      </c>
      <c r="Q72" s="38">
        <f t="shared" si="27"/>
        <v>0.11044605956961664</v>
      </c>
      <c r="R72" s="38">
        <f t="shared" si="28"/>
        <v>0.11043116737515767</v>
      </c>
      <c r="S72" s="38">
        <f t="shared" si="29"/>
        <v>0.1104158998895841</v>
      </c>
      <c r="T72" s="38"/>
    </row>
    <row r="73" spans="1:20" s="13" customFormat="1" x14ac:dyDescent="0.25">
      <c r="A73" s="36" t="s">
        <v>22</v>
      </c>
      <c r="B73" s="37">
        <v>1679</v>
      </c>
      <c r="C73" s="37">
        <v>1694</v>
      </c>
      <c r="D73" s="37">
        <v>1753</v>
      </c>
      <c r="E73" s="37">
        <v>1814</v>
      </c>
      <c r="F73" s="37">
        <v>1895</v>
      </c>
      <c r="G73" s="37">
        <v>1978</v>
      </c>
      <c r="H73" s="37">
        <v>2059</v>
      </c>
      <c r="I73" s="37">
        <v>2143</v>
      </c>
      <c r="J73" s="37"/>
      <c r="K73" s="37"/>
      <c r="L73" s="38">
        <f t="shared" si="22"/>
        <v>8.6217520796960045E-2</v>
      </c>
      <c r="M73" s="38">
        <f t="shared" si="23"/>
        <v>8.6226203807390822E-2</v>
      </c>
      <c r="N73" s="38">
        <f t="shared" si="24"/>
        <v>8.6214528107018143E-2</v>
      </c>
      <c r="O73" s="38">
        <f t="shared" si="25"/>
        <v>8.6397409030291486E-2</v>
      </c>
      <c r="P73" s="38">
        <f t="shared" si="26"/>
        <v>8.6230433199854392E-2</v>
      </c>
      <c r="Q73" s="38">
        <f t="shared" si="27"/>
        <v>8.617985360752875E-2</v>
      </c>
      <c r="R73" s="38">
        <f t="shared" si="28"/>
        <v>8.6168654530236449E-2</v>
      </c>
      <c r="S73" s="38">
        <f t="shared" si="29"/>
        <v>8.6195800820529328E-2</v>
      </c>
      <c r="T73" s="38"/>
    </row>
    <row r="74" spans="1:20" x14ac:dyDescent="0.25">
      <c r="A74" s="36" t="s">
        <v>48</v>
      </c>
      <c r="B74" s="37">
        <v>3067</v>
      </c>
      <c r="C74" s="37">
        <v>3050</v>
      </c>
      <c r="D74" s="37">
        <v>2983</v>
      </c>
      <c r="E74" s="37">
        <v>2954</v>
      </c>
      <c r="F74" s="37">
        <v>2993</v>
      </c>
      <c r="G74" s="37">
        <v>3025</v>
      </c>
      <c r="H74" s="37">
        <v>3025</v>
      </c>
      <c r="I74" s="37">
        <v>3007</v>
      </c>
      <c r="J74" s="37"/>
      <c r="K74" s="39"/>
      <c r="L74" s="38">
        <f t="shared" si="22"/>
        <v>0.11437628193175461</v>
      </c>
      <c r="M74" s="38">
        <f t="shared" si="23"/>
        <v>0.11438214888430527</v>
      </c>
      <c r="N74" s="38">
        <f t="shared" si="24"/>
        <v>0.11441831920524721</v>
      </c>
      <c r="O74" s="38">
        <f t="shared" si="25"/>
        <v>0.114296769201006</v>
      </c>
      <c r="P74" s="38">
        <f t="shared" si="26"/>
        <v>0.11437196683098322</v>
      </c>
      <c r="Q74" s="38">
        <f t="shared" si="27"/>
        <v>0.11438402783029569</v>
      </c>
      <c r="R74" s="38">
        <f t="shared" si="28"/>
        <v>0.11438402783029569</v>
      </c>
      <c r="S74" s="38">
        <f t="shared" si="29"/>
        <v>0.11439114391143912</v>
      </c>
      <c r="T74" s="38"/>
    </row>
    <row r="75" spans="1:20" x14ac:dyDescent="0.25">
      <c r="A75" s="36" t="s">
        <v>49</v>
      </c>
      <c r="B75" s="37">
        <v>1367</v>
      </c>
      <c r="C75" s="37">
        <v>1369</v>
      </c>
      <c r="D75" s="37">
        <v>1377</v>
      </c>
      <c r="E75" s="37">
        <v>1385</v>
      </c>
      <c r="F75" s="37">
        <v>1416</v>
      </c>
      <c r="G75" s="37">
        <v>1454</v>
      </c>
      <c r="H75" s="37">
        <v>1496</v>
      </c>
      <c r="I75" s="37">
        <v>1544</v>
      </c>
      <c r="J75" s="37"/>
      <c r="K75" s="39"/>
      <c r="L75" s="38">
        <f t="shared" si="22"/>
        <v>0.18255876068376067</v>
      </c>
      <c r="M75" s="38">
        <f t="shared" si="23"/>
        <v>0.18255767435658088</v>
      </c>
      <c r="N75" s="38">
        <f t="shared" si="24"/>
        <v>0.18250497017892645</v>
      </c>
      <c r="O75" s="38">
        <f t="shared" si="25"/>
        <v>0.18281414994720169</v>
      </c>
      <c r="P75" s="38">
        <f t="shared" si="26"/>
        <v>0.1824742268041237</v>
      </c>
      <c r="Q75" s="38">
        <f t="shared" si="27"/>
        <v>0.18254865034526052</v>
      </c>
      <c r="R75" s="38">
        <f t="shared" si="28"/>
        <v>0.18255033557046979</v>
      </c>
      <c r="S75" s="38">
        <f t="shared" si="29"/>
        <v>0.1825274855183828</v>
      </c>
      <c r="T75" s="38"/>
    </row>
    <row r="76" spans="1:20" x14ac:dyDescent="0.25">
      <c r="A76" s="36" t="s">
        <v>50</v>
      </c>
      <c r="B76" s="37">
        <v>793</v>
      </c>
      <c r="C76" s="37">
        <v>794</v>
      </c>
      <c r="D76" s="37">
        <v>799</v>
      </c>
      <c r="E76" s="37">
        <v>793</v>
      </c>
      <c r="F76" s="37">
        <v>800</v>
      </c>
      <c r="G76" s="37">
        <v>810</v>
      </c>
      <c r="H76" s="37">
        <v>823</v>
      </c>
      <c r="I76" s="37">
        <v>837</v>
      </c>
      <c r="J76" s="37"/>
      <c r="K76" s="39"/>
      <c r="L76" s="38">
        <f t="shared" si="22"/>
        <v>0.11090909090909092</v>
      </c>
      <c r="M76" s="38">
        <f t="shared" si="23"/>
        <v>0.11090934488056992</v>
      </c>
      <c r="N76" s="38">
        <f t="shared" si="24"/>
        <v>0.11097222222222222</v>
      </c>
      <c r="O76" s="38">
        <f t="shared" si="25"/>
        <v>0.11072326165875454</v>
      </c>
      <c r="P76" s="38">
        <f t="shared" si="26"/>
        <v>0.11089548100914888</v>
      </c>
      <c r="Q76" s="38">
        <f t="shared" si="27"/>
        <v>0.11086777990692581</v>
      </c>
      <c r="R76" s="38">
        <f t="shared" si="28"/>
        <v>0.11087161524989897</v>
      </c>
      <c r="S76" s="38">
        <f t="shared" si="29"/>
        <v>0.11086092715231788</v>
      </c>
      <c r="T76" s="38"/>
    </row>
    <row r="77" spans="1:20" x14ac:dyDescent="0.25">
      <c r="A77" s="36" t="s">
        <v>23</v>
      </c>
      <c r="B77" s="37">
        <v>1746</v>
      </c>
      <c r="C77" s="37">
        <v>1764</v>
      </c>
      <c r="D77" s="37">
        <v>1835</v>
      </c>
      <c r="E77" s="37">
        <v>1925</v>
      </c>
      <c r="F77" s="37">
        <v>2035</v>
      </c>
      <c r="G77" s="37">
        <v>2146</v>
      </c>
      <c r="H77" s="37">
        <v>2248</v>
      </c>
      <c r="I77" s="37">
        <v>2342</v>
      </c>
      <c r="J77" s="37"/>
      <c r="K77" s="39"/>
      <c r="L77" s="38">
        <f t="shared" si="22"/>
        <v>0.10914546477464525</v>
      </c>
      <c r="M77" s="38">
        <f t="shared" si="23"/>
        <v>0.10912465202598207</v>
      </c>
      <c r="N77" s="38">
        <f t="shared" si="24"/>
        <v>0.10905741114941163</v>
      </c>
      <c r="O77" s="38">
        <f t="shared" si="25"/>
        <v>0.10947452229299363</v>
      </c>
      <c r="P77" s="38">
        <f t="shared" si="26"/>
        <v>0.10905680600214362</v>
      </c>
      <c r="Q77" s="38">
        <f t="shared" si="27"/>
        <v>0.10906134065152208</v>
      </c>
      <c r="R77" s="38">
        <f t="shared" si="28"/>
        <v>0.10904152114862242</v>
      </c>
      <c r="S77" s="38">
        <f t="shared" si="29"/>
        <v>0.10906212163546615</v>
      </c>
      <c r="T77" s="38"/>
    </row>
    <row r="78" spans="1:20" x14ac:dyDescent="0.25">
      <c r="A78" s="36" t="s">
        <v>51</v>
      </c>
      <c r="B78" s="37">
        <v>4093</v>
      </c>
      <c r="C78" s="37">
        <v>4073</v>
      </c>
      <c r="D78" s="37">
        <v>3991</v>
      </c>
      <c r="E78" s="37">
        <v>3923</v>
      </c>
      <c r="F78" s="37">
        <v>3894</v>
      </c>
      <c r="G78" s="37">
        <v>3891</v>
      </c>
      <c r="H78" s="37">
        <v>3889</v>
      </c>
      <c r="I78" s="37">
        <v>3885</v>
      </c>
      <c r="J78" s="37"/>
      <c r="K78" s="39"/>
      <c r="L78" s="38">
        <f t="shared" si="22"/>
        <v>0.13119851267750104</v>
      </c>
      <c r="M78" s="38">
        <f t="shared" si="23"/>
        <v>0.13119665002415848</v>
      </c>
      <c r="N78" s="38">
        <f t="shared" si="24"/>
        <v>0.13113192048628225</v>
      </c>
      <c r="O78" s="38">
        <f t="shared" si="25"/>
        <v>0.13096311133366717</v>
      </c>
      <c r="P78" s="38">
        <f t="shared" si="26"/>
        <v>0.13116410670978174</v>
      </c>
      <c r="Q78" s="38">
        <f t="shared" si="27"/>
        <v>0.13115582970977854</v>
      </c>
      <c r="R78" s="38">
        <f t="shared" si="28"/>
        <v>0.1311635750421585</v>
      </c>
      <c r="S78" s="38">
        <f t="shared" si="29"/>
        <v>0.13115252177435691</v>
      </c>
      <c r="T78" s="38"/>
    </row>
    <row r="79" spans="1:20" x14ac:dyDescent="0.25">
      <c r="A79" s="36" t="s">
        <v>24</v>
      </c>
      <c r="B79" s="37">
        <v>3338</v>
      </c>
      <c r="C79" s="37">
        <v>3354</v>
      </c>
      <c r="D79" s="37">
        <v>3418</v>
      </c>
      <c r="E79" s="37">
        <v>3641</v>
      </c>
      <c r="F79" s="37">
        <v>3919</v>
      </c>
      <c r="G79" s="37">
        <v>4244</v>
      </c>
      <c r="H79" s="37">
        <v>4600</v>
      </c>
      <c r="I79" s="37">
        <v>4948</v>
      </c>
      <c r="J79" s="37"/>
      <c r="K79" s="39"/>
      <c r="L79" s="38">
        <f t="shared" si="22"/>
        <v>8.6834369553341478E-2</v>
      </c>
      <c r="M79" s="38">
        <f t="shared" si="23"/>
        <v>8.6830455380951146E-2</v>
      </c>
      <c r="N79" s="38">
        <f t="shared" si="24"/>
        <v>8.6826195193822078E-2</v>
      </c>
      <c r="O79" s="38">
        <f t="shared" si="25"/>
        <v>8.7261833433193534E-2</v>
      </c>
      <c r="P79" s="38">
        <f t="shared" si="26"/>
        <v>8.6797634603884746E-2</v>
      </c>
      <c r="Q79" s="38">
        <f t="shared" si="27"/>
        <v>8.6800016361925802E-2</v>
      </c>
      <c r="R79" s="38">
        <f t="shared" si="28"/>
        <v>8.6803917498537539E-2</v>
      </c>
      <c r="S79" s="38">
        <f t="shared" si="29"/>
        <v>8.6791790913874761E-2</v>
      </c>
      <c r="T79" s="38"/>
    </row>
    <row r="80" spans="1:20" x14ac:dyDescent="0.25">
      <c r="A80" s="40" t="s">
        <v>86</v>
      </c>
      <c r="B80" s="41">
        <f>SUM(B65:B79)</f>
        <v>121332</v>
      </c>
      <c r="C80" s="41">
        <f t="shared" ref="C80" si="30">SUM(C65:C79)</f>
        <v>122238</v>
      </c>
      <c r="D80" s="41">
        <f t="shared" ref="D80:I80" si="31">SUM(D65:D79)</f>
        <v>125852</v>
      </c>
      <c r="E80" s="41">
        <f t="shared" si="31"/>
        <v>130610</v>
      </c>
      <c r="F80" s="41">
        <f t="shared" si="31"/>
        <v>137666</v>
      </c>
      <c r="G80" s="41">
        <f t="shared" si="31"/>
        <v>144153</v>
      </c>
      <c r="H80" s="41">
        <f t="shared" si="31"/>
        <v>150082</v>
      </c>
      <c r="I80" s="41">
        <f t="shared" si="31"/>
        <v>155647</v>
      </c>
      <c r="J80" s="41"/>
      <c r="K80" s="41"/>
      <c r="L80" s="42">
        <f t="shared" si="22"/>
        <v>9.592539241559131E-2</v>
      </c>
      <c r="M80" s="42">
        <f t="shared" si="23"/>
        <v>9.5826718876777087E-2</v>
      </c>
      <c r="N80" s="42">
        <f t="shared" si="24"/>
        <v>9.5442349490148015E-2</v>
      </c>
      <c r="O80" s="42">
        <f t="shared" si="25"/>
        <v>9.5760046336688831E-2</v>
      </c>
      <c r="P80" s="42">
        <f t="shared" si="26"/>
        <v>9.5409046900588601E-2</v>
      </c>
      <c r="Q80" s="42">
        <f t="shared" si="27"/>
        <v>9.5565685373682888E-2</v>
      </c>
      <c r="R80" s="42">
        <f t="shared" si="28"/>
        <v>9.5741694799345745E-2</v>
      </c>
      <c r="S80" s="42">
        <f t="shared" si="29"/>
        <v>9.5951584973192838E-2</v>
      </c>
      <c r="T80" s="42"/>
    </row>
    <row r="81" spans="1:20" x14ac:dyDescent="0.25">
      <c r="A81" s="7"/>
      <c r="B81" s="7"/>
      <c r="C81" s="7"/>
      <c r="D81" s="7"/>
      <c r="E81" s="7"/>
      <c r="F81" s="7"/>
      <c r="G81" s="7"/>
      <c r="H81" s="7"/>
      <c r="I81" s="7"/>
      <c r="J81" s="7"/>
      <c r="K81" s="7"/>
      <c r="L81" s="7"/>
      <c r="M81" s="7"/>
      <c r="N81" s="7"/>
      <c r="O81" s="7"/>
      <c r="P81" s="7"/>
      <c r="Q81" s="7"/>
      <c r="R81" s="7"/>
    </row>
    <row r="82" spans="1:20" s="9" customFormat="1" ht="26.25" customHeight="1" x14ac:dyDescent="0.25">
      <c r="A82" s="93" t="s">
        <v>84</v>
      </c>
      <c r="B82" s="93"/>
      <c r="C82" s="93"/>
      <c r="D82" s="93"/>
      <c r="E82" s="93"/>
      <c r="F82" s="93"/>
      <c r="G82" s="93"/>
      <c r="H82" s="93"/>
      <c r="I82" s="93"/>
      <c r="J82" s="93"/>
      <c r="K82" s="93"/>
      <c r="L82" s="93"/>
      <c r="M82" s="93"/>
      <c r="N82" s="93"/>
      <c r="O82" s="93"/>
      <c r="P82" s="93"/>
      <c r="Q82" s="93"/>
    </row>
    <row r="83" spans="1:20" ht="15.75" customHeight="1" x14ac:dyDescent="0.25">
      <c r="A83" s="10"/>
      <c r="B83" s="18" t="s">
        <v>60</v>
      </c>
      <c r="C83" s="18" t="s">
        <v>60</v>
      </c>
      <c r="D83" s="96" t="s">
        <v>61</v>
      </c>
      <c r="E83" s="96"/>
      <c r="F83" s="96"/>
      <c r="G83" s="96"/>
      <c r="H83" s="96"/>
      <c r="I83" s="96"/>
      <c r="J83" s="10"/>
      <c r="L83" s="96" t="s">
        <v>75</v>
      </c>
      <c r="M83" s="96"/>
      <c r="N83" s="96"/>
      <c r="O83" s="96"/>
      <c r="P83" s="96"/>
      <c r="Q83" s="96"/>
      <c r="R83" s="96"/>
      <c r="S83" s="96"/>
    </row>
    <row r="84" spans="1:20" s="13" customFormat="1" x14ac:dyDescent="0.25">
      <c r="A84" s="48" t="s">
        <v>0</v>
      </c>
      <c r="B84" s="4">
        <v>2020</v>
      </c>
      <c r="C84" s="4">
        <v>2021</v>
      </c>
      <c r="D84" s="4">
        <v>2025</v>
      </c>
      <c r="E84" s="4">
        <v>2030</v>
      </c>
      <c r="F84" s="4">
        <v>2035</v>
      </c>
      <c r="G84" s="4">
        <v>2040</v>
      </c>
      <c r="H84" s="4">
        <v>2045</v>
      </c>
      <c r="I84" s="4">
        <v>2050</v>
      </c>
      <c r="K84"/>
      <c r="L84" s="4">
        <v>2020</v>
      </c>
      <c r="M84" s="4">
        <v>2021</v>
      </c>
      <c r="N84" s="4">
        <v>2025</v>
      </c>
      <c r="O84" s="4">
        <v>2030</v>
      </c>
      <c r="P84" s="4">
        <v>2035</v>
      </c>
      <c r="Q84" s="4">
        <v>2040</v>
      </c>
      <c r="R84" s="4">
        <v>2045</v>
      </c>
      <c r="S84" s="4">
        <v>2050</v>
      </c>
    </row>
    <row r="85" spans="1:20" s="13" customFormat="1" x14ac:dyDescent="0.25">
      <c r="A85" s="36" t="s">
        <v>18</v>
      </c>
      <c r="B85" s="37">
        <v>17518</v>
      </c>
      <c r="C85" s="37">
        <v>17995</v>
      </c>
      <c r="D85" s="37">
        <v>19903</v>
      </c>
      <c r="E85" s="37">
        <v>20174</v>
      </c>
      <c r="F85" s="37">
        <v>24379</v>
      </c>
      <c r="G85" s="37">
        <v>26571</v>
      </c>
      <c r="H85" s="37">
        <v>28710</v>
      </c>
      <c r="I85" s="37">
        <v>30955</v>
      </c>
      <c r="K85"/>
      <c r="L85" s="38">
        <f t="shared" ref="L85:L100" si="32">B85/(B105+B85+B65+B45+B25)</f>
        <v>0.16418609882282373</v>
      </c>
      <c r="M85" s="38">
        <f t="shared" ref="M85:M100" si="33">C85/(C105+C85+C65+C45+C25)</f>
        <v>0.16418795620437956</v>
      </c>
      <c r="N85" s="38">
        <f t="shared" ref="N85:N100" si="34">D85/(D105+D85+D65+D45+D25)</f>
        <v>0.16419178669834514</v>
      </c>
      <c r="O85" s="38">
        <f t="shared" ref="O85:O100" si="35">E85/(E105+E85+E65+E45+E25)</f>
        <v>0.15230028234512538</v>
      </c>
      <c r="P85" s="38">
        <f t="shared" ref="P85:P100" si="36">F85/(F105+F85+F65+F45+F25)</f>
        <v>0.16419378085494724</v>
      </c>
      <c r="Q85" s="38">
        <f t="shared" ref="Q85:Q100" si="37">G85/(G105+G85+G65+G45+G25)</f>
        <v>0.16419386134575811</v>
      </c>
      <c r="R85" s="38">
        <f t="shared" ref="R85:R100" si="38">H85/(H105+H85+H65+H45+H25)</f>
        <v>0.16419224962254655</v>
      </c>
      <c r="S85" s="38">
        <f t="shared" ref="S85:S100" si="39">I85/(I105+I85+I65+I45+I25)</f>
        <v>0.16419050447936945</v>
      </c>
    </row>
    <row r="86" spans="1:20" s="13" customFormat="1" x14ac:dyDescent="0.25">
      <c r="A86" s="36" t="s">
        <v>19</v>
      </c>
      <c r="B86" s="37">
        <v>9043</v>
      </c>
      <c r="C86" s="37">
        <v>9111</v>
      </c>
      <c r="D86" s="37">
        <v>9385</v>
      </c>
      <c r="E86" s="37">
        <v>9424</v>
      </c>
      <c r="F86" s="37">
        <v>10255</v>
      </c>
      <c r="G86" s="37">
        <v>10808</v>
      </c>
      <c r="H86" s="37">
        <v>11370</v>
      </c>
      <c r="I86" s="37">
        <v>11909</v>
      </c>
      <c r="K86"/>
      <c r="L86" s="38">
        <f t="shared" si="32"/>
        <v>0.17556155235007476</v>
      </c>
      <c r="M86" s="38">
        <f t="shared" si="33"/>
        <v>0.17555928088328804</v>
      </c>
      <c r="N86" s="38">
        <f t="shared" si="34"/>
        <v>0.17557808875252562</v>
      </c>
      <c r="O86" s="38">
        <f t="shared" si="35"/>
        <v>0.17085463577359586</v>
      </c>
      <c r="P86" s="38">
        <f t="shared" si="36"/>
        <v>0.17557225770001197</v>
      </c>
      <c r="Q86" s="38">
        <f t="shared" si="37"/>
        <v>0.17556855100714749</v>
      </c>
      <c r="R86" s="38">
        <f t="shared" si="38"/>
        <v>0.17557405148319152</v>
      </c>
      <c r="S86" s="38">
        <f t="shared" si="39"/>
        <v>0.17557386958380633</v>
      </c>
    </row>
    <row r="87" spans="1:20" s="13" customFormat="1" x14ac:dyDescent="0.25">
      <c r="A87" s="36" t="s">
        <v>44</v>
      </c>
      <c r="B87" s="37">
        <v>1337</v>
      </c>
      <c r="C87" s="37">
        <v>1340</v>
      </c>
      <c r="D87" s="37">
        <v>1353</v>
      </c>
      <c r="E87" s="37">
        <v>1355</v>
      </c>
      <c r="F87" s="37">
        <v>1398</v>
      </c>
      <c r="G87" s="37">
        <v>1421</v>
      </c>
      <c r="H87" s="37">
        <v>1447</v>
      </c>
      <c r="I87" s="37">
        <v>1479</v>
      </c>
      <c r="K87"/>
      <c r="L87" s="38">
        <f t="shared" si="32"/>
        <v>0.10406288916562889</v>
      </c>
      <c r="M87" s="38">
        <f t="shared" si="33"/>
        <v>0.10402919028025774</v>
      </c>
      <c r="N87" s="38">
        <f t="shared" si="34"/>
        <v>0.10398893244178004</v>
      </c>
      <c r="O87" s="38">
        <f t="shared" si="35"/>
        <v>0.10245746691871456</v>
      </c>
      <c r="P87" s="38">
        <f t="shared" si="36"/>
        <v>0.10395597858417609</v>
      </c>
      <c r="Q87" s="38">
        <f t="shared" si="37"/>
        <v>0.10404920553562276</v>
      </c>
      <c r="R87" s="38">
        <f t="shared" si="38"/>
        <v>0.10398102903133084</v>
      </c>
      <c r="S87" s="38">
        <f t="shared" si="39"/>
        <v>0.10401575356916802</v>
      </c>
    </row>
    <row r="88" spans="1:20" s="20" customFormat="1" x14ac:dyDescent="0.25">
      <c r="A88" s="36" t="s">
        <v>20</v>
      </c>
      <c r="B88" s="37">
        <v>87361</v>
      </c>
      <c r="C88" s="37">
        <v>87895</v>
      </c>
      <c r="D88" s="37">
        <v>90031</v>
      </c>
      <c r="E88" s="37">
        <v>90332</v>
      </c>
      <c r="F88" s="37">
        <v>97399</v>
      </c>
      <c r="G88" s="37">
        <v>101401</v>
      </c>
      <c r="H88" s="37">
        <v>104823</v>
      </c>
      <c r="I88" s="37">
        <v>107779</v>
      </c>
      <c r="J88" s="37"/>
      <c r="K88" s="37"/>
      <c r="L88" s="38">
        <f t="shared" si="32"/>
        <v>0.10600969560178865</v>
      </c>
      <c r="M88" s="38">
        <f t="shared" si="33"/>
        <v>0.10600947506042523</v>
      </c>
      <c r="N88" s="38">
        <f t="shared" si="34"/>
        <v>0.10600849424395459</v>
      </c>
      <c r="O88" s="38">
        <f t="shared" si="35"/>
        <v>0.1034161017812637</v>
      </c>
      <c r="P88" s="38">
        <f t="shared" si="36"/>
        <v>0.10600755556474636</v>
      </c>
      <c r="Q88" s="38">
        <f t="shared" si="37"/>
        <v>0.10600755845255581</v>
      </c>
      <c r="R88" s="38">
        <f t="shared" si="38"/>
        <v>0.10600795694270557</v>
      </c>
      <c r="S88" s="38">
        <f t="shared" si="39"/>
        <v>0.10600813411953319</v>
      </c>
      <c r="T88" s="38"/>
    </row>
    <row r="89" spans="1:20" s="19" customFormat="1" x14ac:dyDescent="0.25">
      <c r="A89" s="36" t="s">
        <v>45</v>
      </c>
      <c r="B89" s="37">
        <v>1289</v>
      </c>
      <c r="C89" s="37">
        <v>1282</v>
      </c>
      <c r="D89" s="37">
        <v>1251</v>
      </c>
      <c r="E89" s="37">
        <v>1247</v>
      </c>
      <c r="F89" s="37">
        <v>1200</v>
      </c>
      <c r="G89" s="37">
        <v>1191</v>
      </c>
      <c r="H89" s="37">
        <v>1189</v>
      </c>
      <c r="I89" s="37">
        <v>1185</v>
      </c>
      <c r="J89" s="37"/>
      <c r="K89" s="37"/>
      <c r="L89" s="38">
        <f t="shared" si="32"/>
        <v>0.16593717816683831</v>
      </c>
      <c r="M89" s="38">
        <f t="shared" si="33"/>
        <v>0.16595469255663431</v>
      </c>
      <c r="N89" s="38">
        <f t="shared" si="34"/>
        <v>0.16582714740190879</v>
      </c>
      <c r="O89" s="38">
        <f t="shared" si="35"/>
        <v>0.16942934782608696</v>
      </c>
      <c r="P89" s="38">
        <f t="shared" si="36"/>
        <v>0.1659062629614268</v>
      </c>
      <c r="Q89" s="38">
        <f t="shared" si="37"/>
        <v>0.16583124477861319</v>
      </c>
      <c r="R89" s="38">
        <f t="shared" si="38"/>
        <v>0.16580672151722214</v>
      </c>
      <c r="S89" s="38">
        <f t="shared" si="39"/>
        <v>0.16598963440257739</v>
      </c>
      <c r="T89" s="38"/>
    </row>
    <row r="90" spans="1:20" x14ac:dyDescent="0.25">
      <c r="A90" s="36" t="s">
        <v>46</v>
      </c>
      <c r="B90" s="37">
        <v>2394</v>
      </c>
      <c r="C90" s="37">
        <v>2390</v>
      </c>
      <c r="D90" s="37">
        <v>2374</v>
      </c>
      <c r="E90" s="37">
        <v>2373</v>
      </c>
      <c r="F90" s="37">
        <v>2410</v>
      </c>
      <c r="G90" s="37">
        <v>2464</v>
      </c>
      <c r="H90" s="37">
        <v>2525</v>
      </c>
      <c r="I90" s="37">
        <v>2580</v>
      </c>
      <c r="J90" s="37"/>
      <c r="K90" s="37"/>
      <c r="L90" s="38">
        <f t="shared" si="32"/>
        <v>0.10175110506630398</v>
      </c>
      <c r="M90" s="38">
        <f t="shared" si="33"/>
        <v>0.10173243093687481</v>
      </c>
      <c r="N90" s="38">
        <f t="shared" si="34"/>
        <v>0.10167894466335446</v>
      </c>
      <c r="O90" s="38">
        <f t="shared" si="35"/>
        <v>0.10188484822463613</v>
      </c>
      <c r="P90" s="38">
        <f t="shared" si="36"/>
        <v>0.10170063721146137</v>
      </c>
      <c r="Q90" s="38">
        <f t="shared" si="37"/>
        <v>0.10174250557436618</v>
      </c>
      <c r="R90" s="38">
        <f t="shared" si="38"/>
        <v>0.10171608121173058</v>
      </c>
      <c r="S90" s="38">
        <f t="shared" si="39"/>
        <v>0.10171095166758654</v>
      </c>
      <c r="T90" s="38"/>
    </row>
    <row r="91" spans="1:20" s="9" customFormat="1" x14ac:dyDescent="0.25">
      <c r="A91" s="36" t="s">
        <v>21</v>
      </c>
      <c r="B91" s="37">
        <v>9341</v>
      </c>
      <c r="C91" s="37">
        <v>9423</v>
      </c>
      <c r="D91" s="37">
        <v>9752</v>
      </c>
      <c r="E91" s="37">
        <v>9867</v>
      </c>
      <c r="F91" s="37">
        <v>10905</v>
      </c>
      <c r="G91" s="37">
        <v>11447</v>
      </c>
      <c r="H91" s="37">
        <v>11861</v>
      </c>
      <c r="I91" s="37">
        <v>12225</v>
      </c>
      <c r="J91" s="37"/>
      <c r="K91" s="37"/>
      <c r="L91" s="38">
        <f t="shared" si="32"/>
        <v>0.13248705765548544</v>
      </c>
      <c r="M91" s="38">
        <f t="shared" si="33"/>
        <v>0.12942259092407427</v>
      </c>
      <c r="N91" s="38">
        <f t="shared" si="34"/>
        <v>0.11890797800348725</v>
      </c>
      <c r="O91" s="38">
        <f t="shared" si="35"/>
        <v>0.11305384007241312</v>
      </c>
      <c r="P91" s="38">
        <f t="shared" si="36"/>
        <v>0.1143285491125253</v>
      </c>
      <c r="Q91" s="38">
        <f t="shared" si="37"/>
        <v>0.11507876667571453</v>
      </c>
      <c r="R91" s="38">
        <f t="shared" si="38"/>
        <v>0.11560541525745865</v>
      </c>
      <c r="S91" s="38">
        <f t="shared" si="39"/>
        <v>0.11603956260915788</v>
      </c>
      <c r="T91" s="38"/>
    </row>
    <row r="92" spans="1:20" s="9" customFormat="1" ht="15.75" customHeight="1" x14ac:dyDescent="0.25">
      <c r="A92" s="36" t="s">
        <v>47</v>
      </c>
      <c r="B92" s="37">
        <v>2383</v>
      </c>
      <c r="C92" s="37">
        <v>2374</v>
      </c>
      <c r="D92" s="37">
        <v>2340</v>
      </c>
      <c r="E92" s="37">
        <v>2338</v>
      </c>
      <c r="F92" s="37">
        <v>2325</v>
      </c>
      <c r="G92" s="37">
        <v>2347</v>
      </c>
      <c r="H92" s="37">
        <v>2388</v>
      </c>
      <c r="I92" s="37">
        <v>2424</v>
      </c>
      <c r="J92" s="37"/>
      <c r="K92" s="37"/>
      <c r="L92" s="38">
        <f t="shared" si="32"/>
        <v>0.11157934166783724</v>
      </c>
      <c r="M92" s="38">
        <f t="shared" si="33"/>
        <v>0.11155490813401626</v>
      </c>
      <c r="N92" s="38">
        <f t="shared" si="34"/>
        <v>0.11156138259833134</v>
      </c>
      <c r="O92" s="38">
        <f t="shared" si="35"/>
        <v>0.1122257956127298</v>
      </c>
      <c r="P92" s="38">
        <f t="shared" si="36"/>
        <v>0.11153753897817223</v>
      </c>
      <c r="Q92" s="38">
        <f t="shared" si="37"/>
        <v>0.11149114056339367</v>
      </c>
      <c r="R92" s="38">
        <f t="shared" si="38"/>
        <v>0.11155229597795113</v>
      </c>
      <c r="S92" s="38">
        <f t="shared" si="39"/>
        <v>0.11152005888847995</v>
      </c>
      <c r="T92" s="38"/>
    </row>
    <row r="93" spans="1:20" x14ac:dyDescent="0.25">
      <c r="A93" s="36" t="s">
        <v>22</v>
      </c>
      <c r="B93" s="37">
        <v>1644</v>
      </c>
      <c r="C93" s="37">
        <v>1659</v>
      </c>
      <c r="D93" s="37">
        <v>1716</v>
      </c>
      <c r="E93" s="37">
        <v>1726</v>
      </c>
      <c r="F93" s="37">
        <v>1855</v>
      </c>
      <c r="G93" s="37">
        <v>1937</v>
      </c>
      <c r="H93" s="37">
        <v>2017</v>
      </c>
      <c r="I93" s="37">
        <v>2098</v>
      </c>
      <c r="J93" s="37"/>
      <c r="K93" s="37"/>
      <c r="L93" s="38">
        <f t="shared" si="32"/>
        <v>8.4420252644551705E-2</v>
      </c>
      <c r="M93" s="38">
        <f t="shared" si="33"/>
        <v>8.444467067087448E-2</v>
      </c>
      <c r="N93" s="38">
        <f t="shared" si="34"/>
        <v>8.439482614469089E-2</v>
      </c>
      <c r="O93" s="38">
        <f t="shared" si="35"/>
        <v>8.2206134501809872E-2</v>
      </c>
      <c r="P93" s="38">
        <f t="shared" si="36"/>
        <v>8.4410265744448487E-2</v>
      </c>
      <c r="Q93" s="38">
        <f t="shared" si="37"/>
        <v>8.4393516904844895E-2</v>
      </c>
      <c r="R93" s="38">
        <f t="shared" si="38"/>
        <v>8.4410964636953342E-2</v>
      </c>
      <c r="S93" s="38">
        <f t="shared" si="39"/>
        <v>8.438580966937495E-2</v>
      </c>
      <c r="T93" s="38"/>
    </row>
    <row r="94" spans="1:20" s="13" customFormat="1" x14ac:dyDescent="0.25">
      <c r="A94" s="36" t="s">
        <v>48</v>
      </c>
      <c r="B94" s="37">
        <v>2573</v>
      </c>
      <c r="C94" s="37">
        <v>2559</v>
      </c>
      <c r="D94" s="37">
        <v>2500</v>
      </c>
      <c r="E94" s="37">
        <v>2498</v>
      </c>
      <c r="F94" s="37">
        <v>2510</v>
      </c>
      <c r="G94" s="37">
        <v>2537</v>
      </c>
      <c r="H94" s="37">
        <v>2537</v>
      </c>
      <c r="I94" s="37">
        <v>2523</v>
      </c>
      <c r="J94" s="37"/>
      <c r="K94" s="39"/>
      <c r="L94" s="38">
        <f t="shared" si="32"/>
        <v>9.595375722543352E-2</v>
      </c>
      <c r="M94" s="38">
        <f t="shared" si="33"/>
        <v>9.5968498031126948E-2</v>
      </c>
      <c r="N94" s="38">
        <f t="shared" si="34"/>
        <v>9.5891987265544085E-2</v>
      </c>
      <c r="O94" s="38">
        <f t="shared" si="35"/>
        <v>9.6653124395434317E-2</v>
      </c>
      <c r="P94" s="38">
        <f t="shared" si="36"/>
        <v>9.5915013947800831E-2</v>
      </c>
      <c r="Q94" s="38">
        <f t="shared" si="37"/>
        <v>9.5931331770400058E-2</v>
      </c>
      <c r="R94" s="38">
        <f t="shared" si="38"/>
        <v>9.5931331770400058E-2</v>
      </c>
      <c r="S94" s="38">
        <f t="shared" si="39"/>
        <v>9.5979001027123673E-2</v>
      </c>
      <c r="T94" s="38"/>
    </row>
    <row r="95" spans="1:20" s="13" customFormat="1" x14ac:dyDescent="0.25">
      <c r="A95" s="36" t="s">
        <v>49</v>
      </c>
      <c r="B95" s="37">
        <v>1009</v>
      </c>
      <c r="C95" s="37">
        <v>1011</v>
      </c>
      <c r="D95" s="37">
        <v>1017</v>
      </c>
      <c r="E95" s="37">
        <v>1018</v>
      </c>
      <c r="F95" s="37">
        <v>1046</v>
      </c>
      <c r="G95" s="37">
        <v>1073</v>
      </c>
      <c r="H95" s="37">
        <v>1104</v>
      </c>
      <c r="I95" s="37">
        <v>1139</v>
      </c>
      <c r="J95" s="37"/>
      <c r="K95" s="39"/>
      <c r="L95" s="38">
        <f t="shared" si="32"/>
        <v>0.13474893162393162</v>
      </c>
      <c r="M95" s="38">
        <f t="shared" si="33"/>
        <v>0.13481797573009735</v>
      </c>
      <c r="N95" s="38">
        <f t="shared" si="34"/>
        <v>0.13479125248508947</v>
      </c>
      <c r="O95" s="38">
        <f t="shared" si="35"/>
        <v>0.13437170010559663</v>
      </c>
      <c r="P95" s="38">
        <f t="shared" si="36"/>
        <v>0.13479381443298968</v>
      </c>
      <c r="Q95" s="38">
        <f t="shared" si="37"/>
        <v>0.13471437539234149</v>
      </c>
      <c r="R95" s="38">
        <f t="shared" si="38"/>
        <v>0.1347162904209884</v>
      </c>
      <c r="S95" s="38">
        <f t="shared" si="39"/>
        <v>0.13464948575481736</v>
      </c>
      <c r="T95" s="38"/>
    </row>
    <row r="96" spans="1:20" s="13" customFormat="1" x14ac:dyDescent="0.25">
      <c r="A96" s="36" t="s">
        <v>50</v>
      </c>
      <c r="B96" s="37">
        <v>879</v>
      </c>
      <c r="C96" s="37">
        <v>880</v>
      </c>
      <c r="D96" s="37">
        <v>884</v>
      </c>
      <c r="E96" s="37">
        <v>883</v>
      </c>
      <c r="F96" s="37">
        <v>886</v>
      </c>
      <c r="G96" s="37">
        <v>897</v>
      </c>
      <c r="H96" s="37">
        <v>911</v>
      </c>
      <c r="I96" s="37">
        <v>927</v>
      </c>
      <c r="J96" s="37"/>
      <c r="K96" s="39"/>
      <c r="L96" s="38">
        <f t="shared" si="32"/>
        <v>0.12293706293706294</v>
      </c>
      <c r="M96" s="38">
        <f t="shared" si="33"/>
        <v>0.12292219583740746</v>
      </c>
      <c r="N96" s="38">
        <f t="shared" si="34"/>
        <v>0.12277777777777778</v>
      </c>
      <c r="O96" s="38">
        <f t="shared" si="35"/>
        <v>0.12328958391510751</v>
      </c>
      <c r="P96" s="38">
        <f t="shared" si="36"/>
        <v>0.12281674521763238</v>
      </c>
      <c r="Q96" s="38">
        <f t="shared" si="37"/>
        <v>0.12277580071174377</v>
      </c>
      <c r="R96" s="38">
        <f t="shared" si="38"/>
        <v>0.12272666037990031</v>
      </c>
      <c r="S96" s="38">
        <f t="shared" si="39"/>
        <v>0.12278145695364238</v>
      </c>
      <c r="T96" s="38"/>
    </row>
    <row r="97" spans="1:20" s="13" customFormat="1" x14ac:dyDescent="0.25">
      <c r="A97" s="36" t="s">
        <v>23</v>
      </c>
      <c r="B97" s="37">
        <v>1500</v>
      </c>
      <c r="C97" s="37">
        <v>1516</v>
      </c>
      <c r="D97" s="37">
        <v>1577</v>
      </c>
      <c r="E97" s="37">
        <v>1587</v>
      </c>
      <c r="F97" s="37">
        <v>1748</v>
      </c>
      <c r="G97" s="37">
        <v>1844</v>
      </c>
      <c r="H97" s="37">
        <v>1932</v>
      </c>
      <c r="I97" s="37">
        <v>2012</v>
      </c>
      <c r="J97" s="37"/>
      <c r="K97" s="39"/>
      <c r="L97" s="38">
        <f t="shared" si="32"/>
        <v>9.3767581421516533E-2</v>
      </c>
      <c r="M97" s="38">
        <f t="shared" si="33"/>
        <v>9.3782864212805447E-2</v>
      </c>
      <c r="N97" s="38">
        <f t="shared" si="34"/>
        <v>9.3723998573636044E-2</v>
      </c>
      <c r="O97" s="38">
        <f t="shared" si="35"/>
        <v>9.0252502274795268E-2</v>
      </c>
      <c r="P97" s="38">
        <f t="shared" si="36"/>
        <v>9.3676312968917472E-2</v>
      </c>
      <c r="Q97" s="38">
        <f t="shared" si="37"/>
        <v>9.371347258220257E-2</v>
      </c>
      <c r="R97" s="38">
        <f t="shared" si="38"/>
        <v>9.3713620488940635E-2</v>
      </c>
      <c r="S97" s="38">
        <f t="shared" si="39"/>
        <v>9.3694700568128897E-2</v>
      </c>
      <c r="T97" s="38"/>
    </row>
    <row r="98" spans="1:20" s="13" customFormat="1" x14ac:dyDescent="0.25">
      <c r="A98" s="36" t="s">
        <v>51</v>
      </c>
      <c r="B98" s="37">
        <v>3033</v>
      </c>
      <c r="C98" s="37">
        <v>3018</v>
      </c>
      <c r="D98" s="37">
        <v>2958</v>
      </c>
      <c r="E98" s="37">
        <v>2953</v>
      </c>
      <c r="F98" s="37">
        <v>2886</v>
      </c>
      <c r="G98" s="37">
        <v>2883</v>
      </c>
      <c r="H98" s="37">
        <v>2882</v>
      </c>
      <c r="I98" s="37">
        <v>2880</v>
      </c>
      <c r="J98" s="37"/>
      <c r="K98" s="39"/>
      <c r="L98" s="38">
        <f t="shared" si="32"/>
        <v>9.7220886623713823E-2</v>
      </c>
      <c r="M98" s="38">
        <f t="shared" si="33"/>
        <v>9.7213722016427764E-2</v>
      </c>
      <c r="N98" s="38">
        <f t="shared" si="34"/>
        <v>9.7190734351897484E-2</v>
      </c>
      <c r="O98" s="38">
        <f t="shared" si="35"/>
        <v>9.8581205141044903E-2</v>
      </c>
      <c r="P98" s="38">
        <f t="shared" si="36"/>
        <v>9.7210994341147938E-2</v>
      </c>
      <c r="Q98" s="38">
        <f t="shared" si="37"/>
        <v>9.7178683385579931E-2</v>
      </c>
      <c r="R98" s="38">
        <f t="shared" si="38"/>
        <v>9.7200674536256318E-2</v>
      </c>
      <c r="S98" s="38">
        <f t="shared" si="39"/>
        <v>9.72250354466275E-2</v>
      </c>
      <c r="T98" s="38"/>
    </row>
    <row r="99" spans="1:20" s="13" customFormat="1" x14ac:dyDescent="0.25">
      <c r="A99" s="36" t="s">
        <v>24</v>
      </c>
      <c r="B99" s="37">
        <v>3483</v>
      </c>
      <c r="C99" s="37">
        <v>3499</v>
      </c>
      <c r="D99" s="37">
        <v>3565</v>
      </c>
      <c r="E99" s="37">
        <v>3584</v>
      </c>
      <c r="F99" s="37">
        <v>4090</v>
      </c>
      <c r="G99" s="37">
        <v>4429</v>
      </c>
      <c r="H99" s="37">
        <v>4800</v>
      </c>
      <c r="I99" s="37">
        <v>5164</v>
      </c>
      <c r="J99" s="37"/>
      <c r="K99" s="39"/>
      <c r="L99" s="38">
        <f t="shared" si="32"/>
        <v>9.0606383808953986E-2</v>
      </c>
      <c r="M99" s="38">
        <f t="shared" si="33"/>
        <v>9.0584306314236154E-2</v>
      </c>
      <c r="N99" s="38">
        <f t="shared" si="34"/>
        <v>9.0560382055580951E-2</v>
      </c>
      <c r="O99" s="38">
        <f t="shared" si="35"/>
        <v>8.5895745955662073E-2</v>
      </c>
      <c r="P99" s="38">
        <f t="shared" si="36"/>
        <v>9.0584926136741156E-2</v>
      </c>
      <c r="Q99" s="38">
        <f t="shared" si="37"/>
        <v>9.0583711702867428E-2</v>
      </c>
      <c r="R99" s="38">
        <f t="shared" si="38"/>
        <v>9.0578000868039174E-2</v>
      </c>
      <c r="S99" s="38">
        <f t="shared" si="39"/>
        <v>9.0580599894755309E-2</v>
      </c>
      <c r="T99" s="38"/>
    </row>
    <row r="100" spans="1:20" s="13" customFormat="1" x14ac:dyDescent="0.25">
      <c r="A100" s="40" t="s">
        <v>86</v>
      </c>
      <c r="B100" s="41">
        <f>SUM(B85:B99)</f>
        <v>144787</v>
      </c>
      <c r="C100" s="41">
        <f t="shared" ref="C100" si="40">SUM(C85:C99)</f>
        <v>145952</v>
      </c>
      <c r="D100" s="41">
        <f t="shared" ref="D100:I100" si="41">SUM(D85:D99)</f>
        <v>150606</v>
      </c>
      <c r="E100" s="41">
        <f t="shared" si="41"/>
        <v>151359</v>
      </c>
      <c r="F100" s="41">
        <f t="shared" si="41"/>
        <v>165292</v>
      </c>
      <c r="G100" s="41">
        <f t="shared" si="41"/>
        <v>173250</v>
      </c>
      <c r="H100" s="41">
        <f t="shared" si="41"/>
        <v>180496</v>
      </c>
      <c r="I100" s="41">
        <f t="shared" si="41"/>
        <v>187279</v>
      </c>
      <c r="J100" s="41"/>
      <c r="K100" s="41"/>
      <c r="L100" s="42">
        <f t="shared" si="32"/>
        <v>0.11446897596410031</v>
      </c>
      <c r="M100" s="42">
        <f t="shared" si="33"/>
        <v>0.11441696750195005</v>
      </c>
      <c r="N100" s="42">
        <f t="shared" si="34"/>
        <v>0.11421503422522672</v>
      </c>
      <c r="O100" s="42">
        <f t="shared" si="35"/>
        <v>0.11097270387776499</v>
      </c>
      <c r="P100" s="42">
        <f t="shared" si="36"/>
        <v>0.11455517106832545</v>
      </c>
      <c r="Q100" s="42">
        <f t="shared" si="37"/>
        <v>0.11485543131943533</v>
      </c>
      <c r="R100" s="42">
        <f t="shared" si="38"/>
        <v>0.1151436744213344</v>
      </c>
      <c r="S100" s="42">
        <f t="shared" si="39"/>
        <v>0.11545173939873291</v>
      </c>
      <c r="T100" s="42"/>
    </row>
    <row r="101" spans="1:20" x14ac:dyDescent="0.25">
      <c r="A101" s="7"/>
      <c r="B101" s="7"/>
      <c r="C101" s="7"/>
      <c r="D101" s="7"/>
      <c r="E101" s="7"/>
      <c r="F101" s="7"/>
      <c r="G101" s="7"/>
      <c r="H101" s="7"/>
      <c r="I101" s="7"/>
      <c r="J101" s="7"/>
      <c r="K101" s="7"/>
      <c r="L101" s="7"/>
      <c r="M101" s="7"/>
      <c r="N101" s="7"/>
      <c r="O101" s="7"/>
      <c r="P101" s="7"/>
      <c r="Q101" s="7"/>
      <c r="R101" s="7"/>
    </row>
    <row r="102" spans="1:20" s="9" customFormat="1" ht="26.25" customHeight="1" x14ac:dyDescent="0.25">
      <c r="A102" s="93" t="s">
        <v>85</v>
      </c>
      <c r="B102" s="93"/>
      <c r="C102" s="93"/>
      <c r="D102" s="93"/>
      <c r="E102" s="93"/>
      <c r="F102" s="93"/>
      <c r="G102" s="93"/>
      <c r="H102" s="93"/>
      <c r="I102" s="93"/>
      <c r="J102" s="93"/>
      <c r="K102" s="93"/>
      <c r="L102" s="93"/>
      <c r="M102" s="93"/>
      <c r="N102" s="93"/>
      <c r="O102" s="93"/>
      <c r="P102" s="93"/>
      <c r="Q102" s="93"/>
      <c r="R102" s="49"/>
    </row>
    <row r="103" spans="1:20" ht="15.75" customHeight="1" x14ac:dyDescent="0.25">
      <c r="A103" s="10"/>
      <c r="B103" s="18" t="s">
        <v>60</v>
      </c>
      <c r="C103" s="18" t="s">
        <v>60</v>
      </c>
      <c r="D103" s="96" t="s">
        <v>61</v>
      </c>
      <c r="E103" s="96"/>
      <c r="F103" s="96"/>
      <c r="G103" s="96"/>
      <c r="H103" s="96"/>
      <c r="I103" s="96"/>
      <c r="J103" s="10"/>
      <c r="L103" s="96" t="s">
        <v>75</v>
      </c>
      <c r="M103" s="96"/>
      <c r="N103" s="96"/>
      <c r="O103" s="96"/>
      <c r="P103" s="96"/>
      <c r="Q103" s="96"/>
      <c r="R103" s="96"/>
      <c r="S103" s="96"/>
    </row>
    <row r="104" spans="1:20" s="13" customFormat="1" x14ac:dyDescent="0.25">
      <c r="A104" s="48" t="s">
        <v>0</v>
      </c>
      <c r="B104" s="4">
        <v>2020</v>
      </c>
      <c r="C104" s="4">
        <v>2021</v>
      </c>
      <c r="D104" s="4">
        <v>2025</v>
      </c>
      <c r="E104" s="4">
        <v>2030</v>
      </c>
      <c r="F104" s="4">
        <v>2035</v>
      </c>
      <c r="G104" s="4">
        <v>2040</v>
      </c>
      <c r="H104" s="4">
        <v>2045</v>
      </c>
      <c r="I104" s="4">
        <v>2050</v>
      </c>
      <c r="K104" s="7"/>
      <c r="L104" s="4">
        <v>2020</v>
      </c>
      <c r="M104" s="4">
        <v>2021</v>
      </c>
      <c r="N104" s="4">
        <v>2025</v>
      </c>
      <c r="O104" s="4">
        <v>2030</v>
      </c>
      <c r="P104" s="4">
        <v>2035</v>
      </c>
      <c r="Q104" s="4">
        <v>2040</v>
      </c>
      <c r="R104" s="4">
        <v>2045</v>
      </c>
      <c r="S104" s="4">
        <v>2050</v>
      </c>
    </row>
    <row r="105" spans="1:20" s="13" customFormat="1" x14ac:dyDescent="0.25">
      <c r="A105" s="36" t="s">
        <v>18</v>
      </c>
      <c r="B105" s="37">
        <v>11835</v>
      </c>
      <c r="C105" s="37">
        <v>12156</v>
      </c>
      <c r="D105" s="37">
        <v>13444</v>
      </c>
      <c r="E105" s="37">
        <v>14900</v>
      </c>
      <c r="F105" s="37">
        <v>16467</v>
      </c>
      <c r="G105" s="37">
        <v>17948</v>
      </c>
      <c r="H105" s="37">
        <v>19393</v>
      </c>
      <c r="I105" s="37">
        <v>20909</v>
      </c>
      <c r="K105" s="7"/>
      <c r="L105" s="38">
        <f t="shared" ref="L105:L120" si="42">B105/(B105+B85+B65+B45+B25)</f>
        <v>0.11092262127914823</v>
      </c>
      <c r="M105" s="38">
        <f t="shared" ref="M105:M120" si="43">C105/(C105+C85+C65+C45+C25)</f>
        <v>0.11091240875912409</v>
      </c>
      <c r="N105" s="38">
        <f t="shared" ref="N105:N120" si="44">D105/(D105+D85+D65+D45+D25)</f>
        <v>0.11090762098038245</v>
      </c>
      <c r="O105" s="38">
        <f t="shared" ref="O105:O120" si="45">E105/(E105+E85+E65+E45+E25)</f>
        <v>0.1124850900635654</v>
      </c>
      <c r="P105" s="38">
        <f t="shared" ref="P105:P120" si="46">F105/(F105+F85+F65+F45+F25)</f>
        <v>0.11090606625942065</v>
      </c>
      <c r="Q105" s="38">
        <f t="shared" ref="Q105:Q120" si="47">G105/(G105+G85+G65+G45+G25)</f>
        <v>0.11090856284797963</v>
      </c>
      <c r="R105" s="38">
        <f t="shared" ref="R105:R120" si="48">H105/(H105+H85+H65+H45+H25)</f>
        <v>0.11090840463009562</v>
      </c>
      <c r="S105" s="38">
        <f t="shared" ref="S105:S120" si="49">I105/(I105+I85+I65+I45+I25)</f>
        <v>0.11090483793116251</v>
      </c>
    </row>
    <row r="106" spans="1:20" s="13" customFormat="1" x14ac:dyDescent="0.25">
      <c r="A106" s="36" t="s">
        <v>19</v>
      </c>
      <c r="B106" s="37">
        <v>8328</v>
      </c>
      <c r="C106" s="37">
        <v>8391</v>
      </c>
      <c r="D106" s="37">
        <v>8642</v>
      </c>
      <c r="E106" s="37">
        <v>8969</v>
      </c>
      <c r="F106" s="37">
        <v>9443</v>
      </c>
      <c r="G106" s="37">
        <v>9952</v>
      </c>
      <c r="H106" s="37">
        <v>10469</v>
      </c>
      <c r="I106" s="37">
        <v>10966</v>
      </c>
      <c r="K106" s="7"/>
      <c r="L106" s="38">
        <f t="shared" si="42"/>
        <v>0.16168048302238444</v>
      </c>
      <c r="M106" s="38">
        <f t="shared" si="43"/>
        <v>0.16168564656916584</v>
      </c>
      <c r="N106" s="38">
        <f t="shared" si="44"/>
        <v>0.16167776696849509</v>
      </c>
      <c r="O106" s="38">
        <f t="shared" si="45"/>
        <v>0.16260560571449292</v>
      </c>
      <c r="P106" s="38">
        <f t="shared" si="46"/>
        <v>0.16167029053741719</v>
      </c>
      <c r="Q106" s="38">
        <f t="shared" si="47"/>
        <v>0.16166341780376869</v>
      </c>
      <c r="R106" s="38">
        <f t="shared" si="48"/>
        <v>0.16166092743865718</v>
      </c>
      <c r="S106" s="38">
        <f t="shared" si="49"/>
        <v>0.16167126155479219</v>
      </c>
    </row>
    <row r="107" spans="1:20" s="13" customFormat="1" x14ac:dyDescent="0.25">
      <c r="A107" s="36" t="s">
        <v>44</v>
      </c>
      <c r="B107" s="37">
        <v>1721</v>
      </c>
      <c r="C107" s="37">
        <v>1726</v>
      </c>
      <c r="D107" s="37">
        <v>1743</v>
      </c>
      <c r="E107" s="37">
        <v>1774</v>
      </c>
      <c r="F107" s="37">
        <v>1801</v>
      </c>
      <c r="G107" s="37">
        <v>1829</v>
      </c>
      <c r="H107" s="37">
        <v>1865</v>
      </c>
      <c r="I107" s="37">
        <v>1905</v>
      </c>
      <c r="K107" s="7"/>
      <c r="L107" s="38">
        <f t="shared" si="42"/>
        <v>0.1339508094645081</v>
      </c>
      <c r="M107" s="38">
        <f t="shared" si="43"/>
        <v>0.13399580777889916</v>
      </c>
      <c r="N107" s="38">
        <f t="shared" si="44"/>
        <v>0.13396356928752595</v>
      </c>
      <c r="O107" s="38">
        <f t="shared" si="45"/>
        <v>0.13413988657844991</v>
      </c>
      <c r="P107" s="38">
        <f t="shared" si="46"/>
        <v>0.13392325996430696</v>
      </c>
      <c r="Q107" s="38">
        <f t="shared" si="47"/>
        <v>0.13392399502086841</v>
      </c>
      <c r="R107" s="38">
        <f t="shared" si="48"/>
        <v>0.13401839609083069</v>
      </c>
      <c r="S107" s="38">
        <f t="shared" si="49"/>
        <v>0.13397566636191013</v>
      </c>
    </row>
    <row r="108" spans="1:20" s="20" customFormat="1" x14ac:dyDescent="0.25">
      <c r="A108" s="36" t="s">
        <v>20</v>
      </c>
      <c r="B108" s="37">
        <v>143647</v>
      </c>
      <c r="C108" s="37">
        <v>144526</v>
      </c>
      <c r="D108" s="37">
        <v>148040</v>
      </c>
      <c r="E108" s="37">
        <v>152699</v>
      </c>
      <c r="F108" s="37">
        <v>160157</v>
      </c>
      <c r="G108" s="37">
        <v>166737</v>
      </c>
      <c r="H108" s="37">
        <v>172363</v>
      </c>
      <c r="I108" s="37">
        <v>177223</v>
      </c>
      <c r="J108" s="37"/>
      <c r="K108" s="37"/>
      <c r="L108" s="38">
        <f t="shared" si="42"/>
        <v>0.17431090239477723</v>
      </c>
      <c r="M108" s="38">
        <f t="shared" si="43"/>
        <v>0.17431168317404874</v>
      </c>
      <c r="N108" s="38">
        <f t="shared" si="44"/>
        <v>0.17431215345686527</v>
      </c>
      <c r="O108" s="38">
        <f t="shared" si="45"/>
        <v>0.1748166245173049</v>
      </c>
      <c r="P108" s="38">
        <f t="shared" si="46"/>
        <v>0.17431238592370643</v>
      </c>
      <c r="Q108" s="38">
        <f t="shared" si="47"/>
        <v>0.1743117156014615</v>
      </c>
      <c r="R108" s="38">
        <f t="shared" si="48"/>
        <v>0.17431145342640031</v>
      </c>
      <c r="S108" s="38">
        <f t="shared" si="49"/>
        <v>0.1743111325310685</v>
      </c>
      <c r="T108" s="38"/>
    </row>
    <row r="109" spans="1:20" s="19" customFormat="1" x14ac:dyDescent="0.25">
      <c r="A109" s="36" t="s">
        <v>45</v>
      </c>
      <c r="B109" s="37">
        <v>1410</v>
      </c>
      <c r="C109" s="37">
        <v>1402</v>
      </c>
      <c r="D109" s="37">
        <v>1369</v>
      </c>
      <c r="E109" s="37">
        <v>1329</v>
      </c>
      <c r="F109" s="37">
        <v>1313</v>
      </c>
      <c r="G109" s="37">
        <v>1303</v>
      </c>
      <c r="H109" s="37">
        <v>1301</v>
      </c>
      <c r="I109" s="37">
        <v>1295</v>
      </c>
      <c r="J109" s="37"/>
      <c r="K109" s="37"/>
      <c r="L109" s="38">
        <f t="shared" si="42"/>
        <v>0.18151390319258495</v>
      </c>
      <c r="M109" s="38">
        <f t="shared" si="43"/>
        <v>0.18148867313915856</v>
      </c>
      <c r="N109" s="38">
        <f t="shared" si="44"/>
        <v>0.18146871686108165</v>
      </c>
      <c r="O109" s="38">
        <f t="shared" si="45"/>
        <v>0.18057065217391305</v>
      </c>
      <c r="P109" s="38">
        <f t="shared" si="46"/>
        <v>0.18152910272362782</v>
      </c>
      <c r="Q109" s="38">
        <f t="shared" si="47"/>
        <v>0.18142578668894457</v>
      </c>
      <c r="R109" s="38">
        <f t="shared" si="48"/>
        <v>0.18142518477199832</v>
      </c>
      <c r="S109" s="38">
        <f t="shared" si="49"/>
        <v>0.18139795489564364</v>
      </c>
      <c r="T109" s="38"/>
    </row>
    <row r="110" spans="1:20" x14ac:dyDescent="0.25">
      <c r="A110" s="36" t="s">
        <v>46</v>
      </c>
      <c r="B110" s="37">
        <v>5376</v>
      </c>
      <c r="C110" s="37">
        <v>5368</v>
      </c>
      <c r="D110" s="37">
        <v>5335</v>
      </c>
      <c r="E110" s="37">
        <v>5320</v>
      </c>
      <c r="F110" s="37">
        <v>5415</v>
      </c>
      <c r="G110" s="37">
        <v>5534</v>
      </c>
      <c r="H110" s="37">
        <v>5672</v>
      </c>
      <c r="I110" s="37">
        <v>5796</v>
      </c>
      <c r="J110" s="37"/>
      <c r="K110" s="37"/>
      <c r="L110" s="38">
        <f t="shared" si="42"/>
        <v>0.22849370962257737</v>
      </c>
      <c r="M110" s="38">
        <f t="shared" si="43"/>
        <v>0.22849359383646192</v>
      </c>
      <c r="N110" s="38">
        <f t="shared" si="44"/>
        <v>0.22849922905602194</v>
      </c>
      <c r="O110" s="38">
        <f t="shared" si="45"/>
        <v>0.22841440899918422</v>
      </c>
      <c r="P110" s="38">
        <f t="shared" si="46"/>
        <v>0.22850993796683125</v>
      </c>
      <c r="Q110" s="38">
        <f t="shared" si="47"/>
        <v>0.2285077215294409</v>
      </c>
      <c r="R110" s="38">
        <f t="shared" si="48"/>
        <v>0.22848855945858845</v>
      </c>
      <c r="S110" s="38">
        <f t="shared" si="49"/>
        <v>0.22849483560671766</v>
      </c>
      <c r="T110" s="38"/>
    </row>
    <row r="111" spans="1:20" s="9" customFormat="1" x14ac:dyDescent="0.25">
      <c r="A111" s="36" t="s">
        <v>21</v>
      </c>
      <c r="B111" s="37">
        <v>11009</v>
      </c>
      <c r="C111" s="37">
        <v>11077</v>
      </c>
      <c r="D111" s="37">
        <v>11346</v>
      </c>
      <c r="E111" s="37">
        <v>11719</v>
      </c>
      <c r="F111" s="37">
        <v>12622</v>
      </c>
      <c r="G111" s="37">
        <v>13260</v>
      </c>
      <c r="H111" s="37">
        <v>13748</v>
      </c>
      <c r="I111" s="37">
        <v>14180</v>
      </c>
      <c r="J111" s="37"/>
      <c r="K111" s="37"/>
      <c r="L111" s="38">
        <f t="shared" si="42"/>
        <v>0.15614495425856323</v>
      </c>
      <c r="M111" s="38">
        <f t="shared" si="43"/>
        <v>0.15213987473903967</v>
      </c>
      <c r="N111" s="38">
        <f t="shared" si="44"/>
        <v>0.13834392108568153</v>
      </c>
      <c r="O111" s="38">
        <f t="shared" si="45"/>
        <v>0.13427363451997662</v>
      </c>
      <c r="P111" s="38">
        <f t="shared" si="46"/>
        <v>0.13232966042166844</v>
      </c>
      <c r="Q111" s="38">
        <f t="shared" si="47"/>
        <v>0.13330518442561148</v>
      </c>
      <c r="R111" s="38">
        <f t="shared" si="48"/>
        <v>0.13399740738213822</v>
      </c>
      <c r="S111" s="38">
        <f t="shared" si="49"/>
        <v>0.13459640063786166</v>
      </c>
      <c r="T111" s="38"/>
    </row>
    <row r="112" spans="1:20" s="9" customFormat="1" ht="15.75" customHeight="1" x14ac:dyDescent="0.25">
      <c r="A112" s="36" t="s">
        <v>47</v>
      </c>
      <c r="B112" s="37">
        <v>3063</v>
      </c>
      <c r="C112" s="37">
        <v>3052</v>
      </c>
      <c r="D112" s="37">
        <v>3008</v>
      </c>
      <c r="E112" s="37">
        <v>2985</v>
      </c>
      <c r="F112" s="37">
        <v>2991</v>
      </c>
      <c r="G112" s="37">
        <v>3020</v>
      </c>
      <c r="H112" s="37">
        <v>3071</v>
      </c>
      <c r="I112" s="37">
        <v>3119</v>
      </c>
      <c r="J112" s="37"/>
      <c r="K112" s="37"/>
      <c r="L112" s="38">
        <f t="shared" si="42"/>
        <v>0.14341901952521421</v>
      </c>
      <c r="M112" s="38">
        <f t="shared" si="43"/>
        <v>0.14341431323715992</v>
      </c>
      <c r="N112" s="38">
        <f t="shared" si="44"/>
        <v>0.1434088200238379</v>
      </c>
      <c r="O112" s="38">
        <f t="shared" si="45"/>
        <v>0.14328229251668026</v>
      </c>
      <c r="P112" s="38">
        <f t="shared" si="46"/>
        <v>0.14348764691772609</v>
      </c>
      <c r="Q112" s="38">
        <f t="shared" si="47"/>
        <v>0.14346111823666335</v>
      </c>
      <c r="R112" s="38">
        <f t="shared" si="48"/>
        <v>0.14345774746578221</v>
      </c>
      <c r="S112" s="38">
        <f t="shared" si="49"/>
        <v>0.14349466323150534</v>
      </c>
      <c r="T112" s="38"/>
    </row>
    <row r="113" spans="1:20" x14ac:dyDescent="0.25">
      <c r="A113" s="36" t="s">
        <v>22</v>
      </c>
      <c r="B113" s="37">
        <v>1987</v>
      </c>
      <c r="C113" s="37">
        <v>2004</v>
      </c>
      <c r="D113" s="37">
        <v>2073</v>
      </c>
      <c r="E113" s="37">
        <v>2147</v>
      </c>
      <c r="F113" s="37">
        <v>2241</v>
      </c>
      <c r="G113" s="37">
        <v>2341</v>
      </c>
      <c r="H113" s="37">
        <v>2438</v>
      </c>
      <c r="I113" s="37">
        <v>2536</v>
      </c>
      <c r="J113" s="37"/>
      <c r="K113" s="37"/>
      <c r="L113" s="38">
        <f t="shared" si="42"/>
        <v>0.10203348053815343</v>
      </c>
      <c r="M113" s="38">
        <f t="shared" si="43"/>
        <v>0.10200549730224982</v>
      </c>
      <c r="N113" s="38">
        <f t="shared" si="44"/>
        <v>0.10195249102444302</v>
      </c>
      <c r="O113" s="38">
        <f t="shared" si="45"/>
        <v>0.10225757287102305</v>
      </c>
      <c r="P113" s="38">
        <f t="shared" si="46"/>
        <v>0.10197488168911539</v>
      </c>
      <c r="Q113" s="38">
        <f t="shared" si="47"/>
        <v>0.10199546880446149</v>
      </c>
      <c r="R113" s="38">
        <f t="shared" si="48"/>
        <v>0.10202971332914836</v>
      </c>
      <c r="S113" s="38">
        <f t="shared" si="49"/>
        <v>0.10200305687394418</v>
      </c>
      <c r="T113" s="38"/>
    </row>
    <row r="114" spans="1:20" s="13" customFormat="1" x14ac:dyDescent="0.25">
      <c r="A114" s="36" t="s">
        <v>48</v>
      </c>
      <c r="B114" s="37">
        <v>4508</v>
      </c>
      <c r="C114" s="37">
        <v>4483</v>
      </c>
      <c r="D114" s="37">
        <v>4383</v>
      </c>
      <c r="E114" s="37">
        <v>4341</v>
      </c>
      <c r="F114" s="37">
        <v>4400</v>
      </c>
      <c r="G114" s="37">
        <v>4446</v>
      </c>
      <c r="H114" s="37">
        <v>4446</v>
      </c>
      <c r="I114" s="37">
        <v>4420</v>
      </c>
      <c r="J114" s="37"/>
      <c r="K114" s="39"/>
      <c r="L114" s="38">
        <f t="shared" si="42"/>
        <v>0.16811486108521351</v>
      </c>
      <c r="M114" s="38">
        <f t="shared" si="43"/>
        <v>0.1681230076879805</v>
      </c>
      <c r="N114" s="38">
        <f t="shared" si="44"/>
        <v>0.16811783207395189</v>
      </c>
      <c r="O114" s="38">
        <f t="shared" si="45"/>
        <v>0.16796285548461984</v>
      </c>
      <c r="P114" s="38">
        <f t="shared" si="46"/>
        <v>0.16813787305590586</v>
      </c>
      <c r="Q114" s="38">
        <f t="shared" si="47"/>
        <v>0.16811616123421311</v>
      </c>
      <c r="R114" s="38">
        <f t="shared" si="48"/>
        <v>0.16811616123421311</v>
      </c>
      <c r="S114" s="38">
        <f t="shared" si="49"/>
        <v>0.16814394948073191</v>
      </c>
      <c r="T114" s="38"/>
    </row>
    <row r="115" spans="1:20" s="13" customFormat="1" x14ac:dyDescent="0.25">
      <c r="A115" s="36" t="s">
        <v>49</v>
      </c>
      <c r="B115" s="37">
        <v>1230</v>
      </c>
      <c r="C115" s="37">
        <v>1231</v>
      </c>
      <c r="D115" s="37">
        <v>1238</v>
      </c>
      <c r="E115" s="37">
        <v>1243</v>
      </c>
      <c r="F115" s="37">
        <v>1274</v>
      </c>
      <c r="G115" s="37">
        <v>1307</v>
      </c>
      <c r="H115" s="37">
        <v>1345</v>
      </c>
      <c r="I115" s="37">
        <v>1388</v>
      </c>
      <c r="J115" s="37"/>
      <c r="K115" s="39"/>
      <c r="L115" s="38">
        <f t="shared" si="42"/>
        <v>0.16426282051282051</v>
      </c>
      <c r="M115" s="38">
        <f t="shared" si="43"/>
        <v>0.16415522069609281</v>
      </c>
      <c r="N115" s="38">
        <f t="shared" si="44"/>
        <v>0.16408217362491717</v>
      </c>
      <c r="O115" s="38">
        <f t="shared" si="45"/>
        <v>0.16407074973600844</v>
      </c>
      <c r="P115" s="38">
        <f t="shared" si="46"/>
        <v>0.16417525773195876</v>
      </c>
      <c r="Q115" s="38">
        <f t="shared" si="47"/>
        <v>0.16409290646578784</v>
      </c>
      <c r="R115" s="38">
        <f t="shared" si="48"/>
        <v>0.16412446613788895</v>
      </c>
      <c r="S115" s="38">
        <f t="shared" si="49"/>
        <v>0.16408558931315759</v>
      </c>
      <c r="T115" s="38"/>
    </row>
    <row r="116" spans="1:20" s="13" customFormat="1" x14ac:dyDescent="0.25">
      <c r="A116" s="36" t="s">
        <v>50</v>
      </c>
      <c r="B116" s="37">
        <v>1328</v>
      </c>
      <c r="C116" s="37">
        <v>1329</v>
      </c>
      <c r="D116" s="37">
        <v>1336</v>
      </c>
      <c r="E116" s="37">
        <v>1329</v>
      </c>
      <c r="F116" s="37">
        <v>1340</v>
      </c>
      <c r="G116" s="37">
        <v>1357</v>
      </c>
      <c r="H116" s="37">
        <v>1378</v>
      </c>
      <c r="I116" s="37">
        <v>1402</v>
      </c>
      <c r="J116" s="37"/>
      <c r="K116" s="39"/>
      <c r="L116" s="38">
        <f t="shared" si="42"/>
        <v>0.18573426573426574</v>
      </c>
      <c r="M116" s="38">
        <f t="shared" si="43"/>
        <v>0.1856404525771756</v>
      </c>
      <c r="N116" s="38">
        <f t="shared" si="44"/>
        <v>0.18555555555555556</v>
      </c>
      <c r="O116" s="38">
        <f t="shared" si="45"/>
        <v>0.18556269198547892</v>
      </c>
      <c r="P116" s="38">
        <f t="shared" si="46"/>
        <v>0.18574993069032436</v>
      </c>
      <c r="Q116" s="38">
        <f t="shared" si="47"/>
        <v>0.18573774979468929</v>
      </c>
      <c r="R116" s="38">
        <f t="shared" si="48"/>
        <v>0.18563922942206654</v>
      </c>
      <c r="S116" s="38">
        <f t="shared" si="49"/>
        <v>0.1856953642384106</v>
      </c>
      <c r="T116" s="38"/>
    </row>
    <row r="117" spans="1:20" s="13" customFormat="1" x14ac:dyDescent="0.25">
      <c r="A117" s="36" t="s">
        <v>23</v>
      </c>
      <c r="B117" s="37">
        <v>2554</v>
      </c>
      <c r="C117" s="37">
        <v>2581</v>
      </c>
      <c r="D117" s="37">
        <v>2687</v>
      </c>
      <c r="E117" s="37">
        <v>2819</v>
      </c>
      <c r="F117" s="37">
        <v>2981</v>
      </c>
      <c r="G117" s="37">
        <v>3142</v>
      </c>
      <c r="H117" s="37">
        <v>3293</v>
      </c>
      <c r="I117" s="37">
        <v>3429</v>
      </c>
      <c r="J117" s="37"/>
      <c r="K117" s="39"/>
      <c r="L117" s="38">
        <f t="shared" si="42"/>
        <v>0.15965493530036881</v>
      </c>
      <c r="M117" s="38">
        <f t="shared" si="43"/>
        <v>0.15966594494277761</v>
      </c>
      <c r="N117" s="38">
        <f t="shared" si="44"/>
        <v>0.15969333174848449</v>
      </c>
      <c r="O117" s="38">
        <f t="shared" si="45"/>
        <v>0.16031619654231119</v>
      </c>
      <c r="P117" s="38">
        <f t="shared" si="46"/>
        <v>0.15975348338692391</v>
      </c>
      <c r="Q117" s="38">
        <f t="shared" si="47"/>
        <v>0.15967881282715862</v>
      </c>
      <c r="R117" s="38">
        <f t="shared" si="48"/>
        <v>0.15973030655801318</v>
      </c>
      <c r="S117" s="38">
        <f t="shared" si="49"/>
        <v>0.15968147527242246</v>
      </c>
      <c r="T117" s="38"/>
    </row>
    <row r="118" spans="1:20" s="13" customFormat="1" x14ac:dyDescent="0.25">
      <c r="A118" s="36" t="s">
        <v>51</v>
      </c>
      <c r="B118" s="37">
        <v>6205</v>
      </c>
      <c r="C118" s="37">
        <v>6175</v>
      </c>
      <c r="D118" s="37">
        <v>6053</v>
      </c>
      <c r="E118" s="37">
        <v>5949</v>
      </c>
      <c r="F118" s="37">
        <v>5905</v>
      </c>
      <c r="G118" s="37">
        <v>5902</v>
      </c>
      <c r="H118" s="37">
        <v>5897</v>
      </c>
      <c r="I118" s="37">
        <v>5892</v>
      </c>
      <c r="J118" s="37"/>
      <c r="K118" s="39"/>
      <c r="L118" s="38">
        <f t="shared" si="42"/>
        <v>0.198897329871462</v>
      </c>
      <c r="M118" s="38">
        <f t="shared" si="43"/>
        <v>0.19890481559027218</v>
      </c>
      <c r="N118" s="38">
        <f t="shared" si="44"/>
        <v>0.19888286512239198</v>
      </c>
      <c r="O118" s="38">
        <f t="shared" si="45"/>
        <v>0.19859789684526791</v>
      </c>
      <c r="P118" s="38">
        <f t="shared" si="46"/>
        <v>0.19890191323093506</v>
      </c>
      <c r="Q118" s="38">
        <f t="shared" si="47"/>
        <v>0.19894158492601208</v>
      </c>
      <c r="R118" s="38">
        <f t="shared" si="48"/>
        <v>0.19888701517706578</v>
      </c>
      <c r="S118" s="38">
        <f t="shared" si="49"/>
        <v>0.19890621835122543</v>
      </c>
      <c r="T118" s="38"/>
    </row>
    <row r="119" spans="1:20" s="13" customFormat="1" x14ac:dyDescent="0.25">
      <c r="A119" s="36" t="s">
        <v>24</v>
      </c>
      <c r="B119" s="37">
        <v>3980</v>
      </c>
      <c r="C119" s="37">
        <v>3999</v>
      </c>
      <c r="D119" s="37">
        <v>4076</v>
      </c>
      <c r="E119" s="37">
        <v>4343</v>
      </c>
      <c r="F119" s="37">
        <v>4675</v>
      </c>
      <c r="G119" s="37">
        <v>5063</v>
      </c>
      <c r="H119" s="37">
        <v>5488</v>
      </c>
      <c r="I119" s="37">
        <v>5903</v>
      </c>
      <c r="J119" s="37"/>
      <c r="K119" s="39"/>
      <c r="L119" s="38">
        <f t="shared" si="42"/>
        <v>0.10353528784370854</v>
      </c>
      <c r="M119" s="38">
        <f t="shared" si="43"/>
        <v>0.10352861987728791</v>
      </c>
      <c r="N119" s="38">
        <f t="shared" si="44"/>
        <v>0.10354112686074278</v>
      </c>
      <c r="O119" s="38">
        <f t="shared" si="45"/>
        <v>0.10408627920910725</v>
      </c>
      <c r="P119" s="38">
        <f t="shared" si="46"/>
        <v>0.10354144980177626</v>
      </c>
      <c r="Q119" s="38">
        <f t="shared" si="47"/>
        <v>0.10355053789831063</v>
      </c>
      <c r="R119" s="38">
        <f t="shared" si="48"/>
        <v>0.10356084765912479</v>
      </c>
      <c r="S119" s="38">
        <f t="shared" si="49"/>
        <v>0.10354323802841607</v>
      </c>
      <c r="T119" s="38"/>
    </row>
    <row r="120" spans="1:20" s="13" customFormat="1" x14ac:dyDescent="0.25">
      <c r="A120" s="40" t="s">
        <v>86</v>
      </c>
      <c r="B120" s="41">
        <f>SUM(B105:B119)</f>
        <v>208181</v>
      </c>
      <c r="C120" s="41">
        <f t="shared" ref="C120" si="50">SUM(C105:C119)</f>
        <v>209500</v>
      </c>
      <c r="D120" s="41">
        <f t="shared" ref="D120:I120" si="51">SUM(D105:D119)</f>
        <v>214773</v>
      </c>
      <c r="E120" s="41">
        <f t="shared" si="51"/>
        <v>221866</v>
      </c>
      <c r="F120" s="41">
        <f t="shared" si="51"/>
        <v>233025</v>
      </c>
      <c r="G120" s="41">
        <f t="shared" si="51"/>
        <v>243141</v>
      </c>
      <c r="H120" s="41">
        <f t="shared" si="51"/>
        <v>252167</v>
      </c>
      <c r="I120" s="41">
        <f t="shared" si="51"/>
        <v>260363</v>
      </c>
      <c r="J120" s="41"/>
      <c r="K120" s="41"/>
      <c r="L120" s="42">
        <f t="shared" si="42"/>
        <v>0.16458843601416126</v>
      </c>
      <c r="M120" s="42">
        <f t="shared" si="43"/>
        <v>0.16423450649294655</v>
      </c>
      <c r="N120" s="42">
        <f t="shared" si="44"/>
        <v>0.16287734582722213</v>
      </c>
      <c r="O120" s="42">
        <f t="shared" si="45"/>
        <v>0.16266670576935766</v>
      </c>
      <c r="P120" s="42">
        <f t="shared" si="46"/>
        <v>0.1614973425102034</v>
      </c>
      <c r="Q120" s="42">
        <f t="shared" si="47"/>
        <v>0.16118940505880996</v>
      </c>
      <c r="R120" s="42">
        <f t="shared" si="48"/>
        <v>0.160864700313606</v>
      </c>
      <c r="S120" s="42">
        <f t="shared" si="49"/>
        <v>0.16050577600837412</v>
      </c>
      <c r="T120" s="42"/>
    </row>
    <row r="121" spans="1:20" x14ac:dyDescent="0.25">
      <c r="A121" s="7"/>
      <c r="B121" s="7"/>
      <c r="C121" s="7"/>
      <c r="D121" s="7"/>
      <c r="E121" s="7"/>
      <c r="F121" s="7"/>
      <c r="G121" s="7"/>
      <c r="H121" s="7"/>
      <c r="I121" s="7"/>
      <c r="J121" s="7"/>
      <c r="K121" s="7"/>
      <c r="L121" s="7"/>
      <c r="M121" s="7"/>
      <c r="N121" s="7"/>
      <c r="O121" s="7"/>
      <c r="P121" s="7"/>
      <c r="Q121" s="7"/>
      <c r="R121" s="7"/>
    </row>
    <row r="122" spans="1:20" x14ac:dyDescent="0.25">
      <c r="A122" s="21"/>
    </row>
    <row r="123" spans="1:20" x14ac:dyDescent="0.25">
      <c r="B123" s="50" t="s">
        <v>166</v>
      </c>
    </row>
  </sheetData>
  <sheetProtection sheet="1" objects="1" scenarios="1"/>
  <mergeCells count="18">
    <mergeCell ref="L43:S43"/>
    <mergeCell ref="D23:I23"/>
    <mergeCell ref="D43:I43"/>
    <mergeCell ref="A102:Q102"/>
    <mergeCell ref="L103:S103"/>
    <mergeCell ref="A62:Q62"/>
    <mergeCell ref="L63:S63"/>
    <mergeCell ref="A82:Q82"/>
    <mergeCell ref="L83:S83"/>
    <mergeCell ref="D63:I63"/>
    <mergeCell ref="D83:I83"/>
    <mergeCell ref="D103:I103"/>
    <mergeCell ref="L23:S23"/>
    <mergeCell ref="A42:Q42"/>
    <mergeCell ref="C1:R1"/>
    <mergeCell ref="A2:R2"/>
    <mergeCell ref="A22:Q22"/>
    <mergeCell ref="D3:I3"/>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CE77-0C18-4136-A981-7BE765B38144}">
  <dimension ref="A1:S392"/>
  <sheetViews>
    <sheetView zoomScaleNormal="100" workbookViewId="0">
      <pane ySplit="1" topLeftCell="A2" activePane="bottomLeft" state="frozen"/>
      <selection pane="bottomLeft" activeCell="A2" sqref="A2"/>
    </sheetView>
  </sheetViews>
  <sheetFormatPr defaultRowHeight="15" x14ac:dyDescent="0.25"/>
  <cols>
    <col min="1" max="1" width="16.7109375" bestFit="1" customWidth="1"/>
    <col min="2" max="2" width="42.85546875" customWidth="1"/>
    <col min="3" max="3" width="34.7109375" bestFit="1" customWidth="1"/>
    <col min="4" max="4" width="12.7109375" style="81" bestFit="1" customWidth="1"/>
    <col min="5" max="5" width="12.7109375" style="81" customWidth="1"/>
    <col min="6" max="11" width="12.7109375" style="81" bestFit="1" customWidth="1"/>
    <col min="14" max="16" width="10.5703125" bestFit="1" customWidth="1"/>
  </cols>
  <sheetData>
    <row r="1" spans="1:11" s="1" customFormat="1" x14ac:dyDescent="0.25">
      <c r="A1" s="1" t="s">
        <v>0</v>
      </c>
      <c r="B1" s="1" t="s">
        <v>1</v>
      </c>
      <c r="C1" s="1" t="s">
        <v>2</v>
      </c>
      <c r="D1" s="87">
        <v>2020</v>
      </c>
      <c r="E1" s="87">
        <v>2021</v>
      </c>
      <c r="F1" s="87">
        <v>2025</v>
      </c>
      <c r="G1" s="87">
        <v>2030</v>
      </c>
      <c r="H1" s="87">
        <v>2035</v>
      </c>
      <c r="I1" s="87">
        <v>2040</v>
      </c>
      <c r="J1" s="87">
        <v>2045</v>
      </c>
      <c r="K1" s="87">
        <v>2050</v>
      </c>
    </row>
    <row r="2" spans="1:11" x14ac:dyDescent="0.25">
      <c r="A2" t="s">
        <v>53</v>
      </c>
      <c r="B2" t="s">
        <v>3</v>
      </c>
      <c r="C2" t="s">
        <v>4</v>
      </c>
      <c r="D2" s="88">
        <f t="shared" ref="D2:K2" si="0">SUM(D4:D18)</f>
        <v>271473</v>
      </c>
      <c r="E2" s="88">
        <f t="shared" si="0"/>
        <v>274455</v>
      </c>
      <c r="F2" s="88">
        <f t="shared" si="0"/>
        <v>286375</v>
      </c>
      <c r="G2" s="88">
        <f t="shared" si="0"/>
        <v>298045</v>
      </c>
      <c r="H2" s="88">
        <f t="shared" si="0"/>
        <v>314195</v>
      </c>
      <c r="I2" s="88">
        <f t="shared" si="0"/>
        <v>327874</v>
      </c>
      <c r="J2" s="88">
        <f t="shared" si="0"/>
        <v>340388</v>
      </c>
      <c r="K2" s="88">
        <f t="shared" si="0"/>
        <v>351959</v>
      </c>
    </row>
    <row r="3" spans="1:11" x14ac:dyDescent="0.25">
      <c r="A3" t="s">
        <v>97</v>
      </c>
      <c r="B3" t="s">
        <v>3</v>
      </c>
      <c r="C3" t="s">
        <v>4</v>
      </c>
      <c r="D3" s="88">
        <f t="shared" ref="D3:K3" si="1">SUM(D4,D5,D7,D9:D10,D12:D14,D16,D18)</f>
        <v>247237</v>
      </c>
      <c r="E3" s="88">
        <f t="shared" si="1"/>
        <v>250283</v>
      </c>
      <c r="F3" s="88">
        <f t="shared" si="1"/>
        <v>262461</v>
      </c>
      <c r="G3" s="88">
        <f t="shared" si="1"/>
        <v>274305</v>
      </c>
      <c r="H3" s="88">
        <f t="shared" si="1"/>
        <v>290443</v>
      </c>
      <c r="I3" s="88">
        <f t="shared" si="1"/>
        <v>303964</v>
      </c>
      <c r="J3" s="88">
        <f t="shared" si="1"/>
        <v>316226</v>
      </c>
      <c r="K3" s="88">
        <f t="shared" si="1"/>
        <v>327549</v>
      </c>
    </row>
    <row r="4" spans="1:11" x14ac:dyDescent="0.25">
      <c r="A4" t="s">
        <v>18</v>
      </c>
      <c r="B4" t="s">
        <v>3</v>
      </c>
      <c r="C4" t="s">
        <v>4</v>
      </c>
      <c r="D4" s="88">
        <f>Jobs!B45</f>
        <v>17983</v>
      </c>
      <c r="E4" s="88">
        <f>Jobs!C45</f>
        <v>18473</v>
      </c>
      <c r="F4" s="88">
        <f>Jobs!D45</f>
        <v>20432</v>
      </c>
      <c r="G4" s="88">
        <f>Jobs!E45</f>
        <v>22644</v>
      </c>
      <c r="H4" s="88">
        <f>Jobs!F45</f>
        <v>25026</v>
      </c>
      <c r="I4" s="88">
        <f>Jobs!G45</f>
        <v>27276</v>
      </c>
      <c r="J4" s="88">
        <f>Jobs!H45</f>
        <v>29472</v>
      </c>
      <c r="K4" s="88">
        <f>Jobs!I45</f>
        <v>31778</v>
      </c>
    </row>
    <row r="5" spans="1:11" x14ac:dyDescent="0.25">
      <c r="A5" t="s">
        <v>19</v>
      </c>
      <c r="B5" t="s">
        <v>3</v>
      </c>
      <c r="C5" t="s">
        <v>4</v>
      </c>
      <c r="D5" s="88">
        <f>Jobs!B46</f>
        <v>11631</v>
      </c>
      <c r="E5" s="88">
        <f>Jobs!C46</f>
        <v>11719</v>
      </c>
      <c r="F5" s="88">
        <f>Jobs!D46</f>
        <v>12071</v>
      </c>
      <c r="G5" s="88">
        <f>Jobs!E46</f>
        <v>12527</v>
      </c>
      <c r="H5" s="88">
        <f>Jobs!F46</f>
        <v>13191</v>
      </c>
      <c r="I5" s="88">
        <f>Jobs!G46</f>
        <v>13902</v>
      </c>
      <c r="J5" s="88">
        <f>Jobs!H46</f>
        <v>14625</v>
      </c>
      <c r="K5" s="88">
        <f>Jobs!I46</f>
        <v>15317</v>
      </c>
    </row>
    <row r="6" spans="1:11" x14ac:dyDescent="0.25">
      <c r="A6" t="s">
        <v>44</v>
      </c>
      <c r="B6" t="s">
        <v>3</v>
      </c>
      <c r="C6" t="s">
        <v>4</v>
      </c>
      <c r="D6" s="88">
        <f>Jobs!B47</f>
        <v>4383</v>
      </c>
      <c r="E6" s="88">
        <f>Jobs!C47</f>
        <v>4394</v>
      </c>
      <c r="F6" s="88">
        <f>Jobs!D47</f>
        <v>4439</v>
      </c>
      <c r="G6" s="88">
        <f>Jobs!E47</f>
        <v>4520</v>
      </c>
      <c r="H6" s="88">
        <f>Jobs!F47</f>
        <v>4588</v>
      </c>
      <c r="I6" s="88">
        <f>Jobs!G47</f>
        <v>4659</v>
      </c>
      <c r="J6" s="88">
        <f>Jobs!H47</f>
        <v>4747</v>
      </c>
      <c r="K6" s="88">
        <f>Jobs!I47</f>
        <v>4851</v>
      </c>
    </row>
    <row r="7" spans="1:11" x14ac:dyDescent="0.25">
      <c r="A7" t="s">
        <v>20</v>
      </c>
      <c r="B7" t="s">
        <v>3</v>
      </c>
      <c r="C7" t="s">
        <v>4</v>
      </c>
      <c r="D7" s="88">
        <f>Jobs!B48</f>
        <v>152138</v>
      </c>
      <c r="E7" s="88">
        <f>Jobs!C48</f>
        <v>153068</v>
      </c>
      <c r="F7" s="88">
        <f>Jobs!D48</f>
        <v>156790</v>
      </c>
      <c r="G7" s="88">
        <f>Jobs!E48</f>
        <v>161726</v>
      </c>
      <c r="H7" s="88">
        <f>Jobs!F48</f>
        <v>169623</v>
      </c>
      <c r="I7" s="88">
        <f>Jobs!G48</f>
        <v>176594</v>
      </c>
      <c r="J7" s="88">
        <f>Jobs!H48</f>
        <v>182552</v>
      </c>
      <c r="K7" s="88">
        <f>Jobs!I48</f>
        <v>187699</v>
      </c>
    </row>
    <row r="8" spans="1:11" x14ac:dyDescent="0.25">
      <c r="A8" t="s">
        <v>45</v>
      </c>
      <c r="B8" t="s">
        <v>3</v>
      </c>
      <c r="C8" t="s">
        <v>4</v>
      </c>
      <c r="D8" s="88">
        <f>Jobs!B49</f>
        <v>1851</v>
      </c>
      <c r="E8" s="88">
        <f>Jobs!C49</f>
        <v>1841</v>
      </c>
      <c r="F8" s="88">
        <f>Jobs!D49</f>
        <v>1799</v>
      </c>
      <c r="G8" s="88">
        <f>Jobs!E49</f>
        <v>1748</v>
      </c>
      <c r="H8" s="88">
        <f>Jobs!F49</f>
        <v>1724</v>
      </c>
      <c r="I8" s="88">
        <f>Jobs!G49</f>
        <v>1712</v>
      </c>
      <c r="J8" s="88">
        <f>Jobs!H49</f>
        <v>1710</v>
      </c>
      <c r="K8" s="88">
        <f>Jobs!I49</f>
        <v>1702</v>
      </c>
    </row>
    <row r="9" spans="1:11" x14ac:dyDescent="0.25">
      <c r="A9" t="s">
        <v>46</v>
      </c>
      <c r="B9" t="s">
        <v>3</v>
      </c>
      <c r="C9" t="s">
        <v>4</v>
      </c>
      <c r="D9" s="88">
        <f>Jobs!B50</f>
        <v>7521</v>
      </c>
      <c r="E9" s="88">
        <f>Jobs!C50</f>
        <v>7510</v>
      </c>
      <c r="F9" s="88">
        <f>Jobs!D50</f>
        <v>7465</v>
      </c>
      <c r="G9" s="88">
        <f>Jobs!E50</f>
        <v>7445</v>
      </c>
      <c r="H9" s="88">
        <f>Jobs!F50</f>
        <v>7576</v>
      </c>
      <c r="I9" s="88">
        <f>Jobs!G50</f>
        <v>7741</v>
      </c>
      <c r="J9" s="88">
        <f>Jobs!H50</f>
        <v>7935</v>
      </c>
      <c r="K9" s="88">
        <f>Jobs!I50</f>
        <v>8109</v>
      </c>
    </row>
    <row r="10" spans="1:11" x14ac:dyDescent="0.25">
      <c r="A10" t="s">
        <v>21</v>
      </c>
      <c r="B10" t="s">
        <v>3</v>
      </c>
      <c r="C10" t="s">
        <v>4</v>
      </c>
      <c r="D10" s="88">
        <f>Jobs!B51</f>
        <v>18071</v>
      </c>
      <c r="E10" s="88">
        <f>Jobs!C51</f>
        <v>19461</v>
      </c>
      <c r="F10" s="88">
        <f>Jobs!D51</f>
        <v>25018</v>
      </c>
      <c r="G10" s="88">
        <f>Jobs!E51</f>
        <v>27761</v>
      </c>
      <c r="H10" s="88">
        <f>Jobs!F51</f>
        <v>30664</v>
      </c>
      <c r="I10" s="88">
        <f>Jobs!G51</f>
        <v>31712</v>
      </c>
      <c r="J10" s="88">
        <f>Jobs!H51</f>
        <v>32515</v>
      </c>
      <c r="K10" s="88">
        <f>Jobs!I51</f>
        <v>33220</v>
      </c>
    </row>
    <row r="11" spans="1:11" x14ac:dyDescent="0.25">
      <c r="A11" t="s">
        <v>47</v>
      </c>
      <c r="B11" t="s">
        <v>3</v>
      </c>
      <c r="C11" t="s">
        <v>4</v>
      </c>
      <c r="D11" s="88">
        <f>Jobs!B52</f>
        <v>8351</v>
      </c>
      <c r="E11" s="88">
        <f>Jobs!C52</f>
        <v>8321</v>
      </c>
      <c r="F11" s="88">
        <f>Jobs!D52</f>
        <v>8202</v>
      </c>
      <c r="G11" s="88">
        <f>Jobs!E52</f>
        <v>8140</v>
      </c>
      <c r="H11" s="88">
        <f>Jobs!F52</f>
        <v>8151</v>
      </c>
      <c r="I11" s="88">
        <f>Jobs!G52</f>
        <v>8231</v>
      </c>
      <c r="J11" s="88">
        <f>Jobs!H52</f>
        <v>8370</v>
      </c>
      <c r="K11" s="88">
        <f>Jobs!I52</f>
        <v>8499</v>
      </c>
    </row>
    <row r="12" spans="1:11" x14ac:dyDescent="0.25">
      <c r="A12" t="s">
        <v>22</v>
      </c>
      <c r="B12" t="s">
        <v>3</v>
      </c>
      <c r="C12" t="s">
        <v>4</v>
      </c>
      <c r="D12" s="88">
        <f>Jobs!B53</f>
        <v>9127</v>
      </c>
      <c r="E12" s="88">
        <f>Jobs!C53</f>
        <v>9208</v>
      </c>
      <c r="F12" s="88">
        <f>Jobs!D53</f>
        <v>9531</v>
      </c>
      <c r="G12" s="88">
        <f>Jobs!E53</f>
        <v>9865</v>
      </c>
      <c r="H12" s="88">
        <f>Jobs!F53</f>
        <v>10301</v>
      </c>
      <c r="I12" s="88">
        <f>Jobs!G53</f>
        <v>10758</v>
      </c>
      <c r="J12" s="88">
        <f>Jobs!H53</f>
        <v>11201</v>
      </c>
      <c r="K12" s="88">
        <f>Jobs!I53</f>
        <v>11654</v>
      </c>
    </row>
    <row r="13" spans="1:11" x14ac:dyDescent="0.25">
      <c r="A13" t="s">
        <v>48</v>
      </c>
      <c r="B13" t="s">
        <v>3</v>
      </c>
      <c r="C13" t="s">
        <v>4</v>
      </c>
      <c r="D13" s="88">
        <f>Jobs!B54</f>
        <v>8908</v>
      </c>
      <c r="E13" s="88">
        <f>Jobs!C54</f>
        <v>8858</v>
      </c>
      <c r="F13" s="88">
        <f>Jobs!D54</f>
        <v>8662</v>
      </c>
      <c r="G13" s="88">
        <f>Jobs!E54</f>
        <v>8579</v>
      </c>
      <c r="H13" s="88">
        <f>Jobs!F54</f>
        <v>8694</v>
      </c>
      <c r="I13" s="88">
        <f>Jobs!G54</f>
        <v>8786</v>
      </c>
      <c r="J13" s="88">
        <f>Jobs!H54</f>
        <v>8787</v>
      </c>
      <c r="K13" s="88">
        <f>Jobs!I54</f>
        <v>8732</v>
      </c>
    </row>
    <row r="14" spans="1:11" x14ac:dyDescent="0.25">
      <c r="A14" t="s">
        <v>49</v>
      </c>
      <c r="B14" t="s">
        <v>3</v>
      </c>
      <c r="C14" t="s">
        <v>4</v>
      </c>
      <c r="D14" s="88">
        <f>Jobs!B55</f>
        <v>1939</v>
      </c>
      <c r="E14" s="88">
        <f>Jobs!C55</f>
        <v>1942</v>
      </c>
      <c r="F14" s="88">
        <f>Jobs!D55</f>
        <v>1955</v>
      </c>
      <c r="G14" s="88">
        <f>Jobs!E55</f>
        <v>1963</v>
      </c>
      <c r="H14" s="88">
        <f>Jobs!F55</f>
        <v>2010</v>
      </c>
      <c r="I14" s="88">
        <f>Jobs!G55</f>
        <v>2064</v>
      </c>
      <c r="J14" s="88">
        <f>Jobs!H55</f>
        <v>2123</v>
      </c>
      <c r="K14" s="88">
        <f>Jobs!I55</f>
        <v>2192</v>
      </c>
    </row>
    <row r="15" spans="1:11" x14ac:dyDescent="0.25">
      <c r="A15" t="s">
        <v>50</v>
      </c>
      <c r="B15" t="s">
        <v>3</v>
      </c>
      <c r="C15" t="s">
        <v>4</v>
      </c>
      <c r="D15" s="88">
        <f>Jobs!B56</f>
        <v>1822</v>
      </c>
      <c r="E15" s="88">
        <f>Jobs!C56</f>
        <v>1825</v>
      </c>
      <c r="F15" s="88">
        <f>Jobs!D56</f>
        <v>1835</v>
      </c>
      <c r="G15" s="88">
        <f>Jobs!E56</f>
        <v>1825</v>
      </c>
      <c r="H15" s="88">
        <f>Jobs!F56</f>
        <v>1838</v>
      </c>
      <c r="I15" s="88">
        <f>Jobs!G56</f>
        <v>1862</v>
      </c>
      <c r="J15" s="88">
        <f>Jobs!H56</f>
        <v>1893</v>
      </c>
      <c r="K15" s="88">
        <f>Jobs!I56</f>
        <v>1924</v>
      </c>
    </row>
    <row r="16" spans="1:11" x14ac:dyDescent="0.25">
      <c r="A16" t="s">
        <v>23</v>
      </c>
      <c r="B16" t="s">
        <v>3</v>
      </c>
      <c r="C16" t="s">
        <v>4</v>
      </c>
      <c r="D16" s="88">
        <f>Jobs!B57</f>
        <v>4949</v>
      </c>
      <c r="E16" s="88">
        <f>Jobs!C57</f>
        <v>5001</v>
      </c>
      <c r="F16" s="88">
        <f>Jobs!D57</f>
        <v>5206</v>
      </c>
      <c r="G16" s="88">
        <f>Jobs!E57</f>
        <v>5461</v>
      </c>
      <c r="H16" s="88">
        <f>Jobs!F57</f>
        <v>5774</v>
      </c>
      <c r="I16" s="88">
        <f>Jobs!G57</f>
        <v>6089</v>
      </c>
      <c r="J16" s="88">
        <f>Jobs!H57</f>
        <v>6379</v>
      </c>
      <c r="K16" s="88">
        <f>Jobs!I57</f>
        <v>6645</v>
      </c>
    </row>
    <row r="17" spans="1:11" x14ac:dyDescent="0.25">
      <c r="A17" t="s">
        <v>51</v>
      </c>
      <c r="B17" t="s">
        <v>3</v>
      </c>
      <c r="C17" t="s">
        <v>4</v>
      </c>
      <c r="D17" s="88">
        <f>Jobs!B58</f>
        <v>7829</v>
      </c>
      <c r="E17" s="88">
        <f>Jobs!C58</f>
        <v>7791</v>
      </c>
      <c r="F17" s="88">
        <f>Jobs!D58</f>
        <v>7639</v>
      </c>
      <c r="G17" s="88">
        <f>Jobs!E58</f>
        <v>7507</v>
      </c>
      <c r="H17" s="88">
        <f>Jobs!F58</f>
        <v>7451</v>
      </c>
      <c r="I17" s="88">
        <f>Jobs!G58</f>
        <v>7446</v>
      </c>
      <c r="J17" s="88">
        <f>Jobs!H58</f>
        <v>7442</v>
      </c>
      <c r="K17" s="88">
        <f>Jobs!I58</f>
        <v>7434</v>
      </c>
    </row>
    <row r="18" spans="1:11" x14ac:dyDescent="0.25">
      <c r="A18" t="s">
        <v>24</v>
      </c>
      <c r="B18" t="s">
        <v>3</v>
      </c>
      <c r="C18" t="s">
        <v>4</v>
      </c>
      <c r="D18" s="88">
        <f>Jobs!B59</f>
        <v>14970</v>
      </c>
      <c r="E18" s="88">
        <f>Jobs!C59</f>
        <v>15043</v>
      </c>
      <c r="F18" s="88">
        <f>Jobs!D59</f>
        <v>15331</v>
      </c>
      <c r="G18" s="88">
        <f>Jobs!E59</f>
        <v>16334</v>
      </c>
      <c r="H18" s="88">
        <f>Jobs!F59</f>
        <v>17584</v>
      </c>
      <c r="I18" s="88">
        <f>Jobs!G59</f>
        <v>19042</v>
      </c>
      <c r="J18" s="88">
        <f>Jobs!H59</f>
        <v>20637</v>
      </c>
      <c r="K18" s="88">
        <f>Jobs!I59</f>
        <v>22203</v>
      </c>
    </row>
    <row r="19" spans="1:11" x14ac:dyDescent="0.25">
      <c r="A19" t="s">
        <v>53</v>
      </c>
      <c r="B19" t="s">
        <v>3</v>
      </c>
      <c r="C19" t="s">
        <v>5</v>
      </c>
      <c r="D19" s="88">
        <f t="shared" ref="D19:K19" si="2">SUM(D21:D35)</f>
        <v>519085</v>
      </c>
      <c r="E19" s="88">
        <f t="shared" ref="E19" si="3">SUM(E21:E35)</f>
        <v>523470</v>
      </c>
      <c r="F19" s="88">
        <f t="shared" si="2"/>
        <v>541012</v>
      </c>
      <c r="G19" s="88">
        <f t="shared" si="2"/>
        <v>562050</v>
      </c>
      <c r="H19" s="88">
        <f t="shared" si="2"/>
        <v>592725</v>
      </c>
      <c r="I19" s="88">
        <f t="shared" si="2"/>
        <v>620000</v>
      </c>
      <c r="J19" s="88">
        <f t="shared" si="2"/>
        <v>644439</v>
      </c>
      <c r="K19" s="88">
        <f t="shared" si="2"/>
        <v>666893</v>
      </c>
    </row>
    <row r="20" spans="1:11" x14ac:dyDescent="0.25">
      <c r="A20" t="s">
        <v>97</v>
      </c>
      <c r="B20" t="s">
        <v>3</v>
      </c>
      <c r="C20" t="s">
        <v>5</v>
      </c>
      <c r="D20" s="88">
        <f t="shared" ref="D20:K20" si="4">SUM(D21,D22,D24,D26:D27,D29:D31,D33,D35)</f>
        <v>496438</v>
      </c>
      <c r="E20" s="88">
        <f t="shared" si="4"/>
        <v>500892</v>
      </c>
      <c r="F20" s="88">
        <f t="shared" si="4"/>
        <v>518705</v>
      </c>
      <c r="G20" s="88">
        <f t="shared" si="4"/>
        <v>539969</v>
      </c>
      <c r="H20" s="88">
        <f t="shared" si="4"/>
        <v>570671</v>
      </c>
      <c r="I20" s="88">
        <f t="shared" si="4"/>
        <v>597837</v>
      </c>
      <c r="J20" s="88">
        <f t="shared" si="4"/>
        <v>622100</v>
      </c>
      <c r="K20" s="88">
        <f t="shared" si="4"/>
        <v>644381</v>
      </c>
    </row>
    <row r="21" spans="1:11" x14ac:dyDescent="0.25">
      <c r="A21" t="s">
        <v>18</v>
      </c>
      <c r="B21" t="s">
        <v>3</v>
      </c>
      <c r="C21" t="s">
        <v>5</v>
      </c>
      <c r="D21" s="88">
        <f>Jobs!B25</f>
        <v>45294</v>
      </c>
      <c r="E21" s="88">
        <f>Jobs!C25</f>
        <v>46527</v>
      </c>
      <c r="F21" s="88">
        <f>Jobs!D25</f>
        <v>51459</v>
      </c>
      <c r="G21" s="88">
        <f>Jobs!E25</f>
        <v>57034</v>
      </c>
      <c r="H21" s="88">
        <f>Jobs!F25</f>
        <v>63032</v>
      </c>
      <c r="I21" s="88">
        <f>Jobs!G25</f>
        <v>68700</v>
      </c>
      <c r="J21" s="88">
        <f>Jobs!H25</f>
        <v>74231</v>
      </c>
      <c r="K21" s="88">
        <f>Jobs!I25</f>
        <v>80036</v>
      </c>
    </row>
    <row r="22" spans="1:11" x14ac:dyDescent="0.25">
      <c r="A22" t="s">
        <v>19</v>
      </c>
      <c r="B22" t="s">
        <v>3</v>
      </c>
      <c r="C22" t="s">
        <v>5</v>
      </c>
      <c r="D22" s="88">
        <f>Jobs!B26</f>
        <v>14629</v>
      </c>
      <c r="E22" s="88">
        <f>Jobs!C26</f>
        <v>14739</v>
      </c>
      <c r="F22" s="88">
        <f>Jobs!D26</f>
        <v>15180</v>
      </c>
      <c r="G22" s="88">
        <f>Jobs!E26</f>
        <v>15755</v>
      </c>
      <c r="H22" s="88">
        <f>Jobs!F26</f>
        <v>16588</v>
      </c>
      <c r="I22" s="88">
        <f>Jobs!G26</f>
        <v>17484</v>
      </c>
      <c r="J22" s="88">
        <f>Jobs!H26</f>
        <v>18392</v>
      </c>
      <c r="K22" s="88">
        <f>Jobs!I26</f>
        <v>19264</v>
      </c>
    </row>
    <row r="23" spans="1:11" x14ac:dyDescent="0.25">
      <c r="A23" t="s">
        <v>44</v>
      </c>
      <c r="B23" t="s">
        <v>3</v>
      </c>
      <c r="C23" t="s">
        <v>5</v>
      </c>
      <c r="D23" s="88">
        <f>Jobs!B27</f>
        <v>2972</v>
      </c>
      <c r="E23" s="88">
        <f>Jobs!C27</f>
        <v>2979</v>
      </c>
      <c r="F23" s="88">
        <f>Jobs!D27</f>
        <v>3009</v>
      </c>
      <c r="G23" s="88">
        <f>Jobs!E27</f>
        <v>3064</v>
      </c>
      <c r="H23" s="88">
        <f>Jobs!F27</f>
        <v>3111</v>
      </c>
      <c r="I23" s="88">
        <f>Jobs!G27</f>
        <v>3159</v>
      </c>
      <c r="J23" s="88">
        <f>Jobs!H27</f>
        <v>3219</v>
      </c>
      <c r="K23" s="88">
        <f>Jobs!I27</f>
        <v>3289</v>
      </c>
    </row>
    <row r="24" spans="1:11" x14ac:dyDescent="0.25">
      <c r="A24" t="s">
        <v>20</v>
      </c>
      <c r="B24" t="s">
        <v>3</v>
      </c>
      <c r="C24" t="s">
        <v>5</v>
      </c>
      <c r="D24" s="88">
        <f>Jobs!B28</f>
        <v>374910</v>
      </c>
      <c r="E24" s="88">
        <f>Jobs!C28</f>
        <v>377203</v>
      </c>
      <c r="F24" s="88">
        <f>Jobs!D28</f>
        <v>386374</v>
      </c>
      <c r="G24" s="88">
        <f>Jobs!E28</f>
        <v>398536</v>
      </c>
      <c r="H24" s="88">
        <f>Jobs!F28</f>
        <v>417998</v>
      </c>
      <c r="I24" s="88">
        <f>Jobs!G28</f>
        <v>435172</v>
      </c>
      <c r="J24" s="88">
        <f>Jobs!H28</f>
        <v>449857</v>
      </c>
      <c r="K24" s="88">
        <f>Jobs!I28</f>
        <v>462543</v>
      </c>
    </row>
    <row r="25" spans="1:11" x14ac:dyDescent="0.25">
      <c r="A25" t="s">
        <v>45</v>
      </c>
      <c r="B25" t="s">
        <v>3</v>
      </c>
      <c r="C25" t="s">
        <v>5</v>
      </c>
      <c r="D25" s="88">
        <f>Jobs!B29</f>
        <v>2109</v>
      </c>
      <c r="E25" s="88">
        <f>Jobs!C29</f>
        <v>2097</v>
      </c>
      <c r="F25" s="88">
        <f>Jobs!D29</f>
        <v>2049</v>
      </c>
      <c r="G25" s="88">
        <f>Jobs!E29</f>
        <v>1991</v>
      </c>
      <c r="H25" s="88">
        <f>Jobs!F29</f>
        <v>1964</v>
      </c>
      <c r="I25" s="88">
        <f>Jobs!G29</f>
        <v>1951</v>
      </c>
      <c r="J25" s="88">
        <f>Jobs!H29</f>
        <v>1948</v>
      </c>
      <c r="K25" s="88">
        <f>Jobs!I29</f>
        <v>1938</v>
      </c>
    </row>
    <row r="26" spans="1:11" x14ac:dyDescent="0.25">
      <c r="A26" t="s">
        <v>46</v>
      </c>
      <c r="B26" t="s">
        <v>3</v>
      </c>
      <c r="C26" t="s">
        <v>5</v>
      </c>
      <c r="D26" s="88">
        <f>Jobs!B30</f>
        <v>5707</v>
      </c>
      <c r="E26" s="88">
        <f>Jobs!C30</f>
        <v>5699</v>
      </c>
      <c r="F26" s="88">
        <f>Jobs!D30</f>
        <v>5665</v>
      </c>
      <c r="G26" s="88">
        <f>Jobs!E30</f>
        <v>5649</v>
      </c>
      <c r="H26" s="88">
        <f>Jobs!F30</f>
        <v>5749</v>
      </c>
      <c r="I26" s="88">
        <f>Jobs!G30</f>
        <v>5876</v>
      </c>
      <c r="J26" s="88">
        <f>Jobs!H30</f>
        <v>6023</v>
      </c>
      <c r="K26" s="88">
        <f>Jobs!I30</f>
        <v>6154</v>
      </c>
    </row>
    <row r="27" spans="1:11" x14ac:dyDescent="0.25">
      <c r="A27" t="s">
        <v>21</v>
      </c>
      <c r="B27" t="s">
        <v>3</v>
      </c>
      <c r="C27" t="s">
        <v>5</v>
      </c>
      <c r="D27" s="88">
        <f>Jobs!B31</f>
        <v>23241</v>
      </c>
      <c r="E27" s="88">
        <f>Jobs!C31</f>
        <v>23947</v>
      </c>
      <c r="F27" s="88">
        <f>Jobs!D31</f>
        <v>26769</v>
      </c>
      <c r="G27" s="88">
        <f>Jobs!E31</f>
        <v>28496</v>
      </c>
      <c r="H27" s="88">
        <f>Jobs!F31</f>
        <v>31029</v>
      </c>
      <c r="I27" s="88">
        <f>Jobs!G31</f>
        <v>32376</v>
      </c>
      <c r="J27" s="88">
        <f>Jobs!H31</f>
        <v>33407</v>
      </c>
      <c r="K27" s="88">
        <f>Jobs!I31</f>
        <v>34314</v>
      </c>
    </row>
    <row r="28" spans="1:11" x14ac:dyDescent="0.25">
      <c r="A28" t="s">
        <v>47</v>
      </c>
      <c r="B28" t="s">
        <v>3</v>
      </c>
      <c r="C28" t="s">
        <v>5</v>
      </c>
      <c r="D28" s="88">
        <f>Jobs!B32</f>
        <v>5201</v>
      </c>
      <c r="E28" s="88">
        <f>Jobs!C32</f>
        <v>5183</v>
      </c>
      <c r="F28" s="88">
        <f>Jobs!D32</f>
        <v>5109</v>
      </c>
      <c r="G28" s="88">
        <f>Jobs!E32</f>
        <v>5071</v>
      </c>
      <c r="H28" s="88">
        <f>Jobs!F32</f>
        <v>5077</v>
      </c>
      <c r="I28" s="88">
        <f>Jobs!G32</f>
        <v>5128</v>
      </c>
      <c r="J28" s="88">
        <f>Jobs!H32</f>
        <v>5214</v>
      </c>
      <c r="K28" s="88">
        <f>Jobs!I32</f>
        <v>5294</v>
      </c>
    </row>
    <row r="29" spans="1:11" x14ac:dyDescent="0.25">
      <c r="A29" t="s">
        <v>22</v>
      </c>
      <c r="B29" t="s">
        <v>3</v>
      </c>
      <c r="C29" t="s">
        <v>5</v>
      </c>
      <c r="D29" s="88">
        <f>Jobs!B33</f>
        <v>5037</v>
      </c>
      <c r="E29" s="88">
        <f>Jobs!C33</f>
        <v>5081</v>
      </c>
      <c r="F29" s="88">
        <f>Jobs!D33</f>
        <v>5260</v>
      </c>
      <c r="G29" s="88">
        <f>Jobs!E33</f>
        <v>5444</v>
      </c>
      <c r="H29" s="88">
        <f>Jobs!F33</f>
        <v>5684</v>
      </c>
      <c r="I29" s="88">
        <f>Jobs!G33</f>
        <v>5938</v>
      </c>
      <c r="J29" s="88">
        <f>Jobs!H33</f>
        <v>6180</v>
      </c>
      <c r="K29" s="88">
        <f>Jobs!I33</f>
        <v>6431</v>
      </c>
    </row>
    <row r="30" spans="1:11" x14ac:dyDescent="0.25">
      <c r="A30" t="s">
        <v>48</v>
      </c>
      <c r="B30" t="s">
        <v>3</v>
      </c>
      <c r="C30" t="s">
        <v>5</v>
      </c>
      <c r="D30" s="88">
        <f>Jobs!B34</f>
        <v>7759</v>
      </c>
      <c r="E30" s="88">
        <f>Jobs!C34</f>
        <v>7715</v>
      </c>
      <c r="F30" s="88">
        <f>Jobs!D34</f>
        <v>7543</v>
      </c>
      <c r="G30" s="88">
        <f>Jobs!E34</f>
        <v>7473</v>
      </c>
      <c r="H30" s="88">
        <f>Jobs!F34</f>
        <v>7572</v>
      </c>
      <c r="I30" s="88">
        <f>Jobs!G34</f>
        <v>7652</v>
      </c>
      <c r="J30" s="88">
        <f>Jobs!H34</f>
        <v>7651</v>
      </c>
      <c r="K30" s="88">
        <f>Jobs!I34</f>
        <v>7605</v>
      </c>
    </row>
    <row r="31" spans="1:11" x14ac:dyDescent="0.25">
      <c r="A31" t="s">
        <v>49</v>
      </c>
      <c r="B31" t="s">
        <v>3</v>
      </c>
      <c r="C31" t="s">
        <v>5</v>
      </c>
      <c r="D31" s="88">
        <f>Jobs!B35</f>
        <v>1943</v>
      </c>
      <c r="E31" s="88">
        <f>Jobs!C35</f>
        <v>1946</v>
      </c>
      <c r="F31" s="88">
        <f>Jobs!D35</f>
        <v>1958</v>
      </c>
      <c r="G31" s="88">
        <f>Jobs!E35</f>
        <v>1967</v>
      </c>
      <c r="H31" s="88">
        <f>Jobs!F35</f>
        <v>2014</v>
      </c>
      <c r="I31" s="88">
        <f>Jobs!G35</f>
        <v>2067</v>
      </c>
      <c r="J31" s="88">
        <f>Jobs!H35</f>
        <v>2127</v>
      </c>
      <c r="K31" s="88">
        <f>Jobs!I35</f>
        <v>2196</v>
      </c>
    </row>
    <row r="32" spans="1:11" x14ac:dyDescent="0.25">
      <c r="A32" t="s">
        <v>50</v>
      </c>
      <c r="B32" t="s">
        <v>3</v>
      </c>
      <c r="C32" t="s">
        <v>5</v>
      </c>
      <c r="D32" s="88">
        <f>Jobs!B36</f>
        <v>2328</v>
      </c>
      <c r="E32" s="88">
        <f>Jobs!C36</f>
        <v>2331</v>
      </c>
      <c r="F32" s="88">
        <f>Jobs!D36</f>
        <v>2346</v>
      </c>
      <c r="G32" s="88">
        <f>Jobs!E36</f>
        <v>2332</v>
      </c>
      <c r="H32" s="88">
        <f>Jobs!F36</f>
        <v>2350</v>
      </c>
      <c r="I32" s="88">
        <f>Jobs!G36</f>
        <v>2380</v>
      </c>
      <c r="J32" s="88">
        <f>Jobs!H36</f>
        <v>2418</v>
      </c>
      <c r="K32" s="88">
        <f>Jobs!I36</f>
        <v>2460</v>
      </c>
    </row>
    <row r="33" spans="1:11" x14ac:dyDescent="0.25">
      <c r="A33" t="s">
        <v>23</v>
      </c>
      <c r="B33" t="s">
        <v>3</v>
      </c>
      <c r="C33" t="s">
        <v>5</v>
      </c>
      <c r="D33" s="88">
        <f>Jobs!B37</f>
        <v>5248</v>
      </c>
      <c r="E33" s="88">
        <f>Jobs!C37</f>
        <v>5303</v>
      </c>
      <c r="F33" s="88">
        <f>Jobs!D37</f>
        <v>5521</v>
      </c>
      <c r="G33" s="88">
        <f>Jobs!E37</f>
        <v>5792</v>
      </c>
      <c r="H33" s="88">
        <f>Jobs!F37</f>
        <v>6122</v>
      </c>
      <c r="I33" s="88">
        <f>Jobs!G37</f>
        <v>6456</v>
      </c>
      <c r="J33" s="88">
        <f>Jobs!H37</f>
        <v>6764</v>
      </c>
      <c r="K33" s="88">
        <f>Jobs!I37</f>
        <v>7046</v>
      </c>
    </row>
    <row r="34" spans="1:11" x14ac:dyDescent="0.25">
      <c r="A34" t="s">
        <v>51</v>
      </c>
      <c r="B34" t="s">
        <v>3</v>
      </c>
      <c r="C34" t="s">
        <v>5</v>
      </c>
      <c r="D34" s="88">
        <f>Jobs!B38</f>
        <v>10037</v>
      </c>
      <c r="E34" s="88">
        <f>Jobs!C38</f>
        <v>9988</v>
      </c>
      <c r="F34" s="88">
        <f>Jobs!D38</f>
        <v>9794</v>
      </c>
      <c r="G34" s="88">
        <f>Jobs!E38</f>
        <v>9623</v>
      </c>
      <c r="H34" s="88">
        <f>Jobs!F38</f>
        <v>9552</v>
      </c>
      <c r="I34" s="88">
        <f>Jobs!G38</f>
        <v>9545</v>
      </c>
      <c r="J34" s="88">
        <f>Jobs!H38</f>
        <v>9540</v>
      </c>
      <c r="K34" s="88">
        <f>Jobs!I38</f>
        <v>9531</v>
      </c>
    </row>
    <row r="35" spans="1:11" x14ac:dyDescent="0.25">
      <c r="A35" t="s">
        <v>24</v>
      </c>
      <c r="B35" t="s">
        <v>3</v>
      </c>
      <c r="C35" t="s">
        <v>5</v>
      </c>
      <c r="D35" s="88">
        <f>Jobs!B39</f>
        <v>12670</v>
      </c>
      <c r="E35" s="88">
        <f>Jobs!C39</f>
        <v>12732</v>
      </c>
      <c r="F35" s="88">
        <f>Jobs!D39</f>
        <v>12976</v>
      </c>
      <c r="G35" s="88">
        <f>Jobs!E39</f>
        <v>13823</v>
      </c>
      <c r="H35" s="88">
        <f>Jobs!F39</f>
        <v>14883</v>
      </c>
      <c r="I35" s="88">
        <f>Jobs!G39</f>
        <v>16116</v>
      </c>
      <c r="J35" s="88">
        <f>Jobs!H39</f>
        <v>17468</v>
      </c>
      <c r="K35" s="88">
        <f>Jobs!I39</f>
        <v>18792</v>
      </c>
    </row>
    <row r="36" spans="1:11" x14ac:dyDescent="0.25">
      <c r="A36" t="s">
        <v>53</v>
      </c>
      <c r="B36" t="s">
        <v>3</v>
      </c>
      <c r="C36" t="s">
        <v>6</v>
      </c>
      <c r="D36" s="88">
        <f t="shared" ref="D36:K36" si="5">SUM(D38:D52)</f>
        <v>208181</v>
      </c>
      <c r="E36" s="88">
        <f t="shared" ref="E36" si="6">SUM(E38:E52)</f>
        <v>209500</v>
      </c>
      <c r="F36" s="88">
        <f t="shared" si="5"/>
        <v>214773</v>
      </c>
      <c r="G36" s="88">
        <f t="shared" si="5"/>
        <v>221866</v>
      </c>
      <c r="H36" s="88">
        <f t="shared" si="5"/>
        <v>233025</v>
      </c>
      <c r="I36" s="88">
        <f t="shared" si="5"/>
        <v>243141</v>
      </c>
      <c r="J36" s="88">
        <f t="shared" si="5"/>
        <v>252167</v>
      </c>
      <c r="K36" s="88">
        <f t="shared" si="5"/>
        <v>260363</v>
      </c>
    </row>
    <row r="37" spans="1:11" x14ac:dyDescent="0.25">
      <c r="A37" t="s">
        <v>97</v>
      </c>
      <c r="B37" t="s">
        <v>3</v>
      </c>
      <c r="C37" t="s">
        <v>6</v>
      </c>
      <c r="D37" s="88">
        <f t="shared" ref="D37:K37" si="7">SUM(D38,D39,D41,D43:D44,D46:D48,D50,D52)</f>
        <v>194454</v>
      </c>
      <c r="E37" s="88">
        <f t="shared" si="7"/>
        <v>195816</v>
      </c>
      <c r="F37" s="88">
        <f t="shared" si="7"/>
        <v>201264</v>
      </c>
      <c r="G37" s="88">
        <f t="shared" si="7"/>
        <v>208500</v>
      </c>
      <c r="H37" s="88">
        <f t="shared" si="7"/>
        <v>219675</v>
      </c>
      <c r="I37" s="88">
        <f t="shared" si="7"/>
        <v>229730</v>
      </c>
      <c r="J37" s="88">
        <f t="shared" si="7"/>
        <v>238655</v>
      </c>
      <c r="K37" s="88">
        <f t="shared" si="7"/>
        <v>246750</v>
      </c>
    </row>
    <row r="38" spans="1:11" x14ac:dyDescent="0.25">
      <c r="A38" t="s">
        <v>18</v>
      </c>
      <c r="B38" t="s">
        <v>3</v>
      </c>
      <c r="C38" t="s">
        <v>6</v>
      </c>
      <c r="D38" s="88">
        <f>Jobs!B105</f>
        <v>11835</v>
      </c>
      <c r="E38" s="88">
        <f>Jobs!C105</f>
        <v>12156</v>
      </c>
      <c r="F38" s="88">
        <f>Jobs!D105</f>
        <v>13444</v>
      </c>
      <c r="G38" s="88">
        <f>Jobs!E105</f>
        <v>14900</v>
      </c>
      <c r="H38" s="88">
        <f>Jobs!F105</f>
        <v>16467</v>
      </c>
      <c r="I38" s="88">
        <f>Jobs!G105</f>
        <v>17948</v>
      </c>
      <c r="J38" s="88">
        <f>Jobs!H105</f>
        <v>19393</v>
      </c>
      <c r="K38" s="88">
        <f>Jobs!I105</f>
        <v>20909</v>
      </c>
    </row>
    <row r="39" spans="1:11" x14ac:dyDescent="0.25">
      <c r="A39" t="s">
        <v>19</v>
      </c>
      <c r="B39" t="s">
        <v>3</v>
      </c>
      <c r="C39" t="s">
        <v>6</v>
      </c>
      <c r="D39" s="88">
        <f>Jobs!B106</f>
        <v>8328</v>
      </c>
      <c r="E39" s="88">
        <f>Jobs!C106</f>
        <v>8391</v>
      </c>
      <c r="F39" s="88">
        <f>Jobs!D106</f>
        <v>8642</v>
      </c>
      <c r="G39" s="88">
        <f>Jobs!E106</f>
        <v>8969</v>
      </c>
      <c r="H39" s="88">
        <f>Jobs!F106</f>
        <v>9443</v>
      </c>
      <c r="I39" s="88">
        <f>Jobs!G106</f>
        <v>9952</v>
      </c>
      <c r="J39" s="88">
        <f>Jobs!H106</f>
        <v>10469</v>
      </c>
      <c r="K39" s="88">
        <f>Jobs!I106</f>
        <v>10966</v>
      </c>
    </row>
    <row r="40" spans="1:11" x14ac:dyDescent="0.25">
      <c r="A40" t="s">
        <v>44</v>
      </c>
      <c r="B40" t="s">
        <v>3</v>
      </c>
      <c r="C40" t="s">
        <v>6</v>
      </c>
      <c r="D40" s="88">
        <f>Jobs!B107</f>
        <v>1721</v>
      </c>
      <c r="E40" s="88">
        <f>Jobs!C107</f>
        <v>1726</v>
      </c>
      <c r="F40" s="88">
        <f>Jobs!D107</f>
        <v>1743</v>
      </c>
      <c r="G40" s="88">
        <f>Jobs!E107</f>
        <v>1774</v>
      </c>
      <c r="H40" s="88">
        <f>Jobs!F107</f>
        <v>1801</v>
      </c>
      <c r="I40" s="88">
        <f>Jobs!G107</f>
        <v>1829</v>
      </c>
      <c r="J40" s="88">
        <f>Jobs!H107</f>
        <v>1865</v>
      </c>
      <c r="K40" s="88">
        <f>Jobs!I107</f>
        <v>1905</v>
      </c>
    </row>
    <row r="41" spans="1:11" x14ac:dyDescent="0.25">
      <c r="A41" t="s">
        <v>20</v>
      </c>
      <c r="B41" t="s">
        <v>3</v>
      </c>
      <c r="C41" t="s">
        <v>6</v>
      </c>
      <c r="D41" s="88">
        <f>Jobs!B108</f>
        <v>143647</v>
      </c>
      <c r="E41" s="88">
        <f>Jobs!C108</f>
        <v>144526</v>
      </c>
      <c r="F41" s="88">
        <f>Jobs!D108</f>
        <v>148040</v>
      </c>
      <c r="G41" s="88">
        <f>Jobs!E108</f>
        <v>152699</v>
      </c>
      <c r="H41" s="88">
        <f>Jobs!F108</f>
        <v>160157</v>
      </c>
      <c r="I41" s="88">
        <f>Jobs!G108</f>
        <v>166737</v>
      </c>
      <c r="J41" s="88">
        <f>Jobs!H108</f>
        <v>172363</v>
      </c>
      <c r="K41" s="88">
        <f>Jobs!I108</f>
        <v>177223</v>
      </c>
    </row>
    <row r="42" spans="1:11" x14ac:dyDescent="0.25">
      <c r="A42" t="s">
        <v>45</v>
      </c>
      <c r="B42" t="s">
        <v>3</v>
      </c>
      <c r="C42" t="s">
        <v>6</v>
      </c>
      <c r="D42" s="88">
        <f>Jobs!B109</f>
        <v>1410</v>
      </c>
      <c r="E42" s="88">
        <f>Jobs!C109</f>
        <v>1402</v>
      </c>
      <c r="F42" s="88">
        <f>Jobs!D109</f>
        <v>1369</v>
      </c>
      <c r="G42" s="88">
        <f>Jobs!E109</f>
        <v>1329</v>
      </c>
      <c r="H42" s="88">
        <f>Jobs!F109</f>
        <v>1313</v>
      </c>
      <c r="I42" s="88">
        <f>Jobs!G109</f>
        <v>1303</v>
      </c>
      <c r="J42" s="88">
        <f>Jobs!H109</f>
        <v>1301</v>
      </c>
      <c r="K42" s="88">
        <f>Jobs!I109</f>
        <v>1295</v>
      </c>
    </row>
    <row r="43" spans="1:11" x14ac:dyDescent="0.25">
      <c r="A43" t="s">
        <v>46</v>
      </c>
      <c r="B43" t="s">
        <v>3</v>
      </c>
      <c r="C43" t="s">
        <v>6</v>
      </c>
      <c r="D43" s="88">
        <f>Jobs!B110</f>
        <v>5376</v>
      </c>
      <c r="E43" s="88">
        <f>Jobs!C110</f>
        <v>5368</v>
      </c>
      <c r="F43" s="88">
        <f>Jobs!D110</f>
        <v>5335</v>
      </c>
      <c r="G43" s="88">
        <f>Jobs!E110</f>
        <v>5320</v>
      </c>
      <c r="H43" s="88">
        <f>Jobs!F110</f>
        <v>5415</v>
      </c>
      <c r="I43" s="88">
        <f>Jobs!G110</f>
        <v>5534</v>
      </c>
      <c r="J43" s="88">
        <f>Jobs!H110</f>
        <v>5672</v>
      </c>
      <c r="K43" s="88">
        <f>Jobs!I110</f>
        <v>5796</v>
      </c>
    </row>
    <row r="44" spans="1:11" x14ac:dyDescent="0.25">
      <c r="A44" t="s">
        <v>21</v>
      </c>
      <c r="B44" t="s">
        <v>3</v>
      </c>
      <c r="C44" t="s">
        <v>6</v>
      </c>
      <c r="D44" s="88">
        <f>Jobs!B111</f>
        <v>11009</v>
      </c>
      <c r="E44" s="88">
        <f>Jobs!C111</f>
        <v>11077</v>
      </c>
      <c r="F44" s="88">
        <f>Jobs!D111</f>
        <v>11346</v>
      </c>
      <c r="G44" s="88">
        <f>Jobs!E111</f>
        <v>11719</v>
      </c>
      <c r="H44" s="88">
        <f>Jobs!F111</f>
        <v>12622</v>
      </c>
      <c r="I44" s="88">
        <f>Jobs!G111</f>
        <v>13260</v>
      </c>
      <c r="J44" s="88">
        <f>Jobs!H111</f>
        <v>13748</v>
      </c>
      <c r="K44" s="88">
        <f>Jobs!I111</f>
        <v>14180</v>
      </c>
    </row>
    <row r="45" spans="1:11" x14ac:dyDescent="0.25">
      <c r="A45" t="s">
        <v>47</v>
      </c>
      <c r="B45" t="s">
        <v>3</v>
      </c>
      <c r="C45" t="s">
        <v>6</v>
      </c>
      <c r="D45" s="88">
        <f>Jobs!B112</f>
        <v>3063</v>
      </c>
      <c r="E45" s="88">
        <f>Jobs!C112</f>
        <v>3052</v>
      </c>
      <c r="F45" s="88">
        <f>Jobs!D112</f>
        <v>3008</v>
      </c>
      <c r="G45" s="88">
        <f>Jobs!E112</f>
        <v>2985</v>
      </c>
      <c r="H45" s="88">
        <f>Jobs!F112</f>
        <v>2991</v>
      </c>
      <c r="I45" s="88">
        <f>Jobs!G112</f>
        <v>3020</v>
      </c>
      <c r="J45" s="88">
        <f>Jobs!H112</f>
        <v>3071</v>
      </c>
      <c r="K45" s="88">
        <f>Jobs!I112</f>
        <v>3119</v>
      </c>
    </row>
    <row r="46" spans="1:11" x14ac:dyDescent="0.25">
      <c r="A46" t="s">
        <v>22</v>
      </c>
      <c r="B46" t="s">
        <v>3</v>
      </c>
      <c r="C46" t="s">
        <v>6</v>
      </c>
      <c r="D46" s="88">
        <f>Jobs!B113</f>
        <v>1987</v>
      </c>
      <c r="E46" s="88">
        <f>Jobs!C113</f>
        <v>2004</v>
      </c>
      <c r="F46" s="88">
        <f>Jobs!D113</f>
        <v>2073</v>
      </c>
      <c r="G46" s="88">
        <f>Jobs!E113</f>
        <v>2147</v>
      </c>
      <c r="H46" s="88">
        <f>Jobs!F113</f>
        <v>2241</v>
      </c>
      <c r="I46" s="88">
        <f>Jobs!G113</f>
        <v>2341</v>
      </c>
      <c r="J46" s="88">
        <f>Jobs!H113</f>
        <v>2438</v>
      </c>
      <c r="K46" s="88">
        <f>Jobs!I113</f>
        <v>2536</v>
      </c>
    </row>
    <row r="47" spans="1:11" x14ac:dyDescent="0.25">
      <c r="A47" t="s">
        <v>48</v>
      </c>
      <c r="B47" t="s">
        <v>3</v>
      </c>
      <c r="C47" t="s">
        <v>6</v>
      </c>
      <c r="D47" s="88">
        <f>Jobs!B114</f>
        <v>4508</v>
      </c>
      <c r="E47" s="88">
        <f>Jobs!C114</f>
        <v>4483</v>
      </c>
      <c r="F47" s="88">
        <f>Jobs!D114</f>
        <v>4383</v>
      </c>
      <c r="G47" s="88">
        <f>Jobs!E114</f>
        <v>4341</v>
      </c>
      <c r="H47" s="88">
        <f>Jobs!F114</f>
        <v>4400</v>
      </c>
      <c r="I47" s="88">
        <f>Jobs!G114</f>
        <v>4446</v>
      </c>
      <c r="J47" s="88">
        <f>Jobs!H114</f>
        <v>4446</v>
      </c>
      <c r="K47" s="88">
        <f>Jobs!I114</f>
        <v>4420</v>
      </c>
    </row>
    <row r="48" spans="1:11" x14ac:dyDescent="0.25">
      <c r="A48" t="s">
        <v>49</v>
      </c>
      <c r="B48" t="s">
        <v>3</v>
      </c>
      <c r="C48" t="s">
        <v>6</v>
      </c>
      <c r="D48" s="88">
        <f>Jobs!B115</f>
        <v>1230</v>
      </c>
      <c r="E48" s="88">
        <f>Jobs!C115</f>
        <v>1231</v>
      </c>
      <c r="F48" s="88">
        <f>Jobs!D115</f>
        <v>1238</v>
      </c>
      <c r="G48" s="88">
        <f>Jobs!E115</f>
        <v>1243</v>
      </c>
      <c r="H48" s="88">
        <f>Jobs!F115</f>
        <v>1274</v>
      </c>
      <c r="I48" s="88">
        <f>Jobs!G115</f>
        <v>1307</v>
      </c>
      <c r="J48" s="88">
        <f>Jobs!H115</f>
        <v>1345</v>
      </c>
      <c r="K48" s="88">
        <f>Jobs!I115</f>
        <v>1388</v>
      </c>
    </row>
    <row r="49" spans="1:13" x14ac:dyDescent="0.25">
      <c r="A49" t="s">
        <v>50</v>
      </c>
      <c r="B49" t="s">
        <v>3</v>
      </c>
      <c r="C49" t="s">
        <v>6</v>
      </c>
      <c r="D49" s="88">
        <f>Jobs!B116</f>
        <v>1328</v>
      </c>
      <c r="E49" s="88">
        <f>Jobs!C116</f>
        <v>1329</v>
      </c>
      <c r="F49" s="88">
        <f>Jobs!D116</f>
        <v>1336</v>
      </c>
      <c r="G49" s="88">
        <f>Jobs!E116</f>
        <v>1329</v>
      </c>
      <c r="H49" s="88">
        <f>Jobs!F116</f>
        <v>1340</v>
      </c>
      <c r="I49" s="88">
        <f>Jobs!G116</f>
        <v>1357</v>
      </c>
      <c r="J49" s="88">
        <f>Jobs!H116</f>
        <v>1378</v>
      </c>
      <c r="K49" s="88">
        <f>Jobs!I116</f>
        <v>1402</v>
      </c>
    </row>
    <row r="50" spans="1:13" x14ac:dyDescent="0.25">
      <c r="A50" t="s">
        <v>23</v>
      </c>
      <c r="B50" t="s">
        <v>3</v>
      </c>
      <c r="C50" t="s">
        <v>6</v>
      </c>
      <c r="D50" s="88">
        <f>Jobs!B117</f>
        <v>2554</v>
      </c>
      <c r="E50" s="88">
        <f>Jobs!C117</f>
        <v>2581</v>
      </c>
      <c r="F50" s="88">
        <f>Jobs!D117</f>
        <v>2687</v>
      </c>
      <c r="G50" s="88">
        <f>Jobs!E117</f>
        <v>2819</v>
      </c>
      <c r="H50" s="88">
        <f>Jobs!F117</f>
        <v>2981</v>
      </c>
      <c r="I50" s="88">
        <f>Jobs!G117</f>
        <v>3142</v>
      </c>
      <c r="J50" s="88">
        <f>Jobs!H117</f>
        <v>3293</v>
      </c>
      <c r="K50" s="88">
        <f>Jobs!I117</f>
        <v>3429</v>
      </c>
    </row>
    <row r="51" spans="1:13" x14ac:dyDescent="0.25">
      <c r="A51" t="s">
        <v>51</v>
      </c>
      <c r="B51" t="s">
        <v>3</v>
      </c>
      <c r="C51" t="s">
        <v>6</v>
      </c>
      <c r="D51" s="88">
        <f>Jobs!B118</f>
        <v>6205</v>
      </c>
      <c r="E51" s="88">
        <f>Jobs!C118</f>
        <v>6175</v>
      </c>
      <c r="F51" s="88">
        <f>Jobs!D118</f>
        <v>6053</v>
      </c>
      <c r="G51" s="88">
        <f>Jobs!E118</f>
        <v>5949</v>
      </c>
      <c r="H51" s="88">
        <f>Jobs!F118</f>
        <v>5905</v>
      </c>
      <c r="I51" s="88">
        <f>Jobs!G118</f>
        <v>5902</v>
      </c>
      <c r="J51" s="88">
        <f>Jobs!H118</f>
        <v>5897</v>
      </c>
      <c r="K51" s="88">
        <f>Jobs!I118</f>
        <v>5892</v>
      </c>
    </row>
    <row r="52" spans="1:13" x14ac:dyDescent="0.25">
      <c r="A52" t="s">
        <v>24</v>
      </c>
      <c r="B52" t="s">
        <v>3</v>
      </c>
      <c r="C52" t="s">
        <v>6</v>
      </c>
      <c r="D52" s="88">
        <f>Jobs!B119</f>
        <v>3980</v>
      </c>
      <c r="E52" s="88">
        <f>Jobs!C119</f>
        <v>3999</v>
      </c>
      <c r="F52" s="88">
        <f>Jobs!D119</f>
        <v>4076</v>
      </c>
      <c r="G52" s="88">
        <f>Jobs!E119</f>
        <v>4343</v>
      </c>
      <c r="H52" s="88">
        <f>Jobs!F119</f>
        <v>4675</v>
      </c>
      <c r="I52" s="88">
        <f>Jobs!G119</f>
        <v>5063</v>
      </c>
      <c r="J52" s="88">
        <f>Jobs!H119</f>
        <v>5488</v>
      </c>
      <c r="K52" s="88">
        <f>Jobs!I119</f>
        <v>5903</v>
      </c>
    </row>
    <row r="53" spans="1:13" x14ac:dyDescent="0.25">
      <c r="A53" t="s">
        <v>53</v>
      </c>
      <c r="B53" t="s">
        <v>3</v>
      </c>
      <c r="C53" t="s">
        <v>7</v>
      </c>
      <c r="D53" s="89">
        <f t="shared" ref="D53:K53" si="8">SUM(D55:D69)</f>
        <v>121332</v>
      </c>
      <c r="E53" s="88">
        <f t="shared" ref="E53" si="9">SUM(E55:E69)</f>
        <v>122238</v>
      </c>
      <c r="F53" s="89">
        <f t="shared" si="8"/>
        <v>125852</v>
      </c>
      <c r="G53" s="89">
        <f t="shared" si="8"/>
        <v>130610</v>
      </c>
      <c r="H53" s="89">
        <f t="shared" si="8"/>
        <v>137666</v>
      </c>
      <c r="I53" s="89">
        <f t="shared" si="8"/>
        <v>144153</v>
      </c>
      <c r="J53" s="89">
        <f t="shared" si="8"/>
        <v>150082</v>
      </c>
      <c r="K53" s="89">
        <f t="shared" si="8"/>
        <v>155647</v>
      </c>
    </row>
    <row r="54" spans="1:13" x14ac:dyDescent="0.25">
      <c r="A54" t="s">
        <v>97</v>
      </c>
      <c r="B54" t="s">
        <v>3</v>
      </c>
      <c r="C54" t="s">
        <v>7</v>
      </c>
      <c r="D54" s="88">
        <f t="shared" ref="D54:K54" si="10">SUM(D55,D56,D58,D60:D61,D63:D65,D67,D69)</f>
        <v>110543</v>
      </c>
      <c r="E54" s="88">
        <f t="shared" si="10"/>
        <v>111475</v>
      </c>
      <c r="F54" s="88">
        <f t="shared" si="10"/>
        <v>115203</v>
      </c>
      <c r="G54" s="88">
        <f t="shared" si="10"/>
        <v>120038</v>
      </c>
      <c r="H54" s="88">
        <f t="shared" si="10"/>
        <v>127089</v>
      </c>
      <c r="I54" s="88">
        <f t="shared" si="10"/>
        <v>133513</v>
      </c>
      <c r="J54" s="88">
        <f t="shared" si="10"/>
        <v>139345</v>
      </c>
      <c r="K54" s="88">
        <f t="shared" si="10"/>
        <v>144811</v>
      </c>
    </row>
    <row r="55" spans="1:13" x14ac:dyDescent="0.25">
      <c r="A55" t="s">
        <v>18</v>
      </c>
      <c r="B55" t="s">
        <v>3</v>
      </c>
      <c r="C55" t="s">
        <v>7</v>
      </c>
      <c r="D55" s="89">
        <f>Jobs!B65</f>
        <v>14066</v>
      </c>
      <c r="E55" s="89">
        <f>Jobs!C65</f>
        <v>14449</v>
      </c>
      <c r="F55" s="89">
        <f>Jobs!D65</f>
        <v>15980</v>
      </c>
      <c r="G55" s="89">
        <f>Jobs!E65</f>
        <v>17710</v>
      </c>
      <c r="H55" s="89">
        <f>Jobs!F65</f>
        <v>19573</v>
      </c>
      <c r="I55" s="89">
        <f>Jobs!G65</f>
        <v>21332</v>
      </c>
      <c r="J55" s="89">
        <f>Jobs!H65</f>
        <v>23050</v>
      </c>
      <c r="K55" s="89">
        <f>Jobs!I65</f>
        <v>24853</v>
      </c>
    </row>
    <row r="56" spans="1:13" x14ac:dyDescent="0.25">
      <c r="A56" t="s">
        <v>19</v>
      </c>
      <c r="B56" t="s">
        <v>3</v>
      </c>
      <c r="C56" t="s">
        <v>7</v>
      </c>
      <c r="D56" s="89">
        <f>Jobs!B66</f>
        <v>7878</v>
      </c>
      <c r="E56" s="89">
        <f>Jobs!C66</f>
        <v>7937</v>
      </c>
      <c r="F56" s="89">
        <f>Jobs!D66</f>
        <v>8174</v>
      </c>
      <c r="G56" s="89">
        <f>Jobs!E66</f>
        <v>8483</v>
      </c>
      <c r="H56" s="89">
        <f>Jobs!F66</f>
        <v>8932</v>
      </c>
      <c r="I56" s="89">
        <f>Jobs!G66</f>
        <v>9414</v>
      </c>
      <c r="J56" s="89">
        <f>Jobs!H66</f>
        <v>9903</v>
      </c>
      <c r="K56" s="89">
        <f>Jobs!I66</f>
        <v>10373</v>
      </c>
      <c r="M56" s="2"/>
    </row>
    <row r="57" spans="1:13" x14ac:dyDescent="0.25">
      <c r="A57" t="s">
        <v>44</v>
      </c>
      <c r="B57" t="s">
        <v>3</v>
      </c>
      <c r="C57" t="s">
        <v>7</v>
      </c>
      <c r="D57" s="89">
        <f>Jobs!B67</f>
        <v>2435</v>
      </c>
      <c r="E57" s="89">
        <f>Jobs!C67</f>
        <v>2442</v>
      </c>
      <c r="F57" s="89">
        <f>Jobs!D67</f>
        <v>2467</v>
      </c>
      <c r="G57" s="89">
        <f>Jobs!E67</f>
        <v>2512</v>
      </c>
      <c r="H57" s="89">
        <f>Jobs!F67</f>
        <v>2550</v>
      </c>
      <c r="I57" s="89">
        <f>Jobs!G67</f>
        <v>2589</v>
      </c>
      <c r="J57" s="89">
        <f>Jobs!H67</f>
        <v>2638</v>
      </c>
      <c r="K57" s="89">
        <f>Jobs!I67</f>
        <v>2695</v>
      </c>
      <c r="M57" s="2"/>
    </row>
    <row r="58" spans="1:13" x14ac:dyDescent="0.25">
      <c r="A58" t="s">
        <v>20</v>
      </c>
      <c r="B58" t="s">
        <v>3</v>
      </c>
      <c r="C58" t="s">
        <v>7</v>
      </c>
      <c r="D58" s="89">
        <f>Jobs!B68</f>
        <v>66029</v>
      </c>
      <c r="E58" s="89">
        <f>Jobs!C68</f>
        <v>66432</v>
      </c>
      <c r="F58" s="89">
        <f>Jobs!D68</f>
        <v>68046</v>
      </c>
      <c r="G58" s="89">
        <f>Jobs!E68</f>
        <v>70188</v>
      </c>
      <c r="H58" s="89">
        <f>Jobs!F68</f>
        <v>73616</v>
      </c>
      <c r="I58" s="89">
        <f>Jobs!G68</f>
        <v>76641</v>
      </c>
      <c r="J58" s="89">
        <f>Jobs!H68</f>
        <v>79227</v>
      </c>
      <c r="K58" s="89">
        <f>Jobs!I68</f>
        <v>81461</v>
      </c>
    </row>
    <row r="59" spans="1:13" x14ac:dyDescent="0.25">
      <c r="A59" t="s">
        <v>45</v>
      </c>
      <c r="B59" t="s">
        <v>3</v>
      </c>
      <c r="C59" t="s">
        <v>7</v>
      </c>
      <c r="D59" s="89">
        <f>Jobs!B69</f>
        <v>1109</v>
      </c>
      <c r="E59" s="89">
        <f>Jobs!C69</f>
        <v>1103</v>
      </c>
      <c r="F59" s="89">
        <f>Jobs!D69</f>
        <v>1076</v>
      </c>
      <c r="G59" s="89">
        <f>Jobs!E69</f>
        <v>1045</v>
      </c>
      <c r="H59" s="89">
        <f>Jobs!F69</f>
        <v>1032</v>
      </c>
      <c r="I59" s="89">
        <f>Jobs!G69</f>
        <v>1025</v>
      </c>
      <c r="J59" s="89">
        <f>Jobs!H69</f>
        <v>1023</v>
      </c>
      <c r="K59" s="89">
        <f>Jobs!I69</f>
        <v>1019</v>
      </c>
    </row>
    <row r="60" spans="1:13" x14ac:dyDescent="0.25">
      <c r="A60" t="s">
        <v>46</v>
      </c>
      <c r="B60" t="s">
        <v>3</v>
      </c>
      <c r="C60" t="s">
        <v>7</v>
      </c>
      <c r="D60" s="89">
        <f>Jobs!B70</f>
        <v>2530</v>
      </c>
      <c r="E60" s="89">
        <f>Jobs!C70</f>
        <v>2526</v>
      </c>
      <c r="F60" s="89">
        <f>Jobs!D70</f>
        <v>2509</v>
      </c>
      <c r="G60" s="89">
        <f>Jobs!E70</f>
        <v>2504</v>
      </c>
      <c r="H60" s="89">
        <f>Jobs!F70</f>
        <v>2547</v>
      </c>
      <c r="I60" s="89">
        <f>Jobs!G70</f>
        <v>2603</v>
      </c>
      <c r="J60" s="89">
        <f>Jobs!H70</f>
        <v>2669</v>
      </c>
      <c r="K60" s="89">
        <f>Jobs!I70</f>
        <v>2727</v>
      </c>
    </row>
    <row r="61" spans="1:13" x14ac:dyDescent="0.25">
      <c r="A61" t="s">
        <v>21</v>
      </c>
      <c r="B61" t="s">
        <v>3</v>
      </c>
      <c r="C61" t="s">
        <v>7</v>
      </c>
      <c r="D61" s="89">
        <f>Jobs!B71</f>
        <v>8843</v>
      </c>
      <c r="E61" s="89">
        <f>Jobs!C71</f>
        <v>8900</v>
      </c>
      <c r="F61" s="89">
        <f>Jobs!D71</f>
        <v>9128</v>
      </c>
      <c r="G61" s="89">
        <f>Jobs!E71</f>
        <v>9434</v>
      </c>
      <c r="H61" s="89">
        <f>Jobs!F71</f>
        <v>10163</v>
      </c>
      <c r="I61" s="89">
        <f>Jobs!G71</f>
        <v>10676</v>
      </c>
      <c r="J61" s="89">
        <f>Jobs!H71</f>
        <v>11068</v>
      </c>
      <c r="K61" s="89">
        <f>Jobs!I71</f>
        <v>11413</v>
      </c>
    </row>
    <row r="62" spans="1:13" x14ac:dyDescent="0.25">
      <c r="A62" t="s">
        <v>47</v>
      </c>
      <c r="B62" t="s">
        <v>3</v>
      </c>
      <c r="C62" t="s">
        <v>7</v>
      </c>
      <c r="D62" s="89">
        <f>Jobs!B72</f>
        <v>2359</v>
      </c>
      <c r="E62" s="89">
        <f>Jobs!C72</f>
        <v>2351</v>
      </c>
      <c r="F62" s="89">
        <f>Jobs!D72</f>
        <v>2316</v>
      </c>
      <c r="G62" s="89">
        <f>Jobs!E72</f>
        <v>2299</v>
      </c>
      <c r="H62" s="89">
        <f>Jobs!F72</f>
        <v>2301</v>
      </c>
      <c r="I62" s="89">
        <f>Jobs!G72</f>
        <v>2325</v>
      </c>
      <c r="J62" s="89">
        <f>Jobs!H72</f>
        <v>2364</v>
      </c>
      <c r="K62" s="89">
        <f>Jobs!I72</f>
        <v>2400</v>
      </c>
      <c r="M62" s="2"/>
    </row>
    <row r="63" spans="1:13" x14ac:dyDescent="0.25">
      <c r="A63" t="s">
        <v>22</v>
      </c>
      <c r="B63" t="s">
        <v>3</v>
      </c>
      <c r="C63" t="s">
        <v>7</v>
      </c>
      <c r="D63" s="89">
        <f>Jobs!B73</f>
        <v>1679</v>
      </c>
      <c r="E63" s="89">
        <f>Jobs!C73</f>
        <v>1694</v>
      </c>
      <c r="F63" s="89">
        <f>Jobs!D73</f>
        <v>1753</v>
      </c>
      <c r="G63" s="89">
        <f>Jobs!E73</f>
        <v>1814</v>
      </c>
      <c r="H63" s="89">
        <f>Jobs!F73</f>
        <v>1895</v>
      </c>
      <c r="I63" s="89">
        <f>Jobs!G73</f>
        <v>1978</v>
      </c>
      <c r="J63" s="89">
        <f>Jobs!H73</f>
        <v>2059</v>
      </c>
      <c r="K63" s="89">
        <f>Jobs!I73</f>
        <v>2143</v>
      </c>
      <c r="M63" s="2"/>
    </row>
    <row r="64" spans="1:13" x14ac:dyDescent="0.25">
      <c r="A64" t="s">
        <v>48</v>
      </c>
      <c r="B64" t="s">
        <v>3</v>
      </c>
      <c r="C64" t="s">
        <v>7</v>
      </c>
      <c r="D64" s="89">
        <f>Jobs!B74</f>
        <v>3067</v>
      </c>
      <c r="E64" s="89">
        <f>Jobs!C74</f>
        <v>3050</v>
      </c>
      <c r="F64" s="89">
        <f>Jobs!D74</f>
        <v>2983</v>
      </c>
      <c r="G64" s="89">
        <f>Jobs!E74</f>
        <v>2954</v>
      </c>
      <c r="H64" s="89">
        <f>Jobs!F74</f>
        <v>2993</v>
      </c>
      <c r="I64" s="89">
        <f>Jobs!G74</f>
        <v>3025</v>
      </c>
      <c r="J64" s="89">
        <f>Jobs!H74</f>
        <v>3025</v>
      </c>
      <c r="K64" s="89">
        <f>Jobs!I74</f>
        <v>3007</v>
      </c>
      <c r="M64" s="2"/>
    </row>
    <row r="65" spans="1:13" x14ac:dyDescent="0.25">
      <c r="A65" t="s">
        <v>49</v>
      </c>
      <c r="B65" t="s">
        <v>3</v>
      </c>
      <c r="C65" t="s">
        <v>7</v>
      </c>
      <c r="D65" s="89">
        <f>Jobs!B75</f>
        <v>1367</v>
      </c>
      <c r="E65" s="89">
        <f>Jobs!C75</f>
        <v>1369</v>
      </c>
      <c r="F65" s="89">
        <f>Jobs!D75</f>
        <v>1377</v>
      </c>
      <c r="G65" s="89">
        <f>Jobs!E75</f>
        <v>1385</v>
      </c>
      <c r="H65" s="89">
        <f>Jobs!F75</f>
        <v>1416</v>
      </c>
      <c r="I65" s="89">
        <f>Jobs!G75</f>
        <v>1454</v>
      </c>
      <c r="J65" s="89">
        <f>Jobs!H75</f>
        <v>1496</v>
      </c>
      <c r="K65" s="89">
        <f>Jobs!I75</f>
        <v>1544</v>
      </c>
      <c r="M65" s="2"/>
    </row>
    <row r="66" spans="1:13" x14ac:dyDescent="0.25">
      <c r="A66" t="s">
        <v>50</v>
      </c>
      <c r="B66" t="s">
        <v>3</v>
      </c>
      <c r="C66" t="s">
        <v>7</v>
      </c>
      <c r="D66" s="89">
        <f>Jobs!B76</f>
        <v>793</v>
      </c>
      <c r="E66" s="89">
        <f>Jobs!C76</f>
        <v>794</v>
      </c>
      <c r="F66" s="89">
        <f>Jobs!D76</f>
        <v>799</v>
      </c>
      <c r="G66" s="89">
        <f>Jobs!E76</f>
        <v>793</v>
      </c>
      <c r="H66" s="89">
        <f>Jobs!F76</f>
        <v>800</v>
      </c>
      <c r="I66" s="89">
        <f>Jobs!G76</f>
        <v>810</v>
      </c>
      <c r="J66" s="89">
        <f>Jobs!H76</f>
        <v>823</v>
      </c>
      <c r="K66" s="89">
        <f>Jobs!I76</f>
        <v>837</v>
      </c>
      <c r="M66" s="2"/>
    </row>
    <row r="67" spans="1:13" x14ac:dyDescent="0.25">
      <c r="A67" t="s">
        <v>23</v>
      </c>
      <c r="B67" t="s">
        <v>3</v>
      </c>
      <c r="C67" t="s">
        <v>7</v>
      </c>
      <c r="D67" s="89">
        <f>Jobs!B77</f>
        <v>1746</v>
      </c>
      <c r="E67" s="89">
        <f>Jobs!C77</f>
        <v>1764</v>
      </c>
      <c r="F67" s="89">
        <f>Jobs!D77</f>
        <v>1835</v>
      </c>
      <c r="G67" s="89">
        <f>Jobs!E77</f>
        <v>1925</v>
      </c>
      <c r="H67" s="89">
        <f>Jobs!F77</f>
        <v>2035</v>
      </c>
      <c r="I67" s="89">
        <f>Jobs!G77</f>
        <v>2146</v>
      </c>
      <c r="J67" s="89">
        <f>Jobs!H77</f>
        <v>2248</v>
      </c>
      <c r="K67" s="89">
        <f>Jobs!I77</f>
        <v>2342</v>
      </c>
      <c r="M67" s="2"/>
    </row>
    <row r="68" spans="1:13" x14ac:dyDescent="0.25">
      <c r="A68" t="s">
        <v>51</v>
      </c>
      <c r="B68" t="s">
        <v>3</v>
      </c>
      <c r="C68" t="s">
        <v>7</v>
      </c>
      <c r="D68" s="89">
        <f>Jobs!B78</f>
        <v>4093</v>
      </c>
      <c r="E68" s="89">
        <f>Jobs!C78</f>
        <v>4073</v>
      </c>
      <c r="F68" s="89">
        <f>Jobs!D78</f>
        <v>3991</v>
      </c>
      <c r="G68" s="89">
        <f>Jobs!E78</f>
        <v>3923</v>
      </c>
      <c r="H68" s="89">
        <f>Jobs!F78</f>
        <v>3894</v>
      </c>
      <c r="I68" s="89">
        <f>Jobs!G78</f>
        <v>3891</v>
      </c>
      <c r="J68" s="89">
        <f>Jobs!H78</f>
        <v>3889</v>
      </c>
      <c r="K68" s="89">
        <f>Jobs!I78</f>
        <v>3885</v>
      </c>
      <c r="M68" s="2"/>
    </row>
    <row r="69" spans="1:13" x14ac:dyDescent="0.25">
      <c r="A69" t="s">
        <v>24</v>
      </c>
      <c r="B69" t="s">
        <v>3</v>
      </c>
      <c r="C69" t="s">
        <v>7</v>
      </c>
      <c r="D69" s="89">
        <f>Jobs!B79</f>
        <v>3338</v>
      </c>
      <c r="E69" s="89">
        <f>Jobs!C79</f>
        <v>3354</v>
      </c>
      <c r="F69" s="89">
        <f>Jobs!D79</f>
        <v>3418</v>
      </c>
      <c r="G69" s="89">
        <f>Jobs!E79</f>
        <v>3641</v>
      </c>
      <c r="H69" s="89">
        <f>Jobs!F79</f>
        <v>3919</v>
      </c>
      <c r="I69" s="89">
        <f>Jobs!G79</f>
        <v>4244</v>
      </c>
      <c r="J69" s="89">
        <f>Jobs!H79</f>
        <v>4600</v>
      </c>
      <c r="K69" s="89">
        <f>Jobs!I79</f>
        <v>4948</v>
      </c>
      <c r="M69" s="2"/>
    </row>
    <row r="70" spans="1:13" x14ac:dyDescent="0.25">
      <c r="A70" t="s">
        <v>53</v>
      </c>
      <c r="B70" t="s">
        <v>3</v>
      </c>
      <c r="C70" t="s">
        <v>8</v>
      </c>
      <c r="D70" s="89">
        <f t="shared" ref="D70:K70" si="11">SUM(D72:D86)</f>
        <v>144787</v>
      </c>
      <c r="E70" s="88">
        <f t="shared" ref="E70" si="12">SUM(E72:E86)</f>
        <v>145952</v>
      </c>
      <c r="F70" s="89">
        <f t="shared" si="11"/>
        <v>150606</v>
      </c>
      <c r="G70" s="89">
        <f t="shared" si="11"/>
        <v>151359</v>
      </c>
      <c r="H70" s="89">
        <f t="shared" si="11"/>
        <v>165292</v>
      </c>
      <c r="I70" s="89">
        <f t="shared" si="11"/>
        <v>173250</v>
      </c>
      <c r="J70" s="89">
        <f t="shared" si="11"/>
        <v>180496</v>
      </c>
      <c r="K70" s="89">
        <f t="shared" si="11"/>
        <v>187279</v>
      </c>
      <c r="M70" s="2"/>
    </row>
    <row r="71" spans="1:13" x14ac:dyDescent="0.25">
      <c r="A71" t="s">
        <v>97</v>
      </c>
      <c r="B71" t="s">
        <v>3</v>
      </c>
      <c r="C71" t="s">
        <v>8</v>
      </c>
      <c r="D71" s="88">
        <f t="shared" ref="D71:K71" si="13">SUM(D72,D73,D75,D77:D78,D80:D82,D84,D86)</f>
        <v>135866</v>
      </c>
      <c r="E71" s="88">
        <f t="shared" si="13"/>
        <v>137058</v>
      </c>
      <c r="F71" s="88">
        <f t="shared" si="13"/>
        <v>141820</v>
      </c>
      <c r="G71" s="88">
        <f t="shared" si="13"/>
        <v>142583</v>
      </c>
      <c r="H71" s="88">
        <f t="shared" si="13"/>
        <v>156597</v>
      </c>
      <c r="I71" s="88">
        <f t="shared" si="13"/>
        <v>164511</v>
      </c>
      <c r="J71" s="88">
        <f t="shared" si="13"/>
        <v>171679</v>
      </c>
      <c r="K71" s="88">
        <f t="shared" si="13"/>
        <v>178384</v>
      </c>
      <c r="M71" s="2"/>
    </row>
    <row r="72" spans="1:13" x14ac:dyDescent="0.25">
      <c r="A72" t="s">
        <v>18</v>
      </c>
      <c r="B72" t="s">
        <v>3</v>
      </c>
      <c r="C72" t="s">
        <v>8</v>
      </c>
      <c r="D72" s="81">
        <f>Jobs!B85</f>
        <v>17518</v>
      </c>
      <c r="E72" s="81">
        <f>Jobs!C85</f>
        <v>17995</v>
      </c>
      <c r="F72" s="81">
        <f>Jobs!D85</f>
        <v>19903</v>
      </c>
      <c r="G72" s="81">
        <f>Jobs!E85</f>
        <v>20174</v>
      </c>
      <c r="H72" s="81">
        <f>Jobs!F85</f>
        <v>24379</v>
      </c>
      <c r="I72" s="81">
        <f>Jobs!G85</f>
        <v>26571</v>
      </c>
      <c r="J72" s="81">
        <f>Jobs!H85</f>
        <v>28710</v>
      </c>
      <c r="K72" s="81">
        <f>Jobs!I85</f>
        <v>30955</v>
      </c>
      <c r="M72" s="2"/>
    </row>
    <row r="73" spans="1:13" x14ac:dyDescent="0.25">
      <c r="A73" t="s">
        <v>19</v>
      </c>
      <c r="B73" t="s">
        <v>3</v>
      </c>
      <c r="C73" t="s">
        <v>8</v>
      </c>
      <c r="D73" s="81">
        <f>Jobs!B86</f>
        <v>9043</v>
      </c>
      <c r="E73" s="81">
        <f>Jobs!C86</f>
        <v>9111</v>
      </c>
      <c r="F73" s="81">
        <f>Jobs!D86</f>
        <v>9385</v>
      </c>
      <c r="G73" s="81">
        <f>Jobs!E86</f>
        <v>9424</v>
      </c>
      <c r="H73" s="81">
        <f>Jobs!F86</f>
        <v>10255</v>
      </c>
      <c r="I73" s="81">
        <f>Jobs!G86</f>
        <v>10808</v>
      </c>
      <c r="J73" s="81">
        <f>Jobs!H86</f>
        <v>11370</v>
      </c>
      <c r="K73" s="81">
        <f>Jobs!I86</f>
        <v>11909</v>
      </c>
      <c r="M73" s="2"/>
    </row>
    <row r="74" spans="1:13" x14ac:dyDescent="0.25">
      <c r="A74" t="s">
        <v>44</v>
      </c>
      <c r="B74" t="s">
        <v>3</v>
      </c>
      <c r="C74" t="s">
        <v>8</v>
      </c>
      <c r="D74" s="81">
        <f>Jobs!B87</f>
        <v>1337</v>
      </c>
      <c r="E74" s="81">
        <f>Jobs!C87</f>
        <v>1340</v>
      </c>
      <c r="F74" s="81">
        <f>Jobs!D87</f>
        <v>1353</v>
      </c>
      <c r="G74" s="81">
        <f>Jobs!E87</f>
        <v>1355</v>
      </c>
      <c r="H74" s="81">
        <f>Jobs!F87</f>
        <v>1398</v>
      </c>
      <c r="I74" s="81">
        <f>Jobs!G87</f>
        <v>1421</v>
      </c>
      <c r="J74" s="81">
        <f>Jobs!H87</f>
        <v>1447</v>
      </c>
      <c r="K74" s="81">
        <f>Jobs!I87</f>
        <v>1479</v>
      </c>
      <c r="M74" s="2"/>
    </row>
    <row r="75" spans="1:13" x14ac:dyDescent="0.25">
      <c r="A75" t="s">
        <v>20</v>
      </c>
      <c r="B75" t="s">
        <v>3</v>
      </c>
      <c r="C75" t="s">
        <v>8</v>
      </c>
      <c r="D75" s="81">
        <f>Jobs!B88</f>
        <v>87361</v>
      </c>
      <c r="E75" s="81">
        <f>Jobs!C88</f>
        <v>87895</v>
      </c>
      <c r="F75" s="81">
        <f>Jobs!D88</f>
        <v>90031</v>
      </c>
      <c r="G75" s="81">
        <f>Jobs!E88</f>
        <v>90332</v>
      </c>
      <c r="H75" s="81">
        <f>Jobs!F88</f>
        <v>97399</v>
      </c>
      <c r="I75" s="81">
        <f>Jobs!G88</f>
        <v>101401</v>
      </c>
      <c r="J75" s="81">
        <f>Jobs!H88</f>
        <v>104823</v>
      </c>
      <c r="K75" s="81">
        <f>Jobs!I88</f>
        <v>107779</v>
      </c>
      <c r="M75" s="2"/>
    </row>
    <row r="76" spans="1:13" x14ac:dyDescent="0.25">
      <c r="A76" t="s">
        <v>45</v>
      </c>
      <c r="B76" t="s">
        <v>3</v>
      </c>
      <c r="C76" t="s">
        <v>8</v>
      </c>
      <c r="D76" s="81">
        <f>Jobs!B89</f>
        <v>1289</v>
      </c>
      <c r="E76" s="81">
        <f>Jobs!C89</f>
        <v>1282</v>
      </c>
      <c r="F76" s="81">
        <f>Jobs!D89</f>
        <v>1251</v>
      </c>
      <c r="G76" s="81">
        <f>Jobs!E89</f>
        <v>1247</v>
      </c>
      <c r="H76" s="81">
        <f>Jobs!F89</f>
        <v>1200</v>
      </c>
      <c r="I76" s="81">
        <f>Jobs!G89</f>
        <v>1191</v>
      </c>
      <c r="J76" s="81">
        <f>Jobs!H89</f>
        <v>1189</v>
      </c>
      <c r="K76" s="81">
        <f>Jobs!I89</f>
        <v>1185</v>
      </c>
      <c r="M76" s="2"/>
    </row>
    <row r="77" spans="1:13" x14ac:dyDescent="0.25">
      <c r="A77" t="s">
        <v>46</v>
      </c>
      <c r="B77" t="s">
        <v>3</v>
      </c>
      <c r="C77" t="s">
        <v>8</v>
      </c>
      <c r="D77" s="81">
        <f>Jobs!B90</f>
        <v>2394</v>
      </c>
      <c r="E77" s="81">
        <f>Jobs!C90</f>
        <v>2390</v>
      </c>
      <c r="F77" s="81">
        <f>Jobs!D90</f>
        <v>2374</v>
      </c>
      <c r="G77" s="81">
        <f>Jobs!E90</f>
        <v>2373</v>
      </c>
      <c r="H77" s="81">
        <f>Jobs!F90</f>
        <v>2410</v>
      </c>
      <c r="I77" s="81">
        <f>Jobs!G90</f>
        <v>2464</v>
      </c>
      <c r="J77" s="81">
        <f>Jobs!H90</f>
        <v>2525</v>
      </c>
      <c r="K77" s="81">
        <f>Jobs!I90</f>
        <v>2580</v>
      </c>
      <c r="M77" s="2"/>
    </row>
    <row r="78" spans="1:13" x14ac:dyDescent="0.25">
      <c r="A78" t="s">
        <v>21</v>
      </c>
      <c r="B78" t="s">
        <v>3</v>
      </c>
      <c r="C78" t="s">
        <v>8</v>
      </c>
      <c r="D78" s="81">
        <f>Jobs!B91</f>
        <v>9341</v>
      </c>
      <c r="E78" s="81">
        <f>Jobs!C91</f>
        <v>9423</v>
      </c>
      <c r="F78" s="81">
        <f>Jobs!D91</f>
        <v>9752</v>
      </c>
      <c r="G78" s="81">
        <f>Jobs!E91</f>
        <v>9867</v>
      </c>
      <c r="H78" s="81">
        <f>Jobs!F91</f>
        <v>10905</v>
      </c>
      <c r="I78" s="81">
        <f>Jobs!G91</f>
        <v>11447</v>
      </c>
      <c r="J78" s="81">
        <f>Jobs!H91</f>
        <v>11861</v>
      </c>
      <c r="K78" s="81">
        <f>Jobs!I91</f>
        <v>12225</v>
      </c>
      <c r="M78" s="2"/>
    </row>
    <row r="79" spans="1:13" x14ac:dyDescent="0.25">
      <c r="A79" t="s">
        <v>47</v>
      </c>
      <c r="B79" t="s">
        <v>3</v>
      </c>
      <c r="C79" t="s">
        <v>8</v>
      </c>
      <c r="D79" s="81">
        <f>Jobs!B92</f>
        <v>2383</v>
      </c>
      <c r="E79" s="81">
        <f>Jobs!C92</f>
        <v>2374</v>
      </c>
      <c r="F79" s="81">
        <f>Jobs!D92</f>
        <v>2340</v>
      </c>
      <c r="G79" s="81">
        <f>Jobs!E92</f>
        <v>2338</v>
      </c>
      <c r="H79" s="81">
        <f>Jobs!F92</f>
        <v>2325</v>
      </c>
      <c r="I79" s="81">
        <f>Jobs!G92</f>
        <v>2347</v>
      </c>
      <c r="J79" s="81">
        <f>Jobs!H92</f>
        <v>2388</v>
      </c>
      <c r="K79" s="81">
        <f>Jobs!I92</f>
        <v>2424</v>
      </c>
    </row>
    <row r="80" spans="1:13" x14ac:dyDescent="0.25">
      <c r="A80" t="s">
        <v>22</v>
      </c>
      <c r="B80" t="s">
        <v>3</v>
      </c>
      <c r="C80" t="s">
        <v>8</v>
      </c>
      <c r="D80" s="81">
        <f>Jobs!B93</f>
        <v>1644</v>
      </c>
      <c r="E80" s="81">
        <f>Jobs!C93</f>
        <v>1659</v>
      </c>
      <c r="F80" s="81">
        <f>Jobs!D93</f>
        <v>1716</v>
      </c>
      <c r="G80" s="81">
        <f>Jobs!E93</f>
        <v>1726</v>
      </c>
      <c r="H80" s="81">
        <f>Jobs!F93</f>
        <v>1855</v>
      </c>
      <c r="I80" s="81">
        <f>Jobs!G93</f>
        <v>1937</v>
      </c>
      <c r="J80" s="81">
        <f>Jobs!H93</f>
        <v>2017</v>
      </c>
      <c r="K80" s="81">
        <f>Jobs!I93</f>
        <v>2098</v>
      </c>
    </row>
    <row r="81" spans="1:11" x14ac:dyDescent="0.25">
      <c r="A81" t="s">
        <v>48</v>
      </c>
      <c r="B81" t="s">
        <v>3</v>
      </c>
      <c r="C81" t="s">
        <v>8</v>
      </c>
      <c r="D81" s="81">
        <f>Jobs!B94</f>
        <v>2573</v>
      </c>
      <c r="E81" s="81">
        <f>Jobs!C94</f>
        <v>2559</v>
      </c>
      <c r="F81" s="81">
        <f>Jobs!D94</f>
        <v>2500</v>
      </c>
      <c r="G81" s="81">
        <f>Jobs!E94</f>
        <v>2498</v>
      </c>
      <c r="H81" s="81">
        <f>Jobs!F94</f>
        <v>2510</v>
      </c>
      <c r="I81" s="81">
        <f>Jobs!G94</f>
        <v>2537</v>
      </c>
      <c r="J81" s="81">
        <f>Jobs!H94</f>
        <v>2537</v>
      </c>
      <c r="K81" s="81">
        <f>Jobs!I94</f>
        <v>2523</v>
      </c>
    </row>
    <row r="82" spans="1:11" x14ac:dyDescent="0.25">
      <c r="A82" t="s">
        <v>49</v>
      </c>
      <c r="B82" t="s">
        <v>3</v>
      </c>
      <c r="C82" t="s">
        <v>8</v>
      </c>
      <c r="D82" s="81">
        <f>Jobs!B95</f>
        <v>1009</v>
      </c>
      <c r="E82" s="81">
        <f>Jobs!C95</f>
        <v>1011</v>
      </c>
      <c r="F82" s="81">
        <f>Jobs!D95</f>
        <v>1017</v>
      </c>
      <c r="G82" s="81">
        <f>Jobs!E95</f>
        <v>1018</v>
      </c>
      <c r="H82" s="81">
        <f>Jobs!F95</f>
        <v>1046</v>
      </c>
      <c r="I82" s="81">
        <f>Jobs!G95</f>
        <v>1073</v>
      </c>
      <c r="J82" s="81">
        <f>Jobs!H95</f>
        <v>1104</v>
      </c>
      <c r="K82" s="81">
        <f>Jobs!I95</f>
        <v>1139</v>
      </c>
    </row>
    <row r="83" spans="1:11" x14ac:dyDescent="0.25">
      <c r="A83" t="s">
        <v>50</v>
      </c>
      <c r="B83" t="s">
        <v>3</v>
      </c>
      <c r="C83" t="s">
        <v>8</v>
      </c>
      <c r="D83" s="81">
        <f>Jobs!B96</f>
        <v>879</v>
      </c>
      <c r="E83" s="81">
        <f>Jobs!C96</f>
        <v>880</v>
      </c>
      <c r="F83" s="81">
        <f>Jobs!D96</f>
        <v>884</v>
      </c>
      <c r="G83" s="81">
        <f>Jobs!E96</f>
        <v>883</v>
      </c>
      <c r="H83" s="81">
        <f>Jobs!F96</f>
        <v>886</v>
      </c>
      <c r="I83" s="81">
        <f>Jobs!G96</f>
        <v>897</v>
      </c>
      <c r="J83" s="81">
        <f>Jobs!H96</f>
        <v>911</v>
      </c>
      <c r="K83" s="81">
        <f>Jobs!I96</f>
        <v>927</v>
      </c>
    </row>
    <row r="84" spans="1:11" x14ac:dyDescent="0.25">
      <c r="A84" t="s">
        <v>23</v>
      </c>
      <c r="B84" t="s">
        <v>3</v>
      </c>
      <c r="C84" t="s">
        <v>8</v>
      </c>
      <c r="D84" s="81">
        <f>Jobs!B97</f>
        <v>1500</v>
      </c>
      <c r="E84" s="81">
        <f>Jobs!C97</f>
        <v>1516</v>
      </c>
      <c r="F84" s="81">
        <f>Jobs!D97</f>
        <v>1577</v>
      </c>
      <c r="G84" s="81">
        <f>Jobs!E97</f>
        <v>1587</v>
      </c>
      <c r="H84" s="81">
        <f>Jobs!F97</f>
        <v>1748</v>
      </c>
      <c r="I84" s="81">
        <f>Jobs!G97</f>
        <v>1844</v>
      </c>
      <c r="J84" s="81">
        <f>Jobs!H97</f>
        <v>1932</v>
      </c>
      <c r="K84" s="81">
        <f>Jobs!I97</f>
        <v>2012</v>
      </c>
    </row>
    <row r="85" spans="1:11" x14ac:dyDescent="0.25">
      <c r="A85" t="s">
        <v>51</v>
      </c>
      <c r="B85" t="s">
        <v>3</v>
      </c>
      <c r="C85" t="s">
        <v>8</v>
      </c>
      <c r="D85" s="81">
        <f>Jobs!B98</f>
        <v>3033</v>
      </c>
      <c r="E85" s="81">
        <f>Jobs!C98</f>
        <v>3018</v>
      </c>
      <c r="F85" s="81">
        <f>Jobs!D98</f>
        <v>2958</v>
      </c>
      <c r="G85" s="81">
        <f>Jobs!E98</f>
        <v>2953</v>
      </c>
      <c r="H85" s="81">
        <f>Jobs!F98</f>
        <v>2886</v>
      </c>
      <c r="I85" s="81">
        <f>Jobs!G98</f>
        <v>2883</v>
      </c>
      <c r="J85" s="81">
        <f>Jobs!H98</f>
        <v>2882</v>
      </c>
      <c r="K85" s="81">
        <f>Jobs!I98</f>
        <v>2880</v>
      </c>
    </row>
    <row r="86" spans="1:11" x14ac:dyDescent="0.25">
      <c r="A86" t="s">
        <v>24</v>
      </c>
      <c r="B86" t="s">
        <v>3</v>
      </c>
      <c r="C86" t="s">
        <v>8</v>
      </c>
      <c r="D86" s="81">
        <f>Jobs!B99</f>
        <v>3483</v>
      </c>
      <c r="E86" s="81">
        <f>Jobs!C99</f>
        <v>3499</v>
      </c>
      <c r="F86" s="81">
        <f>Jobs!D99</f>
        <v>3565</v>
      </c>
      <c r="G86" s="81">
        <f>Jobs!E99</f>
        <v>3584</v>
      </c>
      <c r="H86" s="81">
        <f>Jobs!F99</f>
        <v>4090</v>
      </c>
      <c r="I86" s="81">
        <f>Jobs!G99</f>
        <v>4429</v>
      </c>
      <c r="J86" s="81">
        <f>Jobs!H99</f>
        <v>4800</v>
      </c>
      <c r="K86" s="81">
        <f>Jobs!I99</f>
        <v>5164</v>
      </c>
    </row>
    <row r="87" spans="1:11" x14ac:dyDescent="0.25">
      <c r="A87" t="s">
        <v>53</v>
      </c>
      <c r="B87" t="s">
        <v>3</v>
      </c>
      <c r="C87" t="s">
        <v>9</v>
      </c>
      <c r="D87" s="89">
        <f t="shared" ref="D87:K87" si="14">SUM(D89:D103)</f>
        <v>1264858</v>
      </c>
      <c r="E87" s="88">
        <f t="shared" ref="E87" si="15">SUM(E89:E103)</f>
        <v>1275615</v>
      </c>
      <c r="F87" s="89">
        <f t="shared" si="14"/>
        <v>1318618</v>
      </c>
      <c r="G87" s="89">
        <f t="shared" si="14"/>
        <v>1363930</v>
      </c>
      <c r="H87" s="89">
        <f t="shared" si="14"/>
        <v>1442903</v>
      </c>
      <c r="I87" s="89">
        <f t="shared" si="14"/>
        <v>1508418</v>
      </c>
      <c r="J87" s="89">
        <f t="shared" si="14"/>
        <v>1567572</v>
      </c>
      <c r="K87" s="89">
        <f t="shared" si="14"/>
        <v>1622141</v>
      </c>
    </row>
    <row r="88" spans="1:11" x14ac:dyDescent="0.25">
      <c r="A88" t="s">
        <v>97</v>
      </c>
      <c r="B88" t="s">
        <v>3</v>
      </c>
      <c r="C88" t="s">
        <v>9</v>
      </c>
      <c r="D88" s="88">
        <f t="shared" ref="D88:K88" si="16">SUM(D89,D90,D92,D94:D95,D97:D99,D101,D103)</f>
        <v>1184538</v>
      </c>
      <c r="E88" s="88">
        <f t="shared" si="16"/>
        <v>1195524</v>
      </c>
      <c r="F88" s="88">
        <f t="shared" si="16"/>
        <v>1239453</v>
      </c>
      <c r="G88" s="88">
        <f t="shared" si="16"/>
        <v>1285395</v>
      </c>
      <c r="H88" s="88">
        <f t="shared" si="16"/>
        <v>1364475</v>
      </c>
      <c r="I88" s="88">
        <f t="shared" si="16"/>
        <v>1429555</v>
      </c>
      <c r="J88" s="88">
        <f t="shared" si="16"/>
        <v>1488005</v>
      </c>
      <c r="K88" s="88">
        <f t="shared" si="16"/>
        <v>1541875</v>
      </c>
    </row>
    <row r="89" spans="1:11" x14ac:dyDescent="0.25">
      <c r="A89" t="s">
        <v>18</v>
      </c>
      <c r="B89" t="s">
        <v>3</v>
      </c>
      <c r="C89" t="s">
        <v>9</v>
      </c>
      <c r="D89" s="81">
        <f>Jobs!B5</f>
        <v>106696</v>
      </c>
      <c r="E89" s="81">
        <f>Jobs!C5</f>
        <v>109600</v>
      </c>
      <c r="F89" s="81">
        <f>Jobs!D5</f>
        <v>121218</v>
      </c>
      <c r="G89" s="81">
        <f>Jobs!E5</f>
        <v>132462</v>
      </c>
      <c r="H89" s="81">
        <f>Jobs!F5</f>
        <v>148477</v>
      </c>
      <c r="I89" s="81">
        <f>Jobs!G5</f>
        <v>161827</v>
      </c>
      <c r="J89" s="81">
        <f>Jobs!H5</f>
        <v>174856</v>
      </c>
      <c r="K89" s="81">
        <f>Jobs!I5</f>
        <v>188531</v>
      </c>
    </row>
    <row r="90" spans="1:11" x14ac:dyDescent="0.25">
      <c r="A90" t="s">
        <v>19</v>
      </c>
      <c r="B90" t="s">
        <v>3</v>
      </c>
      <c r="C90" t="s">
        <v>9</v>
      </c>
      <c r="D90" s="81">
        <f>Jobs!B6</f>
        <v>51509</v>
      </c>
      <c r="E90" s="81">
        <f>Jobs!C6</f>
        <v>51897</v>
      </c>
      <c r="F90" s="81">
        <f>Jobs!D6</f>
        <v>53452</v>
      </c>
      <c r="G90" s="81">
        <f>Jobs!E6</f>
        <v>55158</v>
      </c>
      <c r="H90" s="81">
        <f>Jobs!F6</f>
        <v>58409</v>
      </c>
      <c r="I90" s="81">
        <f>Jobs!G6</f>
        <v>61560</v>
      </c>
      <c r="J90" s="81">
        <f>Jobs!H6</f>
        <v>64759</v>
      </c>
      <c r="K90" s="81">
        <f>Jobs!I6</f>
        <v>67829</v>
      </c>
    </row>
    <row r="91" spans="1:11" x14ac:dyDescent="0.25">
      <c r="A91" t="s">
        <v>44</v>
      </c>
      <c r="B91" t="s">
        <v>3</v>
      </c>
      <c r="C91" t="s">
        <v>9</v>
      </c>
      <c r="D91" s="81">
        <f>Jobs!B7</f>
        <v>12848</v>
      </c>
      <c r="E91" s="81">
        <f>Jobs!C7</f>
        <v>12881</v>
      </c>
      <c r="F91" s="81">
        <f>Jobs!D7</f>
        <v>13011</v>
      </c>
      <c r="G91" s="81">
        <f>Jobs!E7</f>
        <v>13225</v>
      </c>
      <c r="H91" s="81">
        <f>Jobs!F7</f>
        <v>13448</v>
      </c>
      <c r="I91" s="81">
        <f>Jobs!G7</f>
        <v>13657</v>
      </c>
      <c r="J91" s="81">
        <f>Jobs!H7</f>
        <v>13916</v>
      </c>
      <c r="K91" s="81">
        <f>Jobs!I7</f>
        <v>14219</v>
      </c>
    </row>
    <row r="92" spans="1:11" x14ac:dyDescent="0.25">
      <c r="A92" t="s">
        <v>20</v>
      </c>
      <c r="B92" t="s">
        <v>3</v>
      </c>
      <c r="C92" t="s">
        <v>9</v>
      </c>
      <c r="D92" s="81">
        <f>Jobs!B8</f>
        <v>824085</v>
      </c>
      <c r="E92" s="81">
        <f>Jobs!C8</f>
        <v>829124</v>
      </c>
      <c r="F92" s="81">
        <f>Jobs!D8</f>
        <v>849281</v>
      </c>
      <c r="G92" s="81">
        <f>Jobs!E8</f>
        <v>873481</v>
      </c>
      <c r="H92" s="81">
        <f>Jobs!F8</f>
        <v>918793</v>
      </c>
      <c r="I92" s="81">
        <f>Jobs!G8</f>
        <v>956545</v>
      </c>
      <c r="J92" s="81">
        <f>Jobs!H8</f>
        <v>988822</v>
      </c>
      <c r="K92" s="81">
        <f>Jobs!I8</f>
        <v>1016705</v>
      </c>
    </row>
    <row r="93" spans="1:11" x14ac:dyDescent="0.25">
      <c r="A93" t="s">
        <v>45</v>
      </c>
      <c r="B93" t="s">
        <v>3</v>
      </c>
      <c r="C93" t="s">
        <v>9</v>
      </c>
      <c r="D93" s="81">
        <f>Jobs!B9</f>
        <v>7768</v>
      </c>
      <c r="E93" s="81">
        <f>Jobs!C9</f>
        <v>7725</v>
      </c>
      <c r="F93" s="81">
        <f>Jobs!D9</f>
        <v>7544</v>
      </c>
      <c r="G93" s="81">
        <f>Jobs!E9</f>
        <v>7360</v>
      </c>
      <c r="H93" s="81">
        <f>Jobs!F9</f>
        <v>7233</v>
      </c>
      <c r="I93" s="81">
        <f>Jobs!G9</f>
        <v>7182</v>
      </c>
      <c r="J93" s="81">
        <f>Jobs!H9</f>
        <v>7171</v>
      </c>
      <c r="K93" s="81">
        <f>Jobs!I9</f>
        <v>7139</v>
      </c>
    </row>
    <row r="94" spans="1:11" x14ac:dyDescent="0.25">
      <c r="A94" t="s">
        <v>46</v>
      </c>
      <c r="B94" t="s">
        <v>3</v>
      </c>
      <c r="C94" t="s">
        <v>9</v>
      </c>
      <c r="D94" s="81">
        <f>Jobs!B10</f>
        <v>23528</v>
      </c>
      <c r="E94" s="81">
        <f>Jobs!C10</f>
        <v>23493</v>
      </c>
      <c r="F94" s="81">
        <f>Jobs!D10</f>
        <v>23348</v>
      </c>
      <c r="G94" s="81">
        <f>Jobs!E10</f>
        <v>23291</v>
      </c>
      <c r="H94" s="81">
        <f>Jobs!F10</f>
        <v>23697</v>
      </c>
      <c r="I94" s="81">
        <f>Jobs!G10</f>
        <v>24218</v>
      </c>
      <c r="J94" s="81">
        <f>Jobs!H10</f>
        <v>24824</v>
      </c>
      <c r="K94" s="81">
        <f>Jobs!I10</f>
        <v>25366</v>
      </c>
    </row>
    <row r="95" spans="1:11" x14ac:dyDescent="0.25">
      <c r="A95" t="s">
        <v>21</v>
      </c>
      <c r="B95" t="s">
        <v>3</v>
      </c>
      <c r="C95" t="s">
        <v>9</v>
      </c>
      <c r="D95" s="81">
        <f>Jobs!B11</f>
        <v>70505</v>
      </c>
      <c r="E95" s="81">
        <f>Jobs!C11</f>
        <v>72808</v>
      </c>
      <c r="F95" s="81">
        <f>Jobs!D11</f>
        <v>82013</v>
      </c>
      <c r="G95" s="81">
        <f>Jobs!E11</f>
        <v>87277</v>
      </c>
      <c r="H95" s="81">
        <f>Jobs!F11</f>
        <v>95383</v>
      </c>
      <c r="I95" s="81">
        <f>Jobs!G11</f>
        <v>99471</v>
      </c>
      <c r="J95" s="81">
        <f>Jobs!H11</f>
        <v>102599</v>
      </c>
      <c r="K95" s="81">
        <f>Jobs!I11</f>
        <v>105352</v>
      </c>
    </row>
    <row r="96" spans="1:11" x14ac:dyDescent="0.25">
      <c r="A96" t="s">
        <v>47</v>
      </c>
      <c r="B96" t="s">
        <v>3</v>
      </c>
      <c r="C96" t="s">
        <v>9</v>
      </c>
      <c r="D96" s="81">
        <f>Jobs!B12</f>
        <v>21357</v>
      </c>
      <c r="E96" s="81">
        <f>Jobs!C12</f>
        <v>21281</v>
      </c>
      <c r="F96" s="81">
        <f>Jobs!D12</f>
        <v>20975</v>
      </c>
      <c r="G96" s="81">
        <f>Jobs!E12</f>
        <v>20833</v>
      </c>
      <c r="H96" s="81">
        <f>Jobs!F12</f>
        <v>20845</v>
      </c>
      <c r="I96" s="81">
        <f>Jobs!G12</f>
        <v>21051</v>
      </c>
      <c r="J96" s="81">
        <f>Jobs!H12</f>
        <v>21407</v>
      </c>
      <c r="K96" s="81">
        <f>Jobs!I12</f>
        <v>21736</v>
      </c>
    </row>
    <row r="97" spans="1:11" x14ac:dyDescent="0.25">
      <c r="A97" t="s">
        <v>22</v>
      </c>
      <c r="B97" t="s">
        <v>3</v>
      </c>
      <c r="C97" t="s">
        <v>9</v>
      </c>
      <c r="D97" s="81">
        <f>Jobs!B13</f>
        <v>19474</v>
      </c>
      <c r="E97" s="81">
        <f>Jobs!C13</f>
        <v>19646</v>
      </c>
      <c r="F97" s="81">
        <f>Jobs!D13</f>
        <v>20333</v>
      </c>
      <c r="G97" s="81">
        <f>Jobs!E13</f>
        <v>20996</v>
      </c>
      <c r="H97" s="81">
        <f>Jobs!F13</f>
        <v>21976</v>
      </c>
      <c r="I97" s="81">
        <f>Jobs!G13</f>
        <v>22952</v>
      </c>
      <c r="J97" s="81">
        <f>Jobs!H13</f>
        <v>23895</v>
      </c>
      <c r="K97" s="81">
        <f>Jobs!I13</f>
        <v>24862</v>
      </c>
    </row>
    <row r="98" spans="1:11" x14ac:dyDescent="0.25">
      <c r="A98" t="s">
        <v>48</v>
      </c>
      <c r="B98" t="s">
        <v>3</v>
      </c>
      <c r="C98" t="s">
        <v>9</v>
      </c>
      <c r="D98" s="81">
        <f>Jobs!B14</f>
        <v>26815</v>
      </c>
      <c r="E98" s="81">
        <f>Jobs!C14</f>
        <v>26665</v>
      </c>
      <c r="F98" s="81">
        <f>Jobs!D14</f>
        <v>26071</v>
      </c>
      <c r="G98" s="81">
        <f>Jobs!E14</f>
        <v>25845</v>
      </c>
      <c r="H98" s="81">
        <f>Jobs!F14</f>
        <v>26169</v>
      </c>
      <c r="I98" s="81">
        <f>Jobs!G14</f>
        <v>26446</v>
      </c>
      <c r="J98" s="81">
        <f>Jobs!H14</f>
        <v>26446</v>
      </c>
      <c r="K98" s="81">
        <f>Jobs!I14</f>
        <v>26287</v>
      </c>
    </row>
    <row r="99" spans="1:11" x14ac:dyDescent="0.25">
      <c r="A99" t="s">
        <v>49</v>
      </c>
      <c r="B99" t="s">
        <v>3</v>
      </c>
      <c r="C99" t="s">
        <v>9</v>
      </c>
      <c r="D99" s="81">
        <f>Jobs!B15</f>
        <v>7488</v>
      </c>
      <c r="E99" s="81">
        <f>Jobs!C15</f>
        <v>7499</v>
      </c>
      <c r="F99" s="81">
        <f>Jobs!D15</f>
        <v>7545</v>
      </c>
      <c r="G99" s="81">
        <f>Jobs!E15</f>
        <v>7576</v>
      </c>
      <c r="H99" s="81">
        <f>Jobs!F15</f>
        <v>7760</v>
      </c>
      <c r="I99" s="81">
        <f>Jobs!G15</f>
        <v>7965</v>
      </c>
      <c r="J99" s="81">
        <f>Jobs!H15</f>
        <v>8195</v>
      </c>
      <c r="K99" s="81">
        <f>Jobs!I15</f>
        <v>8459</v>
      </c>
    </row>
    <row r="100" spans="1:11" x14ac:dyDescent="0.25">
      <c r="A100" t="s">
        <v>50</v>
      </c>
      <c r="B100" t="s">
        <v>3</v>
      </c>
      <c r="C100" t="s">
        <v>9</v>
      </c>
      <c r="D100" s="81">
        <f>Jobs!B16</f>
        <v>7150</v>
      </c>
      <c r="E100" s="81">
        <f>Jobs!C16</f>
        <v>7159</v>
      </c>
      <c r="F100" s="81">
        <f>Jobs!D16</f>
        <v>7200</v>
      </c>
      <c r="G100" s="81">
        <f>Jobs!E16</f>
        <v>7162</v>
      </c>
      <c r="H100" s="81">
        <f>Jobs!F16</f>
        <v>7214</v>
      </c>
      <c r="I100" s="81">
        <f>Jobs!G16</f>
        <v>7306</v>
      </c>
      <c r="J100" s="81">
        <f>Jobs!H16</f>
        <v>7423</v>
      </c>
      <c r="K100" s="81">
        <f>Jobs!I16</f>
        <v>7550</v>
      </c>
    </row>
    <row r="101" spans="1:11" x14ac:dyDescent="0.25">
      <c r="A101" t="s">
        <v>23</v>
      </c>
      <c r="B101" t="s">
        <v>3</v>
      </c>
      <c r="C101" t="s">
        <v>9</v>
      </c>
      <c r="D101" s="81">
        <f>Jobs!B17</f>
        <v>15997</v>
      </c>
      <c r="E101" s="81">
        <f>Jobs!C17</f>
        <v>16165</v>
      </c>
      <c r="F101" s="81">
        <f>Jobs!D17</f>
        <v>16826</v>
      </c>
      <c r="G101" s="81">
        <f>Jobs!E17</f>
        <v>17584</v>
      </c>
      <c r="H101" s="81">
        <f>Jobs!F17</f>
        <v>18660</v>
      </c>
      <c r="I101" s="81">
        <f>Jobs!G17</f>
        <v>19677</v>
      </c>
      <c r="J101" s="81">
        <f>Jobs!H17</f>
        <v>20616</v>
      </c>
      <c r="K101" s="81">
        <f>Jobs!I17</f>
        <v>21474</v>
      </c>
    </row>
    <row r="102" spans="1:11" x14ac:dyDescent="0.25">
      <c r="A102" t="s">
        <v>51</v>
      </c>
      <c r="B102" t="s">
        <v>3</v>
      </c>
      <c r="C102" t="s">
        <v>9</v>
      </c>
      <c r="D102" s="81">
        <f>Jobs!B18</f>
        <v>31197</v>
      </c>
      <c r="E102" s="81">
        <f>Jobs!C18</f>
        <v>31045</v>
      </c>
      <c r="F102" s="81">
        <f>Jobs!D18</f>
        <v>30435</v>
      </c>
      <c r="G102" s="81">
        <f>Jobs!E18</f>
        <v>29955</v>
      </c>
      <c r="H102" s="81">
        <f>Jobs!F18</f>
        <v>29688</v>
      </c>
      <c r="I102" s="81">
        <f>Jobs!G18</f>
        <v>29667</v>
      </c>
      <c r="J102" s="81">
        <f>Jobs!H18</f>
        <v>29650</v>
      </c>
      <c r="K102" s="81">
        <f>Jobs!I18</f>
        <v>29622</v>
      </c>
    </row>
    <row r="103" spans="1:11" x14ac:dyDescent="0.25">
      <c r="A103" t="s">
        <v>24</v>
      </c>
      <c r="B103" t="s">
        <v>3</v>
      </c>
      <c r="C103" t="s">
        <v>9</v>
      </c>
      <c r="D103" s="81">
        <f>Jobs!B19</f>
        <v>38441</v>
      </c>
      <c r="E103" s="81">
        <f>Jobs!C19</f>
        <v>38627</v>
      </c>
      <c r="F103" s="81">
        <f>Jobs!D19</f>
        <v>39366</v>
      </c>
      <c r="G103" s="81">
        <f>Jobs!E19</f>
        <v>41725</v>
      </c>
      <c r="H103" s="81">
        <f>Jobs!F19</f>
        <v>45151</v>
      </c>
      <c r="I103" s="81">
        <f>Jobs!G19</f>
        <v>48894</v>
      </c>
      <c r="J103" s="81">
        <f>Jobs!H19</f>
        <v>52993</v>
      </c>
      <c r="K103" s="81">
        <f>Jobs!I19</f>
        <v>57010</v>
      </c>
    </row>
    <row r="104" spans="1:11" x14ac:dyDescent="0.25">
      <c r="A104" t="s">
        <v>53</v>
      </c>
      <c r="B104" t="s">
        <v>64</v>
      </c>
      <c r="C104" t="s">
        <v>13</v>
      </c>
      <c r="D104" s="88">
        <f t="shared" ref="D104:K104" si="17">SUM(D106:D120)</f>
        <v>928223</v>
      </c>
      <c r="E104" s="88">
        <f t="shared" ref="E104" si="18">SUM(E106:E120)</f>
        <v>931608</v>
      </c>
      <c r="F104" s="88">
        <f t="shared" si="17"/>
        <v>978700</v>
      </c>
      <c r="G104" s="88">
        <f t="shared" si="17"/>
        <v>1024320</v>
      </c>
      <c r="H104" s="88">
        <f t="shared" si="17"/>
        <v>1080878</v>
      </c>
      <c r="I104" s="88">
        <f t="shared" si="17"/>
        <v>1124934</v>
      </c>
      <c r="J104" s="88">
        <f t="shared" si="17"/>
        <v>1162738</v>
      </c>
      <c r="K104" s="88">
        <f t="shared" si="17"/>
        <v>1200544</v>
      </c>
    </row>
    <row r="105" spans="1:11" x14ac:dyDescent="0.25">
      <c r="A105" t="s">
        <v>97</v>
      </c>
      <c r="B105" t="s">
        <v>64</v>
      </c>
      <c r="C105" t="s">
        <v>13</v>
      </c>
      <c r="D105" s="88">
        <f t="shared" ref="D105:K105" si="19">SUM(D106,D107,D109,D111:D112,D114:D116,D118,D120)</f>
        <v>843872</v>
      </c>
      <c r="E105" s="88">
        <f t="shared" si="19"/>
        <v>847271</v>
      </c>
      <c r="F105" s="88">
        <f t="shared" si="19"/>
        <v>893782</v>
      </c>
      <c r="G105" s="88">
        <f t="shared" si="19"/>
        <v>939056</v>
      </c>
      <c r="H105" s="88">
        <f t="shared" si="19"/>
        <v>995127</v>
      </c>
      <c r="I105" s="88">
        <f t="shared" si="19"/>
        <v>1038859</v>
      </c>
      <c r="J105" s="88">
        <f t="shared" si="19"/>
        <v>1076417</v>
      </c>
      <c r="K105" s="88">
        <f t="shared" si="19"/>
        <v>1113978</v>
      </c>
    </row>
    <row r="106" spans="1:11" x14ac:dyDescent="0.25">
      <c r="A106" t="s">
        <v>18</v>
      </c>
      <c r="B106" t="s">
        <v>64</v>
      </c>
      <c r="C106" t="s">
        <v>13</v>
      </c>
      <c r="D106" s="88">
        <f>'Households and Housing Units'!B5</f>
        <v>74797</v>
      </c>
      <c r="E106" s="88">
        <f>'Households and Housing Units'!C5</f>
        <v>76772</v>
      </c>
      <c r="F106" s="88">
        <f>'Households and Housing Units'!D5</f>
        <v>85911</v>
      </c>
      <c r="G106" s="88">
        <f>'Households and Housing Units'!E5</f>
        <v>96507</v>
      </c>
      <c r="H106" s="88">
        <f>'Households and Housing Units'!F5</f>
        <v>108116</v>
      </c>
      <c r="I106" s="88">
        <f>'Households and Housing Units'!G5</f>
        <v>118569</v>
      </c>
      <c r="J106" s="88">
        <f>'Households and Housing Units'!H5</f>
        <v>128443</v>
      </c>
      <c r="K106" s="88">
        <f>'Households and Housing Units'!I5</f>
        <v>138317</v>
      </c>
    </row>
    <row r="107" spans="1:11" x14ac:dyDescent="0.25">
      <c r="A107" t="s">
        <v>19</v>
      </c>
      <c r="B107" t="s">
        <v>64</v>
      </c>
      <c r="C107" t="s">
        <v>13</v>
      </c>
      <c r="D107" s="88">
        <f>'Households and Housing Units'!B6</f>
        <v>58328</v>
      </c>
      <c r="E107" s="88">
        <f>'Households and Housing Units'!C6</f>
        <v>58953</v>
      </c>
      <c r="F107" s="88">
        <f>'Households and Housing Units'!D6</f>
        <v>61925</v>
      </c>
      <c r="G107" s="88">
        <f>'Households and Housing Units'!E6</f>
        <v>65316</v>
      </c>
      <c r="H107" s="88">
        <f>'Households and Housing Units'!F6</f>
        <v>69112</v>
      </c>
      <c r="I107" s="88">
        <f>'Households and Housing Units'!G6</f>
        <v>72446</v>
      </c>
      <c r="J107" s="88">
        <f>'Households and Housing Units'!H6</f>
        <v>75548</v>
      </c>
      <c r="K107" s="88">
        <f>'Households and Housing Units'!I6</f>
        <v>78650</v>
      </c>
    </row>
    <row r="108" spans="1:11" x14ac:dyDescent="0.25">
      <c r="A108" t="s">
        <v>44</v>
      </c>
      <c r="B108" t="s">
        <v>64</v>
      </c>
      <c r="C108" t="s">
        <v>13</v>
      </c>
      <c r="D108" s="88">
        <f>'Households and Housing Units'!B7</f>
        <v>11875</v>
      </c>
      <c r="E108" s="88">
        <f>'Households and Housing Units'!C7</f>
        <v>11861</v>
      </c>
      <c r="F108" s="88">
        <f>'Households and Housing Units'!D7</f>
        <v>12072</v>
      </c>
      <c r="G108" s="88">
        <f>'Households and Housing Units'!E7</f>
        <v>12315</v>
      </c>
      <c r="H108" s="88">
        <f>'Households and Housing Units'!F7</f>
        <v>12571</v>
      </c>
      <c r="I108" s="88">
        <f>'Households and Housing Units'!G7</f>
        <v>12811</v>
      </c>
      <c r="J108" s="88">
        <f>'Households and Housing Units'!H7</f>
        <v>13045</v>
      </c>
      <c r="K108" s="88">
        <f>'Households and Housing Units'!I7</f>
        <v>13278</v>
      </c>
    </row>
    <row r="109" spans="1:11" x14ac:dyDescent="0.25">
      <c r="A109" t="s">
        <v>20</v>
      </c>
      <c r="B109" t="s">
        <v>64</v>
      </c>
      <c r="C109" t="s">
        <v>13</v>
      </c>
      <c r="D109" s="88">
        <f>'Households and Housing Units'!B8</f>
        <v>526512</v>
      </c>
      <c r="E109" s="88">
        <f>'Households and Housing Units'!C8</f>
        <v>525478</v>
      </c>
      <c r="F109" s="88">
        <f>'Households and Housing Units'!D8</f>
        <v>552803</v>
      </c>
      <c r="G109" s="88">
        <f>'Households and Housing Units'!E8</f>
        <v>575455</v>
      </c>
      <c r="H109" s="88">
        <f>'Households and Housing Units'!F8</f>
        <v>604387</v>
      </c>
      <c r="I109" s="88">
        <f>'Households and Housing Units'!G8</f>
        <v>626142</v>
      </c>
      <c r="J109" s="88">
        <f>'Households and Housing Units'!H8</f>
        <v>644307</v>
      </c>
      <c r="K109" s="88">
        <f>'Households and Housing Units'!I8</f>
        <v>662474</v>
      </c>
    </row>
    <row r="110" spans="1:11" x14ac:dyDescent="0.25">
      <c r="A110" t="s">
        <v>45</v>
      </c>
      <c r="B110" t="s">
        <v>64</v>
      </c>
      <c r="C110" t="s">
        <v>13</v>
      </c>
      <c r="D110" s="88">
        <f>'Households and Housing Units'!B9</f>
        <v>11422</v>
      </c>
      <c r="E110" s="88">
        <f>'Households and Housing Units'!C9</f>
        <v>11462</v>
      </c>
      <c r="F110" s="88">
        <f>'Households and Housing Units'!D9</f>
        <v>11408</v>
      </c>
      <c r="G110" s="88">
        <f>'Households and Housing Units'!E9</f>
        <v>11325</v>
      </c>
      <c r="H110" s="88">
        <f>'Households and Housing Units'!F9</f>
        <v>11271</v>
      </c>
      <c r="I110" s="88">
        <f>'Households and Housing Units'!G9</f>
        <v>11189</v>
      </c>
      <c r="J110" s="88">
        <f>'Households and Housing Units'!H9</f>
        <v>11092</v>
      </c>
      <c r="K110" s="88">
        <f>'Households and Housing Units'!I9</f>
        <v>10995</v>
      </c>
    </row>
    <row r="111" spans="1:11" x14ac:dyDescent="0.25">
      <c r="A111" t="s">
        <v>46</v>
      </c>
      <c r="B111" t="s">
        <v>64</v>
      </c>
      <c r="C111" t="s">
        <v>13</v>
      </c>
      <c r="D111" s="88">
        <f>'Households and Housing Units'!B10</f>
        <v>23424</v>
      </c>
      <c r="E111" s="88">
        <f>'Households and Housing Units'!C10</f>
        <v>23473</v>
      </c>
      <c r="F111" s="88">
        <f>'Households and Housing Units'!D10</f>
        <v>23943</v>
      </c>
      <c r="G111" s="88">
        <f>'Households and Housing Units'!E10</f>
        <v>24385</v>
      </c>
      <c r="H111" s="88">
        <f>'Households and Housing Units'!F10</f>
        <v>25009</v>
      </c>
      <c r="I111" s="88">
        <f>'Households and Housing Units'!G10</f>
        <v>25424</v>
      </c>
      <c r="J111" s="88">
        <f>'Households and Housing Units'!H10</f>
        <v>25735</v>
      </c>
      <c r="K111" s="88">
        <f>'Households and Housing Units'!I10</f>
        <v>26046</v>
      </c>
    </row>
    <row r="112" spans="1:11" x14ac:dyDescent="0.25">
      <c r="A112" t="s">
        <v>21</v>
      </c>
      <c r="B112" t="s">
        <v>64</v>
      </c>
      <c r="C112" t="s">
        <v>13</v>
      </c>
      <c r="D112" s="88">
        <f>'Households and Housing Units'!B11</f>
        <v>65685</v>
      </c>
      <c r="E112" s="88">
        <f>'Households and Housing Units'!C11</f>
        <v>66317</v>
      </c>
      <c r="F112" s="88">
        <f>'Households and Housing Units'!D11</f>
        <v>70182</v>
      </c>
      <c r="G112" s="88">
        <f>'Households and Housing Units'!E11</f>
        <v>73783</v>
      </c>
      <c r="H112" s="88">
        <f>'Households and Housing Units'!F11</f>
        <v>79757</v>
      </c>
      <c r="I112" s="88">
        <f>'Households and Housing Units'!G11</f>
        <v>83018</v>
      </c>
      <c r="J112" s="88">
        <f>'Households and Housing Units'!H11</f>
        <v>84924</v>
      </c>
      <c r="K112" s="88">
        <f>'Households and Housing Units'!I11</f>
        <v>86830</v>
      </c>
    </row>
    <row r="113" spans="1:11" x14ac:dyDescent="0.25">
      <c r="A113" t="s">
        <v>47</v>
      </c>
      <c r="B113" t="s">
        <v>64</v>
      </c>
      <c r="C113" t="s">
        <v>13</v>
      </c>
      <c r="D113" s="88">
        <f>'Households and Housing Units'!B12</f>
        <v>18911</v>
      </c>
      <c r="E113" s="88">
        <f>'Households and Housing Units'!C12</f>
        <v>18899</v>
      </c>
      <c r="F113" s="88">
        <f>'Households and Housing Units'!D12</f>
        <v>18924</v>
      </c>
      <c r="G113" s="88">
        <f>'Households and Housing Units'!E12</f>
        <v>19051</v>
      </c>
      <c r="H113" s="88">
        <f>'Households and Housing Units'!F12</f>
        <v>19198</v>
      </c>
      <c r="I113" s="88">
        <f>'Households and Housing Units'!G12</f>
        <v>19319</v>
      </c>
      <c r="J113" s="88">
        <f>'Households and Housing Units'!H12</f>
        <v>19433</v>
      </c>
      <c r="K113" s="88">
        <f>'Households and Housing Units'!I12</f>
        <v>19546</v>
      </c>
    </row>
    <row r="114" spans="1:11" x14ac:dyDescent="0.25">
      <c r="A114" t="s">
        <v>22</v>
      </c>
      <c r="B114" t="s">
        <v>64</v>
      </c>
      <c r="C114" t="s">
        <v>13</v>
      </c>
      <c r="D114" s="88">
        <f>'Households and Housing Units'!B13</f>
        <v>14855</v>
      </c>
      <c r="E114" s="88">
        <f>'Households and Housing Units'!C13</f>
        <v>15047</v>
      </c>
      <c r="F114" s="88">
        <f>'Households and Housing Units'!D13</f>
        <v>15758</v>
      </c>
      <c r="G114" s="88">
        <f>'Households and Housing Units'!E13</f>
        <v>16554</v>
      </c>
      <c r="H114" s="88">
        <f>'Households and Housing Units'!F13</f>
        <v>17428</v>
      </c>
      <c r="I114" s="88">
        <f>'Households and Housing Units'!G13</f>
        <v>18213</v>
      </c>
      <c r="J114" s="88">
        <f>'Households and Housing Units'!H13</f>
        <v>18951</v>
      </c>
      <c r="K114" s="88">
        <f>'Households and Housing Units'!I13</f>
        <v>19690</v>
      </c>
    </row>
    <row r="115" spans="1:11" x14ac:dyDescent="0.25">
      <c r="A115" t="s">
        <v>48</v>
      </c>
      <c r="B115" t="s">
        <v>64</v>
      </c>
      <c r="C115" t="s">
        <v>13</v>
      </c>
      <c r="D115" s="88">
        <f>'Households and Housing Units'!B14</f>
        <v>24662</v>
      </c>
      <c r="E115" s="88">
        <f>'Households and Housing Units'!C14</f>
        <v>24634</v>
      </c>
      <c r="F115" s="88">
        <f>'Households and Housing Units'!D14</f>
        <v>24643</v>
      </c>
      <c r="G115" s="88">
        <f>'Households and Housing Units'!E14</f>
        <v>24585</v>
      </c>
      <c r="H115" s="88">
        <f>'Households and Housing Units'!F14</f>
        <v>24617</v>
      </c>
      <c r="I115" s="88">
        <f>'Households and Housing Units'!G14</f>
        <v>24547</v>
      </c>
      <c r="J115" s="88">
        <f>'Households and Housing Units'!H14</f>
        <v>24424</v>
      </c>
      <c r="K115" s="88">
        <f>'Households and Housing Units'!I14</f>
        <v>24300</v>
      </c>
    </row>
    <row r="116" spans="1:11" x14ac:dyDescent="0.25">
      <c r="A116" t="s">
        <v>49</v>
      </c>
      <c r="B116" t="s">
        <v>64</v>
      </c>
      <c r="C116" t="s">
        <v>13</v>
      </c>
      <c r="D116" s="88">
        <f>'Households and Housing Units'!B15</f>
        <v>12993</v>
      </c>
      <c r="E116" s="88">
        <f>'Households and Housing Units'!C15</f>
        <v>13062</v>
      </c>
      <c r="F116" s="88">
        <f>'Households and Housing Units'!D15</f>
        <v>13536</v>
      </c>
      <c r="G116" s="88">
        <f>'Households and Housing Units'!E15</f>
        <v>13997</v>
      </c>
      <c r="H116" s="88">
        <f>'Households and Housing Units'!F15</f>
        <v>14618</v>
      </c>
      <c r="I116" s="88">
        <f>'Households and Housing Units'!G15</f>
        <v>15057</v>
      </c>
      <c r="J116" s="88">
        <f>'Households and Housing Units'!H15</f>
        <v>15404</v>
      </c>
      <c r="K116" s="88">
        <f>'Households and Housing Units'!I15</f>
        <v>15752</v>
      </c>
    </row>
    <row r="117" spans="1:11" x14ac:dyDescent="0.25">
      <c r="A117" t="s">
        <v>50</v>
      </c>
      <c r="B117" t="s">
        <v>64</v>
      </c>
      <c r="C117" t="s">
        <v>13</v>
      </c>
      <c r="D117" s="88">
        <f>'Households and Housing Units'!B16</f>
        <v>13000</v>
      </c>
      <c r="E117" s="88">
        <f>'Households and Housing Units'!C16</f>
        <v>13008</v>
      </c>
      <c r="F117" s="88">
        <f>'Households and Housing Units'!D16</f>
        <v>13521</v>
      </c>
      <c r="G117" s="88">
        <f>'Households and Housing Units'!E16</f>
        <v>13725</v>
      </c>
      <c r="H117" s="88">
        <f>'Households and Housing Units'!F16</f>
        <v>13988</v>
      </c>
      <c r="I117" s="88">
        <f>'Households and Housing Units'!G16</f>
        <v>14183</v>
      </c>
      <c r="J117" s="88">
        <f>'Households and Housing Units'!H16</f>
        <v>14344</v>
      </c>
      <c r="K117" s="88">
        <f>'Households and Housing Units'!I16</f>
        <v>14506</v>
      </c>
    </row>
    <row r="118" spans="1:11" x14ac:dyDescent="0.25">
      <c r="A118" t="s">
        <v>23</v>
      </c>
      <c r="B118" t="s">
        <v>64</v>
      </c>
      <c r="C118" t="s">
        <v>13</v>
      </c>
      <c r="D118" s="88">
        <f>'Households and Housing Units'!B17</f>
        <v>20017</v>
      </c>
      <c r="E118" s="88">
        <f>'Households and Housing Units'!C17</f>
        <v>20258</v>
      </c>
      <c r="F118" s="88">
        <f>'Households and Housing Units'!D17</f>
        <v>21289</v>
      </c>
      <c r="G118" s="88">
        <f>'Households and Housing Units'!E17</f>
        <v>22497</v>
      </c>
      <c r="H118" s="88">
        <f>'Households and Housing Units'!F17</f>
        <v>23803</v>
      </c>
      <c r="I118" s="88">
        <f>'Households and Housing Units'!G17</f>
        <v>24996</v>
      </c>
      <c r="J118" s="88">
        <f>'Households and Housing Units'!H17</f>
        <v>26134</v>
      </c>
      <c r="K118" s="88">
        <f>'Households and Housing Units'!I17</f>
        <v>27272</v>
      </c>
    </row>
    <row r="119" spans="1:11" x14ac:dyDescent="0.25">
      <c r="A119" t="s">
        <v>51</v>
      </c>
      <c r="B119" t="s">
        <v>64</v>
      </c>
      <c r="C119" t="s">
        <v>13</v>
      </c>
      <c r="D119" s="88">
        <f>'Households and Housing Units'!B18</f>
        <v>29143</v>
      </c>
      <c r="E119" s="88">
        <f>'Households and Housing Units'!C18</f>
        <v>29107</v>
      </c>
      <c r="F119" s="88">
        <f>'Households and Housing Units'!D18</f>
        <v>28993</v>
      </c>
      <c r="G119" s="88">
        <f>'Households and Housing Units'!E18</f>
        <v>28848</v>
      </c>
      <c r="H119" s="88">
        <f>'Households and Housing Units'!F18</f>
        <v>28723</v>
      </c>
      <c r="I119" s="88">
        <f>'Households and Housing Units'!G18</f>
        <v>28573</v>
      </c>
      <c r="J119" s="88">
        <f>'Households and Housing Units'!H18</f>
        <v>28407</v>
      </c>
      <c r="K119" s="88">
        <f>'Households and Housing Units'!I18</f>
        <v>28241</v>
      </c>
    </row>
    <row r="120" spans="1:11" x14ac:dyDescent="0.25">
      <c r="A120" t="s">
        <v>24</v>
      </c>
      <c r="B120" t="s">
        <v>64</v>
      </c>
      <c r="C120" t="s">
        <v>13</v>
      </c>
      <c r="D120" s="88">
        <f>'Households and Housing Units'!B19</f>
        <v>22599</v>
      </c>
      <c r="E120" s="88">
        <f>'Households and Housing Units'!C19</f>
        <v>23277</v>
      </c>
      <c r="F120" s="88">
        <f>'Households and Housing Units'!D19</f>
        <v>23792</v>
      </c>
      <c r="G120" s="88">
        <f>'Households and Housing Units'!E19</f>
        <v>25977</v>
      </c>
      <c r="H120" s="88">
        <f>'Households and Housing Units'!F19</f>
        <v>28280</v>
      </c>
      <c r="I120" s="88">
        <f>'Households and Housing Units'!G19</f>
        <v>30447</v>
      </c>
      <c r="J120" s="88">
        <f>'Households and Housing Units'!H19</f>
        <v>32547</v>
      </c>
      <c r="K120" s="88">
        <f>'Households and Housing Units'!I19</f>
        <v>34647</v>
      </c>
    </row>
    <row r="121" spans="1:11" x14ac:dyDescent="0.25">
      <c r="A121" t="s">
        <v>53</v>
      </c>
      <c r="B121" t="s">
        <v>64</v>
      </c>
      <c r="C121" t="s">
        <v>14</v>
      </c>
      <c r="D121" s="88">
        <f t="shared" ref="D121:K121" si="20">SUM(D123:D137)</f>
        <v>1008167</v>
      </c>
      <c r="E121" s="88">
        <f t="shared" ref="E121" si="21">SUM(E123:E137)</f>
        <v>1011753</v>
      </c>
      <c r="F121" s="88">
        <f t="shared" si="20"/>
        <v>1062364</v>
      </c>
      <c r="G121" s="88">
        <f t="shared" si="20"/>
        <v>1111283</v>
      </c>
      <c r="H121" s="88">
        <f t="shared" si="20"/>
        <v>1172037</v>
      </c>
      <c r="I121" s="88">
        <f t="shared" si="20"/>
        <v>1219260</v>
      </c>
      <c r="J121" s="88">
        <f t="shared" si="20"/>
        <v>1259720</v>
      </c>
      <c r="K121" s="88">
        <f t="shared" si="20"/>
        <v>1300181</v>
      </c>
    </row>
    <row r="122" spans="1:11" x14ac:dyDescent="0.25">
      <c r="A122" t="s">
        <v>97</v>
      </c>
      <c r="B122" t="s">
        <v>64</v>
      </c>
      <c r="C122" t="s">
        <v>14</v>
      </c>
      <c r="D122" s="88">
        <f t="shared" ref="D122:K122" si="22">SUM(D123,D124,D126,D128:D129,D131:D133,D135,D137)</f>
        <v>910823</v>
      </c>
      <c r="E122" s="88">
        <f t="shared" si="22"/>
        <v>914424</v>
      </c>
      <c r="F122" s="88">
        <f t="shared" si="22"/>
        <v>964365</v>
      </c>
      <c r="G122" s="88">
        <f t="shared" si="22"/>
        <v>1012878</v>
      </c>
      <c r="H122" s="88">
        <f t="shared" si="22"/>
        <v>1073063</v>
      </c>
      <c r="I122" s="88">
        <f t="shared" si="22"/>
        <v>1119906</v>
      </c>
      <c r="J122" s="88">
        <f t="shared" si="22"/>
        <v>1160076</v>
      </c>
      <c r="K122" s="88">
        <f t="shared" si="22"/>
        <v>1200248</v>
      </c>
    </row>
    <row r="123" spans="1:11" x14ac:dyDescent="0.25">
      <c r="A123" t="s">
        <v>18</v>
      </c>
      <c r="B123" t="s">
        <v>64</v>
      </c>
      <c r="C123" t="s">
        <v>14</v>
      </c>
      <c r="D123" s="88">
        <f>'Households and Housing Units'!B25</f>
        <v>78155</v>
      </c>
      <c r="E123" s="88">
        <f>'Households and Housing Units'!C25</f>
        <v>80219</v>
      </c>
      <c r="F123" s="88">
        <f>'Households and Housing Units'!D25</f>
        <v>89768</v>
      </c>
      <c r="G123" s="88">
        <f>'Households and Housing Units'!E25</f>
        <v>100840</v>
      </c>
      <c r="H123" s="88">
        <f>'Households and Housing Units'!F25</f>
        <v>112970</v>
      </c>
      <c r="I123" s="88">
        <f>'Households and Housing Units'!G25</f>
        <v>123892</v>
      </c>
      <c r="J123" s="88">
        <f>'Households and Housing Units'!H25</f>
        <v>134210</v>
      </c>
      <c r="K123" s="88">
        <f>'Households and Housing Units'!I25</f>
        <v>144527</v>
      </c>
    </row>
    <row r="124" spans="1:11" x14ac:dyDescent="0.25">
      <c r="A124" t="s">
        <v>19</v>
      </c>
      <c r="B124" t="s">
        <v>64</v>
      </c>
      <c r="C124" t="s">
        <v>14</v>
      </c>
      <c r="D124" s="88">
        <f>'Households and Housing Units'!B26</f>
        <v>62923</v>
      </c>
      <c r="E124" s="88">
        <f>'Households and Housing Units'!C26</f>
        <v>63597</v>
      </c>
      <c r="F124" s="88">
        <f>'Households and Housing Units'!D26</f>
        <v>66803</v>
      </c>
      <c r="G124" s="88">
        <f>'Households and Housing Units'!E26</f>
        <v>70462</v>
      </c>
      <c r="H124" s="88">
        <f>'Households and Housing Units'!F26</f>
        <v>74557</v>
      </c>
      <c r="I124" s="88">
        <f>'Households and Housing Units'!G26</f>
        <v>78153</v>
      </c>
      <c r="J124" s="88">
        <f>'Households and Housing Units'!H26</f>
        <v>81500</v>
      </c>
      <c r="K124" s="88">
        <f>'Households and Housing Units'!I26</f>
        <v>84846</v>
      </c>
    </row>
    <row r="125" spans="1:11" x14ac:dyDescent="0.25">
      <c r="A125" t="s">
        <v>44</v>
      </c>
      <c r="B125" t="s">
        <v>64</v>
      </c>
      <c r="C125" t="s">
        <v>14</v>
      </c>
      <c r="D125" s="88">
        <f>'Households and Housing Units'!B27</f>
        <v>12960</v>
      </c>
      <c r="E125" s="88">
        <f>'Households and Housing Units'!C27</f>
        <v>12944</v>
      </c>
      <c r="F125" s="88">
        <f>'Households and Housing Units'!D27</f>
        <v>13175</v>
      </c>
      <c r="G125" s="88">
        <f>'Households and Housing Units'!E27</f>
        <v>13440</v>
      </c>
      <c r="H125" s="88">
        <f>'Households and Housing Units'!F27</f>
        <v>13719</v>
      </c>
      <c r="I125" s="88">
        <f>'Households and Housing Units'!G27</f>
        <v>13981</v>
      </c>
      <c r="J125" s="88">
        <f>'Households and Housing Units'!H27</f>
        <v>14236</v>
      </c>
      <c r="K125" s="88">
        <f>'Households and Housing Units'!I27</f>
        <v>14491</v>
      </c>
    </row>
    <row r="126" spans="1:11" x14ac:dyDescent="0.25">
      <c r="A126" t="s">
        <v>20</v>
      </c>
      <c r="B126" t="s">
        <v>64</v>
      </c>
      <c r="C126" t="s">
        <v>14</v>
      </c>
      <c r="D126" s="88">
        <f>'Households and Housing Units'!B28</f>
        <v>567317</v>
      </c>
      <c r="E126" s="88">
        <f>'Households and Housing Units'!C28</f>
        <v>566203</v>
      </c>
      <c r="F126" s="88">
        <f>'Households and Housing Units'!D28</f>
        <v>595645</v>
      </c>
      <c r="G126" s="88">
        <f>'Households and Housing Units'!E28</f>
        <v>620053</v>
      </c>
      <c r="H126" s="88">
        <f>'Households and Housing Units'!F28</f>
        <v>651227</v>
      </c>
      <c r="I126" s="88">
        <f>'Households and Housing Units'!G28</f>
        <v>674668</v>
      </c>
      <c r="J126" s="88">
        <f>'Households and Housing Units'!H28</f>
        <v>694241</v>
      </c>
      <c r="K126" s="88">
        <f>'Households and Housing Units'!I28</f>
        <v>713816</v>
      </c>
    </row>
    <row r="127" spans="1:11" x14ac:dyDescent="0.25">
      <c r="A127" t="s">
        <v>45</v>
      </c>
      <c r="B127" t="s">
        <v>64</v>
      </c>
      <c r="C127" t="s">
        <v>14</v>
      </c>
      <c r="D127" s="88">
        <f>'Households and Housing Units'!B29</f>
        <v>13308</v>
      </c>
      <c r="E127" s="88">
        <f>'Households and Housing Units'!C29</f>
        <v>13354</v>
      </c>
      <c r="F127" s="88">
        <f>'Households and Housing Units'!D29</f>
        <v>13291</v>
      </c>
      <c r="G127" s="88">
        <f>'Households and Housing Units'!E29</f>
        <v>13195</v>
      </c>
      <c r="H127" s="88">
        <f>'Households and Housing Units'!F29</f>
        <v>13132</v>
      </c>
      <c r="I127" s="88">
        <f>'Households and Housing Units'!G29</f>
        <v>13036</v>
      </c>
      <c r="J127" s="88">
        <f>'Households and Housing Units'!H29</f>
        <v>12923</v>
      </c>
      <c r="K127" s="88">
        <f>'Households and Housing Units'!I29</f>
        <v>12810</v>
      </c>
    </row>
    <row r="128" spans="1:11" x14ac:dyDescent="0.25">
      <c r="A128" t="s">
        <v>46</v>
      </c>
      <c r="B128" t="s">
        <v>64</v>
      </c>
      <c r="C128" t="s">
        <v>14</v>
      </c>
      <c r="D128" s="88">
        <f>'Households and Housing Units'!B30</f>
        <v>26346</v>
      </c>
      <c r="E128" s="88">
        <f>'Households and Housing Units'!C30</f>
        <v>26401</v>
      </c>
      <c r="F128" s="88">
        <f>'Households and Housing Units'!D30</f>
        <v>26929</v>
      </c>
      <c r="G128" s="88">
        <f>'Households and Housing Units'!E30</f>
        <v>27426</v>
      </c>
      <c r="H128" s="88">
        <f>'Households and Housing Units'!F30</f>
        <v>28128</v>
      </c>
      <c r="I128" s="88">
        <f>'Households and Housing Units'!G30</f>
        <v>28595</v>
      </c>
      <c r="J128" s="88">
        <f>'Households and Housing Units'!H30</f>
        <v>28945</v>
      </c>
      <c r="K128" s="88">
        <f>'Households and Housing Units'!I30</f>
        <v>29295</v>
      </c>
    </row>
    <row r="129" spans="1:11" x14ac:dyDescent="0.25">
      <c r="A129" t="s">
        <v>21</v>
      </c>
      <c r="B129" t="s">
        <v>64</v>
      </c>
      <c r="C129" t="s">
        <v>14</v>
      </c>
      <c r="D129" s="88">
        <f>'Households and Housing Units'!B31</f>
        <v>72377</v>
      </c>
      <c r="E129" s="88">
        <f>'Households and Housing Units'!C31</f>
        <v>73074</v>
      </c>
      <c r="F129" s="88">
        <f>'Households and Housing Units'!D31</f>
        <v>77332</v>
      </c>
      <c r="G129" s="88">
        <f>'Households and Housing Units'!E31</f>
        <v>81300</v>
      </c>
      <c r="H129" s="88">
        <f>'Households and Housing Units'!F31</f>
        <v>87883</v>
      </c>
      <c r="I129" s="88">
        <f>'Households and Housing Units'!G31</f>
        <v>91476</v>
      </c>
      <c r="J129" s="88">
        <f>'Households and Housing Units'!H31</f>
        <v>93576</v>
      </c>
      <c r="K129" s="88">
        <f>'Households and Housing Units'!I31</f>
        <v>95677</v>
      </c>
    </row>
    <row r="130" spans="1:11" x14ac:dyDescent="0.25">
      <c r="A130" t="s">
        <v>47</v>
      </c>
      <c r="B130" t="s">
        <v>64</v>
      </c>
      <c r="C130" t="s">
        <v>14</v>
      </c>
      <c r="D130" s="88">
        <f>'Households and Housing Units'!B32</f>
        <v>23837</v>
      </c>
      <c r="E130" s="88">
        <f>'Households and Housing Units'!C32</f>
        <v>23822</v>
      </c>
      <c r="F130" s="88">
        <f>'Households and Housing Units'!D32</f>
        <v>23853</v>
      </c>
      <c r="G130" s="88">
        <f>'Households and Housing Units'!E32</f>
        <v>24013</v>
      </c>
      <c r="H130" s="88">
        <f>'Households and Housing Units'!F32</f>
        <v>24199</v>
      </c>
      <c r="I130" s="88">
        <f>'Households and Housing Units'!G32</f>
        <v>24351</v>
      </c>
      <c r="J130" s="88">
        <f>'Households and Housing Units'!H32</f>
        <v>24495</v>
      </c>
      <c r="K130" s="88">
        <f>'Households and Housing Units'!I32</f>
        <v>24637</v>
      </c>
    </row>
    <row r="131" spans="1:11" x14ac:dyDescent="0.25">
      <c r="A131" t="s">
        <v>22</v>
      </c>
      <c r="B131" t="s">
        <v>64</v>
      </c>
      <c r="C131" t="s">
        <v>14</v>
      </c>
      <c r="D131" s="88">
        <f>'Households and Housing Units'!B33</f>
        <v>15969</v>
      </c>
      <c r="E131" s="88">
        <f>'Households and Housing Units'!C33</f>
        <v>16175</v>
      </c>
      <c r="F131" s="88">
        <f>'Households and Housing Units'!D33</f>
        <v>16940</v>
      </c>
      <c r="G131" s="88">
        <f>'Households and Housing Units'!E33</f>
        <v>17795</v>
      </c>
      <c r="H131" s="88">
        <f>'Households and Housing Units'!F33</f>
        <v>18735</v>
      </c>
      <c r="I131" s="88">
        <f>'Households and Housing Units'!G33</f>
        <v>19579</v>
      </c>
      <c r="J131" s="88">
        <f>'Households and Housing Units'!H33</f>
        <v>20372</v>
      </c>
      <c r="K131" s="88">
        <f>'Households and Housing Units'!I33</f>
        <v>21166</v>
      </c>
    </row>
    <row r="132" spans="1:11" x14ac:dyDescent="0.25">
      <c r="A132" t="s">
        <v>48</v>
      </c>
      <c r="B132" t="s">
        <v>64</v>
      </c>
      <c r="C132" t="s">
        <v>14</v>
      </c>
      <c r="D132" s="88">
        <f>'Households and Housing Units'!B34</f>
        <v>27929</v>
      </c>
      <c r="E132" s="88">
        <f>'Households and Housing Units'!C34</f>
        <v>27897</v>
      </c>
      <c r="F132" s="88">
        <f>'Households and Housing Units'!D34</f>
        <v>27907</v>
      </c>
      <c r="G132" s="88">
        <f>'Households and Housing Units'!E34</f>
        <v>27842</v>
      </c>
      <c r="H132" s="88">
        <f>'Households and Housing Units'!F34</f>
        <v>27878</v>
      </c>
      <c r="I132" s="88">
        <f>'Households and Housing Units'!G34</f>
        <v>27799</v>
      </c>
      <c r="J132" s="88">
        <f>'Households and Housing Units'!H34</f>
        <v>27659</v>
      </c>
      <c r="K132" s="88">
        <f>'Households and Housing Units'!I34</f>
        <v>27519</v>
      </c>
    </row>
    <row r="133" spans="1:11" x14ac:dyDescent="0.25">
      <c r="A133" t="s">
        <v>49</v>
      </c>
      <c r="B133" t="s">
        <v>64</v>
      </c>
      <c r="C133" t="s">
        <v>14</v>
      </c>
      <c r="D133" s="88">
        <f>'Households and Housing Units'!B35</f>
        <v>14259</v>
      </c>
      <c r="E133" s="88">
        <f>'Households and Housing Units'!C35</f>
        <v>14335</v>
      </c>
      <c r="F133" s="88">
        <f>'Households and Housing Units'!D35</f>
        <v>14855</v>
      </c>
      <c r="G133" s="88">
        <f>'Households and Housing Units'!E35</f>
        <v>15361</v>
      </c>
      <c r="H133" s="88">
        <f>'Households and Housing Units'!F35</f>
        <v>16042</v>
      </c>
      <c r="I133" s="88">
        <f>'Households and Housing Units'!G35</f>
        <v>16524</v>
      </c>
      <c r="J133" s="88">
        <f>'Households and Housing Units'!H35</f>
        <v>16905</v>
      </c>
      <c r="K133" s="88">
        <f>'Households and Housing Units'!I35</f>
        <v>17287</v>
      </c>
    </row>
    <row r="134" spans="1:11" x14ac:dyDescent="0.25">
      <c r="A134" t="s">
        <v>50</v>
      </c>
      <c r="B134" t="s">
        <v>64</v>
      </c>
      <c r="C134" t="s">
        <v>14</v>
      </c>
      <c r="D134" s="88">
        <f>'Households and Housing Units'!B36</f>
        <v>15110</v>
      </c>
      <c r="E134" s="88">
        <f>'Households and Housing Units'!C36</f>
        <v>15119</v>
      </c>
      <c r="F134" s="88">
        <f>'Households and Housing Units'!D36</f>
        <v>15716</v>
      </c>
      <c r="G134" s="88">
        <f>'Households and Housing Units'!E36</f>
        <v>15953</v>
      </c>
      <c r="H134" s="88">
        <f>'Households and Housing Units'!F36</f>
        <v>16258</v>
      </c>
      <c r="I134" s="88">
        <f>'Households and Housing Units'!G36</f>
        <v>16485</v>
      </c>
      <c r="J134" s="88">
        <f>'Households and Housing Units'!H36</f>
        <v>16672</v>
      </c>
      <c r="K134" s="88">
        <f>'Households and Housing Units'!I36</f>
        <v>16860</v>
      </c>
    </row>
    <row r="135" spans="1:11" x14ac:dyDescent="0.25">
      <c r="A135" t="s">
        <v>23</v>
      </c>
      <c r="B135" t="s">
        <v>64</v>
      </c>
      <c r="C135" t="s">
        <v>14</v>
      </c>
      <c r="D135" s="88">
        <f>'Households and Housing Units'!B37</f>
        <v>21766</v>
      </c>
      <c r="E135" s="88">
        <f>'Households and Housing Units'!C37</f>
        <v>22028</v>
      </c>
      <c r="F135" s="88">
        <f>'Households and Housing Units'!D37</f>
        <v>23149</v>
      </c>
      <c r="G135" s="88">
        <f>'Households and Housing Units'!E37</f>
        <v>24463</v>
      </c>
      <c r="H135" s="88">
        <f>'Households and Housing Units'!F37</f>
        <v>25883</v>
      </c>
      <c r="I135" s="88">
        <f>'Households and Housing Units'!G37</f>
        <v>27180</v>
      </c>
      <c r="J135" s="88">
        <f>'Households and Housing Units'!H37</f>
        <v>28418</v>
      </c>
      <c r="K135" s="88">
        <f>'Households and Housing Units'!I37</f>
        <v>29655</v>
      </c>
    </row>
    <row r="136" spans="1:11" x14ac:dyDescent="0.25">
      <c r="A136" t="s">
        <v>51</v>
      </c>
      <c r="B136" t="s">
        <v>64</v>
      </c>
      <c r="C136" t="s">
        <v>14</v>
      </c>
      <c r="D136" s="88">
        <f>'Households and Housing Units'!B38</f>
        <v>32129</v>
      </c>
      <c r="E136" s="88">
        <f>'Households and Housing Units'!C38</f>
        <v>32090</v>
      </c>
      <c r="F136" s="88">
        <f>'Households and Housing Units'!D38</f>
        <v>31964</v>
      </c>
      <c r="G136" s="88">
        <f>'Households and Housing Units'!E38</f>
        <v>31804</v>
      </c>
      <c r="H136" s="88">
        <f>'Households and Housing Units'!F38</f>
        <v>31666</v>
      </c>
      <c r="I136" s="88">
        <f>'Households and Housing Units'!G38</f>
        <v>31501</v>
      </c>
      <c r="J136" s="88">
        <f>'Households and Housing Units'!H38</f>
        <v>31318</v>
      </c>
      <c r="K136" s="88">
        <f>'Households and Housing Units'!I38</f>
        <v>31135</v>
      </c>
    </row>
    <row r="137" spans="1:11" x14ac:dyDescent="0.25">
      <c r="A137" t="s">
        <v>24</v>
      </c>
      <c r="B137" t="s">
        <v>64</v>
      </c>
      <c r="C137" t="s">
        <v>14</v>
      </c>
      <c r="D137" s="88">
        <f>'Households and Housing Units'!B39</f>
        <v>23782</v>
      </c>
      <c r="E137" s="88">
        <f>'Households and Housing Units'!C39</f>
        <v>24495</v>
      </c>
      <c r="F137" s="88">
        <f>'Households and Housing Units'!D39</f>
        <v>25037</v>
      </c>
      <c r="G137" s="88">
        <f>'Households and Housing Units'!E39</f>
        <v>27336</v>
      </c>
      <c r="H137" s="88">
        <f>'Households and Housing Units'!F39</f>
        <v>29760</v>
      </c>
      <c r="I137" s="88">
        <f>'Households and Housing Units'!G39</f>
        <v>32040</v>
      </c>
      <c r="J137" s="88">
        <f>'Households and Housing Units'!H39</f>
        <v>34250</v>
      </c>
      <c r="K137" s="88">
        <f>'Households and Housing Units'!I39</f>
        <v>36460</v>
      </c>
    </row>
    <row r="138" spans="1:11" x14ac:dyDescent="0.25">
      <c r="A138" t="s">
        <v>53</v>
      </c>
      <c r="B138" t="s">
        <v>10</v>
      </c>
      <c r="C138" t="s">
        <v>10</v>
      </c>
      <c r="D138" s="88">
        <f t="shared" ref="D138:K138" si="23">SUM(D140:D154)</f>
        <v>2421159</v>
      </c>
      <c r="E138" s="88">
        <f t="shared" ref="E138" si="24">SUM(E140:E154)</f>
        <v>2431037</v>
      </c>
      <c r="F138" s="88">
        <f t="shared" si="23"/>
        <v>2555315</v>
      </c>
      <c r="G138" s="88">
        <f t="shared" si="23"/>
        <v>2676926</v>
      </c>
      <c r="H138" s="88">
        <f t="shared" si="23"/>
        <v>2827180</v>
      </c>
      <c r="I138" s="88">
        <f t="shared" si="23"/>
        <v>2944699</v>
      </c>
      <c r="J138" s="88">
        <f t="shared" si="23"/>
        <v>3045854</v>
      </c>
      <c r="K138" s="88">
        <f t="shared" si="23"/>
        <v>3147011</v>
      </c>
    </row>
    <row r="139" spans="1:11" x14ac:dyDescent="0.25">
      <c r="A139" t="s">
        <v>97</v>
      </c>
      <c r="B139" t="s">
        <v>10</v>
      </c>
      <c r="C139" t="s">
        <v>10</v>
      </c>
      <c r="D139" s="88">
        <f t="shared" ref="D139:K139" si="25">SUM(D140,D141,D143,D145:D146,D148:D150,D152,D154)</f>
        <v>2205732</v>
      </c>
      <c r="E139" s="88">
        <f t="shared" si="25"/>
        <v>2215648</v>
      </c>
      <c r="F139" s="88">
        <f t="shared" si="25"/>
        <v>2338387</v>
      </c>
      <c r="G139" s="88">
        <f t="shared" si="25"/>
        <v>2459127</v>
      </c>
      <c r="H139" s="88">
        <f t="shared" si="25"/>
        <v>2608147</v>
      </c>
      <c r="I139" s="88">
        <f t="shared" si="25"/>
        <v>2724853</v>
      </c>
      <c r="J139" s="88">
        <f t="shared" si="25"/>
        <v>2825397</v>
      </c>
      <c r="K139" s="88">
        <f t="shared" si="25"/>
        <v>2925943</v>
      </c>
    </row>
    <row r="140" spans="1:11" x14ac:dyDescent="0.25">
      <c r="A140" t="s">
        <v>18</v>
      </c>
      <c r="B140" t="s">
        <v>10</v>
      </c>
      <c r="C140" t="s">
        <v>10</v>
      </c>
      <c r="D140" s="88">
        <f>'Total Population'!F5</f>
        <v>215062</v>
      </c>
      <c r="E140" s="88">
        <f>'Total Population'!G5</f>
        <v>220740</v>
      </c>
      <c r="F140" s="88">
        <f>'Total Population'!H5</f>
        <v>247016</v>
      </c>
      <c r="G140" s="88">
        <f>'Total Population'!M5</f>
        <v>277484</v>
      </c>
      <c r="H140" s="88">
        <f>'Total Population'!R5</f>
        <v>310863</v>
      </c>
      <c r="I140" s="88">
        <f>'Total Population'!W5</f>
        <v>340917</v>
      </c>
      <c r="J140" s="88">
        <f>'Total Population'!AB5</f>
        <v>369307</v>
      </c>
      <c r="K140" s="88">
        <f>'Total Population'!AG5</f>
        <v>397697</v>
      </c>
    </row>
    <row r="141" spans="1:11" x14ac:dyDescent="0.25">
      <c r="A141" t="s">
        <v>19</v>
      </c>
      <c r="B141" t="s">
        <v>10</v>
      </c>
      <c r="C141" t="s">
        <v>10</v>
      </c>
      <c r="D141" s="88">
        <f>'Total Population'!F6</f>
        <v>159357</v>
      </c>
      <c r="E141" s="88">
        <f>'Total Population'!G6</f>
        <v>161064</v>
      </c>
      <c r="F141" s="88">
        <f>'Total Population'!H6</f>
        <v>169183</v>
      </c>
      <c r="G141" s="88">
        <f>'Total Population'!M6</f>
        <v>178449</v>
      </c>
      <c r="H141" s="88">
        <f>'Total Population'!R6</f>
        <v>188820</v>
      </c>
      <c r="I141" s="88">
        <f>'Total Population'!W6</f>
        <v>197928</v>
      </c>
      <c r="J141" s="88">
        <f>'Total Population'!AB6</f>
        <v>206404</v>
      </c>
      <c r="K141" s="88">
        <f>'Total Population'!AG6</f>
        <v>214880</v>
      </c>
    </row>
    <row r="142" spans="1:11" x14ac:dyDescent="0.25">
      <c r="A142" t="s">
        <v>44</v>
      </c>
      <c r="B142" t="s">
        <v>10</v>
      </c>
      <c r="C142" t="s">
        <v>10</v>
      </c>
      <c r="D142" s="88">
        <f>'Total Population'!F7</f>
        <v>28939</v>
      </c>
      <c r="E142" s="88">
        <f>'Total Population'!G7</f>
        <v>28906</v>
      </c>
      <c r="F142" s="88">
        <f>'Total Population'!H7</f>
        <v>29419</v>
      </c>
      <c r="G142" s="88">
        <f>'Total Population'!M7</f>
        <v>30011</v>
      </c>
      <c r="H142" s="88">
        <f>'Total Population'!R7</f>
        <v>30634</v>
      </c>
      <c r="I142" s="88">
        <f>'Total Population'!W7</f>
        <v>31220</v>
      </c>
      <c r="J142" s="88">
        <f>'Total Population'!AB7</f>
        <v>31790</v>
      </c>
      <c r="K142" s="88">
        <f>'Total Population'!AG7</f>
        <v>32360</v>
      </c>
    </row>
    <row r="143" spans="1:11" x14ac:dyDescent="0.25">
      <c r="A143" t="s">
        <v>20</v>
      </c>
      <c r="B143" t="s">
        <v>10</v>
      </c>
      <c r="C143" t="s">
        <v>10</v>
      </c>
      <c r="D143" s="88">
        <f>'Total Population'!F8</f>
        <v>1324013</v>
      </c>
      <c r="E143" s="88">
        <f>'Total Population'!G8</f>
        <v>1321414</v>
      </c>
      <c r="F143" s="88">
        <f>'Total Population'!H8</f>
        <v>1390127</v>
      </c>
      <c r="G143" s="88">
        <f>'Total Population'!M8</f>
        <v>1447090</v>
      </c>
      <c r="H143" s="88">
        <f>'Total Population'!R8</f>
        <v>1519844</v>
      </c>
      <c r="I143" s="88">
        <f>'Total Population'!W8</f>
        <v>1574551</v>
      </c>
      <c r="J143" s="88">
        <f>'Total Population'!AB8</f>
        <v>1620232</v>
      </c>
      <c r="K143" s="88">
        <f>'Total Population'!AG8</f>
        <v>1665914</v>
      </c>
    </row>
    <row r="144" spans="1:11" x14ac:dyDescent="0.25">
      <c r="A144" t="s">
        <v>45</v>
      </c>
      <c r="B144" t="s">
        <v>10</v>
      </c>
      <c r="C144" t="s">
        <v>10</v>
      </c>
      <c r="D144" s="88">
        <f>'Total Population'!F9</f>
        <v>27999</v>
      </c>
      <c r="E144" s="88">
        <f>'Total Population'!G9</f>
        <v>28097</v>
      </c>
      <c r="F144" s="88">
        <f>'Total Population'!H9</f>
        <v>27965</v>
      </c>
      <c r="G144" s="88">
        <f>'Total Population'!M9</f>
        <v>27762</v>
      </c>
      <c r="H144" s="88">
        <f>'Total Population'!R9</f>
        <v>27629</v>
      </c>
      <c r="I144" s="88">
        <f>'Total Population'!W9</f>
        <v>27428</v>
      </c>
      <c r="J144" s="88">
        <f>'Total Population'!AB9</f>
        <v>27190</v>
      </c>
      <c r="K144" s="88">
        <f>'Total Population'!AG9</f>
        <v>26953</v>
      </c>
    </row>
    <row r="145" spans="1:11" x14ac:dyDescent="0.25">
      <c r="A145" t="s">
        <v>46</v>
      </c>
      <c r="B145" t="s">
        <v>10</v>
      </c>
      <c r="C145" t="s">
        <v>10</v>
      </c>
      <c r="D145" s="88">
        <f>'Total Population'!F10</f>
        <v>62765</v>
      </c>
      <c r="E145" s="88">
        <f>'Total Population'!G10</f>
        <v>62897</v>
      </c>
      <c r="F145" s="88">
        <f>'Total Population'!H10</f>
        <v>64157</v>
      </c>
      <c r="G145" s="88">
        <f>'Total Population'!M10</f>
        <v>65339</v>
      </c>
      <c r="H145" s="88">
        <f>'Total Population'!R10</f>
        <v>67013</v>
      </c>
      <c r="I145" s="88">
        <f>'Total Population'!W10</f>
        <v>68125</v>
      </c>
      <c r="J145" s="88">
        <f>'Total Population'!AB10</f>
        <v>68957</v>
      </c>
      <c r="K145" s="88">
        <f>'Total Population'!AG10</f>
        <v>69790</v>
      </c>
    </row>
    <row r="146" spans="1:11" x14ac:dyDescent="0.25">
      <c r="A146" t="s">
        <v>21</v>
      </c>
      <c r="B146" t="s">
        <v>10</v>
      </c>
      <c r="C146" t="s">
        <v>10</v>
      </c>
      <c r="D146" s="88">
        <f>'Total Population'!F11</f>
        <v>178680</v>
      </c>
      <c r="E146" s="88">
        <f>'Total Population'!G11</f>
        <v>180401</v>
      </c>
      <c r="F146" s="88">
        <f>'Total Population'!H11</f>
        <v>190915</v>
      </c>
      <c r="G146" s="88">
        <f>'Total Population'!M11</f>
        <v>200710</v>
      </c>
      <c r="H146" s="88">
        <f>'Total Population'!R11</f>
        <v>216962</v>
      </c>
      <c r="I146" s="88">
        <f>'Total Population'!W11</f>
        <v>225833</v>
      </c>
      <c r="J146" s="88">
        <f>'Total Population'!AB11</f>
        <v>231017</v>
      </c>
      <c r="K146" s="88">
        <f>'Total Population'!AG11</f>
        <v>236202</v>
      </c>
    </row>
    <row r="147" spans="1:11" x14ac:dyDescent="0.25">
      <c r="A147" t="s">
        <v>47</v>
      </c>
      <c r="B147" t="s">
        <v>10</v>
      </c>
      <c r="C147" t="s">
        <v>10</v>
      </c>
      <c r="D147" s="88">
        <f>'Total Population'!F12</f>
        <v>46065</v>
      </c>
      <c r="E147" s="88">
        <f>'Total Population'!G12</f>
        <v>46035</v>
      </c>
      <c r="F147" s="88">
        <f>'Total Population'!H12</f>
        <v>46095</v>
      </c>
      <c r="G147" s="88">
        <f>'Total Population'!M12</f>
        <v>46407</v>
      </c>
      <c r="H147" s="88">
        <f>'Total Population'!R12</f>
        <v>46763</v>
      </c>
      <c r="I147" s="88">
        <f>'Total Population'!W12</f>
        <v>47058</v>
      </c>
      <c r="J147" s="88">
        <f>'Total Population'!AB12</f>
        <v>47335</v>
      </c>
      <c r="K147" s="88">
        <f>'Total Population'!AG12</f>
        <v>47611</v>
      </c>
    </row>
    <row r="148" spans="1:11" x14ac:dyDescent="0.25">
      <c r="A148" t="s">
        <v>22</v>
      </c>
      <c r="B148" t="s">
        <v>10</v>
      </c>
      <c r="C148" t="s">
        <v>10</v>
      </c>
      <c r="D148" s="88">
        <f>'Total Population'!F13</f>
        <v>43823</v>
      </c>
      <c r="E148" s="88">
        <f>'Total Population'!G13</f>
        <v>44386</v>
      </c>
      <c r="F148" s="88">
        <f>'Total Population'!H13</f>
        <v>46487</v>
      </c>
      <c r="G148" s="88">
        <f>'Total Population'!M13</f>
        <v>48833</v>
      </c>
      <c r="H148" s="88">
        <f>'Total Population'!R13</f>
        <v>51412</v>
      </c>
      <c r="I148" s="88">
        <f>'Total Population'!W13</f>
        <v>53726</v>
      </c>
      <c r="J148" s="88">
        <f>'Total Population'!AB13</f>
        <v>55905</v>
      </c>
      <c r="K148" s="88">
        <f>'Total Population'!AG13</f>
        <v>58084</v>
      </c>
    </row>
    <row r="149" spans="1:11" x14ac:dyDescent="0.25">
      <c r="A149" t="s">
        <v>48</v>
      </c>
      <c r="B149" t="s">
        <v>10</v>
      </c>
      <c r="C149" t="s">
        <v>10</v>
      </c>
      <c r="D149" s="88">
        <f>'Total Population'!F14</f>
        <v>65363</v>
      </c>
      <c r="E149" s="88">
        <f>'Total Population'!G14</f>
        <v>65291</v>
      </c>
      <c r="F149" s="88">
        <f>'Total Population'!H14</f>
        <v>65314</v>
      </c>
      <c r="G149" s="88">
        <f>'Total Population'!M14</f>
        <v>65160</v>
      </c>
      <c r="H149" s="88">
        <f>'Total Population'!R14</f>
        <v>65246</v>
      </c>
      <c r="I149" s="88">
        <f>'Total Population'!W14</f>
        <v>65059</v>
      </c>
      <c r="J149" s="88">
        <f>'Total Population'!AB14</f>
        <v>64732</v>
      </c>
      <c r="K149" s="88">
        <f>'Total Population'!AG14</f>
        <v>64405</v>
      </c>
    </row>
    <row r="150" spans="1:11" x14ac:dyDescent="0.25">
      <c r="A150" t="s">
        <v>49</v>
      </c>
      <c r="B150" t="s">
        <v>10</v>
      </c>
      <c r="C150" t="s">
        <v>10</v>
      </c>
      <c r="D150" s="88">
        <f>'Total Population'!F15</f>
        <v>34964</v>
      </c>
      <c r="E150" s="88">
        <f>'Total Population'!G15</f>
        <v>35151</v>
      </c>
      <c r="F150" s="88">
        <f>'Total Population'!H15</f>
        <v>36425</v>
      </c>
      <c r="G150" s="88">
        <f>'Total Population'!M15</f>
        <v>37666</v>
      </c>
      <c r="H150" s="88">
        <f>'Total Population'!R15</f>
        <v>39338</v>
      </c>
      <c r="I150" s="88">
        <f>'Total Population'!W15</f>
        <v>40519</v>
      </c>
      <c r="J150" s="88">
        <f>'Total Population'!AB15</f>
        <v>41454</v>
      </c>
      <c r="K150" s="88">
        <f>'Total Population'!AG15</f>
        <v>42389</v>
      </c>
    </row>
    <row r="151" spans="1:11" x14ac:dyDescent="0.25">
      <c r="A151" t="s">
        <v>50</v>
      </c>
      <c r="B151" t="s">
        <v>10</v>
      </c>
      <c r="C151" t="s">
        <v>10</v>
      </c>
      <c r="D151" s="88">
        <f>'Total Population'!F16</f>
        <v>35439</v>
      </c>
      <c r="E151" s="88">
        <f>'Total Population'!G16</f>
        <v>35460</v>
      </c>
      <c r="F151" s="88">
        <f>'Total Population'!H16</f>
        <v>36859</v>
      </c>
      <c r="G151" s="88">
        <f>'Total Population'!M16</f>
        <v>37415</v>
      </c>
      <c r="H151" s="88">
        <f>'Total Population'!R16</f>
        <v>38131</v>
      </c>
      <c r="I151" s="88">
        <f>'Total Population'!W16</f>
        <v>38662</v>
      </c>
      <c r="J151" s="88">
        <f>'Total Population'!AB16</f>
        <v>39102</v>
      </c>
      <c r="K151" s="88">
        <f>'Total Population'!AG16</f>
        <v>39542</v>
      </c>
    </row>
    <row r="152" spans="1:11" x14ac:dyDescent="0.25">
      <c r="A152" t="s">
        <v>23</v>
      </c>
      <c r="B152" t="s">
        <v>10</v>
      </c>
      <c r="C152" t="s">
        <v>10</v>
      </c>
      <c r="D152" s="88">
        <f>'Total Population'!F17</f>
        <v>58628</v>
      </c>
      <c r="E152" s="88">
        <f>'Total Population'!G17</f>
        <v>59333</v>
      </c>
      <c r="F152" s="88">
        <f>'Total Population'!H17</f>
        <v>62355</v>
      </c>
      <c r="G152" s="88">
        <f>'Total Population'!M17</f>
        <v>65891</v>
      </c>
      <c r="H152" s="88">
        <f>'Total Population'!R17</f>
        <v>69716</v>
      </c>
      <c r="I152" s="88">
        <f>'Total Population'!W17</f>
        <v>73212</v>
      </c>
      <c r="J152" s="88">
        <f>'Total Population'!AB17</f>
        <v>76545</v>
      </c>
      <c r="K152" s="88">
        <f>'Total Population'!AG17</f>
        <v>79877</v>
      </c>
    </row>
    <row r="153" spans="1:11" x14ac:dyDescent="0.25">
      <c r="A153" t="s">
        <v>51</v>
      </c>
      <c r="B153" t="s">
        <v>10</v>
      </c>
      <c r="C153" t="s">
        <v>10</v>
      </c>
      <c r="D153" s="88">
        <f>'Total Population'!F18</f>
        <v>76985</v>
      </c>
      <c r="E153" s="88">
        <f>'Total Population'!G18</f>
        <v>76891</v>
      </c>
      <c r="F153" s="88">
        <f>'Total Population'!H18</f>
        <v>76590</v>
      </c>
      <c r="G153" s="88">
        <f>'Total Population'!M18</f>
        <v>76204</v>
      </c>
      <c r="H153" s="88">
        <f>'Total Population'!R18</f>
        <v>75876</v>
      </c>
      <c r="I153" s="88">
        <f>'Total Population'!W18</f>
        <v>75478</v>
      </c>
      <c r="J153" s="88">
        <f>'Total Population'!AB18</f>
        <v>75040</v>
      </c>
      <c r="K153" s="88">
        <f>'Total Population'!AG18</f>
        <v>74602</v>
      </c>
    </row>
    <row r="154" spans="1:11" x14ac:dyDescent="0.25">
      <c r="A154" t="s">
        <v>24</v>
      </c>
      <c r="B154" t="s">
        <v>10</v>
      </c>
      <c r="C154" t="s">
        <v>10</v>
      </c>
      <c r="D154" s="88">
        <f>'Total Population'!F19</f>
        <v>63077</v>
      </c>
      <c r="E154" s="88">
        <f>'Total Population'!G19</f>
        <v>64971</v>
      </c>
      <c r="F154" s="88">
        <f>'Total Population'!H19</f>
        <v>66408</v>
      </c>
      <c r="G154" s="88">
        <f>'Total Population'!M19</f>
        <v>72505</v>
      </c>
      <c r="H154" s="88">
        <f>'Total Population'!R19</f>
        <v>78933</v>
      </c>
      <c r="I154" s="88">
        <f>'Total Population'!W19</f>
        <v>84983</v>
      </c>
      <c r="J154" s="88">
        <f>'Total Population'!AB19</f>
        <v>90844</v>
      </c>
      <c r="K154" s="88">
        <f>'Total Population'!AG19</f>
        <v>96705</v>
      </c>
    </row>
    <row r="155" spans="1:11" x14ac:dyDescent="0.25">
      <c r="A155" t="s">
        <v>53</v>
      </c>
      <c r="B155" t="s">
        <v>10</v>
      </c>
      <c r="C155" t="s">
        <v>127</v>
      </c>
      <c r="E155" s="88"/>
      <c r="F155" s="81">
        <f t="shared" ref="F155:K155" si="26">SUM(F157:F171)</f>
        <v>-110084</v>
      </c>
      <c r="G155" s="81">
        <f t="shared" si="26"/>
        <v>-248816</v>
      </c>
      <c r="H155" s="81">
        <f t="shared" si="26"/>
        <v>-448287</v>
      </c>
      <c r="I155" s="81">
        <f t="shared" si="26"/>
        <v>-641302</v>
      </c>
      <c r="J155" s="81">
        <f t="shared" si="26"/>
        <v>-840786</v>
      </c>
      <c r="K155" s="81">
        <f t="shared" si="26"/>
        <v>-1060732</v>
      </c>
    </row>
    <row r="156" spans="1:11" x14ac:dyDescent="0.25">
      <c r="A156" t="s">
        <v>97</v>
      </c>
      <c r="B156" t="s">
        <v>10</v>
      </c>
      <c r="C156" t="s">
        <v>127</v>
      </c>
      <c r="D156" s="88"/>
      <c r="E156" s="88"/>
      <c r="F156" s="88">
        <f t="shared" ref="F156:K156" si="27">SUM(F157,F158,F160,F162:F163,F165:F167,F169,F171)</f>
        <v>-102212</v>
      </c>
      <c r="G156" s="88">
        <f t="shared" si="27"/>
        <v>-227721</v>
      </c>
      <c r="H156" s="88">
        <f t="shared" si="27"/>
        <v>-409881</v>
      </c>
      <c r="I156" s="88">
        <f t="shared" si="27"/>
        <v>-582992</v>
      </c>
      <c r="J156" s="88">
        <f t="shared" si="27"/>
        <v>-760156</v>
      </c>
      <c r="K156" s="88">
        <f t="shared" si="27"/>
        <v>-955447</v>
      </c>
    </row>
    <row r="157" spans="1:11" x14ac:dyDescent="0.25">
      <c r="A157" t="s">
        <v>18</v>
      </c>
      <c r="B157" t="s">
        <v>10</v>
      </c>
      <c r="C157" t="s">
        <v>127</v>
      </c>
      <c r="F157" s="81">
        <f>'Total Population'!L5</f>
        <v>-8552</v>
      </c>
      <c r="G157" s="81">
        <f>'Total Population'!Q5</f>
        <v>-21017</v>
      </c>
      <c r="H157" s="81">
        <f>'Total Population'!V5</f>
        <v>-39647</v>
      </c>
      <c r="I157" s="81">
        <f>'Total Population'!AA5</f>
        <v>-57560</v>
      </c>
      <c r="J157" s="81">
        <f>'Total Population'!AF5</f>
        <v>-76050</v>
      </c>
      <c r="K157" s="81">
        <f>'Total Population'!AK5</f>
        <v>-96536</v>
      </c>
    </row>
    <row r="158" spans="1:11" x14ac:dyDescent="0.25">
      <c r="A158" t="s">
        <v>19</v>
      </c>
      <c r="B158" t="s">
        <v>10</v>
      </c>
      <c r="C158" t="s">
        <v>127</v>
      </c>
      <c r="F158" s="81">
        <f>'Total Population'!L6</f>
        <v>-5193</v>
      </c>
      <c r="G158" s="81">
        <f>'Total Population'!Q6</f>
        <v>-14345</v>
      </c>
      <c r="H158" s="81">
        <f>'Total Population'!V6</f>
        <v>-27278</v>
      </c>
      <c r="I158" s="81">
        <f>'Total Population'!AA6</f>
        <v>-41085</v>
      </c>
      <c r="J158" s="81">
        <f>'Total Population'!AF6</f>
        <v>-56093</v>
      </c>
      <c r="K158" s="81">
        <f>'Total Population'!AK6</f>
        <v>-72733</v>
      </c>
    </row>
    <row r="159" spans="1:11" x14ac:dyDescent="0.25">
      <c r="A159" t="s">
        <v>44</v>
      </c>
      <c r="B159" t="s">
        <v>10</v>
      </c>
      <c r="C159" t="s">
        <v>127</v>
      </c>
      <c r="F159" s="81">
        <f>'Total Population'!L7</f>
        <v>-507</v>
      </c>
      <c r="G159" s="81">
        <f>'Total Population'!Q7</f>
        <v>-1320</v>
      </c>
      <c r="H159" s="81">
        <f>'Total Population'!V7</f>
        <v>-2394</v>
      </c>
      <c r="I159" s="81">
        <f>'Total Population'!AA7</f>
        <v>-3619</v>
      </c>
      <c r="J159" s="81">
        <f>'Total Population'!AF7</f>
        <v>-4988</v>
      </c>
      <c r="K159" s="81">
        <f>'Total Population'!AK7</f>
        <v>-6501</v>
      </c>
    </row>
    <row r="160" spans="1:11" x14ac:dyDescent="0.25">
      <c r="A160" t="s">
        <v>20</v>
      </c>
      <c r="B160" t="s">
        <v>10</v>
      </c>
      <c r="C160" t="s">
        <v>127</v>
      </c>
      <c r="F160" s="81">
        <f>'Total Population'!L8</f>
        <v>-56682</v>
      </c>
      <c r="G160" s="81">
        <f>'Total Population'!Q8</f>
        <v>-119621</v>
      </c>
      <c r="H160" s="81">
        <f>'Total Population'!V8</f>
        <v>-211208</v>
      </c>
      <c r="I160" s="81">
        <f>'Total Population'!AA8</f>
        <v>-295420</v>
      </c>
      <c r="J160" s="81">
        <f>'Total Population'!AF8</f>
        <v>-379936</v>
      </c>
      <c r="K160" s="81">
        <f>'Total Population'!AK8</f>
        <v>-472848</v>
      </c>
    </row>
    <row r="161" spans="1:11" x14ac:dyDescent="0.25">
      <c r="A161" t="s">
        <v>45</v>
      </c>
      <c r="B161" t="s">
        <v>10</v>
      </c>
      <c r="C161" t="s">
        <v>127</v>
      </c>
      <c r="F161" s="81">
        <f>'Total Population'!L9</f>
        <v>-843</v>
      </c>
      <c r="G161" s="81">
        <f>'Total Population'!Q9</f>
        <v>-2227</v>
      </c>
      <c r="H161" s="81">
        <f>'Total Population'!V9</f>
        <v>-4058</v>
      </c>
      <c r="I161" s="81">
        <f>'Total Population'!AA9</f>
        <v>-6133</v>
      </c>
      <c r="J161" s="81">
        <f>'Total Population'!AF9</f>
        <v>-8443</v>
      </c>
      <c r="K161" s="81">
        <f>'Total Population'!AK9</f>
        <v>-10995</v>
      </c>
    </row>
    <row r="162" spans="1:11" x14ac:dyDescent="0.25">
      <c r="A162" t="s">
        <v>46</v>
      </c>
      <c r="B162" t="s">
        <v>10</v>
      </c>
      <c r="C162" t="s">
        <v>127</v>
      </c>
      <c r="F162" s="81">
        <f>'Total Population'!L10</f>
        <v>-2187</v>
      </c>
      <c r="G162" s="81">
        <f>'Total Population'!Q10</f>
        <v>-5767</v>
      </c>
      <c r="H162" s="81">
        <f>'Total Population'!V10</f>
        <v>-10837</v>
      </c>
      <c r="I162" s="81">
        <f>'Total Population'!AA10</f>
        <v>-16147</v>
      </c>
      <c r="J162" s="81">
        <f>'Total Population'!AF10</f>
        <v>-21866</v>
      </c>
      <c r="K162" s="81">
        <f>'Total Population'!AK10</f>
        <v>-28201</v>
      </c>
    </row>
    <row r="163" spans="1:11" x14ac:dyDescent="0.25">
      <c r="A163" t="s">
        <v>21</v>
      </c>
      <c r="B163" t="s">
        <v>10</v>
      </c>
      <c r="C163" t="s">
        <v>127</v>
      </c>
      <c r="F163" s="81">
        <f>'Total Population'!L11</f>
        <v>-14107</v>
      </c>
      <c r="G163" s="81">
        <f>'Total Population'!Q11</f>
        <v>-27386</v>
      </c>
      <c r="H163" s="81">
        <f>'Total Population'!V11</f>
        <v>-49304</v>
      </c>
      <c r="I163" s="81">
        <f>'Total Population'!AA11</f>
        <v>-65652</v>
      </c>
      <c r="J163" s="81">
        <f>'Total Population'!AF11</f>
        <v>-79894</v>
      </c>
      <c r="K163" s="81">
        <f>'Total Population'!AK11</f>
        <v>-95558</v>
      </c>
    </row>
    <row r="164" spans="1:11" x14ac:dyDescent="0.25">
      <c r="A164" t="s">
        <v>47</v>
      </c>
      <c r="B164" t="s">
        <v>10</v>
      </c>
      <c r="C164" t="s">
        <v>127</v>
      </c>
      <c r="F164" s="81">
        <f>'Total Population'!L12</f>
        <v>-1224</v>
      </c>
      <c r="G164" s="81">
        <f>'Total Population'!Q12</f>
        <v>-3030</v>
      </c>
      <c r="H164" s="81">
        <f>'Total Population'!V12</f>
        <v>-5315</v>
      </c>
      <c r="I164" s="81">
        <f>'Total Population'!AA12</f>
        <v>-7902</v>
      </c>
      <c r="J164" s="81">
        <f>'Total Population'!AF12</f>
        <v>-10791</v>
      </c>
      <c r="K164" s="81">
        <f>'Total Population'!AK12</f>
        <v>-13967</v>
      </c>
    </row>
    <row r="165" spans="1:11" x14ac:dyDescent="0.25">
      <c r="A165" t="s">
        <v>22</v>
      </c>
      <c r="B165" t="s">
        <v>10</v>
      </c>
      <c r="C165" t="s">
        <v>127</v>
      </c>
      <c r="F165" s="81">
        <f>'Total Population'!L13</f>
        <v>-3569</v>
      </c>
      <c r="G165" s="81">
        <f>'Total Population'!Q13</f>
        <v>-10217</v>
      </c>
      <c r="H165" s="81">
        <f>'Total Population'!V13</f>
        <v>-19067</v>
      </c>
      <c r="I165" s="81">
        <f>'Total Population'!AA13</f>
        <v>-29240</v>
      </c>
      <c r="J165" s="81">
        <f>'Total Population'!AF13</f>
        <v>-40644</v>
      </c>
      <c r="K165" s="81">
        <f>'Total Population'!AK13</f>
        <v>-53268</v>
      </c>
    </row>
    <row r="166" spans="1:11" x14ac:dyDescent="0.25">
      <c r="A166" t="s">
        <v>48</v>
      </c>
      <c r="B166" t="s">
        <v>10</v>
      </c>
      <c r="C166" t="s">
        <v>127</v>
      </c>
      <c r="F166" s="81">
        <f>'Total Population'!L14</f>
        <v>-1583</v>
      </c>
      <c r="G166" s="81">
        <f>'Total Population'!Q14</f>
        <v>-2406</v>
      </c>
      <c r="H166" s="81">
        <f>'Total Population'!V14</f>
        <v>-3301</v>
      </c>
      <c r="I166" s="81">
        <f>'Total Population'!AA14</f>
        <v>-3842</v>
      </c>
      <c r="J166" s="81">
        <f>'Total Population'!AF14</f>
        <v>-4193</v>
      </c>
      <c r="K166" s="81">
        <f>'Total Population'!AK14</f>
        <v>-4509</v>
      </c>
    </row>
    <row r="167" spans="1:11" x14ac:dyDescent="0.25">
      <c r="A167" t="s">
        <v>49</v>
      </c>
      <c r="B167" t="s">
        <v>10</v>
      </c>
      <c r="C167" t="s">
        <v>127</v>
      </c>
      <c r="F167" s="81">
        <f>'Total Population'!L15</f>
        <v>-1949</v>
      </c>
      <c r="G167" s="81">
        <f>'Total Population'!Q15</f>
        <v>-5219</v>
      </c>
      <c r="H167" s="81">
        <f>'Total Population'!V15</f>
        <v>-9849</v>
      </c>
      <c r="I167" s="81">
        <f>'Total Population'!AA15</f>
        <v>-14731</v>
      </c>
      <c r="J167" s="81">
        <f>'Total Population'!AF15</f>
        <v>-20007</v>
      </c>
      <c r="K167" s="81">
        <f>'Total Population'!AK15</f>
        <v>-25853</v>
      </c>
    </row>
    <row r="168" spans="1:11" x14ac:dyDescent="0.25">
      <c r="A168" t="s">
        <v>50</v>
      </c>
      <c r="B168" t="s">
        <v>10</v>
      </c>
      <c r="C168" t="s">
        <v>127</v>
      </c>
      <c r="F168" s="81">
        <f>'Total Population'!L16</f>
        <v>-2098</v>
      </c>
      <c r="G168" s="81">
        <f>'Total Population'!Q16</f>
        <v>-4683</v>
      </c>
      <c r="H168" s="81">
        <f>'Total Population'!V16</f>
        <v>-8029</v>
      </c>
      <c r="I168" s="81">
        <f>'Total Population'!AA16</f>
        <v>-11690</v>
      </c>
      <c r="J168" s="81">
        <f>'Total Population'!AF16</f>
        <v>-15698</v>
      </c>
      <c r="K168" s="81">
        <f>'Total Population'!AK16</f>
        <v>-20100</v>
      </c>
    </row>
    <row r="169" spans="1:11" x14ac:dyDescent="0.25">
      <c r="A169" t="s">
        <v>23</v>
      </c>
      <c r="B169" t="s">
        <v>10</v>
      </c>
      <c r="C169" t="s">
        <v>127</v>
      </c>
      <c r="F169" s="81">
        <f>'Total Population'!L17</f>
        <v>-4350</v>
      </c>
      <c r="G169" s="81">
        <f>'Total Population'!Q17</f>
        <v>-12642</v>
      </c>
      <c r="H169" s="81">
        <f>'Total Population'!V17</f>
        <v>-23712</v>
      </c>
      <c r="I169" s="81">
        <f>'Total Population'!AA17</f>
        <v>-36454</v>
      </c>
      <c r="J169" s="81">
        <f>'Total Population'!AF17</f>
        <v>-50756</v>
      </c>
      <c r="K169" s="81">
        <f>'Total Population'!AK17</f>
        <v>-66592</v>
      </c>
    </row>
    <row r="170" spans="1:11" x14ac:dyDescent="0.25">
      <c r="A170" t="s">
        <v>51</v>
      </c>
      <c r="B170" t="s">
        <v>10</v>
      </c>
      <c r="C170" t="s">
        <v>127</v>
      </c>
      <c r="F170" s="81">
        <f>'Total Population'!L18</f>
        <v>-3200</v>
      </c>
      <c r="G170" s="81">
        <f>'Total Population'!Q18</f>
        <v>-9835</v>
      </c>
      <c r="H170" s="81">
        <f>'Total Population'!V18</f>
        <v>-18610</v>
      </c>
      <c r="I170" s="81">
        <f>'Total Population'!AA18</f>
        <v>-28966</v>
      </c>
      <c r="J170" s="81">
        <f>'Total Population'!AF18</f>
        <v>-40710</v>
      </c>
      <c r="K170" s="81">
        <f>'Total Population'!AK18</f>
        <v>-53722</v>
      </c>
    </row>
    <row r="171" spans="1:11" x14ac:dyDescent="0.25">
      <c r="A171" t="s">
        <v>24</v>
      </c>
      <c r="B171" t="s">
        <v>10</v>
      </c>
      <c r="C171" t="s">
        <v>127</v>
      </c>
      <c r="F171" s="81">
        <f>'Total Population'!L19</f>
        <v>-4040</v>
      </c>
      <c r="G171" s="81">
        <f>'Total Population'!Q19</f>
        <v>-9101</v>
      </c>
      <c r="H171" s="81">
        <f>'Total Population'!V19</f>
        <v>-15678</v>
      </c>
      <c r="I171" s="81">
        <f>'Total Population'!AA19</f>
        <v>-22861</v>
      </c>
      <c r="J171" s="81">
        <f>'Total Population'!AF19</f>
        <v>-30717</v>
      </c>
      <c r="K171" s="81">
        <f>'Total Population'!AK19</f>
        <v>-39349</v>
      </c>
    </row>
    <row r="172" spans="1:11" x14ac:dyDescent="0.25">
      <c r="A172" t="s">
        <v>53</v>
      </c>
      <c r="B172" t="s">
        <v>10</v>
      </c>
      <c r="C172" t="s">
        <v>126</v>
      </c>
      <c r="E172" s="88"/>
      <c r="F172" s="81">
        <f t="shared" ref="F172:K172" si="28">SUM(F174:F188)</f>
        <v>41873</v>
      </c>
      <c r="G172" s="81">
        <f t="shared" si="28"/>
        <v>139687</v>
      </c>
      <c r="H172" s="81">
        <f t="shared" si="28"/>
        <v>240961</v>
      </c>
      <c r="I172" s="81">
        <f t="shared" si="28"/>
        <v>401250</v>
      </c>
      <c r="J172" s="81">
        <f t="shared" si="28"/>
        <v>600732</v>
      </c>
      <c r="K172" s="81">
        <f t="shared" si="28"/>
        <v>820672</v>
      </c>
    </row>
    <row r="173" spans="1:11" x14ac:dyDescent="0.25">
      <c r="A173" t="s">
        <v>97</v>
      </c>
      <c r="B173" t="s">
        <v>10</v>
      </c>
      <c r="C173" t="s">
        <v>126</v>
      </c>
      <c r="D173" s="88"/>
      <c r="E173" s="88"/>
      <c r="F173" s="88">
        <f t="shared" ref="F173:K173" si="29">SUM(F174,F175,F177,F179:F180,F182:F184,F186,F188)</f>
        <v>34741</v>
      </c>
      <c r="G173" s="88">
        <f t="shared" si="29"/>
        <v>119852</v>
      </c>
      <c r="H173" s="88">
        <f t="shared" si="29"/>
        <v>205059</v>
      </c>
      <c r="I173" s="88">
        <f t="shared" si="29"/>
        <v>345841</v>
      </c>
      <c r="J173" s="88">
        <f t="shared" si="29"/>
        <v>523002</v>
      </c>
      <c r="K173" s="88">
        <f t="shared" si="29"/>
        <v>718285</v>
      </c>
    </row>
    <row r="174" spans="1:11" x14ac:dyDescent="0.25">
      <c r="A174" t="s">
        <v>18</v>
      </c>
      <c r="B174" t="s">
        <v>10</v>
      </c>
      <c r="C174" t="s">
        <v>126</v>
      </c>
      <c r="F174" s="81">
        <f>'Total Population'!K5</f>
        <v>1425</v>
      </c>
      <c r="G174" s="81">
        <f>'Total Population'!P5</f>
        <v>9734</v>
      </c>
      <c r="H174" s="81">
        <f>'Total Population'!U5</f>
        <v>18386</v>
      </c>
      <c r="I174" s="81">
        <f>'Total Population'!Z5</f>
        <v>32971</v>
      </c>
      <c r="J174" s="81">
        <f>'Total Population'!AE5</f>
        <v>51461</v>
      </c>
      <c r="K174" s="81">
        <f>'Total Population'!AJ5</f>
        <v>71947</v>
      </c>
    </row>
    <row r="175" spans="1:11" x14ac:dyDescent="0.25">
      <c r="A175" t="s">
        <v>19</v>
      </c>
      <c r="B175" t="s">
        <v>10</v>
      </c>
      <c r="C175" t="s">
        <v>126</v>
      </c>
      <c r="F175" s="81">
        <f>'Total Population'!K6</f>
        <v>2521</v>
      </c>
      <c r="G175" s="81">
        <f>'Total Population'!P6</f>
        <v>10092</v>
      </c>
      <c r="H175" s="81">
        <f>'Total Population'!U6</f>
        <v>19235</v>
      </c>
      <c r="I175" s="81">
        <f>'Total Population'!Z6</f>
        <v>31777</v>
      </c>
      <c r="J175" s="81">
        <f>'Total Population'!AE6</f>
        <v>46785</v>
      </c>
      <c r="K175" s="81">
        <f>'Total Population'!AJ6</f>
        <v>63424</v>
      </c>
    </row>
    <row r="176" spans="1:11" x14ac:dyDescent="0.25">
      <c r="A176" t="s">
        <v>44</v>
      </c>
      <c r="B176" t="s">
        <v>10</v>
      </c>
      <c r="C176" t="s">
        <v>126</v>
      </c>
      <c r="F176" s="81">
        <f>'Total Population'!K7</f>
        <v>436</v>
      </c>
      <c r="G176" s="81">
        <f>'Total Population'!P7</f>
        <v>1205</v>
      </c>
      <c r="H176" s="81">
        <f>'Total Population'!U7</f>
        <v>2180</v>
      </c>
      <c r="I176" s="81">
        <f>'Total Population'!Z7</f>
        <v>3374</v>
      </c>
      <c r="J176" s="81">
        <f>'Total Population'!AE7</f>
        <v>4744</v>
      </c>
      <c r="K176" s="81">
        <f>'Total Population'!AJ7</f>
        <v>6258</v>
      </c>
    </row>
    <row r="177" spans="1:11" x14ac:dyDescent="0.25">
      <c r="A177" t="s">
        <v>20</v>
      </c>
      <c r="B177" t="s">
        <v>10</v>
      </c>
      <c r="C177" t="s">
        <v>126</v>
      </c>
      <c r="F177" s="81">
        <f>'Total Population'!K8</f>
        <v>19527</v>
      </c>
      <c r="G177" s="81">
        <f>'Total Population'!P8</f>
        <v>59898</v>
      </c>
      <c r="H177" s="81">
        <f>'Total Population'!U8</f>
        <v>97336</v>
      </c>
      <c r="I177" s="81">
        <f>'Total Population'!Z8</f>
        <v>163494</v>
      </c>
      <c r="J177" s="81">
        <f>'Total Population'!AE8</f>
        <v>248007</v>
      </c>
      <c r="K177" s="81">
        <f>'Total Population'!AJ8</f>
        <v>340914</v>
      </c>
    </row>
    <row r="178" spans="1:11" x14ac:dyDescent="0.25">
      <c r="A178" t="s">
        <v>45</v>
      </c>
      <c r="B178" t="s">
        <v>10</v>
      </c>
      <c r="C178" t="s">
        <v>126</v>
      </c>
      <c r="F178" s="81">
        <f>'Total Population'!K9</f>
        <v>695</v>
      </c>
      <c r="G178" s="81">
        <f>'Total Population'!P9</f>
        <v>1989</v>
      </c>
      <c r="H178" s="81">
        <f>'Total Population'!U9</f>
        <v>3610</v>
      </c>
      <c r="I178" s="81">
        <f>'Total Population'!Z9</f>
        <v>5613</v>
      </c>
      <c r="J178" s="81">
        <f>'Total Population'!AE9</f>
        <v>7924</v>
      </c>
      <c r="K178" s="81">
        <f>'Total Population'!AJ9</f>
        <v>10476</v>
      </c>
    </row>
    <row r="179" spans="1:11" x14ac:dyDescent="0.25">
      <c r="A179" t="s">
        <v>46</v>
      </c>
      <c r="B179" t="s">
        <v>10</v>
      </c>
      <c r="C179" t="s">
        <v>126</v>
      </c>
      <c r="F179" s="81">
        <f>'Total Population'!K10</f>
        <v>1007</v>
      </c>
      <c r="G179" s="81">
        <f>'Total Population'!P10</f>
        <v>3888</v>
      </c>
      <c r="H179" s="81">
        <f>'Total Population'!U10</f>
        <v>7275</v>
      </c>
      <c r="I179" s="81">
        <f>'Total Population'!Z10</f>
        <v>12025</v>
      </c>
      <c r="J179" s="81">
        <f>'Total Population'!AE10</f>
        <v>17745</v>
      </c>
      <c r="K179" s="81">
        <f>'Total Population'!AJ10</f>
        <v>24078</v>
      </c>
    </row>
    <row r="180" spans="1:11" x14ac:dyDescent="0.25">
      <c r="A180" t="s">
        <v>21</v>
      </c>
      <c r="B180" t="s">
        <v>10</v>
      </c>
      <c r="C180" t="s">
        <v>126</v>
      </c>
      <c r="F180" s="81">
        <f>'Total Population'!K11</f>
        <v>-1603</v>
      </c>
      <c r="G180" s="81">
        <f>'Total Population'!P11</f>
        <v>2454</v>
      </c>
      <c r="H180" s="81">
        <f>'Total Population'!U11</f>
        <v>2238</v>
      </c>
      <c r="I180" s="81">
        <f>'Total Population'!Z11</f>
        <v>11212</v>
      </c>
      <c r="J180" s="81">
        <f>'Total Population'!AE11</f>
        <v>25454</v>
      </c>
      <c r="K180" s="81">
        <f>'Total Population'!AJ11</f>
        <v>41117</v>
      </c>
    </row>
    <row r="181" spans="1:11" x14ac:dyDescent="0.25">
      <c r="A181" t="s">
        <v>47</v>
      </c>
      <c r="B181" t="s">
        <v>10</v>
      </c>
      <c r="C181" t="s">
        <v>126</v>
      </c>
      <c r="F181" s="81">
        <f>'Total Population'!K12</f>
        <v>1195</v>
      </c>
      <c r="G181" s="81">
        <f>'Total Population'!P12</f>
        <v>2944</v>
      </c>
      <c r="H181" s="81">
        <f>'Total Population'!U12</f>
        <v>5070</v>
      </c>
      <c r="I181" s="81">
        <f>'Total Population'!Z12</f>
        <v>7621</v>
      </c>
      <c r="J181" s="81">
        <f>'Total Population'!AE12</f>
        <v>10509</v>
      </c>
      <c r="K181" s="81">
        <f>'Total Population'!AJ12</f>
        <v>13686</v>
      </c>
    </row>
    <row r="182" spans="1:11" x14ac:dyDescent="0.25">
      <c r="A182" t="s">
        <v>22</v>
      </c>
      <c r="B182" t="s">
        <v>10</v>
      </c>
      <c r="C182" t="s">
        <v>126</v>
      </c>
      <c r="F182" s="81">
        <f>'Total Population'!K13</f>
        <v>3021</v>
      </c>
      <c r="G182" s="81">
        <f>'Total Population'!P13</f>
        <v>9335</v>
      </c>
      <c r="H182" s="81">
        <f>'Total Population'!U13</f>
        <v>17386</v>
      </c>
      <c r="I182" s="81">
        <f>'Total Population'!Z13</f>
        <v>27288</v>
      </c>
      <c r="J182" s="81">
        <f>'Total Population'!AE13</f>
        <v>38692</v>
      </c>
      <c r="K182" s="81">
        <f>'Total Population'!AJ13</f>
        <v>51316</v>
      </c>
    </row>
    <row r="183" spans="1:11" x14ac:dyDescent="0.25">
      <c r="A183" t="s">
        <v>48</v>
      </c>
      <c r="B183" t="s">
        <v>10</v>
      </c>
      <c r="C183" t="s">
        <v>126</v>
      </c>
      <c r="F183" s="81">
        <f>'Total Population'!K14</f>
        <v>1015</v>
      </c>
      <c r="G183" s="81">
        <f>'Total Population'!P14</f>
        <v>1491</v>
      </c>
      <c r="H183" s="81">
        <f>'Total Population'!U14</f>
        <v>1560</v>
      </c>
      <c r="I183" s="81">
        <f>'Total Population'!Z14</f>
        <v>1820</v>
      </c>
      <c r="J183" s="81">
        <f>'Total Population'!AE14</f>
        <v>2171</v>
      </c>
      <c r="K183" s="81">
        <f>'Total Population'!AJ14</f>
        <v>2487</v>
      </c>
    </row>
    <row r="184" spans="1:11" x14ac:dyDescent="0.25">
      <c r="A184" t="s">
        <v>49</v>
      </c>
      <c r="B184" t="s">
        <v>10</v>
      </c>
      <c r="C184" t="s">
        <v>126</v>
      </c>
      <c r="F184" s="81">
        <f>'Total Population'!K15</f>
        <v>898</v>
      </c>
      <c r="G184" s="81">
        <f>'Total Population'!P15</f>
        <v>3556</v>
      </c>
      <c r="H184" s="81">
        <f>'Total Population'!U15</f>
        <v>6712</v>
      </c>
      <c r="I184" s="81">
        <f>'Total Population'!Z15</f>
        <v>11102</v>
      </c>
      <c r="J184" s="81">
        <f>'Total Population'!AE15</f>
        <v>16378</v>
      </c>
      <c r="K184" s="81">
        <f>'Total Population'!AJ15</f>
        <v>22224</v>
      </c>
    </row>
    <row r="185" spans="1:11" x14ac:dyDescent="0.25">
      <c r="A185" t="s">
        <v>50</v>
      </c>
      <c r="B185" t="s">
        <v>10</v>
      </c>
      <c r="C185" t="s">
        <v>126</v>
      </c>
      <c r="F185" s="81">
        <f>'Total Population'!K16</f>
        <v>1701</v>
      </c>
      <c r="G185" s="81">
        <f>'Total Population'!P16</f>
        <v>4054</v>
      </c>
      <c r="H185" s="81">
        <f>'Total Population'!U16</f>
        <v>6848</v>
      </c>
      <c r="I185" s="81">
        <f>'Total Population'!Z16</f>
        <v>10327</v>
      </c>
      <c r="J185" s="81">
        <f>'Total Population'!AE16</f>
        <v>14335</v>
      </c>
      <c r="K185" s="81">
        <f>'Total Population'!AJ16</f>
        <v>18736</v>
      </c>
    </row>
    <row r="186" spans="1:11" x14ac:dyDescent="0.25">
      <c r="A186" t="s">
        <v>23</v>
      </c>
      <c r="B186" t="s">
        <v>10</v>
      </c>
      <c r="C186" t="s">
        <v>126</v>
      </c>
      <c r="F186" s="81">
        <f>'Total Population'!K17</f>
        <v>3674</v>
      </c>
      <c r="G186" s="81">
        <f>'Total Population'!P17</f>
        <v>11559</v>
      </c>
      <c r="H186" s="81">
        <f>'Total Population'!U17</f>
        <v>21644</v>
      </c>
      <c r="I186" s="81">
        <f>'Total Population'!Z17</f>
        <v>34060</v>
      </c>
      <c r="J186" s="81">
        <f>'Total Population'!AE17</f>
        <v>48361</v>
      </c>
      <c r="K186" s="81">
        <f>'Total Population'!AJ17</f>
        <v>64199</v>
      </c>
    </row>
    <row r="187" spans="1:11" x14ac:dyDescent="0.25">
      <c r="A187" t="s">
        <v>51</v>
      </c>
      <c r="B187" t="s">
        <v>10</v>
      </c>
      <c r="C187" t="s">
        <v>126</v>
      </c>
      <c r="F187" s="81">
        <f>'Total Population'!K18</f>
        <v>3105</v>
      </c>
      <c r="G187" s="81">
        <f>'Total Population'!P18</f>
        <v>9643</v>
      </c>
      <c r="H187" s="81">
        <f>'Total Population'!U18</f>
        <v>18194</v>
      </c>
      <c r="I187" s="81">
        <f>'Total Population'!Z18</f>
        <v>28474</v>
      </c>
      <c r="J187" s="81">
        <f>'Total Population'!AE18</f>
        <v>40218</v>
      </c>
      <c r="K187" s="81">
        <f>'Total Population'!AJ18</f>
        <v>53231</v>
      </c>
    </row>
    <row r="188" spans="1:11" x14ac:dyDescent="0.25">
      <c r="A188" t="s">
        <v>24</v>
      </c>
      <c r="B188" t="s">
        <v>10</v>
      </c>
      <c r="C188" t="s">
        <v>126</v>
      </c>
      <c r="F188" s="81">
        <f>'Total Population'!K19</f>
        <v>3256</v>
      </c>
      <c r="G188" s="81">
        <f>'Total Population'!P19</f>
        <v>7845</v>
      </c>
      <c r="H188" s="81">
        <f>'Total Population'!U19</f>
        <v>13287</v>
      </c>
      <c r="I188" s="81">
        <f>'Total Population'!Z19</f>
        <v>20092</v>
      </c>
      <c r="J188" s="81">
        <f>'Total Population'!AE19</f>
        <v>27948</v>
      </c>
      <c r="K188" s="81">
        <f>'Total Population'!AJ19</f>
        <v>36579</v>
      </c>
    </row>
    <row r="189" spans="1:11" x14ac:dyDescent="0.25">
      <c r="A189" t="s">
        <v>53</v>
      </c>
      <c r="B189" t="s">
        <v>10</v>
      </c>
      <c r="C189" t="s">
        <v>111</v>
      </c>
      <c r="D189" s="89"/>
      <c r="E189" s="88"/>
      <c r="F189" s="89">
        <f t="shared" ref="F189:K189" si="30">SUM(F191:F205)</f>
        <v>2445231</v>
      </c>
      <c r="G189" s="89">
        <f t="shared" si="30"/>
        <v>2428110</v>
      </c>
      <c r="H189" s="89">
        <f t="shared" si="30"/>
        <v>2378893</v>
      </c>
      <c r="I189" s="89">
        <f t="shared" si="30"/>
        <v>2303397</v>
      </c>
      <c r="J189" s="89">
        <f t="shared" si="30"/>
        <v>2205068</v>
      </c>
      <c r="K189" s="89">
        <f t="shared" si="30"/>
        <v>2086279</v>
      </c>
    </row>
    <row r="190" spans="1:11" x14ac:dyDescent="0.25">
      <c r="A190" t="s">
        <v>97</v>
      </c>
      <c r="B190" t="s">
        <v>10</v>
      </c>
      <c r="C190" t="s">
        <v>111</v>
      </c>
      <c r="D190" s="88"/>
      <c r="E190" s="88"/>
      <c r="F190" s="88">
        <f t="shared" ref="F190:K190" si="31">SUM(F191,F192,F194,F196:F197,F199:F201,F203,F205)</f>
        <v>2236175</v>
      </c>
      <c r="G190" s="88">
        <f t="shared" si="31"/>
        <v>2231406</v>
      </c>
      <c r="H190" s="88">
        <f t="shared" si="31"/>
        <v>2198266</v>
      </c>
      <c r="I190" s="88">
        <f t="shared" si="31"/>
        <v>2141861</v>
      </c>
      <c r="J190" s="88">
        <f t="shared" si="31"/>
        <v>2065241</v>
      </c>
      <c r="K190" s="88">
        <f t="shared" si="31"/>
        <v>1970496</v>
      </c>
    </row>
    <row r="191" spans="1:11" x14ac:dyDescent="0.25">
      <c r="A191" t="s">
        <v>18</v>
      </c>
      <c r="B191" t="s">
        <v>10</v>
      </c>
      <c r="C191" t="s">
        <v>111</v>
      </c>
      <c r="F191" s="81">
        <f>'Total Population'!J5</f>
        <v>238464</v>
      </c>
      <c r="G191" s="81">
        <f>'Total Population'!O5</f>
        <v>256467</v>
      </c>
      <c r="H191" s="81">
        <f>'Total Population'!T5</f>
        <v>271216</v>
      </c>
      <c r="I191" s="81">
        <f>'Total Population'!Y5</f>
        <v>283357</v>
      </c>
      <c r="J191" s="81">
        <f>'Total Population'!AD5</f>
        <v>293257</v>
      </c>
      <c r="K191" s="81">
        <f>'Total Population'!AI5</f>
        <v>301161</v>
      </c>
    </row>
    <row r="192" spans="1:11" x14ac:dyDescent="0.25">
      <c r="A192" t="s">
        <v>19</v>
      </c>
      <c r="B192" t="s">
        <v>10</v>
      </c>
      <c r="C192" t="s">
        <v>111</v>
      </c>
      <c r="F192" s="81">
        <f>'Total Population'!J6</f>
        <v>163990</v>
      </c>
      <c r="G192" s="81">
        <f>'Total Population'!O6</f>
        <v>164104</v>
      </c>
      <c r="H192" s="81">
        <f>'Total Population'!T6</f>
        <v>161542</v>
      </c>
      <c r="I192" s="81">
        <f>'Total Population'!Y6</f>
        <v>156843</v>
      </c>
      <c r="J192" s="81">
        <f>'Total Population'!AD6</f>
        <v>150311</v>
      </c>
      <c r="K192" s="81">
        <f>'Total Population'!AI6</f>
        <v>142147</v>
      </c>
    </row>
    <row r="193" spans="1:13" x14ac:dyDescent="0.25">
      <c r="A193" t="s">
        <v>44</v>
      </c>
      <c r="B193" t="s">
        <v>10</v>
      </c>
      <c r="C193" t="s">
        <v>111</v>
      </c>
      <c r="F193" s="81">
        <f>'Total Population'!J7</f>
        <v>28912</v>
      </c>
      <c r="G193" s="81">
        <f>'Total Population'!O7</f>
        <v>28691</v>
      </c>
      <c r="H193" s="81">
        <f>'Total Population'!T7</f>
        <v>28240</v>
      </c>
      <c r="I193" s="81">
        <f>'Total Population'!Y7</f>
        <v>27601</v>
      </c>
      <c r="J193" s="81">
        <f>'Total Population'!AD7</f>
        <v>26802</v>
      </c>
      <c r="K193" s="81">
        <f>'Total Population'!AI7</f>
        <v>25859</v>
      </c>
    </row>
    <row r="194" spans="1:13" x14ac:dyDescent="0.25">
      <c r="A194" t="s">
        <v>20</v>
      </c>
      <c r="B194" t="s">
        <v>10</v>
      </c>
      <c r="C194" t="s">
        <v>111</v>
      </c>
      <c r="F194" s="81">
        <f>'Total Population'!J8</f>
        <v>1333445</v>
      </c>
      <c r="G194" s="81">
        <f>'Total Population'!O8</f>
        <v>1327469</v>
      </c>
      <c r="H194" s="81">
        <f>'Total Population'!T8</f>
        <v>1308636</v>
      </c>
      <c r="I194" s="81">
        <f>'Total Population'!Y8</f>
        <v>1279131</v>
      </c>
      <c r="J194" s="81">
        <f>'Total Population'!AD8</f>
        <v>1240296</v>
      </c>
      <c r="K194" s="81">
        <f>'Total Population'!AI8</f>
        <v>1193066</v>
      </c>
    </row>
    <row r="195" spans="1:13" x14ac:dyDescent="0.25">
      <c r="A195" t="s">
        <v>45</v>
      </c>
      <c r="B195" t="s">
        <v>10</v>
      </c>
      <c r="C195" t="s">
        <v>111</v>
      </c>
      <c r="F195" s="81">
        <f>'Total Population'!J9</f>
        <v>27122</v>
      </c>
      <c r="G195" s="81">
        <f>'Total Population'!O9</f>
        <v>25535</v>
      </c>
      <c r="H195" s="81">
        <f>'Total Population'!T9</f>
        <v>23571</v>
      </c>
      <c r="I195" s="81">
        <f>'Total Population'!Y9</f>
        <v>21295</v>
      </c>
      <c r="J195" s="81">
        <f>'Total Population'!AD9</f>
        <v>18747</v>
      </c>
      <c r="K195" s="81">
        <f>'Total Population'!AI9</f>
        <v>15958</v>
      </c>
    </row>
    <row r="196" spans="1:13" x14ac:dyDescent="0.25">
      <c r="A196" t="s">
        <v>46</v>
      </c>
      <c r="B196" t="s">
        <v>10</v>
      </c>
      <c r="C196" t="s">
        <v>111</v>
      </c>
      <c r="F196" s="81">
        <f>'Total Population'!J10</f>
        <v>61970</v>
      </c>
      <c r="G196" s="81">
        <f>'Total Population'!O10</f>
        <v>59572</v>
      </c>
      <c r="H196" s="81">
        <f>'Total Population'!T10</f>
        <v>56176</v>
      </c>
      <c r="I196" s="81">
        <f>'Total Population'!Y10</f>
        <v>51978</v>
      </c>
      <c r="J196" s="81">
        <f>'Total Population'!AD10</f>
        <v>47091</v>
      </c>
      <c r="K196" s="81">
        <f>'Total Population'!AI10</f>
        <v>41589</v>
      </c>
      <c r="M196" s="8"/>
    </row>
    <row r="197" spans="1:13" x14ac:dyDescent="0.25">
      <c r="A197" t="s">
        <v>21</v>
      </c>
      <c r="B197" t="s">
        <v>10</v>
      </c>
      <c r="C197" t="s">
        <v>111</v>
      </c>
      <c r="F197" s="81">
        <f>'Total Population'!J11</f>
        <v>176808</v>
      </c>
      <c r="G197" s="81">
        <f>'Total Population'!O11</f>
        <v>173324</v>
      </c>
      <c r="H197" s="81">
        <f>'Total Population'!T11</f>
        <v>167658</v>
      </c>
      <c r="I197" s="81">
        <f>'Total Population'!Y11</f>
        <v>160181</v>
      </c>
      <c r="J197" s="81">
        <f>'Total Population'!AD11</f>
        <v>151123</v>
      </c>
      <c r="K197" s="81">
        <f>'Total Population'!AI11</f>
        <v>140644</v>
      </c>
      <c r="M197" s="8"/>
    </row>
    <row r="198" spans="1:13" x14ac:dyDescent="0.25">
      <c r="A198" t="s">
        <v>47</v>
      </c>
      <c r="B198" t="s">
        <v>10</v>
      </c>
      <c r="C198" t="s">
        <v>111</v>
      </c>
      <c r="F198" s="81">
        <f>'Total Population'!J12</f>
        <v>44871</v>
      </c>
      <c r="G198" s="81">
        <f>'Total Population'!O12</f>
        <v>43377</v>
      </c>
      <c r="H198" s="81">
        <f>'Total Population'!T12</f>
        <v>41448</v>
      </c>
      <c r="I198" s="81">
        <f>'Total Population'!Y12</f>
        <v>39156</v>
      </c>
      <c r="J198" s="81">
        <f>'Total Population'!AD12</f>
        <v>36544</v>
      </c>
      <c r="K198" s="81">
        <f>'Total Population'!AI12</f>
        <v>33644</v>
      </c>
      <c r="M198" s="8"/>
    </row>
    <row r="199" spans="1:13" x14ac:dyDescent="0.25">
      <c r="A199" t="s">
        <v>22</v>
      </c>
      <c r="B199" t="s">
        <v>10</v>
      </c>
      <c r="C199" t="s">
        <v>111</v>
      </c>
      <c r="F199" s="81">
        <f>'Total Population'!J13</f>
        <v>42918</v>
      </c>
      <c r="G199" s="81">
        <f>'Total Population'!O13</f>
        <v>38616</v>
      </c>
      <c r="H199" s="81">
        <f>'Total Population'!T13</f>
        <v>32345</v>
      </c>
      <c r="I199" s="81">
        <f>'Total Population'!Y13</f>
        <v>24486</v>
      </c>
      <c r="J199" s="81">
        <f>'Total Population'!AD13</f>
        <v>15261</v>
      </c>
      <c r="K199" s="81">
        <f>'Total Population'!AI13</f>
        <v>4816</v>
      </c>
      <c r="M199" s="8"/>
    </row>
    <row r="200" spans="1:13" x14ac:dyDescent="0.25">
      <c r="A200" t="s">
        <v>48</v>
      </c>
      <c r="B200" t="s">
        <v>10</v>
      </c>
      <c r="C200" t="s">
        <v>111</v>
      </c>
      <c r="F200" s="81">
        <f>'Total Population'!J14</f>
        <v>63731</v>
      </c>
      <c r="G200" s="81">
        <f>'Total Population'!O14</f>
        <v>62754</v>
      </c>
      <c r="H200" s="81">
        <f>'Total Population'!T14</f>
        <v>61945</v>
      </c>
      <c r="I200" s="81">
        <f>'Total Population'!Y14</f>
        <v>61217</v>
      </c>
      <c r="J200" s="81">
        <f>'Total Population'!AD14</f>
        <v>60539</v>
      </c>
      <c r="K200" s="81">
        <f>'Total Population'!AI14</f>
        <v>59896</v>
      </c>
      <c r="M200" s="8"/>
    </row>
    <row r="201" spans="1:13" x14ac:dyDescent="0.25">
      <c r="A201" t="s">
        <v>49</v>
      </c>
      <c r="B201" t="s">
        <v>10</v>
      </c>
      <c r="C201" t="s">
        <v>111</v>
      </c>
      <c r="F201" s="81">
        <f>'Total Population'!J15</f>
        <v>34476</v>
      </c>
      <c r="G201" s="81">
        <f>'Total Population'!O15</f>
        <v>32447</v>
      </c>
      <c r="H201" s="81">
        <f>'Total Population'!T15</f>
        <v>29489</v>
      </c>
      <c r="I201" s="81">
        <f>'Total Population'!Y15</f>
        <v>25788</v>
      </c>
      <c r="J201" s="81">
        <f>'Total Population'!AD15</f>
        <v>21447</v>
      </c>
      <c r="K201" s="81">
        <f>'Total Population'!AI15</f>
        <v>16536</v>
      </c>
      <c r="M201" s="8"/>
    </row>
    <row r="202" spans="1:13" x14ac:dyDescent="0.25">
      <c r="A202" t="s">
        <v>50</v>
      </c>
      <c r="B202" t="s">
        <v>10</v>
      </c>
      <c r="C202" t="s">
        <v>111</v>
      </c>
      <c r="F202" s="81">
        <f>'Total Population'!J16</f>
        <v>34761</v>
      </c>
      <c r="G202" s="81">
        <f>'Total Population'!O16</f>
        <v>32732</v>
      </c>
      <c r="H202" s="81">
        <f>'Total Population'!T16</f>
        <v>30102</v>
      </c>
      <c r="I202" s="81">
        <f>'Total Population'!Y16</f>
        <v>26972</v>
      </c>
      <c r="J202" s="81">
        <f>'Total Population'!AD16</f>
        <v>23404</v>
      </c>
      <c r="K202" s="81">
        <f>'Total Population'!AI16</f>
        <v>19442</v>
      </c>
    </row>
    <row r="203" spans="1:13" x14ac:dyDescent="0.25">
      <c r="A203" t="s">
        <v>23</v>
      </c>
      <c r="B203" t="s">
        <v>10</v>
      </c>
      <c r="C203" t="s">
        <v>111</v>
      </c>
      <c r="F203" s="81">
        <f>'Total Population'!J17</f>
        <v>58005</v>
      </c>
      <c r="G203" s="81">
        <f>'Total Population'!O17</f>
        <v>53249</v>
      </c>
      <c r="H203" s="81">
        <f>'Total Population'!T17</f>
        <v>46004</v>
      </c>
      <c r="I203" s="81">
        <f>'Total Population'!Y17</f>
        <v>36758</v>
      </c>
      <c r="J203" s="81">
        <f>'Total Population'!AD17</f>
        <v>25789</v>
      </c>
      <c r="K203" s="81">
        <f>'Total Population'!AI17</f>
        <v>13285</v>
      </c>
    </row>
    <row r="204" spans="1:13" x14ac:dyDescent="0.25">
      <c r="A204" t="s">
        <v>51</v>
      </c>
      <c r="B204" t="s">
        <v>10</v>
      </c>
      <c r="C204" t="s">
        <v>111</v>
      </c>
      <c r="F204" s="81">
        <f>'Total Population'!J18</f>
        <v>73390</v>
      </c>
      <c r="G204" s="81">
        <f>'Total Population'!O18</f>
        <v>66369</v>
      </c>
      <c r="H204" s="81">
        <f>'Total Population'!T18</f>
        <v>57266</v>
      </c>
      <c r="I204" s="81">
        <f>'Total Population'!Y18</f>
        <v>46512</v>
      </c>
      <c r="J204" s="81">
        <f>'Total Population'!AD18</f>
        <v>34330</v>
      </c>
      <c r="K204" s="81">
        <f>'Total Population'!AI18</f>
        <v>20880</v>
      </c>
    </row>
    <row r="205" spans="1:13" x14ac:dyDescent="0.25">
      <c r="A205" t="s">
        <v>24</v>
      </c>
      <c r="B205" t="s">
        <v>10</v>
      </c>
      <c r="C205" t="s">
        <v>111</v>
      </c>
      <c r="F205" s="81">
        <f>'Total Population'!J19</f>
        <v>62368</v>
      </c>
      <c r="G205" s="81">
        <f>'Total Population'!O19</f>
        <v>63404</v>
      </c>
      <c r="H205" s="81">
        <f>'Total Population'!T19</f>
        <v>63255</v>
      </c>
      <c r="I205" s="81">
        <f>'Total Population'!Y19</f>
        <v>62122</v>
      </c>
      <c r="J205" s="81">
        <f>'Total Population'!AD19</f>
        <v>60127</v>
      </c>
      <c r="K205" s="81">
        <f>'Total Population'!AI19</f>
        <v>57356</v>
      </c>
    </row>
    <row r="206" spans="1:13" x14ac:dyDescent="0.25">
      <c r="A206" t="s">
        <v>53</v>
      </c>
      <c r="B206" t="s">
        <v>10</v>
      </c>
      <c r="C206" t="s">
        <v>110</v>
      </c>
      <c r="D206" s="89"/>
      <c r="E206" s="88"/>
      <c r="F206" s="89">
        <f t="shared" ref="F206:K206" si="32">SUM(F208:F222)</f>
        <v>2597188</v>
      </c>
      <c r="G206" s="89">
        <f t="shared" si="32"/>
        <v>2816613</v>
      </c>
      <c r="H206" s="89">
        <f t="shared" si="32"/>
        <v>3068141</v>
      </c>
      <c r="I206" s="89">
        <f t="shared" si="32"/>
        <v>3345949</v>
      </c>
      <c r="J206" s="89">
        <f t="shared" si="32"/>
        <v>3646586</v>
      </c>
      <c r="K206" s="89">
        <f t="shared" si="32"/>
        <v>3967683</v>
      </c>
    </row>
    <row r="207" spans="1:13" x14ac:dyDescent="0.25">
      <c r="A207" t="s">
        <v>97</v>
      </c>
      <c r="B207" t="s">
        <v>10</v>
      </c>
      <c r="C207" t="s">
        <v>110</v>
      </c>
      <c r="D207" s="88"/>
      <c r="E207" s="88"/>
      <c r="F207" s="88">
        <f t="shared" ref="F207:K207" si="33">SUM(F208,F209,F211,F213:F214,F216:F218,F220,F222)</f>
        <v>2373128</v>
      </c>
      <c r="G207" s="88">
        <f t="shared" si="33"/>
        <v>2578979</v>
      </c>
      <c r="H207" s="88">
        <f t="shared" si="33"/>
        <v>2813206</v>
      </c>
      <c r="I207" s="88">
        <f t="shared" si="33"/>
        <v>3070694</v>
      </c>
      <c r="J207" s="88">
        <f t="shared" si="33"/>
        <v>3348399</v>
      </c>
      <c r="K207" s="88">
        <f t="shared" si="33"/>
        <v>3644228</v>
      </c>
    </row>
    <row r="208" spans="1:13" x14ac:dyDescent="0.25">
      <c r="A208" t="s">
        <v>18</v>
      </c>
      <c r="B208" t="s">
        <v>10</v>
      </c>
      <c r="C208" t="s">
        <v>110</v>
      </c>
      <c r="F208" s="81">
        <f>'Total Population'!I5</f>
        <v>248441</v>
      </c>
      <c r="G208" s="81">
        <f>'Total Population'!N5</f>
        <v>287218</v>
      </c>
      <c r="H208" s="81">
        <f>'Total Population'!S5</f>
        <v>329249</v>
      </c>
      <c r="I208" s="81">
        <f>'Total Population'!X5</f>
        <v>373888</v>
      </c>
      <c r="J208" s="81">
        <f>'Total Population'!AC5</f>
        <v>420768</v>
      </c>
      <c r="K208" s="81">
        <f>'Total Population'!AH5</f>
        <v>469644</v>
      </c>
    </row>
    <row r="209" spans="1:19" x14ac:dyDescent="0.25">
      <c r="A209" t="s">
        <v>19</v>
      </c>
      <c r="B209" t="s">
        <v>10</v>
      </c>
      <c r="C209" t="s">
        <v>110</v>
      </c>
      <c r="F209" s="81">
        <f>'Total Population'!I6</f>
        <v>171704</v>
      </c>
      <c r="G209" s="81">
        <f>'Total Population'!N6</f>
        <v>188541</v>
      </c>
      <c r="H209" s="81">
        <f>'Total Population'!S6</f>
        <v>208055</v>
      </c>
      <c r="I209" s="81">
        <f>'Total Population'!X6</f>
        <v>229705</v>
      </c>
      <c r="J209" s="81">
        <f>'Total Population'!AC6</f>
        <v>253189</v>
      </c>
      <c r="K209" s="81">
        <f>'Total Population'!AH6</f>
        <v>278304</v>
      </c>
    </row>
    <row r="210" spans="1:19" x14ac:dyDescent="0.25">
      <c r="A210" t="s">
        <v>44</v>
      </c>
      <c r="B210" t="s">
        <v>10</v>
      </c>
      <c r="C210" t="s">
        <v>110</v>
      </c>
      <c r="F210" s="81">
        <f>'Total Population'!I7</f>
        <v>29855</v>
      </c>
      <c r="G210" s="81">
        <f>'Total Population'!N7</f>
        <v>31216</v>
      </c>
      <c r="H210" s="81">
        <f>'Total Population'!S7</f>
        <v>32814</v>
      </c>
      <c r="I210" s="81">
        <f>'Total Population'!X7</f>
        <v>34594</v>
      </c>
      <c r="J210" s="81">
        <f>'Total Population'!AC7</f>
        <v>36534</v>
      </c>
      <c r="K210" s="81">
        <f>'Total Population'!AH7</f>
        <v>38618</v>
      </c>
    </row>
    <row r="211" spans="1:19" x14ac:dyDescent="0.25">
      <c r="A211" t="s">
        <v>20</v>
      </c>
      <c r="B211" t="s">
        <v>10</v>
      </c>
      <c r="C211" t="s">
        <v>110</v>
      </c>
      <c r="F211" s="81">
        <f>'Total Population'!I8</f>
        <v>1409654</v>
      </c>
      <c r="G211" s="81">
        <f>'Total Population'!N8</f>
        <v>1506988</v>
      </c>
      <c r="H211" s="81">
        <f>'Total Population'!S8</f>
        <v>1617180</v>
      </c>
      <c r="I211" s="81">
        <f>'Total Population'!X8</f>
        <v>1738045</v>
      </c>
      <c r="J211" s="81">
        <f>'Total Population'!AC8</f>
        <v>1868239</v>
      </c>
      <c r="K211" s="81">
        <f>'Total Population'!AH8</f>
        <v>2006828</v>
      </c>
    </row>
    <row r="212" spans="1:19" x14ac:dyDescent="0.25">
      <c r="A212" t="s">
        <v>45</v>
      </c>
      <c r="B212" t="s">
        <v>10</v>
      </c>
      <c r="C212" t="s">
        <v>110</v>
      </c>
      <c r="F212" s="81">
        <f>'Total Population'!I9</f>
        <v>28660</v>
      </c>
      <c r="G212" s="81">
        <f>'Total Population'!N9</f>
        <v>29751</v>
      </c>
      <c r="H212" s="81">
        <f>'Total Population'!S9</f>
        <v>31239</v>
      </c>
      <c r="I212" s="81">
        <f>'Total Population'!X9</f>
        <v>33041</v>
      </c>
      <c r="J212" s="81">
        <f>'Total Population'!AC9</f>
        <v>35114</v>
      </c>
      <c r="K212" s="81">
        <f>'Total Population'!AH9</f>
        <v>37429</v>
      </c>
    </row>
    <row r="213" spans="1:19" x14ac:dyDescent="0.25">
      <c r="A213" t="s">
        <v>46</v>
      </c>
      <c r="B213" t="s">
        <v>10</v>
      </c>
      <c r="C213" t="s">
        <v>110</v>
      </c>
      <c r="F213" s="81">
        <f>'Total Population'!I10</f>
        <v>65164</v>
      </c>
      <c r="G213" s="81">
        <f>'Total Population'!N10</f>
        <v>69227</v>
      </c>
      <c r="H213" s="81">
        <f>'Total Population'!S10</f>
        <v>74288</v>
      </c>
      <c r="I213" s="81">
        <f>'Total Population'!X10</f>
        <v>80150</v>
      </c>
      <c r="J213" s="81">
        <f>'Total Population'!AC10</f>
        <v>86702</v>
      </c>
      <c r="K213" s="81">
        <f>'Total Population'!AH10</f>
        <v>93868</v>
      </c>
    </row>
    <row r="214" spans="1:19" x14ac:dyDescent="0.25">
      <c r="A214" t="s">
        <v>21</v>
      </c>
      <c r="B214" t="s">
        <v>10</v>
      </c>
      <c r="C214" t="s">
        <v>110</v>
      </c>
      <c r="F214" s="81">
        <f>'Total Population'!I11</f>
        <v>189312</v>
      </c>
      <c r="G214" s="81">
        <f>'Total Population'!N11</f>
        <v>203164</v>
      </c>
      <c r="H214" s="81">
        <f>'Total Population'!S11</f>
        <v>219200</v>
      </c>
      <c r="I214" s="81">
        <f>'Total Population'!X11</f>
        <v>237045</v>
      </c>
      <c r="J214" s="81">
        <f>'Total Population'!AC11</f>
        <v>256471</v>
      </c>
      <c r="K214" s="81">
        <f>'Total Population'!AH11</f>
        <v>277319</v>
      </c>
    </row>
    <row r="215" spans="1:19" x14ac:dyDescent="0.25">
      <c r="A215" t="s">
        <v>47</v>
      </c>
      <c r="B215" t="s">
        <v>10</v>
      </c>
      <c r="C215" t="s">
        <v>110</v>
      </c>
      <c r="F215" s="81">
        <f>'Total Population'!I12</f>
        <v>47290</v>
      </c>
      <c r="G215" s="81">
        <f>'Total Population'!N12</f>
        <v>49351</v>
      </c>
      <c r="H215" s="81">
        <f>'Total Population'!S12</f>
        <v>51833</v>
      </c>
      <c r="I215" s="81">
        <f>'Total Population'!X12</f>
        <v>54679</v>
      </c>
      <c r="J215" s="81">
        <f>'Total Population'!AC12</f>
        <v>57844</v>
      </c>
      <c r="K215" s="81">
        <f>'Total Population'!AH12</f>
        <v>61297</v>
      </c>
    </row>
    <row r="216" spans="1:19" x14ac:dyDescent="0.25">
      <c r="A216" t="s">
        <v>22</v>
      </c>
      <c r="B216" t="s">
        <v>10</v>
      </c>
      <c r="C216" t="s">
        <v>110</v>
      </c>
      <c r="F216" s="81">
        <f>'Total Population'!I13</f>
        <v>49508</v>
      </c>
      <c r="G216" s="81">
        <f>'Total Population'!N13</f>
        <v>58168</v>
      </c>
      <c r="H216" s="81">
        <f>'Total Population'!S13</f>
        <v>68798</v>
      </c>
      <c r="I216" s="81">
        <f>'Total Population'!X13</f>
        <v>81014</v>
      </c>
      <c r="J216" s="81">
        <f>'Total Population'!AC13</f>
        <v>94597</v>
      </c>
      <c r="K216" s="81">
        <f>'Total Population'!AH13</f>
        <v>109400</v>
      </c>
    </row>
    <row r="217" spans="1:19" x14ac:dyDescent="0.25">
      <c r="A217" t="s">
        <v>48</v>
      </c>
      <c r="B217" t="s">
        <v>10</v>
      </c>
      <c r="C217" t="s">
        <v>110</v>
      </c>
      <c r="F217" s="81">
        <f>'Total Population'!I14</f>
        <v>66329</v>
      </c>
      <c r="G217" s="81">
        <f>'Total Population'!N14</f>
        <v>66651</v>
      </c>
      <c r="H217" s="81">
        <f>'Total Population'!S14</f>
        <v>66806</v>
      </c>
      <c r="I217" s="81">
        <f>'Total Population'!X14</f>
        <v>66879</v>
      </c>
      <c r="J217" s="81">
        <f>'Total Population'!AC14</f>
        <v>66903</v>
      </c>
      <c r="K217" s="81">
        <f>'Total Population'!AH14</f>
        <v>66892</v>
      </c>
    </row>
    <row r="218" spans="1:19" x14ac:dyDescent="0.25">
      <c r="A218" t="s">
        <v>49</v>
      </c>
      <c r="B218" t="s">
        <v>10</v>
      </c>
      <c r="C218" t="s">
        <v>110</v>
      </c>
      <c r="F218" s="81">
        <f>'Total Population'!I15</f>
        <v>37323</v>
      </c>
      <c r="G218" s="81">
        <f>'Total Population'!N15</f>
        <v>41222</v>
      </c>
      <c r="H218" s="81">
        <f>'Total Population'!S15</f>
        <v>46050</v>
      </c>
      <c r="I218" s="81">
        <f>'Total Population'!X15</f>
        <v>51621</v>
      </c>
      <c r="J218" s="81">
        <f>'Total Population'!AC15</f>
        <v>57832</v>
      </c>
      <c r="K218" s="81">
        <f>'Total Population'!AH15</f>
        <v>64613</v>
      </c>
    </row>
    <row r="219" spans="1:19" x14ac:dyDescent="0.25">
      <c r="A219" t="s">
        <v>50</v>
      </c>
      <c r="B219" t="s">
        <v>10</v>
      </c>
      <c r="C219" t="s">
        <v>110</v>
      </c>
      <c r="F219" s="81">
        <f>'Total Population'!I16</f>
        <v>38560</v>
      </c>
      <c r="G219" s="81">
        <f>'Total Population'!N16</f>
        <v>41469</v>
      </c>
      <c r="H219" s="81">
        <f>'Total Population'!S16</f>
        <v>44979</v>
      </c>
      <c r="I219" s="81">
        <f>'Total Population'!X16</f>
        <v>48989</v>
      </c>
      <c r="J219" s="81">
        <f>'Total Population'!AC16</f>
        <v>53437</v>
      </c>
      <c r="K219" s="81">
        <f>'Total Population'!AH16</f>
        <v>58278</v>
      </c>
    </row>
    <row r="220" spans="1:19" x14ac:dyDescent="0.25">
      <c r="A220" t="s">
        <v>23</v>
      </c>
      <c r="B220" t="s">
        <v>10</v>
      </c>
      <c r="C220" t="s">
        <v>110</v>
      </c>
      <c r="F220" s="81">
        <f>'Total Population'!I17</f>
        <v>66029</v>
      </c>
      <c r="G220" s="81">
        <f>'Total Population'!N17</f>
        <v>77450</v>
      </c>
      <c r="H220" s="81">
        <f>'Total Population'!S17</f>
        <v>91360</v>
      </c>
      <c r="I220" s="81">
        <f>'Total Population'!X17</f>
        <v>107272</v>
      </c>
      <c r="J220" s="81">
        <f>'Total Population'!AC17</f>
        <v>124906</v>
      </c>
      <c r="K220" s="81">
        <f>'Total Population'!AH17</f>
        <v>144076</v>
      </c>
    </row>
    <row r="221" spans="1:19" x14ac:dyDescent="0.25">
      <c r="A221" t="s">
        <v>51</v>
      </c>
      <c r="B221" t="s">
        <v>10</v>
      </c>
      <c r="C221" t="s">
        <v>110</v>
      </c>
      <c r="F221" s="81">
        <f>'Total Population'!I18</f>
        <v>79695</v>
      </c>
      <c r="G221" s="81">
        <f>'Total Population'!N18</f>
        <v>85847</v>
      </c>
      <c r="H221" s="81">
        <f>'Total Population'!S18</f>
        <v>94070</v>
      </c>
      <c r="I221" s="81">
        <f>'Total Population'!X18</f>
        <v>103952</v>
      </c>
      <c r="J221" s="81">
        <f>'Total Population'!AC18</f>
        <v>115258</v>
      </c>
      <c r="K221" s="81">
        <f>'Total Population'!AH18</f>
        <v>127833</v>
      </c>
    </row>
    <row r="222" spans="1:19" x14ac:dyDescent="0.25">
      <c r="A222" t="s">
        <v>24</v>
      </c>
      <c r="B222" t="s">
        <v>10</v>
      </c>
      <c r="C222" t="s">
        <v>110</v>
      </c>
      <c r="F222" s="81">
        <f>'Total Population'!I19</f>
        <v>69664</v>
      </c>
      <c r="G222" s="81">
        <f>'Total Population'!N19</f>
        <v>80350</v>
      </c>
      <c r="H222" s="81">
        <f>'Total Population'!S19</f>
        <v>92220</v>
      </c>
      <c r="I222" s="81">
        <f>'Total Population'!X19</f>
        <v>105075</v>
      </c>
      <c r="J222" s="81">
        <f>'Total Population'!AC19</f>
        <v>118792</v>
      </c>
      <c r="K222" s="81">
        <f>'Total Population'!AH19</f>
        <v>133284</v>
      </c>
    </row>
    <row r="223" spans="1:19" x14ac:dyDescent="0.25">
      <c r="A223" t="s">
        <v>53</v>
      </c>
      <c r="B223" t="s">
        <v>52</v>
      </c>
      <c r="C223" t="s">
        <v>55</v>
      </c>
      <c r="D223" s="89">
        <f t="shared" ref="D223:K223" si="34">SUM(D225:D239)</f>
        <v>1507157</v>
      </c>
      <c r="E223" s="88">
        <f t="shared" ref="E223" si="35">SUM(E225:E239)</f>
        <v>1512484</v>
      </c>
      <c r="F223" s="89">
        <f t="shared" si="34"/>
        <v>1557967</v>
      </c>
      <c r="G223" s="89">
        <f t="shared" si="34"/>
        <v>1608625</v>
      </c>
      <c r="H223" s="89">
        <f t="shared" si="34"/>
        <v>1696702</v>
      </c>
      <c r="I223" s="89">
        <f t="shared" si="34"/>
        <v>1774942</v>
      </c>
      <c r="J223" s="89">
        <f t="shared" si="34"/>
        <v>1850655</v>
      </c>
      <c r="K223" s="89">
        <f t="shared" si="34"/>
        <v>1916531</v>
      </c>
    </row>
    <row r="224" spans="1:19" x14ac:dyDescent="0.25">
      <c r="A224" t="s">
        <v>97</v>
      </c>
      <c r="B224" t="s">
        <v>52</v>
      </c>
      <c r="C224" t="s">
        <v>55</v>
      </c>
      <c r="D224" s="88">
        <f t="shared" ref="D224:K224" si="36">SUM(D225,D226,D228,D230:D231,D233:D235,D237,D239)</f>
        <v>1378422</v>
      </c>
      <c r="E224" s="88">
        <f t="shared" si="36"/>
        <v>1383783</v>
      </c>
      <c r="F224" s="88">
        <f t="shared" si="36"/>
        <v>1431994</v>
      </c>
      <c r="G224" s="88">
        <f t="shared" si="36"/>
        <v>1484546</v>
      </c>
      <c r="H224" s="88">
        <f t="shared" si="36"/>
        <v>1572708</v>
      </c>
      <c r="I224" s="88">
        <f t="shared" si="36"/>
        <v>1649937</v>
      </c>
      <c r="J224" s="88">
        <f t="shared" si="36"/>
        <v>1724391</v>
      </c>
      <c r="K224" s="88">
        <f t="shared" si="36"/>
        <v>1788840</v>
      </c>
      <c r="N224" s="23"/>
      <c r="O224" s="23"/>
      <c r="P224" s="23"/>
      <c r="Q224" s="23"/>
      <c r="R224" s="23"/>
      <c r="S224" s="23"/>
    </row>
    <row r="225" spans="1:11" x14ac:dyDescent="0.25">
      <c r="A225" t="s">
        <v>18</v>
      </c>
      <c r="B225" t="s">
        <v>52</v>
      </c>
      <c r="C225" t="s">
        <v>55</v>
      </c>
      <c r="D225" s="89">
        <f>'Population by Age'!B25</f>
        <v>129537</v>
      </c>
      <c r="E225" s="89">
        <f>'Population by Age'!C25</f>
        <v>132452</v>
      </c>
      <c r="F225" s="89">
        <f>'Population by Age'!D25</f>
        <v>147623</v>
      </c>
      <c r="G225" s="89">
        <f>'Population by Age'!E25</f>
        <v>162958</v>
      </c>
      <c r="H225" s="89">
        <f>'Population by Age'!F25</f>
        <v>179944</v>
      </c>
      <c r="I225" s="89">
        <f>'Population by Age'!G25</f>
        <v>195085</v>
      </c>
      <c r="J225" s="89">
        <f>'Population by Age'!H25</f>
        <v>210691</v>
      </c>
      <c r="K225" s="89">
        <f>'Population by Age'!I25</f>
        <v>226432</v>
      </c>
    </row>
    <row r="226" spans="1:11" x14ac:dyDescent="0.25">
      <c r="A226" t="s">
        <v>19</v>
      </c>
      <c r="B226" t="s">
        <v>52</v>
      </c>
      <c r="C226" t="s">
        <v>55</v>
      </c>
      <c r="D226" s="89">
        <f>'Population by Age'!B26</f>
        <v>95575</v>
      </c>
      <c r="E226" s="89">
        <f>'Population by Age'!C26</f>
        <v>96598</v>
      </c>
      <c r="F226" s="89">
        <f>'Population by Age'!D26</f>
        <v>99312</v>
      </c>
      <c r="G226" s="89">
        <f>'Population by Age'!E26</f>
        <v>102543</v>
      </c>
      <c r="H226" s="89">
        <f>'Population by Age'!F26</f>
        <v>108078</v>
      </c>
      <c r="I226" s="89">
        <f>'Population by Age'!G26</f>
        <v>114186</v>
      </c>
      <c r="J226" s="89">
        <f>'Population by Age'!H26</f>
        <v>120539</v>
      </c>
      <c r="K226" s="89">
        <f>'Population by Age'!I26</f>
        <v>126510</v>
      </c>
    </row>
    <row r="227" spans="1:11" x14ac:dyDescent="0.25">
      <c r="A227" t="s">
        <v>44</v>
      </c>
      <c r="B227" t="s">
        <v>52</v>
      </c>
      <c r="C227" t="s">
        <v>55</v>
      </c>
      <c r="D227" s="89">
        <f>'Population by Age'!B27</f>
        <v>16976</v>
      </c>
      <c r="E227" s="89">
        <f>'Population by Age'!C27</f>
        <v>16948</v>
      </c>
      <c r="F227" s="89">
        <f>'Population by Age'!D27</f>
        <v>16999</v>
      </c>
      <c r="G227" s="89">
        <f>'Population by Age'!E27</f>
        <v>17272</v>
      </c>
      <c r="H227" s="89">
        <f>'Population by Age'!F27</f>
        <v>17603</v>
      </c>
      <c r="I227" s="89">
        <f>'Population by Age'!G27</f>
        <v>17905</v>
      </c>
      <c r="J227" s="89">
        <f>'Population by Age'!H27</f>
        <v>18289</v>
      </c>
      <c r="K227" s="89">
        <f>'Population by Age'!I27</f>
        <v>18699</v>
      </c>
    </row>
    <row r="228" spans="1:11" x14ac:dyDescent="0.25">
      <c r="A228" t="s">
        <v>20</v>
      </c>
      <c r="B228" t="s">
        <v>52</v>
      </c>
      <c r="C228" t="s">
        <v>55</v>
      </c>
      <c r="D228" s="89">
        <f>'Population by Age'!B28</f>
        <v>846386</v>
      </c>
      <c r="E228" s="89">
        <f>'Population by Age'!C28</f>
        <v>844704</v>
      </c>
      <c r="F228" s="89">
        <f>'Population by Age'!D28</f>
        <v>871039</v>
      </c>
      <c r="G228" s="89">
        <f>'Population by Age'!E28</f>
        <v>897086</v>
      </c>
      <c r="H228" s="89">
        <f>'Population by Age'!F28</f>
        <v>945272</v>
      </c>
      <c r="I228" s="89">
        <f>'Population by Age'!G28</f>
        <v>985153</v>
      </c>
      <c r="J228" s="89">
        <f>'Population by Age'!H28</f>
        <v>1022277</v>
      </c>
      <c r="K228" s="89">
        <f>'Population by Age'!I28</f>
        <v>1051047</v>
      </c>
    </row>
    <row r="229" spans="1:11" x14ac:dyDescent="0.25">
      <c r="A229" t="s">
        <v>45</v>
      </c>
      <c r="B229" t="s">
        <v>52</v>
      </c>
      <c r="C229" t="s">
        <v>55</v>
      </c>
      <c r="D229" s="89">
        <f>'Population by Age'!B29</f>
        <v>16420</v>
      </c>
      <c r="E229" s="89">
        <f>'Population by Age'!C29</f>
        <v>16481</v>
      </c>
      <c r="F229" s="89">
        <f>'Population by Age'!D29</f>
        <v>15903</v>
      </c>
      <c r="G229" s="89">
        <f>'Population by Age'!E29</f>
        <v>15291</v>
      </c>
      <c r="H229" s="89">
        <f>'Population by Age'!F29</f>
        <v>15073</v>
      </c>
      <c r="I229" s="89">
        <f>'Population by Age'!G29</f>
        <v>14936</v>
      </c>
      <c r="J229" s="89">
        <f>'Population by Age'!H29</f>
        <v>14975</v>
      </c>
      <c r="K229" s="89">
        <f>'Population by Age'!I29</f>
        <v>15040</v>
      </c>
    </row>
    <row r="230" spans="1:11" x14ac:dyDescent="0.25">
      <c r="A230" t="s">
        <v>46</v>
      </c>
      <c r="B230" t="s">
        <v>52</v>
      </c>
      <c r="C230" t="s">
        <v>55</v>
      </c>
      <c r="D230" s="89">
        <f>'Population by Age'!B30</f>
        <v>35971</v>
      </c>
      <c r="E230" s="89">
        <f>'Population by Age'!C30</f>
        <v>36048</v>
      </c>
      <c r="F230" s="89">
        <f>'Population by Age'!D30</f>
        <v>35389</v>
      </c>
      <c r="G230" s="89">
        <f>'Population by Age'!E30</f>
        <v>35251</v>
      </c>
      <c r="H230" s="89">
        <f>'Population by Age'!F30</f>
        <v>35892</v>
      </c>
      <c r="I230" s="89">
        <f>'Population by Age'!G30</f>
        <v>36799</v>
      </c>
      <c r="J230" s="89">
        <f>'Population by Age'!H30</f>
        <v>37802</v>
      </c>
      <c r="K230" s="89">
        <f>'Population by Age'!I30</f>
        <v>38702</v>
      </c>
    </row>
    <row r="231" spans="1:11" x14ac:dyDescent="0.25">
      <c r="A231" t="s">
        <v>21</v>
      </c>
      <c r="B231" t="s">
        <v>52</v>
      </c>
      <c r="C231" t="s">
        <v>55</v>
      </c>
      <c r="D231" s="89">
        <f>'Population by Age'!B31</f>
        <v>106797</v>
      </c>
      <c r="E231" s="89">
        <f>'Population by Age'!C31</f>
        <v>107825</v>
      </c>
      <c r="F231" s="89">
        <f>'Population by Age'!D31</f>
        <v>111273</v>
      </c>
      <c r="G231" s="89">
        <f>'Population by Age'!E31</f>
        <v>114735</v>
      </c>
      <c r="H231" s="89">
        <f>'Population by Age'!F31</f>
        <v>123803</v>
      </c>
      <c r="I231" s="89">
        <f>'Population by Age'!G31</f>
        <v>130275</v>
      </c>
      <c r="J231" s="89">
        <f>'Population by Age'!H31</f>
        <v>135753</v>
      </c>
      <c r="K231" s="89">
        <f>'Population by Age'!I31</f>
        <v>140179</v>
      </c>
    </row>
    <row r="232" spans="1:11" x14ac:dyDescent="0.25">
      <c r="A232" t="s">
        <v>47</v>
      </c>
      <c r="B232" t="s">
        <v>52</v>
      </c>
      <c r="C232" t="s">
        <v>55</v>
      </c>
      <c r="D232" s="89">
        <f>'Population by Age'!B32</f>
        <v>26898</v>
      </c>
      <c r="E232" s="89">
        <f>'Population by Age'!C32</f>
        <v>26883</v>
      </c>
      <c r="F232" s="89">
        <f>'Population by Age'!D32</f>
        <v>26159</v>
      </c>
      <c r="G232" s="89">
        <f>'Population by Age'!E32</f>
        <v>25765</v>
      </c>
      <c r="H232" s="89">
        <f>'Population by Age'!F32</f>
        <v>25825</v>
      </c>
      <c r="I232" s="89">
        <f>'Population by Age'!G32</f>
        <v>26082</v>
      </c>
      <c r="J232" s="89">
        <f>'Population by Age'!H32</f>
        <v>26530</v>
      </c>
      <c r="K232" s="89">
        <f>'Population by Age'!I32</f>
        <v>27062</v>
      </c>
    </row>
    <row r="233" spans="1:11" x14ac:dyDescent="0.25">
      <c r="A233" t="s">
        <v>22</v>
      </c>
      <c r="B233" t="s">
        <v>52</v>
      </c>
      <c r="C233" t="s">
        <v>55</v>
      </c>
      <c r="D233" s="89">
        <f>'Population by Age'!B33</f>
        <v>27804</v>
      </c>
      <c r="E233" s="89">
        <f>'Population by Age'!C33</f>
        <v>28164</v>
      </c>
      <c r="F233" s="89">
        <f>'Population by Age'!D33</f>
        <v>28927</v>
      </c>
      <c r="G233" s="89">
        <f>'Population by Age'!E33</f>
        <v>29783</v>
      </c>
      <c r="H233" s="89">
        <f>'Population by Age'!F33</f>
        <v>31056</v>
      </c>
      <c r="I233" s="89">
        <f>'Population by Age'!G33</f>
        <v>32561</v>
      </c>
      <c r="J233" s="89">
        <f>'Population by Age'!H33</f>
        <v>34078</v>
      </c>
      <c r="K233" s="89">
        <f>'Population by Age'!I33</f>
        <v>35517</v>
      </c>
    </row>
    <row r="234" spans="1:11" x14ac:dyDescent="0.25">
      <c r="A234" t="s">
        <v>48</v>
      </c>
      <c r="B234" t="s">
        <v>52</v>
      </c>
      <c r="C234" t="s">
        <v>55</v>
      </c>
      <c r="D234" s="89">
        <f>'Population by Age'!B34</f>
        <v>39419</v>
      </c>
      <c r="E234" s="89">
        <f>'Population by Age'!C34</f>
        <v>39321</v>
      </c>
      <c r="F234" s="89">
        <f>'Population by Age'!D34</f>
        <v>38144</v>
      </c>
      <c r="G234" s="89">
        <f>'Population by Age'!E34</f>
        <v>37481</v>
      </c>
      <c r="H234" s="89">
        <f>'Population by Age'!F34</f>
        <v>38061</v>
      </c>
      <c r="I234" s="89">
        <f>'Population by Age'!G34</f>
        <v>38725</v>
      </c>
      <c r="J234" s="89">
        <f>'Population by Age'!H34</f>
        <v>39032</v>
      </c>
      <c r="K234" s="89">
        <f>'Population by Age'!I34</f>
        <v>39029</v>
      </c>
    </row>
    <row r="235" spans="1:11" x14ac:dyDescent="0.25">
      <c r="A235" t="s">
        <v>49</v>
      </c>
      <c r="B235" t="s">
        <v>52</v>
      </c>
      <c r="C235" t="s">
        <v>55</v>
      </c>
      <c r="D235" s="89">
        <f>'Population by Age'!B35</f>
        <v>20820</v>
      </c>
      <c r="E235" s="89">
        <f>'Population by Age'!C35</f>
        <v>20928</v>
      </c>
      <c r="F235" s="89">
        <f>'Population by Age'!D35</f>
        <v>21202</v>
      </c>
      <c r="G235" s="89">
        <f>'Population by Age'!E35</f>
        <v>21385</v>
      </c>
      <c r="H235" s="89">
        <f>'Population by Age'!F35</f>
        <v>21937</v>
      </c>
      <c r="I235" s="89">
        <f>'Population by Age'!G35</f>
        <v>22481</v>
      </c>
      <c r="J235" s="89">
        <f>'Population by Age'!H35</f>
        <v>23148</v>
      </c>
      <c r="K235" s="89">
        <f>'Population by Age'!I35</f>
        <v>23961</v>
      </c>
    </row>
    <row r="236" spans="1:11" x14ac:dyDescent="0.25">
      <c r="A236" t="s">
        <v>50</v>
      </c>
      <c r="B236" t="s">
        <v>52</v>
      </c>
      <c r="C236" t="s">
        <v>55</v>
      </c>
      <c r="D236" s="89">
        <f>'Population by Age'!B36</f>
        <v>21118</v>
      </c>
      <c r="E236" s="89">
        <f>'Population by Age'!C36</f>
        <v>21121</v>
      </c>
      <c r="F236" s="89">
        <f>'Population by Age'!D36</f>
        <v>21180</v>
      </c>
      <c r="G236" s="89">
        <f>'Population by Age'!E36</f>
        <v>21008</v>
      </c>
      <c r="H236" s="89">
        <f>'Population by Age'!F36</f>
        <v>21171</v>
      </c>
      <c r="I236" s="89">
        <f>'Population by Age'!G36</f>
        <v>21557</v>
      </c>
      <c r="J236" s="89">
        <f>'Population by Age'!H36</f>
        <v>21997</v>
      </c>
      <c r="K236" s="89">
        <f>'Population by Age'!I36</f>
        <v>22374</v>
      </c>
    </row>
    <row r="237" spans="1:11" x14ac:dyDescent="0.25">
      <c r="A237" t="s">
        <v>23</v>
      </c>
      <c r="B237" t="s">
        <v>52</v>
      </c>
      <c r="C237" t="s">
        <v>55</v>
      </c>
      <c r="D237" s="89">
        <f>'Population by Age'!B37</f>
        <v>36487</v>
      </c>
      <c r="E237" s="89">
        <f>'Population by Age'!C37</f>
        <v>36927</v>
      </c>
      <c r="F237" s="89">
        <f>'Population by Age'!D37</f>
        <v>38391</v>
      </c>
      <c r="G237" s="89">
        <f>'Population by Age'!E37</f>
        <v>40177</v>
      </c>
      <c r="H237" s="89">
        <f>'Population by Age'!F37</f>
        <v>42345</v>
      </c>
      <c r="I237" s="89">
        <f>'Population by Age'!G37</f>
        <v>44691</v>
      </c>
      <c r="J237" s="89">
        <f>'Population by Age'!H37</f>
        <v>46825</v>
      </c>
      <c r="K237" s="89">
        <f>'Population by Age'!I37</f>
        <v>48981</v>
      </c>
    </row>
    <row r="238" spans="1:11" x14ac:dyDescent="0.25">
      <c r="A238" t="s">
        <v>51</v>
      </c>
      <c r="B238" t="s">
        <v>52</v>
      </c>
      <c r="C238" t="s">
        <v>55</v>
      </c>
      <c r="D238" s="89">
        <f>'Population by Age'!B38</f>
        <v>47323</v>
      </c>
      <c r="E238" s="89">
        <f>'Population by Age'!C38</f>
        <v>47268</v>
      </c>
      <c r="F238" s="89">
        <f>'Population by Age'!D38</f>
        <v>45732</v>
      </c>
      <c r="G238" s="89">
        <f>'Population by Age'!E38</f>
        <v>44743</v>
      </c>
      <c r="H238" s="89">
        <f>'Population by Age'!F38</f>
        <v>44322</v>
      </c>
      <c r="I238" s="89">
        <f>'Population by Age'!G38</f>
        <v>44525</v>
      </c>
      <c r="J238" s="89">
        <f>'Population by Age'!H38</f>
        <v>44473</v>
      </c>
      <c r="K238" s="89">
        <f>'Population by Age'!I38</f>
        <v>44516</v>
      </c>
    </row>
    <row r="239" spans="1:11" x14ac:dyDescent="0.25">
      <c r="A239" t="s">
        <v>24</v>
      </c>
      <c r="B239" t="s">
        <v>52</v>
      </c>
      <c r="C239" t="s">
        <v>55</v>
      </c>
      <c r="D239" s="89">
        <f>'Population by Age'!B39</f>
        <v>39626</v>
      </c>
      <c r="E239" s="89">
        <f>'Population by Age'!C39</f>
        <v>40816</v>
      </c>
      <c r="F239" s="89">
        <f>'Population by Age'!D39</f>
        <v>40694</v>
      </c>
      <c r="G239" s="89">
        <f>'Population by Age'!E39</f>
        <v>43147</v>
      </c>
      <c r="H239" s="89">
        <f>'Population by Age'!F39</f>
        <v>46320</v>
      </c>
      <c r="I239" s="89">
        <f>'Population by Age'!G39</f>
        <v>49981</v>
      </c>
      <c r="J239" s="89">
        <f>'Population by Age'!H39</f>
        <v>54246</v>
      </c>
      <c r="K239" s="89">
        <f>'Population by Age'!I39</f>
        <v>58482</v>
      </c>
    </row>
    <row r="240" spans="1:11" x14ac:dyDescent="0.25">
      <c r="A240" t="s">
        <v>53</v>
      </c>
      <c r="B240" t="s">
        <v>52</v>
      </c>
      <c r="C240" t="s">
        <v>56</v>
      </c>
      <c r="D240" s="89">
        <f t="shared" ref="D240:K240" si="37">SUM(D242:D256)</f>
        <v>351697</v>
      </c>
      <c r="E240" s="88">
        <f t="shared" ref="E240" si="38">SUM(E242:E256)</f>
        <v>353200</v>
      </c>
      <c r="F240" s="89">
        <f t="shared" si="37"/>
        <v>409721</v>
      </c>
      <c r="G240" s="89">
        <f t="shared" si="37"/>
        <v>458281</v>
      </c>
      <c r="H240" s="89">
        <f t="shared" si="37"/>
        <v>492688</v>
      </c>
      <c r="I240" s="89">
        <f t="shared" si="37"/>
        <v>507827</v>
      </c>
      <c r="J240" s="89">
        <f t="shared" si="37"/>
        <v>515282</v>
      </c>
      <c r="K240" s="89">
        <f t="shared" si="37"/>
        <v>530804</v>
      </c>
    </row>
    <row r="241" spans="1:11" x14ac:dyDescent="0.25">
      <c r="A241" t="s">
        <v>97</v>
      </c>
      <c r="B241" t="s">
        <v>52</v>
      </c>
      <c r="C241" t="s">
        <v>56</v>
      </c>
      <c r="D241" s="88">
        <f t="shared" ref="D241:K241" si="39">SUM(D242,D243,D245,D247:D248,D250:D252,D254,D256)</f>
        <v>312085</v>
      </c>
      <c r="E241" s="88">
        <f t="shared" si="39"/>
        <v>313570</v>
      </c>
      <c r="F241" s="88">
        <f t="shared" si="39"/>
        <v>365425</v>
      </c>
      <c r="G241" s="88">
        <f t="shared" si="39"/>
        <v>410514</v>
      </c>
      <c r="H241" s="88">
        <f t="shared" si="39"/>
        <v>443520</v>
      </c>
      <c r="I241" s="88">
        <f t="shared" si="39"/>
        <v>458806</v>
      </c>
      <c r="J241" s="88">
        <f t="shared" si="39"/>
        <v>467085</v>
      </c>
      <c r="K241" s="88">
        <f t="shared" si="39"/>
        <v>483627</v>
      </c>
    </row>
    <row r="242" spans="1:11" x14ac:dyDescent="0.25">
      <c r="A242" t="s">
        <v>18</v>
      </c>
      <c r="B242" t="s">
        <v>52</v>
      </c>
      <c r="C242" t="s">
        <v>56</v>
      </c>
      <c r="D242" s="89">
        <f>'Population by Age'!B45</f>
        <v>31652</v>
      </c>
      <c r="E242" s="89">
        <f>'Population by Age'!C45</f>
        <v>32363</v>
      </c>
      <c r="F242" s="89">
        <f>'Population by Age'!D45</f>
        <v>41399</v>
      </c>
      <c r="G242" s="89">
        <f>'Population by Age'!E45</f>
        <v>51830</v>
      </c>
      <c r="H242" s="89">
        <f>'Population by Age'!F45</f>
        <v>62263</v>
      </c>
      <c r="I242" s="89">
        <f>'Population by Age'!G45</f>
        <v>70999</v>
      </c>
      <c r="J242" s="89">
        <f>'Population by Age'!H45</f>
        <v>78056</v>
      </c>
      <c r="K242" s="89">
        <f>'Population by Age'!I45</f>
        <v>85365</v>
      </c>
    </row>
    <row r="243" spans="1:11" x14ac:dyDescent="0.25">
      <c r="A243" t="s">
        <v>19</v>
      </c>
      <c r="B243" t="s">
        <v>52</v>
      </c>
      <c r="C243" t="s">
        <v>56</v>
      </c>
      <c r="D243" s="89">
        <f>'Population by Age'!B46</f>
        <v>26267</v>
      </c>
      <c r="E243" s="89">
        <f>'Population by Age'!C46</f>
        <v>26549</v>
      </c>
      <c r="F243" s="89">
        <f>'Population by Age'!D46</f>
        <v>29923</v>
      </c>
      <c r="G243" s="89">
        <f>'Population by Age'!E46</f>
        <v>33389</v>
      </c>
      <c r="H243" s="89">
        <f>'Population by Age'!F46</f>
        <v>35360</v>
      </c>
      <c r="I243" s="89">
        <f>'Population by Age'!G46</f>
        <v>36021</v>
      </c>
      <c r="J243" s="89">
        <f>'Population by Age'!H46</f>
        <v>36084</v>
      </c>
      <c r="K243" s="89">
        <f>'Population by Age'!I46</f>
        <v>36588</v>
      </c>
    </row>
    <row r="244" spans="1:11" x14ac:dyDescent="0.25">
      <c r="A244" t="s">
        <v>44</v>
      </c>
      <c r="B244" t="s">
        <v>52</v>
      </c>
      <c r="C244" t="s">
        <v>56</v>
      </c>
      <c r="D244" s="89">
        <f>'Population by Age'!B47</f>
        <v>5349</v>
      </c>
      <c r="E244" s="89">
        <f>'Population by Age'!C47</f>
        <v>5358</v>
      </c>
      <c r="F244" s="89">
        <f>'Population by Age'!D47</f>
        <v>5803</v>
      </c>
      <c r="G244" s="89">
        <f>'Population by Age'!E47</f>
        <v>6229</v>
      </c>
      <c r="H244" s="89">
        <f>'Population by Age'!F47</f>
        <v>6414</v>
      </c>
      <c r="I244" s="89">
        <f>'Population by Age'!G47</f>
        <v>6459</v>
      </c>
      <c r="J244" s="89">
        <f>'Population by Age'!H47</f>
        <v>6410</v>
      </c>
      <c r="K244" s="89">
        <f>'Population by Age'!I47</f>
        <v>6371</v>
      </c>
    </row>
    <row r="245" spans="1:11" x14ac:dyDescent="0.25">
      <c r="A245" t="s">
        <v>20</v>
      </c>
      <c r="B245" t="s">
        <v>52</v>
      </c>
      <c r="C245" t="s">
        <v>56</v>
      </c>
      <c r="D245" s="89">
        <f>'Population by Age'!B48</f>
        <v>167805</v>
      </c>
      <c r="E245" s="89">
        <f>'Population by Age'!C48</f>
        <v>167472</v>
      </c>
      <c r="F245" s="89">
        <f>'Population by Age'!D48</f>
        <v>194235</v>
      </c>
      <c r="G245" s="89">
        <f>'Population by Age'!E48</f>
        <v>213954</v>
      </c>
      <c r="H245" s="89">
        <f>'Population by Age'!F48</f>
        <v>226281</v>
      </c>
      <c r="I245" s="89">
        <f>'Population by Age'!G48</f>
        <v>229776</v>
      </c>
      <c r="J245" s="89">
        <f>'Population by Age'!H48</f>
        <v>231428</v>
      </c>
      <c r="K245" s="89">
        <f>'Population by Age'!I48</f>
        <v>239292</v>
      </c>
    </row>
    <row r="246" spans="1:11" x14ac:dyDescent="0.25">
      <c r="A246" t="s">
        <v>45</v>
      </c>
      <c r="B246" t="s">
        <v>52</v>
      </c>
      <c r="C246" t="s">
        <v>56</v>
      </c>
      <c r="D246" s="89">
        <f>'Population by Age'!B49</f>
        <v>5583</v>
      </c>
      <c r="E246" s="89">
        <f>'Population by Age'!C49</f>
        <v>5600</v>
      </c>
      <c r="F246" s="89">
        <f>'Population by Age'!D49</f>
        <v>6166</v>
      </c>
      <c r="G246" s="89">
        <f>'Population by Age'!E49</f>
        <v>6600</v>
      </c>
      <c r="H246" s="89">
        <f>'Population by Age'!F49</f>
        <v>6758</v>
      </c>
      <c r="I246" s="89">
        <f>'Population by Age'!G49</f>
        <v>6734</v>
      </c>
      <c r="J246" s="89">
        <f>'Population by Age'!H49</f>
        <v>6541</v>
      </c>
      <c r="K246" s="89">
        <f>'Population by Age'!I49</f>
        <v>6302</v>
      </c>
    </row>
    <row r="247" spans="1:11" x14ac:dyDescent="0.25">
      <c r="A247" t="s">
        <v>46</v>
      </c>
      <c r="B247" t="s">
        <v>52</v>
      </c>
      <c r="C247" t="s">
        <v>56</v>
      </c>
      <c r="D247" s="89">
        <f>'Population by Age'!B50</f>
        <v>11852</v>
      </c>
      <c r="E247" s="89">
        <f>'Population by Age'!C50</f>
        <v>11874</v>
      </c>
      <c r="F247" s="89">
        <f>'Population by Age'!D50</f>
        <v>13486</v>
      </c>
      <c r="G247" s="89">
        <f>'Population by Age'!E50</f>
        <v>14535</v>
      </c>
      <c r="H247" s="89">
        <f>'Population by Age'!F50</f>
        <v>14983</v>
      </c>
      <c r="I247" s="89">
        <f>'Population by Age'!G50</f>
        <v>14759</v>
      </c>
      <c r="J247" s="89">
        <f>'Population by Age'!H50</f>
        <v>14299</v>
      </c>
      <c r="K247" s="89">
        <f>'Population by Age'!I50</f>
        <v>13956</v>
      </c>
    </row>
    <row r="248" spans="1:11" x14ac:dyDescent="0.25">
      <c r="A248" t="s">
        <v>21</v>
      </c>
      <c r="B248" t="s">
        <v>52</v>
      </c>
      <c r="C248" t="s">
        <v>56</v>
      </c>
      <c r="D248" s="89">
        <f>'Population by Age'!B51</f>
        <v>30747</v>
      </c>
      <c r="E248" s="89">
        <f>'Population by Age'!C51</f>
        <v>31043</v>
      </c>
      <c r="F248" s="89">
        <f>'Population by Age'!D51</f>
        <v>35849</v>
      </c>
      <c r="G248" s="89">
        <f>'Population by Age'!E51</f>
        <v>40110</v>
      </c>
      <c r="H248" s="89">
        <f>'Population by Age'!F51</f>
        <v>43686</v>
      </c>
      <c r="I248" s="89">
        <f>'Population by Age'!G51</f>
        <v>44072</v>
      </c>
      <c r="J248" s="89">
        <f>'Population by Age'!H51</f>
        <v>43053</v>
      </c>
      <c r="K248" s="89">
        <f>'Population by Age'!I51</f>
        <v>43083</v>
      </c>
    </row>
    <row r="249" spans="1:11" x14ac:dyDescent="0.25">
      <c r="A249" t="s">
        <v>47</v>
      </c>
      <c r="B249" t="s">
        <v>52</v>
      </c>
      <c r="C249" t="s">
        <v>56</v>
      </c>
      <c r="D249" s="89">
        <f>'Population by Age'!B52</f>
        <v>8826</v>
      </c>
      <c r="E249" s="89">
        <f>'Population by Age'!C52</f>
        <v>8818</v>
      </c>
      <c r="F249" s="89">
        <f>'Population by Age'!D52</f>
        <v>9797</v>
      </c>
      <c r="G249" s="89">
        <f>'Population by Age'!E52</f>
        <v>10634</v>
      </c>
      <c r="H249" s="89">
        <f>'Population by Age'!F52</f>
        <v>10912</v>
      </c>
      <c r="I249" s="89">
        <f>'Population by Age'!G52</f>
        <v>10959</v>
      </c>
      <c r="J249" s="89">
        <f>'Population by Age'!H52</f>
        <v>10865</v>
      </c>
      <c r="K249" s="89">
        <f>'Population by Age'!I52</f>
        <v>10717</v>
      </c>
    </row>
    <row r="250" spans="1:11" x14ac:dyDescent="0.25">
      <c r="A250" t="s">
        <v>22</v>
      </c>
      <c r="B250" t="s">
        <v>52</v>
      </c>
      <c r="C250" t="s">
        <v>56</v>
      </c>
      <c r="D250" s="89">
        <f>'Population by Age'!B53</f>
        <v>7161</v>
      </c>
      <c r="E250" s="89">
        <f>'Population by Age'!C53</f>
        <v>7252</v>
      </c>
      <c r="F250" s="89">
        <f>'Population by Age'!D53</f>
        <v>8561</v>
      </c>
      <c r="G250" s="89">
        <f>'Population by Age'!E53</f>
        <v>9946</v>
      </c>
      <c r="H250" s="89">
        <f>'Population by Age'!F53</f>
        <v>10957</v>
      </c>
      <c r="I250" s="89">
        <f>'Population by Age'!G53</f>
        <v>11654</v>
      </c>
      <c r="J250" s="89">
        <f>'Population by Age'!H53</f>
        <v>11941</v>
      </c>
      <c r="K250" s="89">
        <f>'Population by Age'!I53</f>
        <v>12267</v>
      </c>
    </row>
    <row r="251" spans="1:11" x14ac:dyDescent="0.25">
      <c r="A251" t="s">
        <v>48</v>
      </c>
      <c r="B251" t="s">
        <v>52</v>
      </c>
      <c r="C251" t="s">
        <v>56</v>
      </c>
      <c r="D251" s="89">
        <f>'Population by Age'!B54</f>
        <v>12173</v>
      </c>
      <c r="E251" s="89">
        <f>'Population by Age'!C54</f>
        <v>12185</v>
      </c>
      <c r="F251" s="89">
        <f>'Population by Age'!D54</f>
        <v>13390</v>
      </c>
      <c r="G251" s="89">
        <f>'Population by Age'!E54</f>
        <v>14048</v>
      </c>
      <c r="H251" s="89">
        <f>'Population by Age'!F54</f>
        <v>14016</v>
      </c>
      <c r="I251" s="89">
        <f>'Population by Age'!G54</f>
        <v>13488</v>
      </c>
      <c r="J251" s="89">
        <f>'Population by Age'!H54</f>
        <v>12749</v>
      </c>
      <c r="K251" s="89">
        <f>'Population by Age'!I54</f>
        <v>12197</v>
      </c>
    </row>
    <row r="252" spans="1:11" x14ac:dyDescent="0.25">
      <c r="A252" t="s">
        <v>49</v>
      </c>
      <c r="B252" t="s">
        <v>52</v>
      </c>
      <c r="C252" t="s">
        <v>56</v>
      </c>
      <c r="D252" s="89">
        <f>'Population by Age'!B55</f>
        <v>6478</v>
      </c>
      <c r="E252" s="89">
        <f>'Population by Age'!C55</f>
        <v>6516</v>
      </c>
      <c r="F252" s="89">
        <f>'Population by Age'!D55</f>
        <v>7780</v>
      </c>
      <c r="G252" s="89">
        <f>'Population by Age'!E55</f>
        <v>8772</v>
      </c>
      <c r="H252" s="89">
        <f>'Population by Age'!F55</f>
        <v>9556</v>
      </c>
      <c r="I252" s="89">
        <f>'Population by Age'!G55</f>
        <v>10047</v>
      </c>
      <c r="J252" s="89">
        <f>'Population by Age'!H55</f>
        <v>10295</v>
      </c>
      <c r="K252" s="89">
        <f>'Population by Age'!I55</f>
        <v>10476</v>
      </c>
    </row>
    <row r="253" spans="1:11" x14ac:dyDescent="0.25">
      <c r="A253" t="s">
        <v>50</v>
      </c>
      <c r="B253" t="s">
        <v>52</v>
      </c>
      <c r="C253" t="s">
        <v>56</v>
      </c>
      <c r="D253" s="89">
        <f>'Population by Age'!B56</f>
        <v>6226</v>
      </c>
      <c r="E253" s="89">
        <f>'Population by Age'!C56</f>
        <v>6244</v>
      </c>
      <c r="F253" s="89">
        <f>'Population by Age'!D56</f>
        <v>7340</v>
      </c>
      <c r="G253" s="89">
        <f>'Population by Age'!E56</f>
        <v>8061</v>
      </c>
      <c r="H253" s="89">
        <f>'Population by Age'!F56</f>
        <v>8545</v>
      </c>
      <c r="I253" s="89">
        <f>'Population by Age'!G56</f>
        <v>8585</v>
      </c>
      <c r="J253" s="89">
        <f>'Population by Age'!H56</f>
        <v>8510</v>
      </c>
      <c r="K253" s="89">
        <f>'Population by Age'!I56</f>
        <v>8468</v>
      </c>
    </row>
    <row r="254" spans="1:11" x14ac:dyDescent="0.25">
      <c r="A254" t="s">
        <v>23</v>
      </c>
      <c r="B254" t="s">
        <v>52</v>
      </c>
      <c r="C254" t="s">
        <v>56</v>
      </c>
      <c r="D254" s="89">
        <f>'Population by Age'!B57</f>
        <v>9641</v>
      </c>
      <c r="E254" s="89">
        <f>'Population by Age'!C57</f>
        <v>9757</v>
      </c>
      <c r="F254" s="89">
        <f>'Population by Age'!D57</f>
        <v>11171</v>
      </c>
      <c r="G254" s="89">
        <f>'Population by Age'!E57</f>
        <v>12567</v>
      </c>
      <c r="H254" s="89">
        <f>'Population by Age'!F57</f>
        <v>13797</v>
      </c>
      <c r="I254" s="89">
        <f>'Population by Age'!G57</f>
        <v>14623</v>
      </c>
      <c r="J254" s="89">
        <f>'Population by Age'!H57</f>
        <v>15228</v>
      </c>
      <c r="K254" s="89">
        <f>'Population by Age'!I57</f>
        <v>15715</v>
      </c>
    </row>
    <row r="255" spans="1:11" x14ac:dyDescent="0.25">
      <c r="A255" t="s">
        <v>51</v>
      </c>
      <c r="B255" t="s">
        <v>52</v>
      </c>
      <c r="C255" t="s">
        <v>56</v>
      </c>
      <c r="D255" s="89">
        <f>'Population by Age'!B58</f>
        <v>13628</v>
      </c>
      <c r="E255" s="89">
        <f>'Population by Age'!C58</f>
        <v>13610</v>
      </c>
      <c r="F255" s="89">
        <f>'Population by Age'!D58</f>
        <v>15190</v>
      </c>
      <c r="G255" s="89">
        <f>'Population by Age'!E58</f>
        <v>16243</v>
      </c>
      <c r="H255" s="89">
        <f>'Population by Age'!F58</f>
        <v>16539</v>
      </c>
      <c r="I255" s="89">
        <f>'Population by Age'!G58</f>
        <v>16284</v>
      </c>
      <c r="J255" s="89">
        <f>'Population by Age'!H58</f>
        <v>15871</v>
      </c>
      <c r="K255" s="89">
        <f>'Population by Age'!I58</f>
        <v>15319</v>
      </c>
    </row>
    <row r="256" spans="1:11" x14ac:dyDescent="0.25">
      <c r="A256" t="s">
        <v>24</v>
      </c>
      <c r="B256" t="s">
        <v>52</v>
      </c>
      <c r="C256" t="s">
        <v>56</v>
      </c>
      <c r="D256" s="89">
        <f>'Population by Age'!B59</f>
        <v>8309</v>
      </c>
      <c r="E256" s="89">
        <f>'Population by Age'!C59</f>
        <v>8559</v>
      </c>
      <c r="F256" s="89">
        <f>'Population by Age'!D59</f>
        <v>9631</v>
      </c>
      <c r="G256" s="89">
        <f>'Population by Age'!E59</f>
        <v>11363</v>
      </c>
      <c r="H256" s="89">
        <f>'Population by Age'!F59</f>
        <v>12621</v>
      </c>
      <c r="I256" s="89">
        <f>'Population by Age'!G59</f>
        <v>13367</v>
      </c>
      <c r="J256" s="89">
        <f>'Population by Age'!H59</f>
        <v>13952</v>
      </c>
      <c r="K256" s="89">
        <f>'Population by Age'!I59</f>
        <v>14688</v>
      </c>
    </row>
    <row r="257" spans="1:11" x14ac:dyDescent="0.25">
      <c r="A257" t="s">
        <v>53</v>
      </c>
      <c r="B257" t="s">
        <v>52</v>
      </c>
      <c r="C257" t="s">
        <v>57</v>
      </c>
      <c r="D257" s="89">
        <f t="shared" ref="D257:K257" si="40">SUM(D259:D273)</f>
        <v>562305</v>
      </c>
      <c r="E257" s="88">
        <f t="shared" ref="E257" si="41">SUM(E259:E273)</f>
        <v>565353</v>
      </c>
      <c r="F257" s="89">
        <f t="shared" si="40"/>
        <v>587627</v>
      </c>
      <c r="G257" s="89">
        <f t="shared" si="40"/>
        <v>610020</v>
      </c>
      <c r="H257" s="89">
        <f t="shared" si="40"/>
        <v>637790</v>
      </c>
      <c r="I257" s="89">
        <f t="shared" si="40"/>
        <v>661930</v>
      </c>
      <c r="J257" s="89">
        <f t="shared" si="40"/>
        <v>679917</v>
      </c>
      <c r="K257" s="89">
        <f t="shared" si="40"/>
        <v>699676</v>
      </c>
    </row>
    <row r="258" spans="1:11" x14ac:dyDescent="0.25">
      <c r="A258" t="s">
        <v>97</v>
      </c>
      <c r="B258" t="s">
        <v>52</v>
      </c>
      <c r="C258" t="s">
        <v>57</v>
      </c>
      <c r="D258" s="88">
        <f t="shared" ref="D258:K258" si="42">SUM(D259,D260,D262,D264:D265,D267:D269,D271,D273)</f>
        <v>515225</v>
      </c>
      <c r="E258" s="88">
        <f t="shared" si="42"/>
        <v>518295</v>
      </c>
      <c r="F258" s="88">
        <f t="shared" si="42"/>
        <v>540968</v>
      </c>
      <c r="G258" s="88">
        <f t="shared" si="42"/>
        <v>564067</v>
      </c>
      <c r="H258" s="88">
        <f t="shared" si="42"/>
        <v>591919</v>
      </c>
      <c r="I258" s="88">
        <f t="shared" si="42"/>
        <v>616110</v>
      </c>
      <c r="J258" s="88">
        <f t="shared" si="42"/>
        <v>633921</v>
      </c>
      <c r="K258" s="88">
        <f t="shared" si="42"/>
        <v>653476</v>
      </c>
    </row>
    <row r="259" spans="1:11" x14ac:dyDescent="0.25">
      <c r="A259" t="s">
        <v>18</v>
      </c>
      <c r="B259" t="s">
        <v>52</v>
      </c>
      <c r="C259" t="s">
        <v>57</v>
      </c>
      <c r="D259" s="89">
        <f>'Population by Age'!B5</f>
        <v>53873</v>
      </c>
      <c r="E259" s="89">
        <f>'Population by Age'!C5</f>
        <v>55925</v>
      </c>
      <c r="F259" s="89">
        <f>'Population by Age'!D5</f>
        <v>57994</v>
      </c>
      <c r="G259" s="89">
        <f>'Population by Age'!E5</f>
        <v>62696</v>
      </c>
      <c r="H259" s="89">
        <f>'Population by Age'!F5</f>
        <v>68656</v>
      </c>
      <c r="I259" s="89">
        <f>'Population by Age'!G5</f>
        <v>74833</v>
      </c>
      <c r="J259" s="89">
        <f>'Population by Age'!H5</f>
        <v>80560</v>
      </c>
      <c r="K259" s="89">
        <f>'Population by Age'!I5</f>
        <v>85900</v>
      </c>
    </row>
    <row r="260" spans="1:11" x14ac:dyDescent="0.25">
      <c r="A260" t="s">
        <v>19</v>
      </c>
      <c r="B260" t="s">
        <v>52</v>
      </c>
      <c r="C260" t="s">
        <v>57</v>
      </c>
      <c r="D260" s="89">
        <f>'Population by Age'!B6</f>
        <v>37515</v>
      </c>
      <c r="E260" s="89">
        <f>'Population by Age'!C6</f>
        <v>37917</v>
      </c>
      <c r="F260" s="89">
        <f>'Population by Age'!D6</f>
        <v>39948</v>
      </c>
      <c r="G260" s="89">
        <f>'Population by Age'!E6</f>
        <v>42517</v>
      </c>
      <c r="H260" s="89">
        <f>'Population by Age'!F6</f>
        <v>45382</v>
      </c>
      <c r="I260" s="89">
        <f>'Population by Age'!G6</f>
        <v>47721</v>
      </c>
      <c r="J260" s="89">
        <f>'Population by Age'!H6</f>
        <v>49781</v>
      </c>
      <c r="K260" s="89">
        <f>'Population by Age'!I6</f>
        <v>51782</v>
      </c>
    </row>
    <row r="261" spans="1:11" x14ac:dyDescent="0.25">
      <c r="A261" t="s">
        <v>44</v>
      </c>
      <c r="B261" t="s">
        <v>52</v>
      </c>
      <c r="C261" t="s">
        <v>57</v>
      </c>
      <c r="D261" s="89">
        <f>'Population by Age'!B7</f>
        <v>6614</v>
      </c>
      <c r="E261" s="89">
        <f>'Population by Age'!C7</f>
        <v>6600</v>
      </c>
      <c r="F261" s="89">
        <f>'Population by Age'!D7</f>
        <v>6617</v>
      </c>
      <c r="G261" s="89">
        <f>'Population by Age'!E7</f>
        <v>6510</v>
      </c>
      <c r="H261" s="89">
        <f>'Population by Age'!F7</f>
        <v>6617</v>
      </c>
      <c r="I261" s="89">
        <f>'Population by Age'!G7</f>
        <v>6856</v>
      </c>
      <c r="J261" s="89">
        <f>'Population by Age'!H7</f>
        <v>7091</v>
      </c>
      <c r="K261" s="89">
        <f>'Population by Age'!I7</f>
        <v>7290</v>
      </c>
    </row>
    <row r="262" spans="1:11" x14ac:dyDescent="0.25">
      <c r="A262" t="s">
        <v>20</v>
      </c>
      <c r="B262" t="s">
        <v>52</v>
      </c>
      <c r="C262" t="s">
        <v>57</v>
      </c>
      <c r="D262" s="89">
        <f>'Population by Age'!B8</f>
        <v>309822</v>
      </c>
      <c r="E262" s="89">
        <f>'Population by Age'!C8</f>
        <v>309238</v>
      </c>
      <c r="F262" s="89">
        <f>'Population by Age'!D8</f>
        <v>324853</v>
      </c>
      <c r="G262" s="89">
        <f>'Population by Age'!E8</f>
        <v>336050</v>
      </c>
      <c r="H262" s="89">
        <f>'Population by Age'!F8</f>
        <v>348291</v>
      </c>
      <c r="I262" s="89">
        <f>'Population by Age'!G8</f>
        <v>359622</v>
      </c>
      <c r="J262" s="89">
        <f>'Population by Age'!H8</f>
        <v>366527</v>
      </c>
      <c r="K262" s="89">
        <f>'Population by Age'!I8</f>
        <v>375575</v>
      </c>
    </row>
    <row r="263" spans="1:11" x14ac:dyDescent="0.25">
      <c r="A263" t="s">
        <v>45</v>
      </c>
      <c r="B263" t="s">
        <v>52</v>
      </c>
      <c r="C263" t="s">
        <v>57</v>
      </c>
      <c r="D263" s="89">
        <f>'Population by Age'!B9</f>
        <v>5996</v>
      </c>
      <c r="E263" s="89">
        <f>'Population by Age'!C9</f>
        <v>6016</v>
      </c>
      <c r="F263" s="89">
        <f>'Population by Age'!D9</f>
        <v>5896</v>
      </c>
      <c r="G263" s="89">
        <f>'Population by Age'!E9</f>
        <v>5871</v>
      </c>
      <c r="H263" s="89">
        <f>'Population by Age'!F9</f>
        <v>5798</v>
      </c>
      <c r="I263" s="89">
        <f>'Population by Age'!G9</f>
        <v>5758</v>
      </c>
      <c r="J263" s="89">
        <f>'Population by Age'!H9</f>
        <v>5674</v>
      </c>
      <c r="K263" s="89">
        <f>'Population by Age'!I9</f>
        <v>5611</v>
      </c>
    </row>
    <row r="264" spans="1:11" x14ac:dyDescent="0.25">
      <c r="A264" t="s">
        <v>46</v>
      </c>
      <c r="B264" t="s">
        <v>52</v>
      </c>
      <c r="C264" t="s">
        <v>57</v>
      </c>
      <c r="D264" s="89">
        <f>'Population by Age'!B10</f>
        <v>14942</v>
      </c>
      <c r="E264" s="89">
        <f>'Population by Age'!C10</f>
        <v>14975</v>
      </c>
      <c r="F264" s="89">
        <f>'Population by Age'!D10</f>
        <v>15282</v>
      </c>
      <c r="G264" s="89">
        <f>'Population by Age'!E10</f>
        <v>15553</v>
      </c>
      <c r="H264" s="89">
        <f>'Population by Age'!F10</f>
        <v>16138</v>
      </c>
      <c r="I264" s="89">
        <f>'Population by Age'!G10</f>
        <v>16567</v>
      </c>
      <c r="J264" s="89">
        <f>'Population by Age'!H10</f>
        <v>16856</v>
      </c>
      <c r="K264" s="89">
        <f>'Population by Age'!I10</f>
        <v>17132</v>
      </c>
    </row>
    <row r="265" spans="1:11" x14ac:dyDescent="0.25">
      <c r="A265" t="s">
        <v>21</v>
      </c>
      <c r="B265" t="s">
        <v>52</v>
      </c>
      <c r="C265" t="s">
        <v>57</v>
      </c>
      <c r="D265" s="89">
        <f>'Population by Age'!B11</f>
        <v>41136</v>
      </c>
      <c r="E265" s="89">
        <f>'Population by Age'!C11</f>
        <v>41533</v>
      </c>
      <c r="F265" s="89">
        <f>'Population by Age'!D11</f>
        <v>43793</v>
      </c>
      <c r="G265" s="89">
        <f>'Population by Age'!E11</f>
        <v>45865</v>
      </c>
      <c r="H265" s="89">
        <f>'Population by Age'!F11</f>
        <v>49473</v>
      </c>
      <c r="I265" s="89">
        <f>'Population by Age'!G11</f>
        <v>51486</v>
      </c>
      <c r="J265" s="89">
        <f>'Population by Age'!H11</f>
        <v>52211</v>
      </c>
      <c r="K265" s="89">
        <f>'Population by Age'!I11</f>
        <v>52940</v>
      </c>
    </row>
    <row r="266" spans="1:11" x14ac:dyDescent="0.25">
      <c r="A266" t="s">
        <v>47</v>
      </c>
      <c r="B266" t="s">
        <v>52</v>
      </c>
      <c r="C266" t="s">
        <v>57</v>
      </c>
      <c r="D266" s="89">
        <f>'Population by Age'!B12</f>
        <v>10341</v>
      </c>
      <c r="E266" s="89">
        <f>'Population by Age'!C12</f>
        <v>10334</v>
      </c>
      <c r="F266" s="89">
        <f>'Population by Age'!D12</f>
        <v>10139</v>
      </c>
      <c r="G266" s="89">
        <f>'Population by Age'!E12</f>
        <v>10008</v>
      </c>
      <c r="H266" s="89">
        <f>'Population by Age'!F12</f>
        <v>10026</v>
      </c>
      <c r="I266" s="89">
        <f>'Population by Age'!G12</f>
        <v>10017</v>
      </c>
      <c r="J266" s="89">
        <f>'Population by Age'!H12</f>
        <v>9940</v>
      </c>
      <c r="K266" s="89">
        <f>'Population by Age'!I12</f>
        <v>9832</v>
      </c>
    </row>
    <row r="267" spans="1:11" x14ac:dyDescent="0.25">
      <c r="A267" t="s">
        <v>22</v>
      </c>
      <c r="B267" t="s">
        <v>52</v>
      </c>
      <c r="C267" t="s">
        <v>57</v>
      </c>
      <c r="D267" s="89">
        <f>'Population by Age'!B13</f>
        <v>8858</v>
      </c>
      <c r="E267" s="89">
        <f>'Population by Age'!C13</f>
        <v>8970</v>
      </c>
      <c r="F267" s="89">
        <f>'Population by Age'!D13</f>
        <v>8999</v>
      </c>
      <c r="G267" s="89">
        <f>'Population by Age'!E13</f>
        <v>9104</v>
      </c>
      <c r="H267" s="89">
        <f>'Population by Age'!F13</f>
        <v>9399</v>
      </c>
      <c r="I267" s="89">
        <f>'Population by Age'!G13</f>
        <v>9511</v>
      </c>
      <c r="J267" s="89">
        <f>'Population by Age'!H13</f>
        <v>9886</v>
      </c>
      <c r="K267" s="89">
        <f>'Population by Age'!I13</f>
        <v>10300</v>
      </c>
    </row>
    <row r="268" spans="1:11" x14ac:dyDescent="0.25">
      <c r="A268" t="s">
        <v>48</v>
      </c>
      <c r="B268" t="s">
        <v>52</v>
      </c>
      <c r="C268" t="s">
        <v>57</v>
      </c>
      <c r="D268" s="89">
        <f>'Population by Age'!B14</f>
        <v>13771</v>
      </c>
      <c r="E268" s="89">
        <f>'Population by Age'!C14</f>
        <v>13785</v>
      </c>
      <c r="F268" s="89">
        <f>'Population by Age'!D14</f>
        <v>13780</v>
      </c>
      <c r="G268" s="89">
        <f>'Population by Age'!E14</f>
        <v>13631</v>
      </c>
      <c r="H268" s="89">
        <f>'Population by Age'!F14</f>
        <v>13169</v>
      </c>
      <c r="I268" s="89">
        <f>'Population by Age'!G14</f>
        <v>12846</v>
      </c>
      <c r="J268" s="89">
        <f>'Population by Age'!H14</f>
        <v>12951</v>
      </c>
      <c r="K268" s="89">
        <f>'Population by Age'!I14</f>
        <v>13179</v>
      </c>
    </row>
    <row r="269" spans="1:11" x14ac:dyDescent="0.25">
      <c r="A269" t="s">
        <v>49</v>
      </c>
      <c r="B269" t="s">
        <v>52</v>
      </c>
      <c r="C269" t="s">
        <v>57</v>
      </c>
      <c r="D269" s="89">
        <f>'Population by Age'!B15</f>
        <v>7666</v>
      </c>
      <c r="E269" s="89">
        <f>'Population by Age'!C15</f>
        <v>7707</v>
      </c>
      <c r="F269" s="89">
        <f>'Population by Age'!D15</f>
        <v>7443</v>
      </c>
      <c r="G269" s="89">
        <f>'Population by Age'!E15</f>
        <v>7509</v>
      </c>
      <c r="H269" s="89">
        <f>'Population by Age'!F15</f>
        <v>7845</v>
      </c>
      <c r="I269" s="89">
        <f>'Population by Age'!G15</f>
        <v>7991</v>
      </c>
      <c r="J269" s="89">
        <f>'Population by Age'!H15</f>
        <v>8011</v>
      </c>
      <c r="K269" s="89">
        <f>'Population by Age'!I15</f>
        <v>7952</v>
      </c>
    </row>
    <row r="270" spans="1:11" x14ac:dyDescent="0.25">
      <c r="A270" t="s">
        <v>50</v>
      </c>
      <c r="B270" t="s">
        <v>52</v>
      </c>
      <c r="C270" t="s">
        <v>57</v>
      </c>
      <c r="D270" s="89">
        <f>'Population by Age'!B16</f>
        <v>8095</v>
      </c>
      <c r="E270" s="89">
        <f>'Population by Age'!C16</f>
        <v>8095</v>
      </c>
      <c r="F270" s="89">
        <f>'Population by Age'!D16</f>
        <v>8339</v>
      </c>
      <c r="G270" s="89">
        <f>'Population by Age'!E16</f>
        <v>8346</v>
      </c>
      <c r="H270" s="89">
        <f>'Population by Age'!F16</f>
        <v>8415</v>
      </c>
      <c r="I270" s="89">
        <f>'Population by Age'!G16</f>
        <v>8520</v>
      </c>
      <c r="J270" s="89">
        <f>'Population by Age'!H16</f>
        <v>8595</v>
      </c>
      <c r="K270" s="89">
        <f>'Population by Age'!I16</f>
        <v>8700</v>
      </c>
    </row>
    <row r="271" spans="1:11" x14ac:dyDescent="0.25">
      <c r="A271" t="s">
        <v>23</v>
      </c>
      <c r="B271" t="s">
        <v>52</v>
      </c>
      <c r="C271" t="s">
        <v>57</v>
      </c>
      <c r="D271" s="89">
        <f>'Population by Age'!B17</f>
        <v>12500</v>
      </c>
      <c r="E271" s="89">
        <f>'Population by Age'!C17</f>
        <v>12649</v>
      </c>
      <c r="F271" s="89">
        <f>'Population by Age'!D17</f>
        <v>12793</v>
      </c>
      <c r="G271" s="89">
        <f>'Population by Age'!E17</f>
        <v>13147</v>
      </c>
      <c r="H271" s="89">
        <f>'Population by Age'!F17</f>
        <v>13574</v>
      </c>
      <c r="I271" s="89">
        <f>'Population by Age'!G17</f>
        <v>13898</v>
      </c>
      <c r="J271" s="89">
        <f>'Population by Age'!H17</f>
        <v>14492</v>
      </c>
      <c r="K271" s="89">
        <f>'Population by Age'!I17</f>
        <v>15181</v>
      </c>
    </row>
    <row r="272" spans="1:11" x14ac:dyDescent="0.25">
      <c r="A272" t="s">
        <v>51</v>
      </c>
      <c r="B272" t="s">
        <v>52</v>
      </c>
      <c r="C272" t="s">
        <v>57</v>
      </c>
      <c r="D272" s="89">
        <f>'Population by Age'!B18</f>
        <v>16034</v>
      </c>
      <c r="E272" s="89">
        <f>'Population by Age'!C18</f>
        <v>16013</v>
      </c>
      <c r="F272" s="89">
        <f>'Population by Age'!D18</f>
        <v>15668</v>
      </c>
      <c r="G272" s="89">
        <f>'Population by Age'!E18</f>
        <v>15218</v>
      </c>
      <c r="H272" s="89">
        <f>'Population by Age'!F18</f>
        <v>15015</v>
      </c>
      <c r="I272" s="89">
        <f>'Population by Age'!G18</f>
        <v>14669</v>
      </c>
      <c r="J272" s="89">
        <f>'Population by Age'!H18</f>
        <v>14696</v>
      </c>
      <c r="K272" s="89">
        <f>'Population by Age'!I18</f>
        <v>14767</v>
      </c>
    </row>
    <row r="273" spans="1:11" x14ac:dyDescent="0.25">
      <c r="A273" t="s">
        <v>24</v>
      </c>
      <c r="B273" t="s">
        <v>52</v>
      </c>
      <c r="C273" t="s">
        <v>57</v>
      </c>
      <c r="D273" s="89">
        <f>'Population by Age'!B19</f>
        <v>15142</v>
      </c>
      <c r="E273" s="89">
        <f>'Population by Age'!C19</f>
        <v>15596</v>
      </c>
      <c r="F273" s="89">
        <f>'Population by Age'!D19</f>
        <v>16083</v>
      </c>
      <c r="G273" s="89">
        <f>'Population by Age'!E19</f>
        <v>17995</v>
      </c>
      <c r="H273" s="89">
        <f>'Population by Age'!F19</f>
        <v>19992</v>
      </c>
      <c r="I273" s="89">
        <f>'Population by Age'!G19</f>
        <v>21635</v>
      </c>
      <c r="J273" s="89">
        <f>'Population by Age'!H19</f>
        <v>22646</v>
      </c>
      <c r="K273" s="89">
        <f>'Population by Age'!I19</f>
        <v>23535</v>
      </c>
    </row>
    <row r="274" spans="1:11" x14ac:dyDescent="0.25">
      <c r="A274" t="s">
        <v>53</v>
      </c>
      <c r="B274" t="s">
        <v>63</v>
      </c>
      <c r="C274" t="s">
        <v>11</v>
      </c>
      <c r="D274" s="88">
        <f t="shared" ref="D274:K274" si="43">SUM(D276:D290)</f>
        <v>68815</v>
      </c>
      <c r="E274" s="88">
        <f t="shared" ref="E274" si="44">SUM(E276:E290)</f>
        <v>69119</v>
      </c>
      <c r="F274" s="88">
        <f t="shared" si="43"/>
        <v>71968</v>
      </c>
      <c r="G274" s="88">
        <f t="shared" si="43"/>
        <v>74909</v>
      </c>
      <c r="H274" s="88">
        <f t="shared" si="43"/>
        <v>78522</v>
      </c>
      <c r="I274" s="88">
        <f t="shared" si="43"/>
        <v>81365</v>
      </c>
      <c r="J274" s="88">
        <f t="shared" si="43"/>
        <v>83824</v>
      </c>
      <c r="K274" s="88">
        <f t="shared" si="43"/>
        <v>86283</v>
      </c>
    </row>
    <row r="275" spans="1:11" x14ac:dyDescent="0.25">
      <c r="A275" t="s">
        <v>97</v>
      </c>
      <c r="B275" t="s">
        <v>63</v>
      </c>
      <c r="C275" t="s">
        <v>11</v>
      </c>
      <c r="D275" s="88">
        <f t="shared" ref="D275:K275" si="45">SUM(D276,D277,D279,D281:D282,D284:D286,D288,D290)</f>
        <v>61319</v>
      </c>
      <c r="E275" s="88">
        <f t="shared" si="45"/>
        <v>61630</v>
      </c>
      <c r="F275" s="88">
        <f t="shared" si="45"/>
        <v>64485</v>
      </c>
      <c r="G275" s="88">
        <f t="shared" si="45"/>
        <v>67442</v>
      </c>
      <c r="H275" s="88">
        <f t="shared" si="45"/>
        <v>71066</v>
      </c>
      <c r="I275" s="88">
        <f t="shared" si="45"/>
        <v>73927</v>
      </c>
      <c r="J275" s="88">
        <f t="shared" si="45"/>
        <v>76412</v>
      </c>
      <c r="K275" s="88">
        <f t="shared" si="45"/>
        <v>78894</v>
      </c>
    </row>
    <row r="276" spans="1:11" x14ac:dyDescent="0.25">
      <c r="A276" t="s">
        <v>18</v>
      </c>
      <c r="B276" t="s">
        <v>63</v>
      </c>
      <c r="C276" t="s">
        <v>11</v>
      </c>
      <c r="D276" s="88">
        <f>'Group Quarters and Households'!B5</f>
        <v>2638</v>
      </c>
      <c r="E276" s="88">
        <f>'Group Quarters and Households'!C5</f>
        <v>2707</v>
      </c>
      <c r="F276" s="88">
        <f>'Group Quarters and Households'!D5</f>
        <v>3030</v>
      </c>
      <c r="G276" s="88">
        <f>'Group Quarters and Households'!E5</f>
        <v>3403</v>
      </c>
      <c r="H276" s="88">
        <f>'Group Quarters and Households'!F5</f>
        <v>3813</v>
      </c>
      <c r="I276" s="88">
        <f>'Group Quarters and Households'!G5</f>
        <v>4182</v>
      </c>
      <c r="J276" s="88">
        <f>'Group Quarters and Households'!H5</f>
        <v>4530</v>
      </c>
      <c r="K276" s="88">
        <f>'Group Quarters and Households'!I5</f>
        <v>4878</v>
      </c>
    </row>
    <row r="277" spans="1:11" x14ac:dyDescent="0.25">
      <c r="A277" t="s">
        <v>19</v>
      </c>
      <c r="B277" t="s">
        <v>63</v>
      </c>
      <c r="C277" t="s">
        <v>11</v>
      </c>
      <c r="D277" s="88">
        <f>'Group Quarters and Households'!B6</f>
        <v>3038</v>
      </c>
      <c r="E277" s="88">
        <f>'Group Quarters and Households'!C6</f>
        <v>3071</v>
      </c>
      <c r="F277" s="88">
        <f>'Group Quarters and Households'!D6</f>
        <v>3225</v>
      </c>
      <c r="G277" s="88">
        <f>'Group Quarters and Households'!E6</f>
        <v>3402</v>
      </c>
      <c r="H277" s="88">
        <f>'Group Quarters and Households'!F6</f>
        <v>3600</v>
      </c>
      <c r="I277" s="88">
        <f>'Group Quarters and Households'!G6</f>
        <v>3773</v>
      </c>
      <c r="J277" s="88">
        <f>'Group Quarters and Households'!H6</f>
        <v>3935</v>
      </c>
      <c r="K277" s="88">
        <f>'Group Quarters and Households'!I6</f>
        <v>4097</v>
      </c>
    </row>
    <row r="278" spans="1:11" x14ac:dyDescent="0.25">
      <c r="A278" t="s">
        <v>44</v>
      </c>
      <c r="B278" t="s">
        <v>63</v>
      </c>
      <c r="C278" t="s">
        <v>11</v>
      </c>
      <c r="D278" s="88">
        <f>'Group Quarters and Households'!B7</f>
        <v>321</v>
      </c>
      <c r="E278" s="88">
        <f>'Group Quarters and Households'!C7</f>
        <v>320</v>
      </c>
      <c r="F278" s="88">
        <f>'Group Quarters and Households'!D7</f>
        <v>326</v>
      </c>
      <c r="G278" s="88">
        <f>'Group Quarters and Households'!E7</f>
        <v>333</v>
      </c>
      <c r="H278" s="88">
        <f>'Group Quarters and Households'!F7</f>
        <v>339</v>
      </c>
      <c r="I278" s="88">
        <f>'Group Quarters and Households'!G7</f>
        <v>346</v>
      </c>
      <c r="J278" s="88">
        <f>'Group Quarters and Households'!H7</f>
        <v>352</v>
      </c>
      <c r="K278" s="88">
        <f>'Group Quarters and Households'!I7</f>
        <v>359</v>
      </c>
    </row>
    <row r="279" spans="1:11" x14ac:dyDescent="0.25">
      <c r="A279" t="s">
        <v>20</v>
      </c>
      <c r="B279" t="s">
        <v>63</v>
      </c>
      <c r="C279" t="s">
        <v>11</v>
      </c>
      <c r="D279" s="88">
        <f>'Group Quarters and Households'!B8</f>
        <v>28794</v>
      </c>
      <c r="E279" s="88">
        <f>'Group Quarters and Households'!C8</f>
        <v>28737</v>
      </c>
      <c r="F279" s="88">
        <f>'Group Quarters and Households'!D8</f>
        <v>30231</v>
      </c>
      <c r="G279" s="88">
        <f>'Group Quarters and Households'!E8</f>
        <v>31470</v>
      </c>
      <c r="H279" s="88">
        <f>'Group Quarters and Households'!F8</f>
        <v>33052</v>
      </c>
      <c r="I279" s="88">
        <f>'Group Quarters and Households'!G8</f>
        <v>34242</v>
      </c>
      <c r="J279" s="88">
        <f>'Group Quarters and Households'!H8</f>
        <v>35236</v>
      </c>
      <c r="K279" s="88">
        <f>'Group Quarters and Households'!I8</f>
        <v>36229</v>
      </c>
    </row>
    <row r="280" spans="1:11" x14ac:dyDescent="0.25">
      <c r="A280" t="s">
        <v>45</v>
      </c>
      <c r="B280" t="s">
        <v>63</v>
      </c>
      <c r="C280" t="s">
        <v>11</v>
      </c>
      <c r="D280" s="88">
        <f>'Group Quarters and Households'!B9</f>
        <v>472</v>
      </c>
      <c r="E280" s="88">
        <f>'Group Quarters and Households'!C9</f>
        <v>473</v>
      </c>
      <c r="F280" s="88">
        <f>'Group Quarters and Households'!D9</f>
        <v>471</v>
      </c>
      <c r="G280" s="88">
        <f>'Group Quarters and Households'!E9</f>
        <v>468</v>
      </c>
      <c r="H280" s="88">
        <f>'Group Quarters and Households'!F9</f>
        <v>466</v>
      </c>
      <c r="I280" s="88">
        <f>'Group Quarters and Households'!G9</f>
        <v>462</v>
      </c>
      <c r="J280" s="88">
        <f>'Group Quarters and Households'!H9</f>
        <v>458</v>
      </c>
      <c r="K280" s="88">
        <f>'Group Quarters and Households'!I9</f>
        <v>454</v>
      </c>
    </row>
    <row r="281" spans="1:11" x14ac:dyDescent="0.25">
      <c r="A281" t="s">
        <v>46</v>
      </c>
      <c r="B281" t="s">
        <v>63</v>
      </c>
      <c r="C281" t="s">
        <v>11</v>
      </c>
      <c r="D281" s="88">
        <f>'Group Quarters and Households'!B10</f>
        <v>3737</v>
      </c>
      <c r="E281" s="88">
        <f>'Group Quarters and Households'!C10</f>
        <v>3745</v>
      </c>
      <c r="F281" s="88">
        <f>'Group Quarters and Households'!D10</f>
        <v>3820</v>
      </c>
      <c r="G281" s="88">
        <f>'Group Quarters and Households'!E10</f>
        <v>3890</v>
      </c>
      <c r="H281" s="88">
        <f>'Group Quarters and Households'!F10</f>
        <v>3990</v>
      </c>
      <c r="I281" s="88">
        <f>'Group Quarters and Households'!G10</f>
        <v>4056</v>
      </c>
      <c r="J281" s="88">
        <f>'Group Quarters and Households'!H10</f>
        <v>4106</v>
      </c>
      <c r="K281" s="88">
        <f>'Group Quarters and Households'!I10</f>
        <v>4155</v>
      </c>
    </row>
    <row r="282" spans="1:11" x14ac:dyDescent="0.25">
      <c r="A282" t="s">
        <v>21</v>
      </c>
      <c r="B282" t="s">
        <v>63</v>
      </c>
      <c r="C282" t="s">
        <v>11</v>
      </c>
      <c r="D282" s="88">
        <f>'Group Quarters and Households'!B11</f>
        <v>3959</v>
      </c>
      <c r="E282" s="88">
        <f>'Group Quarters and Households'!C11</f>
        <v>3998</v>
      </c>
      <c r="F282" s="88">
        <f>'Group Quarters and Households'!D11</f>
        <v>4231</v>
      </c>
      <c r="G282" s="88">
        <f>'Group Quarters and Households'!E11</f>
        <v>4448</v>
      </c>
      <c r="H282" s="88">
        <f>'Group Quarters and Households'!F11</f>
        <v>4808</v>
      </c>
      <c r="I282" s="88">
        <f>'Group Quarters and Households'!G11</f>
        <v>5004</v>
      </c>
      <c r="J282" s="88">
        <f>'Group Quarters and Households'!H11</f>
        <v>5119</v>
      </c>
      <c r="K282" s="88">
        <f>'Group Quarters and Households'!I11</f>
        <v>5234</v>
      </c>
    </row>
    <row r="283" spans="1:11" x14ac:dyDescent="0.25">
      <c r="A283" t="s">
        <v>47</v>
      </c>
      <c r="B283" t="s">
        <v>63</v>
      </c>
      <c r="C283" t="s">
        <v>11</v>
      </c>
      <c r="D283" s="88">
        <f>'Group Quarters and Households'!B12</f>
        <v>489</v>
      </c>
      <c r="E283" s="88">
        <f>'Group Quarters and Households'!C12</f>
        <v>489</v>
      </c>
      <c r="F283" s="88">
        <f>'Group Quarters and Households'!D12</f>
        <v>489</v>
      </c>
      <c r="G283" s="88">
        <f>'Group Quarters and Households'!E12</f>
        <v>493</v>
      </c>
      <c r="H283" s="88">
        <f>'Group Quarters and Households'!F12</f>
        <v>496</v>
      </c>
      <c r="I283" s="88">
        <f>'Group Quarters and Households'!G12</f>
        <v>500</v>
      </c>
      <c r="J283" s="88">
        <f>'Group Quarters and Households'!H12</f>
        <v>502</v>
      </c>
      <c r="K283" s="88">
        <f>'Group Quarters and Households'!I12</f>
        <v>505</v>
      </c>
    </row>
    <row r="284" spans="1:11" x14ac:dyDescent="0.25">
      <c r="A284" t="s">
        <v>22</v>
      </c>
      <c r="B284" t="s">
        <v>63</v>
      </c>
      <c r="C284" t="s">
        <v>11</v>
      </c>
      <c r="D284" s="88">
        <f>'Group Quarters and Households'!B13</f>
        <v>5199</v>
      </c>
      <c r="E284" s="88">
        <f>'Group Quarters and Households'!C13</f>
        <v>5265</v>
      </c>
      <c r="F284" s="88">
        <f>'Group Quarters and Households'!D13</f>
        <v>5515</v>
      </c>
      <c r="G284" s="88">
        <f>'Group Quarters and Households'!E13</f>
        <v>5793</v>
      </c>
      <c r="H284" s="88">
        <f>'Group Quarters and Households'!F13</f>
        <v>6099</v>
      </c>
      <c r="I284" s="88">
        <f>'Group Quarters and Households'!G13</f>
        <v>6373</v>
      </c>
      <c r="J284" s="88">
        <f>'Group Quarters and Households'!H13</f>
        <v>6632</v>
      </c>
      <c r="K284" s="88">
        <f>'Group Quarters and Households'!I13</f>
        <v>6890</v>
      </c>
    </row>
    <row r="285" spans="1:11" x14ac:dyDescent="0.25">
      <c r="A285" t="s">
        <v>48</v>
      </c>
      <c r="B285" t="s">
        <v>63</v>
      </c>
      <c r="C285" t="s">
        <v>11</v>
      </c>
      <c r="D285" s="88">
        <f>'Group Quarters and Households'!B14</f>
        <v>5682</v>
      </c>
      <c r="E285" s="88">
        <f>'Group Quarters and Households'!C14</f>
        <v>5676</v>
      </c>
      <c r="F285" s="88">
        <f>'Group Quarters and Households'!D14</f>
        <v>5678</v>
      </c>
      <c r="G285" s="88">
        <f>'Group Quarters and Households'!E14</f>
        <v>5664</v>
      </c>
      <c r="H285" s="88">
        <f>'Group Quarters and Households'!F14</f>
        <v>5672</v>
      </c>
      <c r="I285" s="88">
        <f>'Group Quarters and Households'!G14</f>
        <v>5656</v>
      </c>
      <c r="J285" s="88">
        <f>'Group Quarters and Households'!H14</f>
        <v>5627</v>
      </c>
      <c r="K285" s="88">
        <f>'Group Quarters and Households'!I14</f>
        <v>5599</v>
      </c>
    </row>
    <row r="286" spans="1:11" x14ac:dyDescent="0.25">
      <c r="A286" t="s">
        <v>49</v>
      </c>
      <c r="B286" t="s">
        <v>63</v>
      </c>
      <c r="C286" t="s">
        <v>11</v>
      </c>
      <c r="D286" s="88">
        <f>'Group Quarters and Households'!B15</f>
        <v>274</v>
      </c>
      <c r="E286" s="88">
        <f>'Group Quarters and Households'!C15</f>
        <v>275</v>
      </c>
      <c r="F286" s="88">
        <f>'Group Quarters and Households'!D15</f>
        <v>285</v>
      </c>
      <c r="G286" s="88">
        <f>'Group Quarters and Households'!E15</f>
        <v>295</v>
      </c>
      <c r="H286" s="88">
        <f>'Group Quarters and Households'!F15</f>
        <v>308</v>
      </c>
      <c r="I286" s="88">
        <f>'Group Quarters and Households'!G15</f>
        <v>317</v>
      </c>
      <c r="J286" s="88">
        <f>'Group Quarters and Households'!H15</f>
        <v>324</v>
      </c>
      <c r="K286" s="88">
        <f>'Group Quarters and Households'!I15</f>
        <v>332</v>
      </c>
    </row>
    <row r="287" spans="1:11" x14ac:dyDescent="0.25">
      <c r="A287" t="s">
        <v>50</v>
      </c>
      <c r="B287" t="s">
        <v>63</v>
      </c>
      <c r="C287" t="s">
        <v>11</v>
      </c>
      <c r="D287" s="88">
        <f>'Group Quarters and Households'!B16</f>
        <v>338</v>
      </c>
      <c r="E287" s="88">
        <f>'Group Quarters and Households'!C16</f>
        <v>338</v>
      </c>
      <c r="F287" s="88">
        <f>'Group Quarters and Households'!D16</f>
        <v>351</v>
      </c>
      <c r="G287" s="88">
        <f>'Group Quarters and Households'!E16</f>
        <v>357</v>
      </c>
      <c r="H287" s="88">
        <f>'Group Quarters and Households'!F16</f>
        <v>364</v>
      </c>
      <c r="I287" s="88">
        <f>'Group Quarters and Households'!G16</f>
        <v>369</v>
      </c>
      <c r="J287" s="88">
        <f>'Group Quarters and Households'!H16</f>
        <v>373</v>
      </c>
      <c r="K287" s="88">
        <f>'Group Quarters and Households'!I16</f>
        <v>377</v>
      </c>
    </row>
    <row r="288" spans="1:11" x14ac:dyDescent="0.25">
      <c r="A288" t="s">
        <v>23</v>
      </c>
      <c r="B288" t="s">
        <v>63</v>
      </c>
      <c r="C288" t="s">
        <v>11</v>
      </c>
      <c r="D288" s="88">
        <f>'Group Quarters and Households'!B17</f>
        <v>4582</v>
      </c>
      <c r="E288" s="88">
        <f>'Group Quarters and Households'!C17</f>
        <v>4637</v>
      </c>
      <c r="F288" s="88">
        <f>'Group Quarters and Households'!D17</f>
        <v>4874</v>
      </c>
      <c r="G288" s="88">
        <f>'Group Quarters and Households'!E17</f>
        <v>5150</v>
      </c>
      <c r="H288" s="88">
        <f>'Group Quarters and Households'!F17</f>
        <v>5449</v>
      </c>
      <c r="I288" s="88">
        <f>'Group Quarters and Households'!G17</f>
        <v>5722</v>
      </c>
      <c r="J288" s="88">
        <f>'Group Quarters and Households'!H17</f>
        <v>5983</v>
      </c>
      <c r="K288" s="88">
        <f>'Group Quarters and Households'!I17</f>
        <v>6243</v>
      </c>
    </row>
    <row r="289" spans="1:11" x14ac:dyDescent="0.25">
      <c r="A289" t="s">
        <v>51</v>
      </c>
      <c r="B289" t="s">
        <v>63</v>
      </c>
      <c r="C289" t="s">
        <v>11</v>
      </c>
      <c r="D289" s="88">
        <f>'Group Quarters and Households'!B18</f>
        <v>5876</v>
      </c>
      <c r="E289" s="88">
        <f>'Group Quarters and Households'!C18</f>
        <v>5869</v>
      </c>
      <c r="F289" s="88">
        <f>'Group Quarters and Households'!D18</f>
        <v>5846</v>
      </c>
      <c r="G289" s="88">
        <f>'Group Quarters and Households'!E18</f>
        <v>5816</v>
      </c>
      <c r="H289" s="88">
        <f>'Group Quarters and Households'!F18</f>
        <v>5791</v>
      </c>
      <c r="I289" s="88">
        <f>'Group Quarters and Households'!G18</f>
        <v>5761</v>
      </c>
      <c r="J289" s="88">
        <f>'Group Quarters and Households'!H18</f>
        <v>5727</v>
      </c>
      <c r="K289" s="88">
        <f>'Group Quarters and Households'!I18</f>
        <v>5694</v>
      </c>
    </row>
    <row r="290" spans="1:11" x14ac:dyDescent="0.25">
      <c r="A290" t="s">
        <v>24</v>
      </c>
      <c r="B290" t="s">
        <v>63</v>
      </c>
      <c r="C290" t="s">
        <v>11</v>
      </c>
      <c r="D290" s="88">
        <f>'Group Quarters and Households'!B19</f>
        <v>3416</v>
      </c>
      <c r="E290" s="88">
        <f>'Group Quarters and Households'!C19</f>
        <v>3519</v>
      </c>
      <c r="F290" s="88">
        <f>'Group Quarters and Households'!D19</f>
        <v>3596</v>
      </c>
      <c r="G290" s="88">
        <f>'Group Quarters and Households'!E19</f>
        <v>3927</v>
      </c>
      <c r="H290" s="88">
        <f>'Group Quarters and Households'!F19</f>
        <v>4275</v>
      </c>
      <c r="I290" s="88">
        <f>'Group Quarters and Households'!G19</f>
        <v>4602</v>
      </c>
      <c r="J290" s="88">
        <f>'Group Quarters and Households'!H19</f>
        <v>4920</v>
      </c>
      <c r="K290" s="88">
        <f>'Group Quarters and Households'!I19</f>
        <v>5237</v>
      </c>
    </row>
    <row r="291" spans="1:11" x14ac:dyDescent="0.25">
      <c r="A291" t="s">
        <v>53</v>
      </c>
      <c r="B291" t="s">
        <v>63</v>
      </c>
      <c r="C291" t="s">
        <v>12</v>
      </c>
      <c r="D291" s="88">
        <f t="shared" ref="D291:K291" si="46">SUM(D293:D307)</f>
        <v>2352344</v>
      </c>
      <c r="E291" s="88">
        <f t="shared" ref="E291" si="47">SUM(E293:E307)</f>
        <v>2361918</v>
      </c>
      <c r="F291" s="88">
        <f t="shared" si="46"/>
        <v>2483347</v>
      </c>
      <c r="G291" s="88">
        <f t="shared" si="46"/>
        <v>2602017</v>
      </c>
      <c r="H291" s="88">
        <f t="shared" si="46"/>
        <v>2748658</v>
      </c>
      <c r="I291" s="88">
        <f t="shared" si="46"/>
        <v>2863334</v>
      </c>
      <c r="J291" s="88">
        <f t="shared" si="46"/>
        <v>2962030</v>
      </c>
      <c r="K291" s="88">
        <f t="shared" si="46"/>
        <v>3060728</v>
      </c>
    </row>
    <row r="292" spans="1:11" x14ac:dyDescent="0.25">
      <c r="A292" t="s">
        <v>97</v>
      </c>
      <c r="B292" t="s">
        <v>63</v>
      </c>
      <c r="C292" t="s">
        <v>12</v>
      </c>
      <c r="D292" s="88">
        <f t="shared" ref="D292:K292" si="48">SUM(D293,D294,D296,D298:D299,D301:D303,D305,D307)</f>
        <v>2144413</v>
      </c>
      <c r="E292" s="88">
        <f t="shared" si="48"/>
        <v>2154018</v>
      </c>
      <c r="F292" s="88">
        <f t="shared" si="48"/>
        <v>2273902</v>
      </c>
      <c r="G292" s="88">
        <f t="shared" si="48"/>
        <v>2391685</v>
      </c>
      <c r="H292" s="88">
        <f t="shared" si="48"/>
        <v>2537081</v>
      </c>
      <c r="I292" s="88">
        <f t="shared" si="48"/>
        <v>2650926</v>
      </c>
      <c r="J292" s="88">
        <f t="shared" si="48"/>
        <v>2748985</v>
      </c>
      <c r="K292" s="88">
        <f t="shared" si="48"/>
        <v>2847049</v>
      </c>
    </row>
    <row r="293" spans="1:11" x14ac:dyDescent="0.25">
      <c r="A293" t="s">
        <v>18</v>
      </c>
      <c r="B293" t="s">
        <v>63</v>
      </c>
      <c r="C293" t="s">
        <v>12</v>
      </c>
      <c r="D293" s="88">
        <f>'Group Quarters and Households'!B25</f>
        <v>212424</v>
      </c>
      <c r="E293" s="88">
        <f>'Group Quarters and Households'!C25</f>
        <v>218033</v>
      </c>
      <c r="F293" s="88">
        <f>'Group Quarters and Households'!D25</f>
        <v>243986</v>
      </c>
      <c r="G293" s="88">
        <f>'Group Quarters and Households'!E25</f>
        <v>274081</v>
      </c>
      <c r="H293" s="88">
        <f>'Group Quarters and Households'!F25</f>
        <v>307050</v>
      </c>
      <c r="I293" s="88">
        <f>'Group Quarters and Households'!G25</f>
        <v>336735</v>
      </c>
      <c r="J293" s="88">
        <f>'Group Quarters and Households'!H25</f>
        <v>364777</v>
      </c>
      <c r="K293" s="88">
        <f>'Group Quarters and Households'!I25</f>
        <v>392819</v>
      </c>
    </row>
    <row r="294" spans="1:11" x14ac:dyDescent="0.25">
      <c r="A294" t="s">
        <v>19</v>
      </c>
      <c r="B294" t="s">
        <v>63</v>
      </c>
      <c r="C294" t="s">
        <v>12</v>
      </c>
      <c r="D294" s="88">
        <f>'Group Quarters and Households'!B26</f>
        <v>156319</v>
      </c>
      <c r="E294" s="88">
        <f>'Group Quarters and Households'!C26</f>
        <v>157993</v>
      </c>
      <c r="F294" s="88">
        <f>'Group Quarters and Households'!D26</f>
        <v>165958</v>
      </c>
      <c r="G294" s="88">
        <f>'Group Quarters and Households'!E26</f>
        <v>175047</v>
      </c>
      <c r="H294" s="88">
        <f>'Group Quarters and Households'!F26</f>
        <v>185220</v>
      </c>
      <c r="I294" s="88">
        <f>'Group Quarters and Households'!G26</f>
        <v>194155</v>
      </c>
      <c r="J294" s="88">
        <f>'Group Quarters and Households'!H26</f>
        <v>202469</v>
      </c>
      <c r="K294" s="88">
        <f>'Group Quarters and Households'!I26</f>
        <v>210783</v>
      </c>
    </row>
    <row r="295" spans="1:11" x14ac:dyDescent="0.25">
      <c r="A295" t="s">
        <v>44</v>
      </c>
      <c r="B295" t="s">
        <v>63</v>
      </c>
      <c r="C295" t="s">
        <v>12</v>
      </c>
      <c r="D295" s="88">
        <f>'Group Quarters and Households'!B27</f>
        <v>28618</v>
      </c>
      <c r="E295" s="88">
        <f>'Group Quarters and Households'!C27</f>
        <v>28586</v>
      </c>
      <c r="F295" s="88">
        <f>'Group Quarters and Households'!D27</f>
        <v>29093</v>
      </c>
      <c r="G295" s="88">
        <f>'Group Quarters and Households'!E27</f>
        <v>29678</v>
      </c>
      <c r="H295" s="88">
        <f>'Group Quarters and Households'!F27</f>
        <v>30295</v>
      </c>
      <c r="I295" s="88">
        <f>'Group Quarters and Households'!G27</f>
        <v>30874</v>
      </c>
      <c r="J295" s="88">
        <f>'Group Quarters and Households'!H27</f>
        <v>31438</v>
      </c>
      <c r="K295" s="88">
        <f>'Group Quarters and Households'!I27</f>
        <v>32001</v>
      </c>
    </row>
    <row r="296" spans="1:11" x14ac:dyDescent="0.25">
      <c r="A296" t="s">
        <v>20</v>
      </c>
      <c r="B296" t="s">
        <v>63</v>
      </c>
      <c r="C296" t="s">
        <v>12</v>
      </c>
      <c r="D296" s="88">
        <f>'Group Quarters and Households'!B28</f>
        <v>1295219</v>
      </c>
      <c r="E296" s="88">
        <f>'Group Quarters and Households'!C28</f>
        <v>1292677</v>
      </c>
      <c r="F296" s="88">
        <f>'Group Quarters and Households'!D28</f>
        <v>1359896</v>
      </c>
      <c r="G296" s="88">
        <f>'Group Quarters and Households'!E28</f>
        <v>1415620</v>
      </c>
      <c r="H296" s="88">
        <f>'Group Quarters and Households'!F28</f>
        <v>1486792</v>
      </c>
      <c r="I296" s="88">
        <f>'Group Quarters and Households'!G28</f>
        <v>1540309</v>
      </c>
      <c r="J296" s="88">
        <f>'Group Quarters and Households'!H28</f>
        <v>1584996</v>
      </c>
      <c r="K296" s="88">
        <f>'Group Quarters and Households'!I28</f>
        <v>1629685</v>
      </c>
    </row>
    <row r="297" spans="1:11" x14ac:dyDescent="0.25">
      <c r="A297" t="s">
        <v>45</v>
      </c>
      <c r="B297" t="s">
        <v>63</v>
      </c>
      <c r="C297" t="s">
        <v>12</v>
      </c>
      <c r="D297" s="88">
        <f>'Group Quarters and Households'!B29</f>
        <v>27527</v>
      </c>
      <c r="E297" s="88">
        <f>'Group Quarters and Households'!C29</f>
        <v>27624</v>
      </c>
      <c r="F297" s="88">
        <f>'Group Quarters and Households'!D29</f>
        <v>27494</v>
      </c>
      <c r="G297" s="88">
        <f>'Group Quarters and Households'!E29</f>
        <v>27294</v>
      </c>
      <c r="H297" s="88">
        <f>'Group Quarters and Households'!F29</f>
        <v>27163</v>
      </c>
      <c r="I297" s="88">
        <f>'Group Quarters and Households'!G29</f>
        <v>26966</v>
      </c>
      <c r="J297" s="88">
        <f>'Group Quarters and Households'!H29</f>
        <v>26732</v>
      </c>
      <c r="K297" s="88">
        <f>'Group Quarters and Households'!I29</f>
        <v>26499</v>
      </c>
    </row>
    <row r="298" spans="1:11" x14ac:dyDescent="0.25">
      <c r="A298" t="s">
        <v>46</v>
      </c>
      <c r="B298" t="s">
        <v>63</v>
      </c>
      <c r="C298" t="s">
        <v>12</v>
      </c>
      <c r="D298" s="88">
        <f>'Group Quarters and Households'!B30</f>
        <v>59028</v>
      </c>
      <c r="E298" s="88">
        <f>'Group Quarters and Households'!C30</f>
        <v>59152</v>
      </c>
      <c r="F298" s="88">
        <f>'Group Quarters and Households'!D30</f>
        <v>60337</v>
      </c>
      <c r="G298" s="88">
        <f>'Group Quarters and Households'!E30</f>
        <v>61449</v>
      </c>
      <c r="H298" s="88">
        <f>'Group Quarters and Households'!F30</f>
        <v>63023</v>
      </c>
      <c r="I298" s="88">
        <f>'Group Quarters and Households'!G30</f>
        <v>64069</v>
      </c>
      <c r="J298" s="88">
        <f>'Group Quarters and Households'!H30</f>
        <v>64851</v>
      </c>
      <c r="K298" s="88">
        <f>'Group Quarters and Households'!I30</f>
        <v>65635</v>
      </c>
    </row>
    <row r="299" spans="1:11" x14ac:dyDescent="0.25">
      <c r="A299" t="s">
        <v>21</v>
      </c>
      <c r="B299" t="s">
        <v>63</v>
      </c>
      <c r="C299" t="s">
        <v>12</v>
      </c>
      <c r="D299" s="88">
        <f>'Group Quarters and Households'!B31</f>
        <v>174721</v>
      </c>
      <c r="E299" s="88">
        <f>'Group Quarters and Households'!C31</f>
        <v>176403</v>
      </c>
      <c r="F299" s="88">
        <f>'Group Quarters and Households'!D31</f>
        <v>186684</v>
      </c>
      <c r="G299" s="88">
        <f>'Group Quarters and Households'!E31</f>
        <v>196262</v>
      </c>
      <c r="H299" s="88">
        <f>'Group Quarters and Households'!F31</f>
        <v>212154</v>
      </c>
      <c r="I299" s="88">
        <f>'Group Quarters and Households'!G31</f>
        <v>220829</v>
      </c>
      <c r="J299" s="88">
        <f>'Group Quarters and Households'!H31</f>
        <v>225898</v>
      </c>
      <c r="K299" s="88">
        <f>'Group Quarters and Households'!I31</f>
        <v>230968</v>
      </c>
    </row>
    <row r="300" spans="1:11" x14ac:dyDescent="0.25">
      <c r="A300" t="s">
        <v>47</v>
      </c>
      <c r="B300" t="s">
        <v>63</v>
      </c>
      <c r="C300" t="s">
        <v>12</v>
      </c>
      <c r="D300" s="88">
        <f>'Group Quarters and Households'!B32</f>
        <v>45576</v>
      </c>
      <c r="E300" s="88">
        <f>'Group Quarters and Households'!C32</f>
        <v>45546</v>
      </c>
      <c r="F300" s="88">
        <f>'Group Quarters and Households'!D32</f>
        <v>45606</v>
      </c>
      <c r="G300" s="88">
        <f>'Group Quarters and Households'!E32</f>
        <v>45914</v>
      </c>
      <c r="H300" s="88">
        <f>'Group Quarters and Households'!F32</f>
        <v>46267</v>
      </c>
      <c r="I300" s="88">
        <f>'Group Quarters and Households'!G32</f>
        <v>46558</v>
      </c>
      <c r="J300" s="88">
        <f>'Group Quarters and Households'!H32</f>
        <v>46833</v>
      </c>
      <c r="K300" s="88">
        <f>'Group Quarters and Households'!I32</f>
        <v>47106</v>
      </c>
    </row>
    <row r="301" spans="1:11" x14ac:dyDescent="0.25">
      <c r="A301" t="s">
        <v>22</v>
      </c>
      <c r="B301" t="s">
        <v>63</v>
      </c>
      <c r="C301" t="s">
        <v>12</v>
      </c>
      <c r="D301" s="88">
        <f>'Group Quarters and Households'!B33</f>
        <v>38624</v>
      </c>
      <c r="E301" s="88">
        <f>'Group Quarters and Households'!C33</f>
        <v>39121</v>
      </c>
      <c r="F301" s="88">
        <f>'Group Quarters and Households'!D33</f>
        <v>40972</v>
      </c>
      <c r="G301" s="88">
        <f>'Group Quarters and Households'!E33</f>
        <v>43040</v>
      </c>
      <c r="H301" s="88">
        <f>'Group Quarters and Households'!F33</f>
        <v>45313</v>
      </c>
      <c r="I301" s="88">
        <f>'Group Quarters and Households'!G33</f>
        <v>47353</v>
      </c>
      <c r="J301" s="88">
        <f>'Group Quarters and Households'!H33</f>
        <v>49273</v>
      </c>
      <c r="K301" s="88">
        <f>'Group Quarters and Households'!I33</f>
        <v>51194</v>
      </c>
    </row>
    <row r="302" spans="1:11" x14ac:dyDescent="0.25">
      <c r="A302" t="s">
        <v>48</v>
      </c>
      <c r="B302" t="s">
        <v>63</v>
      </c>
      <c r="C302" t="s">
        <v>12</v>
      </c>
      <c r="D302" s="88">
        <f>'Group Quarters and Households'!B34</f>
        <v>59681</v>
      </c>
      <c r="E302" s="88">
        <f>'Group Quarters and Households'!C34</f>
        <v>59615</v>
      </c>
      <c r="F302" s="88">
        <f>'Group Quarters and Households'!D34</f>
        <v>59636</v>
      </c>
      <c r="G302" s="88">
        <f>'Group Quarters and Households'!E34</f>
        <v>59496</v>
      </c>
      <c r="H302" s="88">
        <f>'Group Quarters and Households'!F34</f>
        <v>59574</v>
      </c>
      <c r="I302" s="88">
        <f>'Group Quarters and Households'!G34</f>
        <v>59403</v>
      </c>
      <c r="J302" s="88">
        <f>'Group Quarters and Households'!H34</f>
        <v>59105</v>
      </c>
      <c r="K302" s="88">
        <f>'Group Quarters and Households'!I34</f>
        <v>58806</v>
      </c>
    </row>
    <row r="303" spans="1:11" x14ac:dyDescent="0.25">
      <c r="A303" t="s">
        <v>49</v>
      </c>
      <c r="B303" t="s">
        <v>63</v>
      </c>
      <c r="C303" t="s">
        <v>12</v>
      </c>
      <c r="D303" s="88">
        <f>'Group Quarters and Households'!B35</f>
        <v>34690</v>
      </c>
      <c r="E303" s="88">
        <f>'Group Quarters and Households'!C35</f>
        <v>34876</v>
      </c>
      <c r="F303" s="88">
        <f>'Group Quarters and Households'!D35</f>
        <v>36140</v>
      </c>
      <c r="G303" s="88">
        <f>'Group Quarters and Households'!E35</f>
        <v>37371</v>
      </c>
      <c r="H303" s="88">
        <f>'Group Quarters and Households'!F35</f>
        <v>39030</v>
      </c>
      <c r="I303" s="88">
        <f>'Group Quarters and Households'!G35</f>
        <v>40202</v>
      </c>
      <c r="J303" s="88">
        <f>'Group Quarters and Households'!H35</f>
        <v>41130</v>
      </c>
      <c r="K303" s="88">
        <f>'Group Quarters and Households'!I35</f>
        <v>42057</v>
      </c>
    </row>
    <row r="304" spans="1:11" x14ac:dyDescent="0.25">
      <c r="A304" t="s">
        <v>50</v>
      </c>
      <c r="B304" t="s">
        <v>63</v>
      </c>
      <c r="C304" t="s">
        <v>12</v>
      </c>
      <c r="D304" s="88">
        <f>'Group Quarters and Households'!B36</f>
        <v>35101</v>
      </c>
      <c r="E304" s="88">
        <f>'Group Quarters and Households'!C36</f>
        <v>35122</v>
      </c>
      <c r="F304" s="88">
        <f>'Group Quarters and Households'!D36</f>
        <v>36508</v>
      </c>
      <c r="G304" s="88">
        <f>'Group Quarters and Households'!E36</f>
        <v>37058</v>
      </c>
      <c r="H304" s="88">
        <f>'Group Quarters and Households'!F36</f>
        <v>37767</v>
      </c>
      <c r="I304" s="88">
        <f>'Group Quarters and Households'!G36</f>
        <v>38293</v>
      </c>
      <c r="J304" s="88">
        <f>'Group Quarters and Households'!H36</f>
        <v>38729</v>
      </c>
      <c r="K304" s="88">
        <f>'Group Quarters and Households'!I36</f>
        <v>39165</v>
      </c>
    </row>
    <row r="305" spans="1:11" x14ac:dyDescent="0.25">
      <c r="A305" t="s">
        <v>23</v>
      </c>
      <c r="B305" t="s">
        <v>63</v>
      </c>
      <c r="C305" t="s">
        <v>12</v>
      </c>
      <c r="D305" s="88">
        <f>'Group Quarters and Households'!B37</f>
        <v>54046</v>
      </c>
      <c r="E305" s="88">
        <f>'Group Quarters and Households'!C37</f>
        <v>54696</v>
      </c>
      <c r="F305" s="88">
        <f>'Group Quarters and Households'!D37</f>
        <v>57481</v>
      </c>
      <c r="G305" s="88">
        <f>'Group Quarters and Households'!E37</f>
        <v>60741</v>
      </c>
      <c r="H305" s="88">
        <f>'Group Quarters and Households'!F37</f>
        <v>64267</v>
      </c>
      <c r="I305" s="88">
        <f>'Group Quarters and Households'!G37</f>
        <v>67490</v>
      </c>
      <c r="J305" s="88">
        <f>'Group Quarters and Households'!H37</f>
        <v>70562</v>
      </c>
      <c r="K305" s="88">
        <f>'Group Quarters and Households'!I37</f>
        <v>73634</v>
      </c>
    </row>
    <row r="306" spans="1:11" x14ac:dyDescent="0.25">
      <c r="A306" t="s">
        <v>51</v>
      </c>
      <c r="B306" t="s">
        <v>63</v>
      </c>
      <c r="C306" t="s">
        <v>12</v>
      </c>
      <c r="D306" s="88">
        <f>'Group Quarters and Households'!B38</f>
        <v>71109</v>
      </c>
      <c r="E306" s="88">
        <f>'Group Quarters and Households'!C38</f>
        <v>71022</v>
      </c>
      <c r="F306" s="88">
        <f>'Group Quarters and Households'!D38</f>
        <v>70744</v>
      </c>
      <c r="G306" s="88">
        <f>'Group Quarters and Households'!E38</f>
        <v>70388</v>
      </c>
      <c r="H306" s="88">
        <f>'Group Quarters and Households'!F38</f>
        <v>70085</v>
      </c>
      <c r="I306" s="88">
        <f>'Group Quarters and Households'!G38</f>
        <v>69717</v>
      </c>
      <c r="J306" s="88">
        <f>'Group Quarters and Households'!H38</f>
        <v>69313</v>
      </c>
      <c r="K306" s="88">
        <f>'Group Quarters and Households'!I38</f>
        <v>68908</v>
      </c>
    </row>
    <row r="307" spans="1:11" x14ac:dyDescent="0.25">
      <c r="A307" t="s">
        <v>24</v>
      </c>
      <c r="B307" t="s">
        <v>63</v>
      </c>
      <c r="C307" t="s">
        <v>12</v>
      </c>
      <c r="D307" s="88">
        <f>'Group Quarters and Households'!B39</f>
        <v>59661</v>
      </c>
      <c r="E307" s="88">
        <f>'Group Quarters and Households'!C39</f>
        <v>61452</v>
      </c>
      <c r="F307" s="88">
        <f>'Group Quarters and Households'!D39</f>
        <v>62812</v>
      </c>
      <c r="G307" s="88">
        <f>'Group Quarters and Households'!E39</f>
        <v>68578</v>
      </c>
      <c r="H307" s="88">
        <f>'Group Quarters and Households'!F39</f>
        <v>74658</v>
      </c>
      <c r="I307" s="88">
        <f>'Group Quarters and Households'!G39</f>
        <v>80381</v>
      </c>
      <c r="J307" s="88">
        <f>'Group Quarters and Households'!H39</f>
        <v>85924</v>
      </c>
      <c r="K307" s="88">
        <f>'Group Quarters and Households'!I39</f>
        <v>91468</v>
      </c>
    </row>
    <row r="308" spans="1:11" x14ac:dyDescent="0.25">
      <c r="A308" t="s">
        <v>53</v>
      </c>
      <c r="B308" t="s">
        <v>63</v>
      </c>
      <c r="C308" t="s">
        <v>90</v>
      </c>
      <c r="D308" s="89">
        <f t="shared" ref="D308:K308" si="49">SUM(D310:D324)</f>
        <v>1449212</v>
      </c>
      <c r="E308" s="88">
        <f t="shared" ref="E308" si="50">SUM(E310:E324)</f>
        <v>1454277</v>
      </c>
      <c r="F308" s="89">
        <f t="shared" si="49"/>
        <v>1497375</v>
      </c>
      <c r="G308" s="89">
        <f t="shared" si="49"/>
        <v>1545555</v>
      </c>
      <c r="H308" s="89">
        <f t="shared" si="49"/>
        <v>1630591</v>
      </c>
      <c r="I308" s="89">
        <f t="shared" si="49"/>
        <v>1706439</v>
      </c>
      <c r="J308" s="89">
        <f t="shared" si="49"/>
        <v>1780072</v>
      </c>
      <c r="K308" s="89">
        <f t="shared" si="49"/>
        <v>1843869</v>
      </c>
    </row>
    <row r="309" spans="1:11" x14ac:dyDescent="0.25">
      <c r="A309" t="s">
        <v>97</v>
      </c>
      <c r="B309" t="s">
        <v>63</v>
      </c>
      <c r="C309" t="s">
        <v>90</v>
      </c>
      <c r="D309" s="88">
        <f t="shared" ref="D309:K309" si="51">SUM(D310,D311,D313,D315:D316,D318:D320,D322,D324)</f>
        <v>1326415</v>
      </c>
      <c r="E309" s="88">
        <f t="shared" si="51"/>
        <v>1331509</v>
      </c>
      <c r="F309" s="88">
        <f t="shared" si="51"/>
        <v>1377318</v>
      </c>
      <c r="G309" s="88">
        <f t="shared" si="51"/>
        <v>1427369</v>
      </c>
      <c r="H309" s="88">
        <f t="shared" si="51"/>
        <v>1512472</v>
      </c>
      <c r="I309" s="88">
        <f t="shared" si="51"/>
        <v>1587281</v>
      </c>
      <c r="J309" s="88">
        <f t="shared" si="51"/>
        <v>1659628</v>
      </c>
      <c r="K309" s="88">
        <f t="shared" si="51"/>
        <v>1721970</v>
      </c>
    </row>
    <row r="310" spans="1:11" x14ac:dyDescent="0.25">
      <c r="A310" t="s">
        <v>18</v>
      </c>
      <c r="B310" t="s">
        <v>63</v>
      </c>
      <c r="C310" t="s">
        <v>90</v>
      </c>
      <c r="D310" s="81">
        <f>'Household Population by Age'!B25</f>
        <v>127391</v>
      </c>
      <c r="E310" s="81">
        <f>'Household Population by Age'!C25</f>
        <v>130250</v>
      </c>
      <c r="F310" s="81">
        <f>'Household Population by Age'!D25</f>
        <v>145158</v>
      </c>
      <c r="G310" s="81">
        <f>'Household Population by Age'!E25</f>
        <v>160190</v>
      </c>
      <c r="H310" s="81">
        <f>'Household Population by Age'!F25</f>
        <v>176842</v>
      </c>
      <c r="I310" s="81">
        <f>'Household Population by Age'!G25</f>
        <v>191683</v>
      </c>
      <c r="J310" s="81">
        <f>'Household Population by Age'!H25</f>
        <v>207006</v>
      </c>
      <c r="K310" s="81">
        <f>'Household Population by Age'!I25</f>
        <v>222463</v>
      </c>
    </row>
    <row r="311" spans="1:11" x14ac:dyDescent="0.25">
      <c r="A311" t="s">
        <v>19</v>
      </c>
      <c r="B311" t="s">
        <v>63</v>
      </c>
      <c r="C311" t="s">
        <v>90</v>
      </c>
      <c r="D311" s="81">
        <f>'Household Population by Age'!B26</f>
        <v>93480</v>
      </c>
      <c r="E311" s="81">
        <f>'Household Population by Age'!C26</f>
        <v>94481</v>
      </c>
      <c r="F311" s="81">
        <f>'Household Population by Age'!D26</f>
        <v>97089</v>
      </c>
      <c r="G311" s="81">
        <f>'Household Population by Age'!E26</f>
        <v>100198</v>
      </c>
      <c r="H311" s="81">
        <f>'Household Population by Age'!F26</f>
        <v>105596</v>
      </c>
      <c r="I311" s="81">
        <f>'Household Population by Age'!G26</f>
        <v>111585</v>
      </c>
      <c r="J311" s="81">
        <f>'Household Population by Age'!H26</f>
        <v>117826</v>
      </c>
      <c r="K311" s="81">
        <f>'Household Population by Age'!I26</f>
        <v>123686</v>
      </c>
    </row>
    <row r="312" spans="1:11" x14ac:dyDescent="0.25">
      <c r="A312" t="s">
        <v>44</v>
      </c>
      <c r="B312" t="s">
        <v>63</v>
      </c>
      <c r="C312" t="s">
        <v>90</v>
      </c>
      <c r="D312" s="81">
        <f>'Household Population by Age'!B27</f>
        <v>16906</v>
      </c>
      <c r="E312" s="81">
        <f>'Household Population by Age'!C27</f>
        <v>16878</v>
      </c>
      <c r="F312" s="81">
        <f>'Household Population by Age'!D27</f>
        <v>16928</v>
      </c>
      <c r="G312" s="81">
        <f>'Household Population by Age'!E27</f>
        <v>17200</v>
      </c>
      <c r="H312" s="81">
        <f>'Household Population by Age'!F27</f>
        <v>17529</v>
      </c>
      <c r="I312" s="81">
        <f>'Household Population by Age'!G27</f>
        <v>17830</v>
      </c>
      <c r="J312" s="81">
        <f>'Household Population by Age'!H27</f>
        <v>18212</v>
      </c>
      <c r="K312" s="81">
        <f>'Household Population by Age'!I27</f>
        <v>18621</v>
      </c>
    </row>
    <row r="313" spans="1:11" x14ac:dyDescent="0.25">
      <c r="A313" t="s">
        <v>20</v>
      </c>
      <c r="B313" t="s">
        <v>63</v>
      </c>
      <c r="C313" t="s">
        <v>90</v>
      </c>
      <c r="D313" s="81">
        <f>'Household Population by Age'!B28</f>
        <v>822102</v>
      </c>
      <c r="E313" s="81">
        <f>'Household Population by Age'!C28</f>
        <v>820468</v>
      </c>
      <c r="F313" s="81">
        <f>'Household Population by Age'!D28</f>
        <v>845543</v>
      </c>
      <c r="G313" s="81">
        <f>'Household Population by Age'!E28</f>
        <v>870544</v>
      </c>
      <c r="H313" s="81">
        <f>'Household Population by Age'!F28</f>
        <v>917397</v>
      </c>
      <c r="I313" s="81">
        <f>'Household Population by Age'!G28</f>
        <v>956274</v>
      </c>
      <c r="J313" s="81">
        <f>'Household Population by Age'!H28</f>
        <v>992560</v>
      </c>
      <c r="K313" s="81">
        <f>'Household Population by Age'!I28</f>
        <v>1020492</v>
      </c>
    </row>
    <row r="314" spans="1:11" x14ac:dyDescent="0.25">
      <c r="A314" t="s">
        <v>45</v>
      </c>
      <c r="B314" t="s">
        <v>63</v>
      </c>
      <c r="C314" t="s">
        <v>90</v>
      </c>
      <c r="D314" s="81">
        <f>'Household Population by Age'!B29</f>
        <v>16144</v>
      </c>
      <c r="E314" s="81">
        <f>'Household Population by Age'!C29</f>
        <v>16204</v>
      </c>
      <c r="F314" s="81">
        <f>'Household Population by Age'!D29</f>
        <v>15628</v>
      </c>
      <c r="G314" s="81">
        <f>'Household Population by Age'!E29</f>
        <v>15017</v>
      </c>
      <c r="H314" s="81">
        <f>'Household Population by Age'!F29</f>
        <v>14800</v>
      </c>
      <c r="I314" s="81">
        <f>'Household Population by Age'!G29</f>
        <v>14666</v>
      </c>
      <c r="J314" s="81">
        <f>'Household Population by Age'!H29</f>
        <v>14707</v>
      </c>
      <c r="K314" s="81">
        <f>'Household Population by Age'!I29</f>
        <v>14774</v>
      </c>
    </row>
    <row r="315" spans="1:11" x14ac:dyDescent="0.25">
      <c r="A315" t="s">
        <v>46</v>
      </c>
      <c r="B315" t="s">
        <v>63</v>
      </c>
      <c r="C315" t="s">
        <v>90</v>
      </c>
      <c r="D315" s="81">
        <f>'Household Population by Age'!B30</f>
        <v>32781</v>
      </c>
      <c r="E315" s="81">
        <f>'Household Population by Age'!C30</f>
        <v>32851</v>
      </c>
      <c r="F315" s="81">
        <f>'Household Population by Age'!D30</f>
        <v>32129</v>
      </c>
      <c r="G315" s="81">
        <f>'Household Population by Age'!E30</f>
        <v>31931</v>
      </c>
      <c r="H315" s="81">
        <f>'Household Population by Age'!F30</f>
        <v>32487</v>
      </c>
      <c r="I315" s="81">
        <f>'Household Population by Age'!G30</f>
        <v>33338</v>
      </c>
      <c r="J315" s="81">
        <f>'Household Population by Age'!H30</f>
        <v>34297</v>
      </c>
      <c r="K315" s="81">
        <f>'Household Population by Age'!I30</f>
        <v>35155</v>
      </c>
    </row>
    <row r="316" spans="1:11" x14ac:dyDescent="0.25">
      <c r="A316" t="s">
        <v>21</v>
      </c>
      <c r="B316" t="s">
        <v>63</v>
      </c>
      <c r="C316" t="s">
        <v>90</v>
      </c>
      <c r="D316" s="81">
        <f>'Household Population by Age'!B31</f>
        <v>103561</v>
      </c>
      <c r="E316" s="81">
        <f>'Household Population by Age'!C31</f>
        <v>104557</v>
      </c>
      <c r="F316" s="81">
        <f>'Household Population by Age'!D31</f>
        <v>107815</v>
      </c>
      <c r="G316" s="81">
        <f>'Household Population by Age'!E31</f>
        <v>111099</v>
      </c>
      <c r="H316" s="81">
        <f>'Household Population by Age'!F31</f>
        <v>119874</v>
      </c>
      <c r="I316" s="81">
        <f>'Household Population by Age'!G31</f>
        <v>126185</v>
      </c>
      <c r="J316" s="81">
        <f>'Household Population by Age'!H31</f>
        <v>131569</v>
      </c>
      <c r="K316" s="81">
        <f>'Household Population by Age'!I31</f>
        <v>135901</v>
      </c>
    </row>
    <row r="317" spans="1:11" x14ac:dyDescent="0.25">
      <c r="A317" t="s">
        <v>47</v>
      </c>
      <c r="B317" t="s">
        <v>63</v>
      </c>
      <c r="C317" t="s">
        <v>90</v>
      </c>
      <c r="D317" s="81">
        <f>'Household Population by Age'!B32</f>
        <v>26772</v>
      </c>
      <c r="E317" s="81">
        <f>'Household Population by Age'!C32</f>
        <v>26757</v>
      </c>
      <c r="F317" s="81">
        <f>'Household Population by Age'!D32</f>
        <v>26033</v>
      </c>
      <c r="G317" s="81">
        <f>'Household Population by Age'!E32</f>
        <v>25638</v>
      </c>
      <c r="H317" s="81">
        <f>'Household Population by Age'!F32</f>
        <v>25697</v>
      </c>
      <c r="I317" s="81">
        <f>'Household Population by Age'!G32</f>
        <v>25954</v>
      </c>
      <c r="J317" s="81">
        <f>'Household Population by Age'!H32</f>
        <v>26401</v>
      </c>
      <c r="K317" s="81">
        <f>'Household Population by Age'!I32</f>
        <v>26932</v>
      </c>
    </row>
    <row r="318" spans="1:11" x14ac:dyDescent="0.25">
      <c r="A318" t="s">
        <v>22</v>
      </c>
      <c r="B318" t="s">
        <v>63</v>
      </c>
      <c r="C318" t="s">
        <v>90</v>
      </c>
      <c r="D318" s="81">
        <f>'Household Population by Age'!B33</f>
        <v>22904</v>
      </c>
      <c r="E318" s="81">
        <f>'Household Population by Age'!C33</f>
        <v>23202</v>
      </c>
      <c r="F318" s="81">
        <f>'Household Population by Age'!D33</f>
        <v>23729</v>
      </c>
      <c r="G318" s="81">
        <f>'Household Population by Age'!E33</f>
        <v>24323</v>
      </c>
      <c r="H318" s="81">
        <f>'Household Population by Age'!F33</f>
        <v>25308</v>
      </c>
      <c r="I318" s="81">
        <f>'Household Population by Age'!G33</f>
        <v>26555</v>
      </c>
      <c r="J318" s="81">
        <f>'Household Population by Age'!H33</f>
        <v>27828</v>
      </c>
      <c r="K318" s="81">
        <f>'Household Population by Age'!I33</f>
        <v>29023</v>
      </c>
    </row>
    <row r="319" spans="1:11" x14ac:dyDescent="0.25">
      <c r="A319" t="s">
        <v>48</v>
      </c>
      <c r="B319" t="s">
        <v>63</v>
      </c>
      <c r="C319" t="s">
        <v>90</v>
      </c>
      <c r="D319" s="81">
        <f>'Household Population by Age'!B34</f>
        <v>34460</v>
      </c>
      <c r="E319" s="81">
        <f>'Household Population by Age'!C34</f>
        <v>34367</v>
      </c>
      <c r="F319" s="81">
        <f>'Household Population by Age'!D34</f>
        <v>33188</v>
      </c>
      <c r="G319" s="81">
        <f>'Household Population by Age'!E34</f>
        <v>32538</v>
      </c>
      <c r="H319" s="81">
        <f>'Household Population by Age'!F34</f>
        <v>33111</v>
      </c>
      <c r="I319" s="81">
        <f>'Household Population by Age'!G34</f>
        <v>33789</v>
      </c>
      <c r="J319" s="81">
        <f>'Household Population by Age'!H34</f>
        <v>34121</v>
      </c>
      <c r="K319" s="81">
        <f>'Household Population by Age'!I34</f>
        <v>34142</v>
      </c>
    </row>
    <row r="320" spans="1:11" x14ac:dyDescent="0.25">
      <c r="A320" t="s">
        <v>49</v>
      </c>
      <c r="B320" t="s">
        <v>63</v>
      </c>
      <c r="C320" t="s">
        <v>90</v>
      </c>
      <c r="D320" s="81">
        <f>'Household Population by Age'!B35</f>
        <v>20707</v>
      </c>
      <c r="E320" s="81">
        <f>'Household Population by Age'!C35</f>
        <v>20815</v>
      </c>
      <c r="F320" s="81">
        <f>'Household Population by Age'!D35</f>
        <v>21085</v>
      </c>
      <c r="G320" s="81">
        <f>'Household Population by Age'!E35</f>
        <v>21264</v>
      </c>
      <c r="H320" s="81">
        <f>'Household Population by Age'!F35</f>
        <v>21810</v>
      </c>
      <c r="I320" s="81">
        <f>'Household Population by Age'!G35</f>
        <v>22350</v>
      </c>
      <c r="J320" s="81">
        <f>'Household Population by Age'!H35</f>
        <v>23015</v>
      </c>
      <c r="K320" s="81">
        <f>'Household Population by Age'!I35</f>
        <v>23824</v>
      </c>
    </row>
    <row r="321" spans="1:11" x14ac:dyDescent="0.25">
      <c r="A321" t="s">
        <v>50</v>
      </c>
      <c r="B321" t="s">
        <v>63</v>
      </c>
      <c r="C321" t="s">
        <v>90</v>
      </c>
      <c r="D321" s="81">
        <f>'Household Population by Age'!B36</f>
        <v>20977</v>
      </c>
      <c r="E321" s="81">
        <f>'Household Population by Age'!C36</f>
        <v>20980</v>
      </c>
      <c r="F321" s="81">
        <f>'Household Population by Age'!D36</f>
        <v>21033</v>
      </c>
      <c r="G321" s="81">
        <f>'Household Population by Age'!E36</f>
        <v>20859</v>
      </c>
      <c r="H321" s="81">
        <f>'Household Population by Age'!F36</f>
        <v>21019</v>
      </c>
      <c r="I321" s="81">
        <f>'Household Population by Age'!G36</f>
        <v>21403</v>
      </c>
      <c r="J321" s="81">
        <f>'Household Population by Age'!H36</f>
        <v>21841</v>
      </c>
      <c r="K321" s="81">
        <f>'Household Population by Age'!I36</f>
        <v>22216</v>
      </c>
    </row>
    <row r="322" spans="1:11" x14ac:dyDescent="0.25">
      <c r="A322" t="s">
        <v>23</v>
      </c>
      <c r="B322" t="s">
        <v>63</v>
      </c>
      <c r="C322" t="s">
        <v>90</v>
      </c>
      <c r="D322" s="81">
        <f>'Household Population by Age'!B37</f>
        <v>32478</v>
      </c>
      <c r="E322" s="81">
        <f>'Household Population by Age'!C37</f>
        <v>32870</v>
      </c>
      <c r="F322" s="81">
        <f>'Household Population by Age'!D37</f>
        <v>34126</v>
      </c>
      <c r="G322" s="81">
        <f>'Household Population by Age'!E37</f>
        <v>35671</v>
      </c>
      <c r="H322" s="81">
        <f>'Household Population by Age'!F37</f>
        <v>37577</v>
      </c>
      <c r="I322" s="81">
        <f>'Household Population by Age'!G37</f>
        <v>39685</v>
      </c>
      <c r="J322" s="81">
        <f>'Household Population by Age'!H37</f>
        <v>41590</v>
      </c>
      <c r="K322" s="81">
        <f>'Household Population by Age'!I37</f>
        <v>43518</v>
      </c>
    </row>
    <row r="323" spans="1:11" x14ac:dyDescent="0.25">
      <c r="A323" t="s">
        <v>51</v>
      </c>
      <c r="B323" t="s">
        <v>63</v>
      </c>
      <c r="C323" t="s">
        <v>90</v>
      </c>
      <c r="D323" s="81">
        <f>'Household Population by Age'!B38</f>
        <v>41998</v>
      </c>
      <c r="E323" s="81">
        <f>'Household Population by Age'!C38</f>
        <v>41949</v>
      </c>
      <c r="F323" s="81">
        <f>'Household Population by Age'!D38</f>
        <v>40435</v>
      </c>
      <c r="G323" s="81">
        <f>'Household Population by Age'!E38</f>
        <v>39472</v>
      </c>
      <c r="H323" s="81">
        <f>'Household Population by Age'!F38</f>
        <v>39074</v>
      </c>
      <c r="I323" s="81">
        <f>'Household Population by Age'!G38</f>
        <v>39305</v>
      </c>
      <c r="J323" s="81">
        <f>'Household Population by Age'!H38</f>
        <v>39283</v>
      </c>
      <c r="K323" s="81">
        <f>'Household Population by Age'!I38</f>
        <v>39356</v>
      </c>
    </row>
    <row r="324" spans="1:11" x14ac:dyDescent="0.25">
      <c r="A324" t="s">
        <v>24</v>
      </c>
      <c r="B324" t="s">
        <v>63</v>
      </c>
      <c r="C324" t="s">
        <v>90</v>
      </c>
      <c r="D324" s="81">
        <f>'Household Population by Age'!B39</f>
        <v>36551</v>
      </c>
      <c r="E324" s="81">
        <f>'Household Population by Age'!C39</f>
        <v>37648</v>
      </c>
      <c r="F324" s="81">
        <f>'Household Population by Age'!D39</f>
        <v>37456</v>
      </c>
      <c r="G324" s="81">
        <f>'Household Population by Age'!E39</f>
        <v>39611</v>
      </c>
      <c r="H324" s="81">
        <f>'Household Population by Age'!F39</f>
        <v>42470</v>
      </c>
      <c r="I324" s="81">
        <f>'Household Population by Age'!G39</f>
        <v>45837</v>
      </c>
      <c r="J324" s="81">
        <f>'Household Population by Age'!H39</f>
        <v>49816</v>
      </c>
      <c r="K324" s="81">
        <f>'Household Population by Age'!I39</f>
        <v>53766</v>
      </c>
    </row>
    <row r="325" spans="1:11" x14ac:dyDescent="0.25">
      <c r="A325" t="s">
        <v>53</v>
      </c>
      <c r="B325" t="s">
        <v>63</v>
      </c>
      <c r="C325" t="s">
        <v>91</v>
      </c>
      <c r="D325" s="89">
        <f t="shared" ref="D325:K325" si="52">SUM(D327:D341)</f>
        <v>341985</v>
      </c>
      <c r="E325" s="88">
        <f t="shared" ref="E325" si="53">SUM(E327:E341)</f>
        <v>343454</v>
      </c>
      <c r="F325" s="89">
        <f t="shared" si="52"/>
        <v>399572</v>
      </c>
      <c r="G325" s="89">
        <f t="shared" si="52"/>
        <v>447734</v>
      </c>
      <c r="H325" s="89">
        <f t="shared" si="52"/>
        <v>481644</v>
      </c>
      <c r="I325" s="89">
        <f t="shared" si="52"/>
        <v>496398</v>
      </c>
      <c r="J325" s="89">
        <f t="shared" si="52"/>
        <v>503530</v>
      </c>
      <c r="K325" s="89">
        <f t="shared" si="52"/>
        <v>518728</v>
      </c>
    </row>
    <row r="326" spans="1:11" x14ac:dyDescent="0.25">
      <c r="A326" t="s">
        <v>97</v>
      </c>
      <c r="B326" t="s">
        <v>63</v>
      </c>
      <c r="C326" t="s">
        <v>91</v>
      </c>
      <c r="D326" s="88">
        <f t="shared" ref="D326:K326" si="54">SUM(D327,D328,D330,D332:D333,D335:D337,D339,D341)</f>
        <v>303790</v>
      </c>
      <c r="E326" s="88">
        <f t="shared" si="54"/>
        <v>305239</v>
      </c>
      <c r="F326" s="88">
        <f t="shared" si="54"/>
        <v>356702</v>
      </c>
      <c r="G326" s="88">
        <f t="shared" si="54"/>
        <v>401400</v>
      </c>
      <c r="H326" s="88">
        <f t="shared" si="54"/>
        <v>433916</v>
      </c>
      <c r="I326" s="88">
        <f t="shared" si="54"/>
        <v>448826</v>
      </c>
      <c r="J326" s="88">
        <f t="shared" si="54"/>
        <v>456784</v>
      </c>
      <c r="K326" s="88">
        <f t="shared" si="54"/>
        <v>473007</v>
      </c>
    </row>
    <row r="327" spans="1:11" x14ac:dyDescent="0.25">
      <c r="A327" t="s">
        <v>18</v>
      </c>
      <c r="B327" t="s">
        <v>63</v>
      </c>
      <c r="C327" t="s">
        <v>91</v>
      </c>
      <c r="D327" s="81">
        <f>'Household Population by Age'!B45</f>
        <v>31347</v>
      </c>
      <c r="E327" s="81">
        <f>'Household Population by Age'!C45</f>
        <v>32050</v>
      </c>
      <c r="F327" s="81">
        <f>'Household Population by Age'!D45</f>
        <v>41049</v>
      </c>
      <c r="G327" s="81">
        <f>'Household Population by Age'!E45</f>
        <v>51437</v>
      </c>
      <c r="H327" s="81">
        <f>'Household Population by Age'!F45</f>
        <v>61823</v>
      </c>
      <c r="I327" s="81">
        <f>'Household Population by Age'!G45</f>
        <v>70516</v>
      </c>
      <c r="J327" s="81">
        <f>'Household Population by Age'!H45</f>
        <v>77533</v>
      </c>
      <c r="K327" s="81">
        <f>'Household Population by Age'!I45</f>
        <v>84802</v>
      </c>
    </row>
    <row r="328" spans="1:11" x14ac:dyDescent="0.25">
      <c r="A328" t="s">
        <v>19</v>
      </c>
      <c r="B328" t="s">
        <v>63</v>
      </c>
      <c r="C328" t="s">
        <v>91</v>
      </c>
      <c r="D328" s="81">
        <f>'Household Population by Age'!B46</f>
        <v>25399</v>
      </c>
      <c r="E328" s="81">
        <f>'Household Population by Age'!C46</f>
        <v>25671</v>
      </c>
      <c r="F328" s="81">
        <f>'Household Population by Age'!D46</f>
        <v>29001</v>
      </c>
      <c r="G328" s="81">
        <f>'Household Population by Age'!E46</f>
        <v>32417</v>
      </c>
      <c r="H328" s="81">
        <f>'Household Population by Age'!F46</f>
        <v>34331</v>
      </c>
      <c r="I328" s="81">
        <f>'Household Population by Age'!G46</f>
        <v>34943</v>
      </c>
      <c r="J328" s="81">
        <f>'Household Population by Age'!H46</f>
        <v>34960</v>
      </c>
      <c r="K328" s="81">
        <f>'Household Population by Age'!I46</f>
        <v>35417</v>
      </c>
    </row>
    <row r="329" spans="1:11" x14ac:dyDescent="0.25">
      <c r="A329" t="s">
        <v>44</v>
      </c>
      <c r="B329" t="s">
        <v>63</v>
      </c>
      <c r="C329" t="s">
        <v>91</v>
      </c>
      <c r="D329" s="81">
        <f>'Household Population by Age'!B47</f>
        <v>5098</v>
      </c>
      <c r="E329" s="81">
        <f>'Household Population by Age'!C47</f>
        <v>5108</v>
      </c>
      <c r="F329" s="81">
        <f>'Household Population by Age'!D47</f>
        <v>5548</v>
      </c>
      <c r="G329" s="81">
        <f>'Household Population by Age'!E47</f>
        <v>5968</v>
      </c>
      <c r="H329" s="81">
        <f>'Household Population by Age'!F47</f>
        <v>6149</v>
      </c>
      <c r="I329" s="81">
        <f>'Household Population by Age'!G47</f>
        <v>6188</v>
      </c>
      <c r="J329" s="81">
        <f>'Household Population by Age'!H47</f>
        <v>6135</v>
      </c>
      <c r="K329" s="81">
        <f>'Household Population by Age'!I47</f>
        <v>6090</v>
      </c>
    </row>
    <row r="330" spans="1:11" x14ac:dyDescent="0.25">
      <c r="A330" t="s">
        <v>20</v>
      </c>
      <c r="B330" t="s">
        <v>63</v>
      </c>
      <c r="C330" t="s">
        <v>91</v>
      </c>
      <c r="D330" s="81">
        <f>'Household Population by Age'!B48</f>
        <v>163681</v>
      </c>
      <c r="E330" s="81">
        <f>'Household Population by Age'!C48</f>
        <v>163356</v>
      </c>
      <c r="F330" s="81">
        <f>'Household Population by Age'!D48</f>
        <v>189905</v>
      </c>
      <c r="G330" s="81">
        <f>'Household Population by Age'!E48</f>
        <v>209447</v>
      </c>
      <c r="H330" s="81">
        <f>'Household Population by Age'!F48</f>
        <v>221547</v>
      </c>
      <c r="I330" s="81">
        <f>'Household Population by Age'!G48</f>
        <v>224872</v>
      </c>
      <c r="J330" s="81">
        <f>'Household Population by Age'!H48</f>
        <v>226381</v>
      </c>
      <c r="K330" s="81">
        <f>'Household Population by Age'!I48</f>
        <v>234103</v>
      </c>
    </row>
    <row r="331" spans="1:11" x14ac:dyDescent="0.25">
      <c r="A331" t="s">
        <v>45</v>
      </c>
      <c r="B331" t="s">
        <v>63</v>
      </c>
      <c r="C331" t="s">
        <v>91</v>
      </c>
      <c r="D331" s="81">
        <f>'Household Population by Age'!B49</f>
        <v>5387</v>
      </c>
      <c r="E331" s="81">
        <f>'Household Population by Age'!C49</f>
        <v>5404</v>
      </c>
      <c r="F331" s="81">
        <f>'Household Population by Age'!D49</f>
        <v>5970</v>
      </c>
      <c r="G331" s="81">
        <f>'Household Population by Age'!E49</f>
        <v>6406</v>
      </c>
      <c r="H331" s="81">
        <f>'Household Population by Age'!F49</f>
        <v>6565</v>
      </c>
      <c r="I331" s="81">
        <f>'Household Population by Age'!G49</f>
        <v>6542</v>
      </c>
      <c r="J331" s="81">
        <f>'Household Population by Age'!H49</f>
        <v>6351</v>
      </c>
      <c r="K331" s="81">
        <f>'Household Population by Age'!I49</f>
        <v>6114</v>
      </c>
    </row>
    <row r="332" spans="1:11" x14ac:dyDescent="0.25">
      <c r="A332" t="s">
        <v>46</v>
      </c>
      <c r="B332" t="s">
        <v>63</v>
      </c>
      <c r="C332" t="s">
        <v>91</v>
      </c>
      <c r="D332" s="81">
        <f>'Household Population by Age'!B50</f>
        <v>11379</v>
      </c>
      <c r="E332" s="81">
        <f>'Household Population by Age'!C50</f>
        <v>11400</v>
      </c>
      <c r="F332" s="81">
        <f>'Household Population by Age'!D50</f>
        <v>13002</v>
      </c>
      <c r="G332" s="81">
        <f>'Household Population by Age'!E50</f>
        <v>14042</v>
      </c>
      <c r="H332" s="81">
        <f>'Household Population by Age'!F50</f>
        <v>14477</v>
      </c>
      <c r="I332" s="81">
        <f>'Household Population by Age'!G50</f>
        <v>14245</v>
      </c>
      <c r="J332" s="81">
        <f>'Household Population by Age'!H50</f>
        <v>13779</v>
      </c>
      <c r="K332" s="81">
        <f>'Household Population by Age'!I50</f>
        <v>13430</v>
      </c>
    </row>
    <row r="333" spans="1:11" x14ac:dyDescent="0.25">
      <c r="A333" t="s">
        <v>21</v>
      </c>
      <c r="B333" t="s">
        <v>63</v>
      </c>
      <c r="C333" t="s">
        <v>91</v>
      </c>
      <c r="D333" s="81">
        <f>'Household Population by Age'!B51</f>
        <v>30031</v>
      </c>
      <c r="E333" s="81">
        <f>'Household Population by Age'!C51</f>
        <v>30320</v>
      </c>
      <c r="F333" s="81">
        <f>'Household Population by Age'!D51</f>
        <v>35084</v>
      </c>
      <c r="G333" s="81">
        <f>'Household Population by Age'!E51</f>
        <v>39306</v>
      </c>
      <c r="H333" s="81">
        <f>'Household Population by Age'!F51</f>
        <v>42816</v>
      </c>
      <c r="I333" s="81">
        <f>'Household Population by Age'!G51</f>
        <v>43167</v>
      </c>
      <c r="J333" s="81">
        <f>'Household Population by Age'!H51</f>
        <v>42127</v>
      </c>
      <c r="K333" s="81">
        <f>'Household Population by Age'!I51</f>
        <v>42136</v>
      </c>
    </row>
    <row r="334" spans="1:11" x14ac:dyDescent="0.25">
      <c r="A334" t="s">
        <v>47</v>
      </c>
      <c r="B334" t="s">
        <v>63</v>
      </c>
      <c r="C334" t="s">
        <v>91</v>
      </c>
      <c r="D334" s="81">
        <f>'Household Population by Age'!B52</f>
        <v>8529</v>
      </c>
      <c r="E334" s="81">
        <f>'Household Population by Age'!C52</f>
        <v>8521</v>
      </c>
      <c r="F334" s="81">
        <f>'Household Population by Age'!D52</f>
        <v>9500</v>
      </c>
      <c r="G334" s="81">
        <f>'Household Population by Age'!E52</f>
        <v>10335</v>
      </c>
      <c r="H334" s="81">
        <f>'Household Population by Age'!F52</f>
        <v>10611</v>
      </c>
      <c r="I334" s="81">
        <f>'Household Population by Age'!G52</f>
        <v>10655</v>
      </c>
      <c r="J334" s="81">
        <f>'Household Population by Age'!H52</f>
        <v>10560</v>
      </c>
      <c r="K334" s="81">
        <f>'Household Population by Age'!I52</f>
        <v>10410</v>
      </c>
    </row>
    <row r="335" spans="1:11" x14ac:dyDescent="0.25">
      <c r="A335" t="s">
        <v>22</v>
      </c>
      <c r="B335" t="s">
        <v>63</v>
      </c>
      <c r="C335" t="s">
        <v>91</v>
      </c>
      <c r="D335" s="81">
        <f>'Household Population by Age'!B53</f>
        <v>6862</v>
      </c>
      <c r="E335" s="81">
        <f>'Household Population by Age'!C53</f>
        <v>6949</v>
      </c>
      <c r="F335" s="81">
        <f>'Household Population by Age'!D53</f>
        <v>8244</v>
      </c>
      <c r="G335" s="81">
        <f>'Household Population by Age'!E53</f>
        <v>9613</v>
      </c>
      <c r="H335" s="81">
        <f>'Household Population by Age'!F53</f>
        <v>10606</v>
      </c>
      <c r="I335" s="81">
        <f>'Household Population by Age'!G53</f>
        <v>11287</v>
      </c>
      <c r="J335" s="81">
        <f>'Household Population by Age'!H53</f>
        <v>11559</v>
      </c>
      <c r="K335" s="81">
        <f>'Household Population by Age'!I53</f>
        <v>11871</v>
      </c>
    </row>
    <row r="336" spans="1:11" x14ac:dyDescent="0.25">
      <c r="A336" t="s">
        <v>48</v>
      </c>
      <c r="B336" t="s">
        <v>63</v>
      </c>
      <c r="C336" t="s">
        <v>91</v>
      </c>
      <c r="D336" s="81">
        <f>'Household Population by Age'!B54</f>
        <v>11495</v>
      </c>
      <c r="E336" s="81">
        <f>'Household Population by Age'!C54</f>
        <v>11508</v>
      </c>
      <c r="F336" s="81">
        <f>'Household Population by Age'!D54</f>
        <v>12713</v>
      </c>
      <c r="G336" s="81">
        <f>'Household Population by Age'!E54</f>
        <v>13372</v>
      </c>
      <c r="H336" s="81">
        <f>'Household Population by Age'!F54</f>
        <v>13339</v>
      </c>
      <c r="I336" s="81">
        <f>'Household Population by Age'!G54</f>
        <v>12813</v>
      </c>
      <c r="J336" s="81">
        <f>'Household Population by Age'!H54</f>
        <v>12078</v>
      </c>
      <c r="K336" s="81">
        <f>'Household Population by Age'!I54</f>
        <v>11529</v>
      </c>
    </row>
    <row r="337" spans="1:11" x14ac:dyDescent="0.25">
      <c r="A337" t="s">
        <v>49</v>
      </c>
      <c r="B337" t="s">
        <v>63</v>
      </c>
      <c r="C337" t="s">
        <v>91</v>
      </c>
      <c r="D337" s="81">
        <f>'Household Population by Age'!B55</f>
        <v>6319</v>
      </c>
      <c r="E337" s="81">
        <f>'Household Population by Age'!C55</f>
        <v>6356</v>
      </c>
      <c r="F337" s="81">
        <f>'Household Population by Age'!D55</f>
        <v>7614</v>
      </c>
      <c r="G337" s="81">
        <f>'Household Population by Age'!E55</f>
        <v>8600</v>
      </c>
      <c r="H337" s="81">
        <f>'Household Population by Age'!F55</f>
        <v>9377</v>
      </c>
      <c r="I337" s="81">
        <f>'Household Population by Age'!G55</f>
        <v>9863</v>
      </c>
      <c r="J337" s="81">
        <f>'Household Population by Age'!H55</f>
        <v>10106</v>
      </c>
      <c r="K337" s="81">
        <f>'Household Population by Age'!I55</f>
        <v>10283</v>
      </c>
    </row>
    <row r="338" spans="1:11" x14ac:dyDescent="0.25">
      <c r="A338" t="s">
        <v>50</v>
      </c>
      <c r="B338" t="s">
        <v>63</v>
      </c>
      <c r="C338" t="s">
        <v>91</v>
      </c>
      <c r="D338" s="81">
        <f>'Household Population by Age'!B56</f>
        <v>6029</v>
      </c>
      <c r="E338" s="81">
        <f>'Household Population by Age'!C56</f>
        <v>6047</v>
      </c>
      <c r="F338" s="81">
        <f>'Household Population by Age'!D56</f>
        <v>7136</v>
      </c>
      <c r="G338" s="81">
        <f>'Household Population by Age'!E56</f>
        <v>7853</v>
      </c>
      <c r="H338" s="81">
        <f>'Household Population by Age'!F56</f>
        <v>8333</v>
      </c>
      <c r="I338" s="81">
        <f>'Household Population by Age'!G56</f>
        <v>8370</v>
      </c>
      <c r="J338" s="81">
        <f>'Household Population by Age'!H56</f>
        <v>8293</v>
      </c>
      <c r="K338" s="81">
        <f>'Household Population by Age'!I56</f>
        <v>8249</v>
      </c>
    </row>
    <row r="339" spans="1:11" x14ac:dyDescent="0.25">
      <c r="A339" t="s">
        <v>23</v>
      </c>
      <c r="B339" t="s">
        <v>63</v>
      </c>
      <c r="C339" t="s">
        <v>91</v>
      </c>
      <c r="D339" s="81">
        <f>'Household Population by Age'!B57</f>
        <v>9266</v>
      </c>
      <c r="E339" s="81">
        <f>'Household Population by Age'!C57</f>
        <v>9377</v>
      </c>
      <c r="F339" s="81">
        <f>'Household Population by Age'!D57</f>
        <v>10772</v>
      </c>
      <c r="G339" s="81">
        <f>'Household Population by Age'!E57</f>
        <v>12145</v>
      </c>
      <c r="H339" s="81">
        <f>'Household Population by Age'!F57</f>
        <v>13351</v>
      </c>
      <c r="I339" s="81">
        <f>'Household Population by Age'!G57</f>
        <v>14154</v>
      </c>
      <c r="J339" s="81">
        <f>'Household Population by Age'!H57</f>
        <v>14738</v>
      </c>
      <c r="K339" s="81">
        <f>'Household Population by Age'!I57</f>
        <v>15204</v>
      </c>
    </row>
    <row r="340" spans="1:11" x14ac:dyDescent="0.25">
      <c r="A340" t="s">
        <v>51</v>
      </c>
      <c r="B340" t="s">
        <v>63</v>
      </c>
      <c r="C340" t="s">
        <v>91</v>
      </c>
      <c r="D340" s="81">
        <f>'Household Population by Age'!B58</f>
        <v>13152</v>
      </c>
      <c r="E340" s="81">
        <f>'Household Population by Age'!C58</f>
        <v>13135</v>
      </c>
      <c r="F340" s="81">
        <f>'Household Population by Age'!D58</f>
        <v>14716</v>
      </c>
      <c r="G340" s="81">
        <f>'Household Population by Age'!E58</f>
        <v>15772</v>
      </c>
      <c r="H340" s="81">
        <f>'Household Population by Age'!F58</f>
        <v>16070</v>
      </c>
      <c r="I340" s="81">
        <f>'Household Population by Age'!G58</f>
        <v>15817</v>
      </c>
      <c r="J340" s="81">
        <f>'Household Population by Age'!H58</f>
        <v>15407</v>
      </c>
      <c r="K340" s="81">
        <f>'Household Population by Age'!I58</f>
        <v>14858</v>
      </c>
    </row>
    <row r="341" spans="1:11" x14ac:dyDescent="0.25">
      <c r="A341" t="s">
        <v>24</v>
      </c>
      <c r="B341" t="s">
        <v>63</v>
      </c>
      <c r="C341" t="s">
        <v>91</v>
      </c>
      <c r="D341" s="81">
        <f>'Household Population by Age'!B59</f>
        <v>8011</v>
      </c>
      <c r="E341" s="81">
        <f>'Household Population by Age'!C59</f>
        <v>8252</v>
      </c>
      <c r="F341" s="81">
        <f>'Household Population by Age'!D59</f>
        <v>9318</v>
      </c>
      <c r="G341" s="81">
        <f>'Household Population by Age'!E59</f>
        <v>11021</v>
      </c>
      <c r="H341" s="81">
        <f>'Household Population by Age'!F59</f>
        <v>12249</v>
      </c>
      <c r="I341" s="81">
        <f>'Household Population by Age'!G59</f>
        <v>12966</v>
      </c>
      <c r="J341" s="81">
        <f>'Household Population by Age'!H59</f>
        <v>13523</v>
      </c>
      <c r="K341" s="81">
        <f>'Household Population by Age'!I59</f>
        <v>14232</v>
      </c>
    </row>
    <row r="342" spans="1:11" x14ac:dyDescent="0.25">
      <c r="A342" t="s">
        <v>53</v>
      </c>
      <c r="B342" t="s">
        <v>63</v>
      </c>
      <c r="C342" t="s">
        <v>89</v>
      </c>
      <c r="D342" s="89">
        <f t="shared" ref="D342:K342" si="55">SUM(D344:D358)</f>
        <v>561147</v>
      </c>
      <c r="E342" s="88">
        <f t="shared" ref="E342" si="56">SUM(E344:E358)</f>
        <v>564187</v>
      </c>
      <c r="F342" s="89">
        <f t="shared" si="55"/>
        <v>586400</v>
      </c>
      <c r="G342" s="89">
        <f t="shared" si="55"/>
        <v>608728</v>
      </c>
      <c r="H342" s="89">
        <f t="shared" si="55"/>
        <v>636423</v>
      </c>
      <c r="I342" s="89">
        <f t="shared" si="55"/>
        <v>660497</v>
      </c>
      <c r="J342" s="89">
        <f t="shared" si="55"/>
        <v>678428</v>
      </c>
      <c r="K342" s="89">
        <f t="shared" si="55"/>
        <v>698131</v>
      </c>
    </row>
    <row r="343" spans="1:11" x14ac:dyDescent="0.25">
      <c r="A343" t="s">
        <v>97</v>
      </c>
      <c r="B343" t="s">
        <v>63</v>
      </c>
      <c r="C343" t="s">
        <v>89</v>
      </c>
      <c r="D343" s="88">
        <f t="shared" ref="D343:K343" si="57">SUM(D344,D345,D347,D349:D350,D352:D354,D356,D358)</f>
        <v>514208</v>
      </c>
      <c r="E343" s="88">
        <f t="shared" si="57"/>
        <v>517270</v>
      </c>
      <c r="F343" s="88">
        <f t="shared" si="57"/>
        <v>539882</v>
      </c>
      <c r="G343" s="88">
        <f t="shared" si="57"/>
        <v>562916</v>
      </c>
      <c r="H343" s="88">
        <f t="shared" si="57"/>
        <v>590693</v>
      </c>
      <c r="I343" s="88">
        <f t="shared" si="57"/>
        <v>614819</v>
      </c>
      <c r="J343" s="88">
        <f t="shared" si="57"/>
        <v>632573</v>
      </c>
      <c r="K343" s="88">
        <f t="shared" si="57"/>
        <v>652072</v>
      </c>
    </row>
    <row r="344" spans="1:11" x14ac:dyDescent="0.25">
      <c r="A344" t="s">
        <v>18</v>
      </c>
      <c r="B344" t="s">
        <v>63</v>
      </c>
      <c r="C344" t="s">
        <v>89</v>
      </c>
      <c r="D344" s="81">
        <f>'Household Population by Age'!B5</f>
        <v>53686</v>
      </c>
      <c r="E344" s="81">
        <f>'Household Population by Age'!C5</f>
        <v>55733</v>
      </c>
      <c r="F344" s="81">
        <f>'Household Population by Age'!D5</f>
        <v>57779</v>
      </c>
      <c r="G344" s="81">
        <f>'Household Population by Age'!E5</f>
        <v>62454</v>
      </c>
      <c r="H344" s="81">
        <f>'Household Population by Age'!F5</f>
        <v>68385</v>
      </c>
      <c r="I344" s="81">
        <f>'Household Population by Age'!G5</f>
        <v>74536</v>
      </c>
      <c r="J344" s="81">
        <f>'Household Population by Age'!H5</f>
        <v>80238</v>
      </c>
      <c r="K344" s="81">
        <f>'Household Population by Age'!I5</f>
        <v>85554</v>
      </c>
    </row>
    <row r="345" spans="1:11" x14ac:dyDescent="0.25">
      <c r="A345" t="s">
        <v>19</v>
      </c>
      <c r="B345" t="s">
        <v>63</v>
      </c>
      <c r="C345" t="s">
        <v>89</v>
      </c>
      <c r="D345" s="81">
        <f>'Household Population by Age'!B6</f>
        <v>37440</v>
      </c>
      <c r="E345" s="81">
        <f>'Household Population by Age'!C6</f>
        <v>37841</v>
      </c>
      <c r="F345" s="81">
        <f>'Household Population by Age'!D6</f>
        <v>39868</v>
      </c>
      <c r="G345" s="81">
        <f>'Household Population by Age'!E6</f>
        <v>42432</v>
      </c>
      <c r="H345" s="81">
        <f>'Household Population by Age'!F6</f>
        <v>45293</v>
      </c>
      <c r="I345" s="81">
        <f>'Household Population by Age'!G6</f>
        <v>47627</v>
      </c>
      <c r="J345" s="81">
        <f>'Household Population by Age'!H6</f>
        <v>49683</v>
      </c>
      <c r="K345" s="81">
        <f>'Household Population by Age'!I6</f>
        <v>51680</v>
      </c>
    </row>
    <row r="346" spans="1:11" x14ac:dyDescent="0.25">
      <c r="A346" t="s">
        <v>44</v>
      </c>
      <c r="B346" t="s">
        <v>63</v>
      </c>
      <c r="C346" t="s">
        <v>89</v>
      </c>
      <c r="D346" s="81">
        <f>'Household Population by Age'!B7</f>
        <v>6614</v>
      </c>
      <c r="E346" s="81">
        <f>'Household Population by Age'!C7</f>
        <v>6600</v>
      </c>
      <c r="F346" s="81">
        <f>'Household Population by Age'!D7</f>
        <v>6617</v>
      </c>
      <c r="G346" s="81">
        <f>'Household Population by Age'!E7</f>
        <v>6510</v>
      </c>
      <c r="H346" s="81">
        <f>'Household Population by Age'!F7</f>
        <v>6617</v>
      </c>
      <c r="I346" s="81">
        <f>'Household Population by Age'!G7</f>
        <v>6856</v>
      </c>
      <c r="J346" s="81">
        <f>'Household Population by Age'!H7</f>
        <v>7091</v>
      </c>
      <c r="K346" s="81">
        <f>'Household Population by Age'!I7</f>
        <v>7290</v>
      </c>
    </row>
    <row r="347" spans="1:11" x14ac:dyDescent="0.25">
      <c r="A347" t="s">
        <v>20</v>
      </c>
      <c r="B347" t="s">
        <v>63</v>
      </c>
      <c r="C347" t="s">
        <v>89</v>
      </c>
      <c r="D347" s="81">
        <f>'Household Population by Age'!B8</f>
        <v>309436</v>
      </c>
      <c r="E347" s="81">
        <f>'Household Population by Age'!C8</f>
        <v>308853</v>
      </c>
      <c r="F347" s="81">
        <f>'Household Population by Age'!D8</f>
        <v>324448</v>
      </c>
      <c r="G347" s="81">
        <f>'Household Population by Age'!E8</f>
        <v>335629</v>
      </c>
      <c r="H347" s="81">
        <f>'Household Population by Age'!F8</f>
        <v>347848</v>
      </c>
      <c r="I347" s="81">
        <f>'Household Population by Age'!G8</f>
        <v>359163</v>
      </c>
      <c r="J347" s="81">
        <f>'Household Population by Age'!H8</f>
        <v>366055</v>
      </c>
      <c r="K347" s="81">
        <f>'Household Population by Age'!I8</f>
        <v>375090</v>
      </c>
    </row>
    <row r="348" spans="1:11" x14ac:dyDescent="0.25">
      <c r="A348" t="s">
        <v>45</v>
      </c>
      <c r="B348" t="s">
        <v>63</v>
      </c>
      <c r="C348" t="s">
        <v>89</v>
      </c>
      <c r="D348" s="81">
        <f>'Household Population by Age'!B9</f>
        <v>5996</v>
      </c>
      <c r="E348" s="81">
        <f>'Household Population by Age'!C9</f>
        <v>6016</v>
      </c>
      <c r="F348" s="81">
        <f>'Household Population by Age'!D9</f>
        <v>5896</v>
      </c>
      <c r="G348" s="81">
        <f>'Household Population by Age'!E9</f>
        <v>5871</v>
      </c>
      <c r="H348" s="81">
        <f>'Household Population by Age'!F9</f>
        <v>5798</v>
      </c>
      <c r="I348" s="81">
        <f>'Household Population by Age'!G9</f>
        <v>5758</v>
      </c>
      <c r="J348" s="81">
        <f>'Household Population by Age'!H9</f>
        <v>5674</v>
      </c>
      <c r="K348" s="81">
        <f>'Household Population by Age'!I9</f>
        <v>5611</v>
      </c>
    </row>
    <row r="349" spans="1:11" x14ac:dyDescent="0.25">
      <c r="A349" t="s">
        <v>46</v>
      </c>
      <c r="B349" t="s">
        <v>63</v>
      </c>
      <c r="C349" t="s">
        <v>89</v>
      </c>
      <c r="D349" s="81">
        <f>'Household Population by Age'!B10</f>
        <v>14868</v>
      </c>
      <c r="E349" s="81">
        <f>'Household Population by Age'!C10</f>
        <v>14901</v>
      </c>
      <c r="F349" s="81">
        <f>'Household Population by Age'!D10</f>
        <v>15206</v>
      </c>
      <c r="G349" s="81">
        <f>'Household Population by Age'!E10</f>
        <v>15476</v>
      </c>
      <c r="H349" s="81">
        <f>'Household Population by Age'!F10</f>
        <v>16059</v>
      </c>
      <c r="I349" s="81">
        <f>'Household Population by Age'!G10</f>
        <v>16486</v>
      </c>
      <c r="J349" s="81">
        <f>'Household Population by Age'!H10</f>
        <v>16775</v>
      </c>
      <c r="K349" s="81">
        <f>'Household Population by Age'!I10</f>
        <v>17050</v>
      </c>
    </row>
    <row r="350" spans="1:11" x14ac:dyDescent="0.25">
      <c r="A350" t="s">
        <v>21</v>
      </c>
      <c r="B350" t="s">
        <v>63</v>
      </c>
      <c r="C350" t="s">
        <v>89</v>
      </c>
      <c r="D350" s="81">
        <f>'Household Population by Age'!B11</f>
        <v>41129</v>
      </c>
      <c r="E350" s="81">
        <f>'Household Population by Age'!C11</f>
        <v>41526</v>
      </c>
      <c r="F350" s="81">
        <f>'Household Population by Age'!D11</f>
        <v>43785</v>
      </c>
      <c r="G350" s="81">
        <f>'Household Population by Age'!E11</f>
        <v>45857</v>
      </c>
      <c r="H350" s="81">
        <f>'Household Population by Age'!F11</f>
        <v>49464</v>
      </c>
      <c r="I350" s="81">
        <f>'Household Population by Age'!G11</f>
        <v>51477</v>
      </c>
      <c r="J350" s="81">
        <f>'Household Population by Age'!H11</f>
        <v>52202</v>
      </c>
      <c r="K350" s="81">
        <f>'Household Population by Age'!I11</f>
        <v>52931</v>
      </c>
    </row>
    <row r="351" spans="1:11" x14ac:dyDescent="0.25">
      <c r="A351" t="s">
        <v>47</v>
      </c>
      <c r="B351" t="s">
        <v>63</v>
      </c>
      <c r="C351" t="s">
        <v>89</v>
      </c>
      <c r="D351" s="81">
        <f>'Household Population by Age'!B12</f>
        <v>10275</v>
      </c>
      <c r="E351" s="81">
        <f>'Household Population by Age'!C12</f>
        <v>10268</v>
      </c>
      <c r="F351" s="81">
        <f>'Household Population by Age'!D12</f>
        <v>10073</v>
      </c>
      <c r="G351" s="81">
        <f>'Household Population by Age'!E12</f>
        <v>9941</v>
      </c>
      <c r="H351" s="81">
        <f>'Household Population by Age'!F12</f>
        <v>9959</v>
      </c>
      <c r="I351" s="81">
        <f>'Household Population by Age'!G12</f>
        <v>9949</v>
      </c>
      <c r="J351" s="81">
        <f>'Household Population by Age'!H12</f>
        <v>9872</v>
      </c>
      <c r="K351" s="81">
        <f>'Household Population by Age'!I12</f>
        <v>9764</v>
      </c>
    </row>
    <row r="352" spans="1:11" x14ac:dyDescent="0.25">
      <c r="A352" t="s">
        <v>22</v>
      </c>
      <c r="B352" t="s">
        <v>63</v>
      </c>
      <c r="C352" t="s">
        <v>89</v>
      </c>
      <c r="D352" s="81">
        <f>'Household Population by Age'!B13</f>
        <v>8858</v>
      </c>
      <c r="E352" s="81">
        <f>'Household Population by Age'!C13</f>
        <v>8970</v>
      </c>
      <c r="F352" s="81">
        <f>'Household Population by Age'!D13</f>
        <v>8999</v>
      </c>
      <c r="G352" s="81">
        <f>'Household Population by Age'!E13</f>
        <v>9104</v>
      </c>
      <c r="H352" s="81">
        <f>'Household Population by Age'!F13</f>
        <v>9399</v>
      </c>
      <c r="I352" s="81">
        <f>'Household Population by Age'!G13</f>
        <v>9511</v>
      </c>
      <c r="J352" s="81">
        <f>'Household Population by Age'!H13</f>
        <v>9886</v>
      </c>
      <c r="K352" s="81">
        <f>'Household Population by Age'!I13</f>
        <v>10300</v>
      </c>
    </row>
    <row r="353" spans="1:11" x14ac:dyDescent="0.25">
      <c r="A353" t="s">
        <v>48</v>
      </c>
      <c r="B353" t="s">
        <v>63</v>
      </c>
      <c r="C353" t="s">
        <v>89</v>
      </c>
      <c r="D353" s="81">
        <f>'Household Population by Age'!B14</f>
        <v>13726</v>
      </c>
      <c r="E353" s="81">
        <f>'Household Population by Age'!C14</f>
        <v>13740</v>
      </c>
      <c r="F353" s="81">
        <f>'Household Population by Age'!D14</f>
        <v>13735</v>
      </c>
      <c r="G353" s="81">
        <f>'Household Population by Age'!E14</f>
        <v>13586</v>
      </c>
      <c r="H353" s="81">
        <f>'Household Population by Age'!F14</f>
        <v>13124</v>
      </c>
      <c r="I353" s="81">
        <f>'Household Population by Age'!G14</f>
        <v>12801</v>
      </c>
      <c r="J353" s="81">
        <f>'Household Population by Age'!H14</f>
        <v>12906</v>
      </c>
      <c r="K353" s="81">
        <f>'Household Population by Age'!I14</f>
        <v>13135</v>
      </c>
    </row>
    <row r="354" spans="1:11" x14ac:dyDescent="0.25">
      <c r="A354" t="s">
        <v>49</v>
      </c>
      <c r="B354" t="s">
        <v>63</v>
      </c>
      <c r="C354" t="s">
        <v>89</v>
      </c>
      <c r="D354" s="81">
        <f>'Household Population by Age'!B15</f>
        <v>7664</v>
      </c>
      <c r="E354" s="81">
        <f>'Household Population by Age'!C15</f>
        <v>7705</v>
      </c>
      <c r="F354" s="81">
        <f>'Household Population by Age'!D15</f>
        <v>7441</v>
      </c>
      <c r="G354" s="81">
        <f>'Household Population by Age'!E15</f>
        <v>7507</v>
      </c>
      <c r="H354" s="81">
        <f>'Household Population by Age'!F15</f>
        <v>7843</v>
      </c>
      <c r="I354" s="81">
        <f>'Household Population by Age'!G15</f>
        <v>7989</v>
      </c>
      <c r="J354" s="81">
        <f>'Household Population by Age'!H15</f>
        <v>8009</v>
      </c>
      <c r="K354" s="81">
        <f>'Household Population by Age'!I15</f>
        <v>7950</v>
      </c>
    </row>
    <row r="355" spans="1:11" x14ac:dyDescent="0.25">
      <c r="A355" t="s">
        <v>50</v>
      </c>
      <c r="B355" t="s">
        <v>63</v>
      </c>
      <c r="C355" t="s">
        <v>89</v>
      </c>
      <c r="D355" s="81">
        <f>'Household Population by Age'!B16</f>
        <v>8095</v>
      </c>
      <c r="E355" s="81">
        <f>'Household Population by Age'!C16</f>
        <v>8095</v>
      </c>
      <c r="F355" s="81">
        <f>'Household Population by Age'!D16</f>
        <v>8339</v>
      </c>
      <c r="G355" s="81">
        <f>'Household Population by Age'!E16</f>
        <v>8346</v>
      </c>
      <c r="H355" s="81">
        <f>'Household Population by Age'!F16</f>
        <v>8415</v>
      </c>
      <c r="I355" s="81">
        <f>'Household Population by Age'!G16</f>
        <v>8520</v>
      </c>
      <c r="J355" s="81">
        <f>'Household Population by Age'!H16</f>
        <v>8595</v>
      </c>
      <c r="K355" s="81">
        <f>'Household Population by Age'!I16</f>
        <v>8700</v>
      </c>
    </row>
    <row r="356" spans="1:11" x14ac:dyDescent="0.25">
      <c r="A356" t="s">
        <v>23</v>
      </c>
      <c r="B356" t="s">
        <v>63</v>
      </c>
      <c r="C356" t="s">
        <v>89</v>
      </c>
      <c r="D356" s="81">
        <f>'Household Population by Age'!B17</f>
        <v>12302</v>
      </c>
      <c r="E356" s="81">
        <f>'Household Population by Age'!C17</f>
        <v>12449</v>
      </c>
      <c r="F356" s="81">
        <f>'Household Population by Age'!D17</f>
        <v>12583</v>
      </c>
      <c r="G356" s="81">
        <f>'Household Population by Age'!E17</f>
        <v>12925</v>
      </c>
      <c r="H356" s="81">
        <f>'Household Population by Age'!F17</f>
        <v>13339</v>
      </c>
      <c r="I356" s="81">
        <f>'Household Population by Age'!G17</f>
        <v>13651</v>
      </c>
      <c r="J356" s="81">
        <f>'Household Population by Age'!H17</f>
        <v>14234</v>
      </c>
      <c r="K356" s="81">
        <f>'Household Population by Age'!I17</f>
        <v>14912</v>
      </c>
    </row>
    <row r="357" spans="1:11" x14ac:dyDescent="0.25">
      <c r="A357" t="s">
        <v>51</v>
      </c>
      <c r="B357" t="s">
        <v>63</v>
      </c>
      <c r="C357" t="s">
        <v>89</v>
      </c>
      <c r="D357" s="81">
        <f>'Household Population by Age'!B18</f>
        <v>15959</v>
      </c>
      <c r="E357" s="81">
        <f>'Household Population by Age'!C18</f>
        <v>15938</v>
      </c>
      <c r="F357" s="81">
        <f>'Household Population by Age'!D18</f>
        <v>15593</v>
      </c>
      <c r="G357" s="81">
        <f>'Household Population by Age'!E18</f>
        <v>15144</v>
      </c>
      <c r="H357" s="81">
        <f>'Household Population by Age'!F18</f>
        <v>14941</v>
      </c>
      <c r="I357" s="81">
        <f>'Household Population by Age'!G18</f>
        <v>14595</v>
      </c>
      <c r="J357" s="81">
        <f>'Household Population by Age'!H18</f>
        <v>14623</v>
      </c>
      <c r="K357" s="81">
        <f>'Household Population by Age'!I18</f>
        <v>14694</v>
      </c>
    </row>
    <row r="358" spans="1:11" x14ac:dyDescent="0.25">
      <c r="A358" t="s">
        <v>24</v>
      </c>
      <c r="B358" t="s">
        <v>63</v>
      </c>
      <c r="C358" t="s">
        <v>89</v>
      </c>
      <c r="D358" s="81">
        <f>'Household Population by Age'!B19</f>
        <v>15099</v>
      </c>
      <c r="E358" s="81">
        <f>'Household Population by Age'!C19</f>
        <v>15552</v>
      </c>
      <c r="F358" s="81">
        <f>'Household Population by Age'!D19</f>
        <v>16038</v>
      </c>
      <c r="G358" s="81">
        <f>'Household Population by Age'!E19</f>
        <v>17946</v>
      </c>
      <c r="H358" s="81">
        <f>'Household Population by Age'!F19</f>
        <v>19939</v>
      </c>
      <c r="I358" s="81">
        <f>'Household Population by Age'!G19</f>
        <v>21578</v>
      </c>
      <c r="J358" s="81">
        <f>'Household Population by Age'!H19</f>
        <v>22585</v>
      </c>
      <c r="K358" s="81">
        <f>'Household Population by Age'!I19</f>
        <v>23470</v>
      </c>
    </row>
    <row r="359" spans="1:11" x14ac:dyDescent="0.25">
      <c r="A359" t="s">
        <v>53</v>
      </c>
      <c r="B359" t="s">
        <v>65</v>
      </c>
      <c r="C359" t="s">
        <v>15</v>
      </c>
      <c r="D359" s="88">
        <f t="shared" ref="D359:K359" si="58">SUM(D361:D375)</f>
        <v>1262537</v>
      </c>
      <c r="E359" s="88">
        <f t="shared" ref="E359" si="59">SUM(E361:E375)</f>
        <v>1273199</v>
      </c>
      <c r="F359" s="88">
        <f t="shared" si="58"/>
        <v>1315852</v>
      </c>
      <c r="G359" s="88">
        <f t="shared" si="58"/>
        <v>1365896</v>
      </c>
      <c r="H359" s="88">
        <f t="shared" si="58"/>
        <v>1438998</v>
      </c>
      <c r="I359" s="88">
        <f t="shared" si="58"/>
        <v>1504356</v>
      </c>
      <c r="J359" s="88">
        <f t="shared" si="58"/>
        <v>1563719</v>
      </c>
      <c r="K359" s="88">
        <f t="shared" si="58"/>
        <v>1618868</v>
      </c>
    </row>
    <row r="360" spans="1:11" x14ac:dyDescent="0.25">
      <c r="A360" t="s">
        <v>97</v>
      </c>
      <c r="B360" t="s">
        <v>65</v>
      </c>
      <c r="C360" t="s">
        <v>15</v>
      </c>
      <c r="D360" s="88">
        <f t="shared" ref="D360:K360" si="60">SUM(D361,D362,D364,D366:D367,D369:D371,D373,D375)</f>
        <v>1165381</v>
      </c>
      <c r="E360" s="88">
        <f t="shared" si="60"/>
        <v>1176264</v>
      </c>
      <c r="F360" s="88">
        <f t="shared" si="60"/>
        <v>1219799</v>
      </c>
      <c r="G360" s="88">
        <f t="shared" si="60"/>
        <v>1270702</v>
      </c>
      <c r="H360" s="88">
        <f t="shared" si="60"/>
        <v>1343800</v>
      </c>
      <c r="I360" s="88">
        <f t="shared" si="60"/>
        <v>1408645</v>
      </c>
      <c r="J360" s="88">
        <f t="shared" si="60"/>
        <v>1467146</v>
      </c>
      <c r="K360" s="88">
        <f t="shared" si="60"/>
        <v>1521445</v>
      </c>
    </row>
    <row r="361" spans="1:11" x14ac:dyDescent="0.25">
      <c r="A361" t="s">
        <v>18</v>
      </c>
      <c r="B361" t="s">
        <v>65</v>
      </c>
      <c r="C361" t="s">
        <v>15</v>
      </c>
      <c r="D361" s="88">
        <f>'Residential Labor Force'!B5</f>
        <v>114891</v>
      </c>
      <c r="E361" s="88">
        <f>'Residential Labor Force'!C5</f>
        <v>118150</v>
      </c>
      <c r="F361" s="88">
        <f>'Residential Labor Force'!D5</f>
        <v>131187</v>
      </c>
      <c r="G361" s="88">
        <f>'Residential Labor Force'!E5</f>
        <v>145617</v>
      </c>
      <c r="H361" s="88">
        <f>'Residential Labor Force'!F5</f>
        <v>160909</v>
      </c>
      <c r="I361" s="88">
        <f>'Residential Labor Force'!G5</f>
        <v>175061</v>
      </c>
      <c r="J361" s="88">
        <f>'Residential Labor Force'!H5</f>
        <v>188910</v>
      </c>
      <c r="K361" s="88">
        <f>'Residential Labor Force'!I5</f>
        <v>203502</v>
      </c>
    </row>
    <row r="362" spans="1:11" x14ac:dyDescent="0.25">
      <c r="A362" t="s">
        <v>19</v>
      </c>
      <c r="B362" t="s">
        <v>65</v>
      </c>
      <c r="C362" t="s">
        <v>15</v>
      </c>
      <c r="D362" s="88">
        <f>'Residential Labor Force'!B6</f>
        <v>79710</v>
      </c>
      <c r="E362" s="88">
        <f>'Residential Labor Force'!C6</f>
        <v>80424</v>
      </c>
      <c r="F362" s="88">
        <f>'Residential Labor Force'!D6</f>
        <v>83280</v>
      </c>
      <c r="G362" s="88">
        <f>'Residential Labor Force'!E6</f>
        <v>86584</v>
      </c>
      <c r="H362" s="88">
        <f>'Residential Labor Force'!F6</f>
        <v>91241</v>
      </c>
      <c r="I362" s="88">
        <f>'Residential Labor Force'!G6</f>
        <v>96111</v>
      </c>
      <c r="J362" s="88">
        <f>'Residential Labor Force'!H6</f>
        <v>101063</v>
      </c>
      <c r="K362" s="88">
        <f>'Residential Labor Force'!I6</f>
        <v>105823</v>
      </c>
    </row>
    <row r="363" spans="1:11" x14ac:dyDescent="0.25">
      <c r="A363" t="s">
        <v>44</v>
      </c>
      <c r="B363" t="s">
        <v>65</v>
      </c>
      <c r="C363" t="s">
        <v>15</v>
      </c>
      <c r="D363" s="88">
        <f>'Residential Labor Force'!B7</f>
        <v>13086</v>
      </c>
      <c r="E363" s="88">
        <f>'Residential Labor Force'!C7</f>
        <v>13121</v>
      </c>
      <c r="F363" s="88">
        <f>'Residential Labor Force'!D7</f>
        <v>13259</v>
      </c>
      <c r="G363" s="88">
        <f>'Residential Labor Force'!E7</f>
        <v>13501</v>
      </c>
      <c r="H363" s="88">
        <f>'Residential Labor Force'!F7</f>
        <v>13711</v>
      </c>
      <c r="I363" s="88">
        <f>'Residential Labor Force'!G7</f>
        <v>13907</v>
      </c>
      <c r="J363" s="88">
        <f>'Residential Labor Force'!H7</f>
        <v>14168</v>
      </c>
      <c r="K363" s="88">
        <f>'Residential Labor Force'!I7</f>
        <v>14477</v>
      </c>
    </row>
    <row r="364" spans="1:11" x14ac:dyDescent="0.25">
      <c r="A364" t="s">
        <v>20</v>
      </c>
      <c r="B364" t="s">
        <v>65</v>
      </c>
      <c r="C364" t="s">
        <v>15</v>
      </c>
      <c r="D364" s="88">
        <f>'Residential Labor Force'!B8</f>
        <v>726058</v>
      </c>
      <c r="E364" s="88">
        <f>'Residential Labor Force'!C8</f>
        <v>731431</v>
      </c>
      <c r="F364" s="88">
        <f>'Residential Labor Force'!D8</f>
        <v>752920</v>
      </c>
      <c r="G364" s="88">
        <f>'Residential Labor Force'!E8</f>
        <v>778090</v>
      </c>
      <c r="H364" s="88">
        <f>'Residential Labor Force'!F8</f>
        <v>816566</v>
      </c>
      <c r="I364" s="88">
        <f>'Residential Labor Force'!G8</f>
        <v>849882</v>
      </c>
      <c r="J364" s="88">
        <f>'Residential Labor Force'!H8</f>
        <v>878309</v>
      </c>
      <c r="K364" s="88">
        <f>'Residential Labor Force'!I8</f>
        <v>902851</v>
      </c>
    </row>
    <row r="365" spans="1:11" x14ac:dyDescent="0.25">
      <c r="A365" t="s">
        <v>45</v>
      </c>
      <c r="B365" t="s">
        <v>65</v>
      </c>
      <c r="C365" t="s">
        <v>15</v>
      </c>
      <c r="D365" s="88">
        <f>'Residential Labor Force'!B9</f>
        <v>13142</v>
      </c>
      <c r="E365" s="88">
        <f>'Residential Labor Force'!C9</f>
        <v>13073</v>
      </c>
      <c r="F365" s="88">
        <f>'Residential Labor Force'!D9</f>
        <v>12799</v>
      </c>
      <c r="G365" s="88">
        <f>'Residential Labor Force'!E9</f>
        <v>12451</v>
      </c>
      <c r="H365" s="88">
        <f>'Residential Labor Force'!F9</f>
        <v>12299</v>
      </c>
      <c r="I365" s="88">
        <f>'Residential Labor Force'!G9</f>
        <v>12215</v>
      </c>
      <c r="J365" s="88">
        <f>'Residential Labor Force'!H9</f>
        <v>12199</v>
      </c>
      <c r="K365" s="88">
        <f>'Residential Labor Force'!I9</f>
        <v>12149</v>
      </c>
    </row>
    <row r="366" spans="1:11" x14ac:dyDescent="0.25">
      <c r="A366" t="s">
        <v>46</v>
      </c>
      <c r="B366" t="s">
        <v>65</v>
      </c>
      <c r="C366" t="s">
        <v>15</v>
      </c>
      <c r="D366" s="88">
        <f>'Residential Labor Force'!B10</f>
        <v>30473</v>
      </c>
      <c r="E366" s="88">
        <f>'Residential Labor Force'!C10</f>
        <v>30456</v>
      </c>
      <c r="F366" s="88">
        <f>'Residential Labor Force'!D10</f>
        <v>30391</v>
      </c>
      <c r="G366" s="88">
        <f>'Residential Labor Force'!E10</f>
        <v>30386</v>
      </c>
      <c r="H366" s="88">
        <f>'Residential Labor Force'!F10</f>
        <v>30962</v>
      </c>
      <c r="I366" s="88">
        <f>'Residential Labor Force'!G10</f>
        <v>31618</v>
      </c>
      <c r="J366" s="88">
        <f>'Residential Labor Force'!H10</f>
        <v>32388</v>
      </c>
      <c r="K366" s="88">
        <f>'Residential Labor Force'!I10</f>
        <v>33080</v>
      </c>
    </row>
    <row r="367" spans="1:11" x14ac:dyDescent="0.25">
      <c r="A367" t="s">
        <v>21</v>
      </c>
      <c r="B367" t="s">
        <v>65</v>
      </c>
      <c r="C367" t="s">
        <v>15</v>
      </c>
      <c r="D367" s="88">
        <f>'Residential Labor Force'!B11</f>
        <v>89407</v>
      </c>
      <c r="E367" s="88">
        <f>'Residential Labor Force'!C11</f>
        <v>90319</v>
      </c>
      <c r="F367" s="88">
        <f>'Residential Labor Force'!D11</f>
        <v>93968</v>
      </c>
      <c r="G367" s="88">
        <f>'Residential Labor Force'!E11</f>
        <v>97617</v>
      </c>
      <c r="H367" s="88">
        <f>'Residential Labor Force'!F11</f>
        <v>105362</v>
      </c>
      <c r="I367" s="88">
        <f>'Residential Labor Force'!G11</f>
        <v>110546</v>
      </c>
      <c r="J367" s="88">
        <f>'Residential Labor Force'!H11</f>
        <v>114498</v>
      </c>
      <c r="K367" s="88">
        <f>'Residential Labor Force'!I11</f>
        <v>117974</v>
      </c>
    </row>
    <row r="368" spans="1:11" x14ac:dyDescent="0.25">
      <c r="A368" t="s">
        <v>47</v>
      </c>
      <c r="B368" t="s">
        <v>65</v>
      </c>
      <c r="C368" t="s">
        <v>15</v>
      </c>
      <c r="D368" s="88">
        <f>'Residential Labor Force'!B12</f>
        <v>22389</v>
      </c>
      <c r="E368" s="88">
        <f>'Residential Labor Force'!C12</f>
        <v>22310</v>
      </c>
      <c r="F368" s="88">
        <f>'Residential Labor Force'!D12</f>
        <v>21993</v>
      </c>
      <c r="G368" s="88">
        <f>'Residential Labor Force'!E12</f>
        <v>21829</v>
      </c>
      <c r="H368" s="88">
        <f>'Residential Labor Force'!F12</f>
        <v>21858</v>
      </c>
      <c r="I368" s="88">
        <f>'Residential Labor Force'!G12</f>
        <v>22078</v>
      </c>
      <c r="J368" s="88">
        <f>'Residential Labor Force'!H12</f>
        <v>22455</v>
      </c>
      <c r="K368" s="88">
        <f>'Residential Labor Force'!I12</f>
        <v>22802</v>
      </c>
    </row>
    <row r="369" spans="1:11" x14ac:dyDescent="0.25">
      <c r="A369" t="s">
        <v>22</v>
      </c>
      <c r="B369" t="s">
        <v>65</v>
      </c>
      <c r="C369" t="s">
        <v>15</v>
      </c>
      <c r="D369" s="88">
        <f>'Residential Labor Force'!B13</f>
        <v>19956</v>
      </c>
      <c r="E369" s="88">
        <f>'Residential Labor Force'!C13</f>
        <v>20158</v>
      </c>
      <c r="F369" s="88">
        <f>'Residential Labor Force'!D13</f>
        <v>20969</v>
      </c>
      <c r="G369" s="88">
        <f>'Residential Labor Force'!E13</f>
        <v>21735</v>
      </c>
      <c r="H369" s="88">
        <f>'Residential Labor Force'!F13</f>
        <v>22718</v>
      </c>
      <c r="I369" s="88">
        <f>'Residential Labor Force'!G13</f>
        <v>23731</v>
      </c>
      <c r="J369" s="88">
        <f>'Residential Labor Force'!H13</f>
        <v>24705</v>
      </c>
      <c r="K369" s="88">
        <f>'Residential Labor Force'!I13</f>
        <v>25716</v>
      </c>
    </row>
    <row r="370" spans="1:11" x14ac:dyDescent="0.25">
      <c r="A370" t="s">
        <v>48</v>
      </c>
      <c r="B370" t="s">
        <v>65</v>
      </c>
      <c r="C370" t="s">
        <v>15</v>
      </c>
      <c r="D370" s="88">
        <f>'Residential Labor Force'!B14</f>
        <v>27947</v>
      </c>
      <c r="E370" s="88">
        <f>'Residential Labor Force'!C14</f>
        <v>27820</v>
      </c>
      <c r="F370" s="88">
        <f>'Residential Labor Force'!D14</f>
        <v>27312</v>
      </c>
      <c r="G370" s="88">
        <f>'Residential Labor Force'!E14</f>
        <v>27117</v>
      </c>
      <c r="H370" s="88">
        <f>'Residential Labor Force'!F14</f>
        <v>27521</v>
      </c>
      <c r="I370" s="88">
        <f>'Residential Labor Force'!G14</f>
        <v>27825</v>
      </c>
      <c r="J370" s="88">
        <f>'Residential Labor Force'!H14</f>
        <v>27821</v>
      </c>
      <c r="K370" s="88">
        <f>'Residential Labor Force'!I14</f>
        <v>27631</v>
      </c>
    </row>
    <row r="371" spans="1:11" x14ac:dyDescent="0.25">
      <c r="A371" t="s">
        <v>49</v>
      </c>
      <c r="B371" t="s">
        <v>65</v>
      </c>
      <c r="C371" t="s">
        <v>15</v>
      </c>
      <c r="D371" s="88">
        <f>'Residential Labor Force'!B15</f>
        <v>18036</v>
      </c>
      <c r="E371" s="88">
        <f>'Residential Labor Force'!C15</f>
        <v>18136</v>
      </c>
      <c r="F371" s="88">
        <f>'Residential Labor Force'!D15</f>
        <v>18538</v>
      </c>
      <c r="G371" s="88">
        <f>'Residential Labor Force'!E15</f>
        <v>18719</v>
      </c>
      <c r="H371" s="88">
        <f>'Residential Labor Force'!F15</f>
        <v>19232</v>
      </c>
      <c r="I371" s="88">
        <f>'Residential Labor Force'!G15</f>
        <v>19721</v>
      </c>
      <c r="J371" s="88">
        <f>'Residential Labor Force'!H15</f>
        <v>20253</v>
      </c>
      <c r="K371" s="88">
        <f>'Residential Labor Force'!I15</f>
        <v>20862</v>
      </c>
    </row>
    <row r="372" spans="1:11" x14ac:dyDescent="0.25">
      <c r="A372" t="s">
        <v>50</v>
      </c>
      <c r="B372" t="s">
        <v>65</v>
      </c>
      <c r="C372" t="s">
        <v>15</v>
      </c>
      <c r="D372" s="88">
        <f>'Residential Labor Force'!B16</f>
        <v>15812</v>
      </c>
      <c r="E372" s="88">
        <f>'Residential Labor Force'!C16</f>
        <v>15859</v>
      </c>
      <c r="F372" s="88">
        <f>'Residential Labor Force'!D16</f>
        <v>16047</v>
      </c>
      <c r="G372" s="88">
        <f>'Residential Labor Force'!E16</f>
        <v>15992</v>
      </c>
      <c r="H372" s="88">
        <f>'Residential Labor Force'!F16</f>
        <v>16126</v>
      </c>
      <c r="I372" s="88">
        <f>'Residential Labor Force'!G16</f>
        <v>16344</v>
      </c>
      <c r="J372" s="88">
        <f>'Residential Labor Force'!H16</f>
        <v>16612</v>
      </c>
      <c r="K372" s="88">
        <f>'Residential Labor Force'!I16</f>
        <v>16899</v>
      </c>
    </row>
    <row r="373" spans="1:11" x14ac:dyDescent="0.25">
      <c r="A373" t="s">
        <v>23</v>
      </c>
      <c r="B373" t="s">
        <v>65</v>
      </c>
      <c r="C373" t="s">
        <v>15</v>
      </c>
      <c r="D373" s="88">
        <f>'Residential Labor Force'!B17</f>
        <v>26021</v>
      </c>
      <c r="E373" s="88">
        <f>'Residential Labor Force'!C17</f>
        <v>26311</v>
      </c>
      <c r="F373" s="88">
        <f>'Residential Labor Force'!D17</f>
        <v>27469</v>
      </c>
      <c r="G373" s="88">
        <f>'Residential Labor Force'!E17</f>
        <v>28856</v>
      </c>
      <c r="H373" s="88">
        <f>'Residential Labor Force'!F17</f>
        <v>30523</v>
      </c>
      <c r="I373" s="88">
        <f>'Residential Labor Force'!G17</f>
        <v>32143</v>
      </c>
      <c r="J373" s="88">
        <f>'Residential Labor Force'!H17</f>
        <v>33647</v>
      </c>
      <c r="K373" s="88">
        <f>'Residential Labor Force'!I17</f>
        <v>35016</v>
      </c>
    </row>
    <row r="374" spans="1:11" x14ac:dyDescent="0.25">
      <c r="A374" t="s">
        <v>51</v>
      </c>
      <c r="B374" t="s">
        <v>65</v>
      </c>
      <c r="C374" t="s">
        <v>15</v>
      </c>
      <c r="D374" s="88">
        <f>'Residential Labor Force'!B18</f>
        <v>32727</v>
      </c>
      <c r="E374" s="88">
        <f>'Residential Labor Force'!C18</f>
        <v>32572</v>
      </c>
      <c r="F374" s="88">
        <f>'Residential Labor Force'!D18</f>
        <v>31955</v>
      </c>
      <c r="G374" s="88">
        <f>'Residential Labor Force'!E18</f>
        <v>31421</v>
      </c>
      <c r="H374" s="88">
        <f>'Residential Labor Force'!F18</f>
        <v>31204</v>
      </c>
      <c r="I374" s="88">
        <f>'Residential Labor Force'!G18</f>
        <v>31167</v>
      </c>
      <c r="J374" s="88">
        <f>'Residential Labor Force'!H18</f>
        <v>31139</v>
      </c>
      <c r="K374" s="88">
        <f>'Residential Labor Force'!I18</f>
        <v>31096</v>
      </c>
    </row>
    <row r="375" spans="1:11" x14ac:dyDescent="0.25">
      <c r="A375" t="s">
        <v>24</v>
      </c>
      <c r="B375" t="s">
        <v>65</v>
      </c>
      <c r="C375" t="s">
        <v>15</v>
      </c>
      <c r="D375" s="88">
        <f>'Residential Labor Force'!B19</f>
        <v>32882</v>
      </c>
      <c r="E375" s="88">
        <f>'Residential Labor Force'!C19</f>
        <v>33059</v>
      </c>
      <c r="F375" s="88">
        <f>'Residential Labor Force'!D19</f>
        <v>33765</v>
      </c>
      <c r="G375" s="88">
        <f>'Residential Labor Force'!E19</f>
        <v>35981</v>
      </c>
      <c r="H375" s="88">
        <f>'Residential Labor Force'!F19</f>
        <v>38766</v>
      </c>
      <c r="I375" s="88">
        <f>'Residential Labor Force'!G19</f>
        <v>42007</v>
      </c>
      <c r="J375" s="88">
        <f>'Residential Labor Force'!H19</f>
        <v>45552</v>
      </c>
      <c r="K375" s="88">
        <f>'Residential Labor Force'!I19</f>
        <v>48990</v>
      </c>
    </row>
    <row r="376" spans="1:11" x14ac:dyDescent="0.25">
      <c r="A376" t="s">
        <v>53</v>
      </c>
      <c r="B376" t="s">
        <v>65</v>
      </c>
      <c r="C376" t="s">
        <v>17</v>
      </c>
      <c r="D376" s="89">
        <f t="shared" ref="D376:K376" si="61">SUM(D378:D392)</f>
        <v>1205278</v>
      </c>
      <c r="E376" s="88">
        <f t="shared" ref="E376" si="62">SUM(E378:E392)</f>
        <v>1215508</v>
      </c>
      <c r="F376" s="89">
        <f t="shared" si="61"/>
        <v>1256420</v>
      </c>
      <c r="G376" s="89">
        <f t="shared" si="61"/>
        <v>1304398</v>
      </c>
      <c r="H376" s="89">
        <f t="shared" si="61"/>
        <v>1374693</v>
      </c>
      <c r="I376" s="89">
        <f t="shared" si="61"/>
        <v>1437357</v>
      </c>
      <c r="J376" s="89">
        <f t="shared" si="61"/>
        <v>1494364</v>
      </c>
      <c r="K376" s="89">
        <f t="shared" si="61"/>
        <v>1547411</v>
      </c>
    </row>
    <row r="377" spans="1:11" x14ac:dyDescent="0.25">
      <c r="A377" t="s">
        <v>97</v>
      </c>
      <c r="B377" t="s">
        <v>65</v>
      </c>
      <c r="C377" t="s">
        <v>17</v>
      </c>
      <c r="D377" s="88">
        <f t="shared" ref="D377:K377" si="63">SUM(D378,D379,D381,D383:D384,D386:D388,D390,D392)</f>
        <v>1113293</v>
      </c>
      <c r="E377" s="88">
        <f t="shared" si="63"/>
        <v>1123734</v>
      </c>
      <c r="F377" s="88">
        <f t="shared" si="63"/>
        <v>1165489</v>
      </c>
      <c r="G377" s="88">
        <f t="shared" si="63"/>
        <v>1214278</v>
      </c>
      <c r="H377" s="88">
        <f t="shared" si="63"/>
        <v>1284570</v>
      </c>
      <c r="I377" s="88">
        <f t="shared" si="63"/>
        <v>1346731</v>
      </c>
      <c r="J377" s="88">
        <f t="shared" si="63"/>
        <v>1402922</v>
      </c>
      <c r="K377" s="88">
        <f t="shared" si="63"/>
        <v>1455160</v>
      </c>
    </row>
    <row r="378" spans="1:11" x14ac:dyDescent="0.25">
      <c r="A378" t="s">
        <v>18</v>
      </c>
      <c r="B378" t="s">
        <v>65</v>
      </c>
      <c r="C378" t="s">
        <v>17</v>
      </c>
      <c r="D378" s="81">
        <f>'Residential Labor Force'!B25</f>
        <v>111824</v>
      </c>
      <c r="E378" s="81">
        <f>'Residential Labor Force'!C25</f>
        <v>115004</v>
      </c>
      <c r="F378" s="81">
        <f>'Residential Labor Force'!D25</f>
        <v>127725</v>
      </c>
      <c r="G378" s="81">
        <f>'Residential Labor Force'!E25</f>
        <v>141809</v>
      </c>
      <c r="H378" s="81">
        <f>'Residential Labor Force'!F25</f>
        <v>156745</v>
      </c>
      <c r="I378" s="81">
        <f>'Residential Labor Force'!G25</f>
        <v>170552</v>
      </c>
      <c r="J378" s="81">
        <f>'Residential Labor Force'!H25</f>
        <v>184044</v>
      </c>
      <c r="K378" s="81">
        <f>'Residential Labor Force'!I25</f>
        <v>198235</v>
      </c>
    </row>
    <row r="379" spans="1:11" x14ac:dyDescent="0.25">
      <c r="A379" t="s">
        <v>19</v>
      </c>
      <c r="B379" t="s">
        <v>65</v>
      </c>
      <c r="C379" t="s">
        <v>17</v>
      </c>
      <c r="D379" s="81">
        <f>'Residential Labor Force'!B26</f>
        <v>76347</v>
      </c>
      <c r="E379" s="81">
        <f>'Residential Labor Force'!C26</f>
        <v>77027</v>
      </c>
      <c r="F379" s="81">
        <f>'Residential Labor Force'!D26</f>
        <v>79745</v>
      </c>
      <c r="G379" s="81">
        <f>'Residential Labor Force'!E26</f>
        <v>82920</v>
      </c>
      <c r="H379" s="81">
        <f>'Residential Labor Force'!F26</f>
        <v>87392</v>
      </c>
      <c r="I379" s="81">
        <f>'Residential Labor Force'!G26</f>
        <v>92057</v>
      </c>
      <c r="J379" s="81">
        <f>'Residential Labor Force'!H26</f>
        <v>96794</v>
      </c>
      <c r="K379" s="81">
        <f>'Residential Labor Force'!I26</f>
        <v>101342</v>
      </c>
    </row>
    <row r="380" spans="1:11" x14ac:dyDescent="0.25">
      <c r="A380" t="s">
        <v>44</v>
      </c>
      <c r="B380" t="s">
        <v>65</v>
      </c>
      <c r="C380" t="s">
        <v>17</v>
      </c>
      <c r="D380" s="81">
        <f>'Residential Labor Force'!B27</f>
        <v>12431</v>
      </c>
      <c r="E380" s="81">
        <f>'Residential Labor Force'!C27</f>
        <v>12463</v>
      </c>
      <c r="F380" s="81">
        <f>'Residential Labor Force'!D27</f>
        <v>12592</v>
      </c>
      <c r="G380" s="81">
        <f>'Residential Labor Force'!E27</f>
        <v>12824</v>
      </c>
      <c r="H380" s="81">
        <f>'Residential Labor Force'!F27</f>
        <v>13020</v>
      </c>
      <c r="I380" s="81">
        <f>'Residential Labor Force'!G27</f>
        <v>13220</v>
      </c>
      <c r="J380" s="81">
        <f>'Residential Labor Force'!H27</f>
        <v>13472</v>
      </c>
      <c r="K380" s="81">
        <f>'Residential Labor Force'!I27</f>
        <v>13763</v>
      </c>
    </row>
    <row r="381" spans="1:11" x14ac:dyDescent="0.25">
      <c r="A381" t="s">
        <v>20</v>
      </c>
      <c r="B381" t="s">
        <v>65</v>
      </c>
      <c r="C381" t="s">
        <v>17</v>
      </c>
      <c r="D381" s="81">
        <f>'Residential Labor Force'!B28</f>
        <v>690361</v>
      </c>
      <c r="E381" s="81">
        <f>'Residential Labor Force'!C28</f>
        <v>695458</v>
      </c>
      <c r="F381" s="81">
        <f>'Residential Labor Force'!D28</f>
        <v>715847</v>
      </c>
      <c r="G381" s="81">
        <f>'Residential Labor Force'!E28</f>
        <v>739679</v>
      </c>
      <c r="H381" s="81">
        <f>'Residential Labor Force'!F28</f>
        <v>776482</v>
      </c>
      <c r="I381" s="81">
        <f>'Residential Labor Force'!G28</f>
        <v>808149</v>
      </c>
      <c r="J381" s="81">
        <f>'Residential Labor Force'!H28</f>
        <v>835226</v>
      </c>
      <c r="K381" s="81">
        <f>'Residential Labor Force'!I28</f>
        <v>858616</v>
      </c>
    </row>
    <row r="382" spans="1:11" x14ac:dyDescent="0.25">
      <c r="A382" t="s">
        <v>45</v>
      </c>
      <c r="B382" t="s">
        <v>65</v>
      </c>
      <c r="C382" t="s">
        <v>17</v>
      </c>
      <c r="D382" s="81">
        <f>'Residential Labor Force'!B29</f>
        <v>12643</v>
      </c>
      <c r="E382" s="81">
        <f>'Residential Labor Force'!C29</f>
        <v>12579</v>
      </c>
      <c r="F382" s="81">
        <f>'Residential Labor Force'!D29</f>
        <v>12322</v>
      </c>
      <c r="G382" s="81">
        <f>'Residential Labor Force'!E29</f>
        <v>11987</v>
      </c>
      <c r="H382" s="81">
        <f>'Residential Labor Force'!F29</f>
        <v>11841</v>
      </c>
      <c r="I382" s="81">
        <f>'Residential Labor Force'!G29</f>
        <v>11763</v>
      </c>
      <c r="J382" s="81">
        <f>'Residential Labor Force'!H29</f>
        <v>11745</v>
      </c>
      <c r="K382" s="81">
        <f>'Residential Labor Force'!I29</f>
        <v>11694</v>
      </c>
    </row>
    <row r="383" spans="1:11" x14ac:dyDescent="0.25">
      <c r="A383" t="s">
        <v>46</v>
      </c>
      <c r="B383" t="s">
        <v>65</v>
      </c>
      <c r="C383" t="s">
        <v>17</v>
      </c>
      <c r="D383" s="81">
        <f>'Residential Labor Force'!B30</f>
        <v>29158</v>
      </c>
      <c r="E383" s="81">
        <f>'Residential Labor Force'!C30</f>
        <v>29141</v>
      </c>
      <c r="F383" s="81">
        <f>'Residential Labor Force'!D30</f>
        <v>29069</v>
      </c>
      <c r="G383" s="81">
        <f>'Residential Labor Force'!E30</f>
        <v>29056</v>
      </c>
      <c r="H383" s="81">
        <f>'Residential Labor Force'!F30</f>
        <v>29603</v>
      </c>
      <c r="I383" s="81">
        <f>'Residential Labor Force'!G30</f>
        <v>30223</v>
      </c>
      <c r="J383" s="81">
        <f>'Residential Labor Force'!H30</f>
        <v>30952</v>
      </c>
      <c r="K383" s="81">
        <f>'Residential Labor Force'!I30</f>
        <v>31611</v>
      </c>
    </row>
    <row r="384" spans="1:11" x14ac:dyDescent="0.25">
      <c r="A384" t="s">
        <v>21</v>
      </c>
      <c r="B384" t="s">
        <v>65</v>
      </c>
      <c r="C384" t="s">
        <v>17</v>
      </c>
      <c r="D384" s="81">
        <f>'Residential Labor Force'!B31</f>
        <v>85903</v>
      </c>
      <c r="E384" s="81">
        <f>'Residential Labor Force'!C31</f>
        <v>86778</v>
      </c>
      <c r="F384" s="81">
        <f>'Residential Labor Force'!D31</f>
        <v>90278</v>
      </c>
      <c r="G384" s="81">
        <f>'Residential Labor Force'!E31</f>
        <v>93771</v>
      </c>
      <c r="H384" s="81">
        <f>'Residential Labor Force'!F31</f>
        <v>101207</v>
      </c>
      <c r="I384" s="81">
        <f>'Residential Labor Force'!G31</f>
        <v>106187</v>
      </c>
      <c r="J384" s="81">
        <f>'Residential Labor Force'!H31</f>
        <v>110000</v>
      </c>
      <c r="K384" s="81">
        <f>'Residential Labor Force'!I31</f>
        <v>113356</v>
      </c>
    </row>
    <row r="385" spans="1:11" x14ac:dyDescent="0.25">
      <c r="A385" t="s">
        <v>47</v>
      </c>
      <c r="B385" t="s">
        <v>65</v>
      </c>
      <c r="C385" t="s">
        <v>17</v>
      </c>
      <c r="D385" s="81">
        <f>'Residential Labor Force'!B32</f>
        <v>21388</v>
      </c>
      <c r="E385" s="81">
        <f>'Residential Labor Force'!C32</f>
        <v>21315</v>
      </c>
      <c r="F385" s="81">
        <f>'Residential Labor Force'!D32</f>
        <v>21023</v>
      </c>
      <c r="G385" s="81">
        <f>'Residential Labor Force'!E32</f>
        <v>20870</v>
      </c>
      <c r="H385" s="81">
        <f>'Residential Labor Force'!F32</f>
        <v>20902</v>
      </c>
      <c r="I385" s="81">
        <f>'Residential Labor Force'!G32</f>
        <v>21108</v>
      </c>
      <c r="J385" s="81">
        <f>'Residential Labor Force'!H32</f>
        <v>21464</v>
      </c>
      <c r="K385" s="81">
        <f>'Residential Labor Force'!I32</f>
        <v>21792</v>
      </c>
    </row>
    <row r="386" spans="1:11" x14ac:dyDescent="0.25">
      <c r="A386" t="s">
        <v>22</v>
      </c>
      <c r="B386" t="s">
        <v>65</v>
      </c>
      <c r="C386" t="s">
        <v>17</v>
      </c>
      <c r="D386" s="81">
        <f>'Residential Labor Force'!B33</f>
        <v>19186</v>
      </c>
      <c r="E386" s="81">
        <f>'Residential Labor Force'!C33</f>
        <v>19382</v>
      </c>
      <c r="F386" s="81">
        <f>'Residential Labor Force'!D33</f>
        <v>20164</v>
      </c>
      <c r="G386" s="81">
        <f>'Residential Labor Force'!E33</f>
        <v>20905</v>
      </c>
      <c r="H386" s="81">
        <f>'Residential Labor Force'!F33</f>
        <v>21854</v>
      </c>
      <c r="I386" s="81">
        <f>'Residential Labor Force'!G33</f>
        <v>22839</v>
      </c>
      <c r="J386" s="81">
        <f>'Residential Labor Force'!H33</f>
        <v>23792</v>
      </c>
      <c r="K386" s="81">
        <f>'Residential Labor Force'!I33</f>
        <v>24772</v>
      </c>
    </row>
    <row r="387" spans="1:11" x14ac:dyDescent="0.25">
      <c r="A387" t="s">
        <v>48</v>
      </c>
      <c r="B387" t="s">
        <v>65</v>
      </c>
      <c r="C387" t="s">
        <v>17</v>
      </c>
      <c r="D387" s="81">
        <f>'Residential Labor Force'!B34</f>
        <v>26201</v>
      </c>
      <c r="E387" s="81">
        <f>'Residential Labor Force'!C34</f>
        <v>26078</v>
      </c>
      <c r="F387" s="81">
        <f>'Residential Labor Force'!D34</f>
        <v>25587</v>
      </c>
      <c r="G387" s="81">
        <f>'Residential Labor Force'!E34</f>
        <v>25379</v>
      </c>
      <c r="H387" s="81">
        <f>'Residential Labor Force'!F34</f>
        <v>25739</v>
      </c>
      <c r="I387" s="81">
        <f>'Residential Labor Force'!G34</f>
        <v>26024</v>
      </c>
      <c r="J387" s="81">
        <f>'Residential Labor Force'!H34</f>
        <v>26034</v>
      </c>
      <c r="K387" s="81">
        <f>'Residential Labor Force'!I34</f>
        <v>25881</v>
      </c>
    </row>
    <row r="388" spans="1:11" x14ac:dyDescent="0.25">
      <c r="A388" t="s">
        <v>49</v>
      </c>
      <c r="B388" t="s">
        <v>65</v>
      </c>
      <c r="C388" t="s">
        <v>17</v>
      </c>
      <c r="D388" s="81">
        <f>'Residential Labor Force'!B35</f>
        <v>17535</v>
      </c>
      <c r="E388" s="81">
        <f>'Residential Labor Force'!C35</f>
        <v>17633</v>
      </c>
      <c r="F388" s="81">
        <f>'Residential Labor Force'!D35</f>
        <v>18024</v>
      </c>
      <c r="G388" s="81">
        <f>'Residential Labor Force'!E35</f>
        <v>18220</v>
      </c>
      <c r="H388" s="81">
        <f>'Residential Labor Force'!F35</f>
        <v>18723</v>
      </c>
      <c r="I388" s="81">
        <f>'Residential Labor Force'!G35</f>
        <v>19188</v>
      </c>
      <c r="J388" s="81">
        <f>'Residential Labor Force'!H35</f>
        <v>19708</v>
      </c>
      <c r="K388" s="81">
        <f>'Residential Labor Force'!I35</f>
        <v>20305</v>
      </c>
    </row>
    <row r="389" spans="1:11" x14ac:dyDescent="0.25">
      <c r="A389" t="s">
        <v>50</v>
      </c>
      <c r="B389" t="s">
        <v>65</v>
      </c>
      <c r="C389" t="s">
        <v>17</v>
      </c>
      <c r="D389" s="81">
        <f>'Residential Labor Force'!B36</f>
        <v>14855</v>
      </c>
      <c r="E389" s="81">
        <f>'Residential Labor Force'!C36</f>
        <v>14898</v>
      </c>
      <c r="F389" s="81">
        <f>'Residential Labor Force'!D36</f>
        <v>15070</v>
      </c>
      <c r="G389" s="81">
        <f>'Residential Labor Force'!E36</f>
        <v>15026</v>
      </c>
      <c r="H389" s="81">
        <f>'Residential Labor Force'!F36</f>
        <v>15163</v>
      </c>
      <c r="I389" s="81">
        <f>'Residential Labor Force'!G36</f>
        <v>15361</v>
      </c>
      <c r="J389" s="81">
        <f>'Residential Labor Force'!H36</f>
        <v>15608</v>
      </c>
      <c r="K389" s="81">
        <f>'Residential Labor Force'!I36</f>
        <v>15878</v>
      </c>
    </row>
    <row r="390" spans="1:11" x14ac:dyDescent="0.25">
      <c r="A390" t="s">
        <v>23</v>
      </c>
      <c r="B390" t="s">
        <v>65</v>
      </c>
      <c r="C390" t="s">
        <v>17</v>
      </c>
      <c r="D390" s="81">
        <f>'Residential Labor Force'!B37</f>
        <v>24858</v>
      </c>
      <c r="E390" s="81">
        <f>'Residential Labor Force'!C37</f>
        <v>25137</v>
      </c>
      <c r="F390" s="81">
        <f>'Residential Labor Force'!D37</f>
        <v>26252</v>
      </c>
      <c r="G390" s="81">
        <f>'Residential Labor Force'!E37</f>
        <v>27579</v>
      </c>
      <c r="H390" s="81">
        <f>'Residential Labor Force'!F37</f>
        <v>29175</v>
      </c>
      <c r="I390" s="81">
        <f>'Residential Labor Force'!G37</f>
        <v>30746</v>
      </c>
      <c r="J390" s="81">
        <f>'Residential Labor Force'!H37</f>
        <v>32194</v>
      </c>
      <c r="K390" s="81">
        <f>'Residential Labor Force'!I37</f>
        <v>33519</v>
      </c>
    </row>
    <row r="391" spans="1:11" x14ac:dyDescent="0.25">
      <c r="A391" t="s">
        <v>51</v>
      </c>
      <c r="B391" t="s">
        <v>65</v>
      </c>
      <c r="C391" t="s">
        <v>17</v>
      </c>
      <c r="D391" s="81">
        <f>'Residential Labor Force'!B38</f>
        <v>30668</v>
      </c>
      <c r="E391" s="81">
        <f>'Residential Labor Force'!C38</f>
        <v>30519</v>
      </c>
      <c r="F391" s="81">
        <f>'Residential Labor Force'!D38</f>
        <v>29924</v>
      </c>
      <c r="G391" s="81">
        <f>'Residential Labor Force'!E38</f>
        <v>29413</v>
      </c>
      <c r="H391" s="81">
        <f>'Residential Labor Force'!F38</f>
        <v>29197</v>
      </c>
      <c r="I391" s="81">
        <f>'Residential Labor Force'!G38</f>
        <v>29174</v>
      </c>
      <c r="J391" s="81">
        <f>'Residential Labor Force'!H38</f>
        <v>29153</v>
      </c>
      <c r="K391" s="81">
        <f>'Residential Labor Force'!I38</f>
        <v>29124</v>
      </c>
    </row>
    <row r="392" spans="1:11" x14ac:dyDescent="0.25">
      <c r="A392" t="s">
        <v>24</v>
      </c>
      <c r="B392" t="s">
        <v>65</v>
      </c>
      <c r="C392" t="s">
        <v>17</v>
      </c>
      <c r="D392" s="81">
        <f>'Residential Labor Force'!B39</f>
        <v>31920</v>
      </c>
      <c r="E392" s="81">
        <f>'Residential Labor Force'!C39</f>
        <v>32096</v>
      </c>
      <c r="F392" s="81">
        <f>'Residential Labor Force'!D39</f>
        <v>32798</v>
      </c>
      <c r="G392" s="81">
        <f>'Residential Labor Force'!E39</f>
        <v>34960</v>
      </c>
      <c r="H392" s="81">
        <f>'Residential Labor Force'!F39</f>
        <v>37650</v>
      </c>
      <c r="I392" s="81">
        <f>'Residential Labor Force'!G39</f>
        <v>40766</v>
      </c>
      <c r="J392" s="81">
        <f>'Residential Labor Force'!H39</f>
        <v>44178</v>
      </c>
      <c r="K392" s="81">
        <f>'Residential Labor Force'!I39</f>
        <v>47523</v>
      </c>
    </row>
  </sheetData>
  <sheetProtection sheet="1" objects="1" scenarios="1" sort="0" autoFilter="0" pivotTables="0"/>
  <autoFilter ref="A1:K392" xr:uid="{E419CE77-0C18-4136-A981-7BE765B38144}"/>
  <sortState xmlns:xlrd2="http://schemas.microsoft.com/office/spreadsheetml/2017/richdata2" ref="A2:K392">
    <sortCondition ref="B2:B392"/>
    <sortCondition ref="C2:C392"/>
  </sortState>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K W T F 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K W T F 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k x V Y o i k e 4 D g A A A B E A A A A T A B w A R m 9 y b X V s Y X M v U 2 V j d G l v b j E u b S C i G A A o o B Q A A A A A A A A A A A A A A A A A A A A A A A A A A A A r T k 0 u y c z P U w i G 0 I b W A F B L A Q I t A B Q A A g A I A C l k x V Y 4 s h n d p A A A A P Y A A A A S A A A A A A A A A A A A A A A A A A A A A A B D b 2 5 m a W c v U G F j a 2 F n Z S 5 4 b W x Q S w E C L Q A U A A I A C A A p Z M V W D 8 r p q 6 Q A A A D p A A A A E w A A A A A A A A A A A A A A A A D w A A A A W 0 N v b n R l b n R f V H l w Z X N d L n h t b F B L A Q I t A B Q A A g A I A C l k x 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s P r q O X I Q q R J 1 g H Q m z z n X U A A A A A A I A A A A A A A N m A A D A A A A A E A A A A O M S m m 3 N A p R f N l T e u Q I s 3 + o A A A A A B I A A A K A A A A A Q A A A A 5 N L J g R f z V Z E P I T v l t u J y S F A A A A B f K O A k w f R w q D M / r W E G B u d a C E n F 7 T G 3 L Y u V D P Y h 3 2 f s B Q T h h n W e / y R y n m I n / c u r F 7 A x T g J Y 5 X t x Z e 4 s m V l y 9 k m Q k c R S 9 Y Q 6 O q i t r 5 z N v y w N c B Q A A A A A B S p / m S Z 4 6 o J W a t N P T E A w i 2 d a U A = = < / D a t a M a s h u p > 
</file>

<file path=customXml/itemProps1.xml><?xml version="1.0" encoding="utf-8"?>
<ds:datastoreItem xmlns:ds="http://schemas.openxmlformats.org/officeDocument/2006/customXml" ds:itemID="{4EF65C12-2485-4EA2-BCA0-6F4A4C61EC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Total Population</vt:lpstr>
      <vt:lpstr>Population Charts</vt:lpstr>
      <vt:lpstr>Population by Age</vt:lpstr>
      <vt:lpstr>Group Quarters and Households</vt:lpstr>
      <vt:lpstr>Household Population by Age</vt:lpstr>
      <vt:lpstr>Households and Housing Units</vt:lpstr>
      <vt:lpstr>Residential Labor Force</vt:lpstr>
      <vt:lpstr>Jobs</vt:lpstr>
      <vt:lpstr>All Data (Unformatted)</vt:lpstr>
      <vt:lpstr>Variable Dictionary</vt:lpstr>
      <vt:lpstr>Population Chart Data</vt:lpstr>
      <vt:lpstr>Revision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2023-06-05T16:33:56Z</dcterms:created>
  <dcterms:modified xsi:type="dcterms:W3CDTF">2023-07-25T16:43:28Z</dcterms:modified>
</cp:coreProperties>
</file>