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lingluo/Documents/GitHub/nlmos/"/>
    </mc:Choice>
  </mc:AlternateContent>
  <xr:revisionPtr revIDLastSave="0" documentId="13_ncr:1_{6B047340-27D8-FA41-9171-457B8C77DEEC}" xr6:coauthVersionLast="43" xr6:coauthVersionMax="43" xr10:uidLastSave="{00000000-0000-0000-0000-000000000000}"/>
  <bookViews>
    <workbookView xWindow="0" yWindow="460" windowWidth="28800" windowHeight="17540" activeTab="8" xr2:uid="{D0DD40FC-3274-5C44-805F-2402D058F972}"/>
  </bookViews>
  <sheets>
    <sheet name="Water" sheetId="4" r:id="rId1"/>
    <sheet name="Diborane" sheetId="5" r:id="rId2"/>
    <sheet name="Carborane" sheetId="6" r:id="rId3"/>
    <sheet name="Propene" sheetId="7" r:id="rId4"/>
    <sheet name="Benzene" sheetId="8" r:id="rId5"/>
    <sheet name="Heptane" sheetId="9" r:id="rId6"/>
    <sheet name="Icosane" sheetId="10" r:id="rId7"/>
    <sheet name="Graphene" sheetId="11" r:id="rId8"/>
    <sheet name="Summary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3" l="1"/>
  <c r="F14" i="3" l="1"/>
  <c r="F3" i="3"/>
  <c r="F4" i="3"/>
  <c r="F5" i="3"/>
  <c r="F6" i="3"/>
  <c r="F7" i="3"/>
  <c r="F8" i="3"/>
  <c r="F9" i="3"/>
  <c r="F10" i="3"/>
  <c r="F11" i="3"/>
  <c r="F12" i="3"/>
  <c r="F13" i="3"/>
  <c r="F2" i="3"/>
  <c r="B7" i="11" l="1"/>
  <c r="B3" i="11"/>
  <c r="B4" i="11"/>
  <c r="B5" i="11"/>
  <c r="B6" i="11"/>
  <c r="B2" i="11"/>
  <c r="B3" i="10"/>
  <c r="B4" i="10"/>
  <c r="B5" i="10"/>
  <c r="B6" i="10"/>
  <c r="B7" i="10"/>
  <c r="B8" i="10"/>
  <c r="B9" i="10"/>
  <c r="B10" i="10"/>
  <c r="B11" i="10"/>
  <c r="B12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2" i="9"/>
  <c r="B3" i="8"/>
  <c r="B4" i="8"/>
  <c r="B5" i="8"/>
  <c r="B6" i="8"/>
  <c r="B7" i="8"/>
  <c r="B8" i="8"/>
  <c r="B2" i="8"/>
  <c r="B3" i="7"/>
  <c r="B4" i="7"/>
  <c r="B5" i="7"/>
  <c r="B6" i="7"/>
  <c r="B7" i="7"/>
  <c r="B8" i="7"/>
  <c r="B9" i="7"/>
  <c r="B10" i="7"/>
  <c r="B2" i="7"/>
  <c r="B3" i="6"/>
  <c r="B4" i="6"/>
  <c r="B5" i="6"/>
  <c r="B6" i="6"/>
  <c r="B7" i="6"/>
  <c r="B8" i="6"/>
  <c r="B9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" i="4"/>
  <c r="G12" i="3" l="1"/>
  <c r="D14" i="3" l="1"/>
  <c r="G11" i="3" l="1"/>
  <c r="D12" i="3" l="1"/>
  <c r="D11" i="3"/>
  <c r="G3" i="3"/>
  <c r="D3" i="3"/>
  <c r="D8" i="3"/>
  <c r="G8" i="3"/>
  <c r="D7" i="3"/>
  <c r="G7" i="3"/>
  <c r="G6" i="3"/>
  <c r="D6" i="3"/>
  <c r="G5" i="3"/>
  <c r="D5" i="3"/>
  <c r="G4" i="3"/>
  <c r="D4" i="3"/>
  <c r="G10" i="3" l="1"/>
  <c r="D10" i="3"/>
  <c r="G13" i="3"/>
  <c r="D13" i="3"/>
  <c r="G9" i="3"/>
  <c r="G14" i="3" s="1"/>
  <c r="D9" i="3"/>
  <c r="D2" i="3"/>
  <c r="G2" i="3"/>
</calcChain>
</file>

<file path=xl/sharedStrings.xml><?xml version="1.0" encoding="utf-8"?>
<sst xmlns="http://schemas.openxmlformats.org/spreadsheetml/2006/main" count="51" uniqueCount="23">
  <si>
    <t>H2O</t>
  </si>
  <si>
    <t>OLMOs</t>
  </si>
  <si>
    <t>CMOs</t>
  </si>
  <si>
    <t>NLMOs</t>
  </si>
  <si>
    <t>CO2</t>
  </si>
  <si>
    <t>Diborane</t>
  </si>
  <si>
    <t>Borazine</t>
  </si>
  <si>
    <t>Carborane</t>
  </si>
  <si>
    <t>Propene</t>
  </si>
  <si>
    <t>1-Butyne</t>
  </si>
  <si>
    <t>Benzene</t>
  </si>
  <si>
    <t>Heptane</t>
  </si>
  <si>
    <t>Icosane</t>
  </si>
  <si>
    <t>Decacyclene</t>
  </si>
  <si>
    <t>Graphene</t>
  </si>
  <si>
    <t>Determinat</t>
  </si>
  <si>
    <t>PENALTY COEFF</t>
  </si>
  <si>
    <t>LOCALIZATION</t>
  </si>
  <si>
    <t>DETERMINANT</t>
  </si>
  <si>
    <t>alpha</t>
  </si>
  <si>
    <t>OLMOs/CMOs</t>
  </si>
  <si>
    <t>NLMOs/OLMOs</t>
  </si>
  <si>
    <t>NLMOs/CMOs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</si>
</sst>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Menlo"/>
      <family val="2"/>
    </font>
    <font>
      <sz val="12"/>
      <color theme="4"/>
      <name val="Calibri"/>
      <family val="2"/>
      <scheme val="minor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2" borderId="0" xfId="0" applyFill="1"/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FCD8-0E1D-9C4E-B0DB-043589E31464}">
  <dimension ref="A1:D19"/>
  <sheetViews>
    <sheetView zoomScale="125" workbookViewId="0">
      <selection activeCell="B3" sqref="B3"/>
    </sheetView>
  </sheetViews>
  <sheetFormatPr baseColWidth="10" defaultRowHeight="16" x14ac:dyDescent="0.2"/>
  <cols>
    <col min="1" max="1" width="19.5" customWidth="1"/>
    <col min="2" max="2" width="19.5" style="9" customWidth="1"/>
    <col min="3" max="3" width="15" customWidth="1"/>
    <col min="4" max="4" width="16.1640625" customWidth="1"/>
  </cols>
  <sheetData>
    <row r="1" spans="1:4" x14ac:dyDescent="0.2">
      <c r="A1" s="7" t="s">
        <v>16</v>
      </c>
      <c r="B1" s="7" t="s">
        <v>19</v>
      </c>
      <c r="C1" s="7" t="s">
        <v>17</v>
      </c>
      <c r="D1" s="7" t="s">
        <v>18</v>
      </c>
    </row>
    <row r="2" spans="1:4" x14ac:dyDescent="0.2">
      <c r="A2" s="7">
        <v>152.43707101230001</v>
      </c>
      <c r="B2" s="8">
        <f>A2/351.0029496702</f>
        <v>0.43429000000008222</v>
      </c>
      <c r="C2" s="8">
        <v>266.4118767027</v>
      </c>
      <c r="D2" s="8">
        <v>0.9449000823</v>
      </c>
    </row>
    <row r="3" spans="1:4" x14ac:dyDescent="0.2">
      <c r="A3" s="7">
        <v>76.218535506099997</v>
      </c>
      <c r="B3" s="8">
        <f t="shared" ref="B3:B19" si="0">A3/351.0029496702</f>
        <v>0.21714499999989864</v>
      </c>
      <c r="C3" s="8">
        <v>255.60280409379999</v>
      </c>
      <c r="D3" s="8">
        <v>0.85245955380000005</v>
      </c>
    </row>
    <row r="4" spans="1:4" x14ac:dyDescent="0.2">
      <c r="A4" s="7">
        <v>38.109267753099999</v>
      </c>
      <c r="B4" s="8">
        <f t="shared" si="0"/>
        <v>0.10857250000009176</v>
      </c>
      <c r="C4" s="8">
        <v>245.54245796719999</v>
      </c>
      <c r="D4" s="8">
        <v>0.70669032600000004</v>
      </c>
    </row>
    <row r="5" spans="1:4" x14ac:dyDescent="0.2">
      <c r="A5" s="7">
        <v>19.054633876499999</v>
      </c>
      <c r="B5" s="8">
        <f t="shared" si="0"/>
        <v>5.4286249999903433E-2</v>
      </c>
      <c r="C5" s="8">
        <v>238.9274777167</v>
      </c>
      <c r="D5" s="8">
        <v>0.55466538509999996</v>
      </c>
    </row>
    <row r="6" spans="1:4" x14ac:dyDescent="0.2">
      <c r="A6" s="7">
        <v>9.5273169383000003</v>
      </c>
      <c r="B6" s="8">
        <f t="shared" si="0"/>
        <v>2.7143125000094168E-2</v>
      </c>
      <c r="C6" s="8">
        <v>235.56474194180001</v>
      </c>
      <c r="D6" s="8">
        <v>0.4348123532</v>
      </c>
    </row>
    <row r="7" spans="1:4" x14ac:dyDescent="0.2">
      <c r="A7" s="7">
        <v>4.7636584691000001</v>
      </c>
      <c r="B7" s="8">
        <f t="shared" si="0"/>
        <v>1.3571562499904634E-2</v>
      </c>
      <c r="C7" s="8">
        <v>234.09563123960001</v>
      </c>
      <c r="D7" s="8">
        <v>0.3518857393</v>
      </c>
    </row>
    <row r="8" spans="1:4" x14ac:dyDescent="0.2">
      <c r="A8" s="7">
        <v>2.3818292346000001</v>
      </c>
      <c r="B8" s="8">
        <f t="shared" si="0"/>
        <v>6.7857812500947664E-3</v>
      </c>
      <c r="C8" s="8">
        <v>233.47626523119999</v>
      </c>
      <c r="D8" s="8">
        <v>0.29427990120000003</v>
      </c>
    </row>
    <row r="9" spans="1:4" x14ac:dyDescent="0.2">
      <c r="A9" s="7">
        <v>1.1909146173</v>
      </c>
      <c r="B9" s="8">
        <f t="shared" si="0"/>
        <v>3.3928906250473832E-3</v>
      </c>
      <c r="C9" s="8">
        <v>233.1949992305</v>
      </c>
      <c r="D9" s="8">
        <v>0.2499307841</v>
      </c>
    </row>
    <row r="10" spans="1:4" x14ac:dyDescent="0.2">
      <c r="A10" s="7">
        <v>0.59545730860000001</v>
      </c>
      <c r="B10" s="8">
        <f t="shared" si="0"/>
        <v>1.6964453123812426E-3</v>
      </c>
      <c r="C10" s="8">
        <v>233.05547444620001</v>
      </c>
      <c r="D10" s="8">
        <v>0.2124319804</v>
      </c>
    </row>
    <row r="11" spans="1:4" x14ac:dyDescent="0.2">
      <c r="A11" s="7">
        <v>0.29772865430000001</v>
      </c>
      <c r="B11" s="8">
        <f t="shared" si="0"/>
        <v>8.482226561906213E-4</v>
      </c>
      <c r="C11" s="8">
        <v>232.98507840069999</v>
      </c>
      <c r="D11" s="8">
        <v>0.1803335589</v>
      </c>
    </row>
    <row r="12" spans="1:4" x14ac:dyDescent="0.2">
      <c r="A12" s="7">
        <v>0.14886432720000001</v>
      </c>
      <c r="B12" s="8">
        <f t="shared" si="0"/>
        <v>4.2411132823775964E-4</v>
      </c>
      <c r="C12" s="8">
        <v>232.95116934320001</v>
      </c>
      <c r="D12" s="8">
        <v>0.1541021726</v>
      </c>
    </row>
    <row r="13" spans="1:4" x14ac:dyDescent="0.2">
      <c r="A13" s="7">
        <v>7.4432163600000004E-2</v>
      </c>
      <c r="B13" s="8">
        <f t="shared" si="0"/>
        <v>2.1205566411887982E-4</v>
      </c>
      <c r="C13" s="8">
        <v>232.93610241170001</v>
      </c>
      <c r="D13" s="8">
        <v>0.13411148849999999</v>
      </c>
    </row>
    <row r="14" spans="1:4" x14ac:dyDescent="0.2">
      <c r="A14" s="7">
        <v>3.7216081800000002E-2</v>
      </c>
      <c r="B14" s="8">
        <f t="shared" si="0"/>
        <v>1.0602783205943991E-4</v>
      </c>
      <c r="C14" s="8">
        <v>232.9300546087</v>
      </c>
      <c r="D14" s="8">
        <v>0.12004039010000001</v>
      </c>
    </row>
    <row r="15" spans="1:4" x14ac:dyDescent="0.2">
      <c r="A15" s="7">
        <v>1.8608040900000001E-2</v>
      </c>
      <c r="B15" s="8">
        <f t="shared" si="0"/>
        <v>5.3013916029719955E-5</v>
      </c>
      <c r="C15" s="8">
        <v>232.9278881038</v>
      </c>
      <c r="D15" s="8">
        <v>0.1109336944</v>
      </c>
    </row>
    <row r="16" spans="1:4" x14ac:dyDescent="0.2">
      <c r="A16" s="7">
        <v>9.3040203999999998E-3</v>
      </c>
      <c r="B16" s="8">
        <f t="shared" si="0"/>
        <v>2.6506957872411028E-5</v>
      </c>
      <c r="C16" s="8">
        <v>232.9271940854</v>
      </c>
      <c r="D16" s="8">
        <v>0.1054966403</v>
      </c>
    </row>
    <row r="17" spans="1:4" x14ac:dyDescent="0.2">
      <c r="A17" s="7">
        <v>4.6520101999999999E-3</v>
      </c>
      <c r="B17" s="8">
        <f t="shared" si="0"/>
        <v>1.3253478936205514E-5</v>
      </c>
      <c r="C17" s="8">
        <v>232.9269915271</v>
      </c>
      <c r="D17" s="8">
        <v>0.1024599288</v>
      </c>
    </row>
    <row r="18" spans="1:4" x14ac:dyDescent="0.2">
      <c r="A18" s="7">
        <v>2.3260050999999999E-3</v>
      </c>
      <c r="B18" s="8">
        <f t="shared" si="0"/>
        <v>6.626739468102757E-6</v>
      </c>
      <c r="C18" s="8">
        <v>232.92693618710001</v>
      </c>
      <c r="D18" s="8">
        <v>0.10084225249999999</v>
      </c>
    </row>
    <row r="19" spans="1:4" x14ac:dyDescent="0.2">
      <c r="A19" s="7">
        <v>1.1630026E-3</v>
      </c>
      <c r="B19" s="8">
        <f t="shared" si="0"/>
        <v>3.313369876500324E-6</v>
      </c>
      <c r="C19" s="8">
        <v>232.92692166399999</v>
      </c>
      <c r="D19" s="8">
        <v>0.1000048075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0FA0-2A5D-3A48-8759-206E9B4D7430}">
  <dimension ref="A1:D14"/>
  <sheetViews>
    <sheetView zoomScale="177" workbookViewId="0">
      <selection activeCell="B1" sqref="B1"/>
    </sheetView>
  </sheetViews>
  <sheetFormatPr baseColWidth="10" defaultRowHeight="16" x14ac:dyDescent="0.2"/>
  <cols>
    <col min="1" max="2" width="18.83203125" customWidth="1"/>
    <col min="3" max="3" width="17" customWidth="1"/>
    <col min="4" max="4" width="15.33203125" customWidth="1"/>
  </cols>
  <sheetData>
    <row r="1" spans="1:4" x14ac:dyDescent="0.2">
      <c r="A1" s="7" t="s">
        <v>16</v>
      </c>
      <c r="B1" s="7" t="s">
        <v>19</v>
      </c>
      <c r="C1" s="7" t="s">
        <v>17</v>
      </c>
      <c r="D1" s="7" t="s">
        <v>18</v>
      </c>
    </row>
    <row r="2" spans="1:4" x14ac:dyDescent="0.2">
      <c r="A2" s="7">
        <v>626.73337752149996</v>
      </c>
      <c r="B2" s="8">
        <f>A2/1443.1218253276</f>
        <v>0.4342899999999838</v>
      </c>
      <c r="C2" s="8">
        <v>650.092360257</v>
      </c>
      <c r="D2" s="8">
        <v>0.99006327750000001</v>
      </c>
    </row>
    <row r="3" spans="1:4" x14ac:dyDescent="0.2">
      <c r="A3" s="7">
        <v>313.3666887608</v>
      </c>
      <c r="B3" s="8">
        <f t="shared" ref="B3:B14" si="0">A3/1443.1218253276</f>
        <v>0.21714500000002654</v>
      </c>
      <c r="C3" s="8">
        <v>642.26164557150003</v>
      </c>
      <c r="D3" s="8">
        <v>0.97221032470000002</v>
      </c>
    </row>
    <row r="4" spans="1:4" x14ac:dyDescent="0.2">
      <c r="A4" s="7">
        <v>156.6833443804</v>
      </c>
      <c r="B4" s="8">
        <f t="shared" si="0"/>
        <v>0.10857250000001327</v>
      </c>
      <c r="C4" s="8">
        <v>634.29100000949995</v>
      </c>
      <c r="D4" s="8">
        <v>0.9374663365</v>
      </c>
    </row>
    <row r="5" spans="1:4" x14ac:dyDescent="0.2">
      <c r="A5" s="7">
        <v>78.341672190200001</v>
      </c>
      <c r="B5" s="8">
        <f t="shared" si="0"/>
        <v>5.4286250000006635E-2</v>
      </c>
      <c r="C5" s="8">
        <v>628.40926598329997</v>
      </c>
      <c r="D5" s="8">
        <v>0.88935285529999997</v>
      </c>
    </row>
    <row r="6" spans="1:4" x14ac:dyDescent="0.2">
      <c r="A6" s="7">
        <v>39.1708360951</v>
      </c>
      <c r="B6" s="8">
        <f t="shared" si="0"/>
        <v>2.7143125000003317E-2</v>
      </c>
      <c r="C6" s="8">
        <v>625.223682543</v>
      </c>
      <c r="D6" s="8">
        <v>0.84079591139999998</v>
      </c>
    </row>
    <row r="7" spans="1:4" x14ac:dyDescent="0.2">
      <c r="A7" s="7">
        <v>19.585418047499999</v>
      </c>
      <c r="B7" s="8">
        <f t="shared" si="0"/>
        <v>1.3571562499967011E-2</v>
      </c>
      <c r="C7" s="8">
        <v>623.88031602980004</v>
      </c>
      <c r="D7" s="8">
        <v>0.80237155029999996</v>
      </c>
    </row>
    <row r="8" spans="1:4" x14ac:dyDescent="0.2">
      <c r="A8" s="7">
        <v>9.7927090238000005</v>
      </c>
      <c r="B8" s="8">
        <f t="shared" si="0"/>
        <v>6.7857812500181532E-3</v>
      </c>
      <c r="C8" s="8">
        <v>623.41013623649997</v>
      </c>
      <c r="D8" s="8">
        <v>0.77674528880000004</v>
      </c>
    </row>
    <row r="9" spans="1:4" x14ac:dyDescent="0.2">
      <c r="A9" s="7">
        <v>4.8963545119000003</v>
      </c>
      <c r="B9" s="8">
        <f t="shared" si="0"/>
        <v>3.3928906250090766E-3</v>
      </c>
      <c r="C9" s="8">
        <v>623.26600981080003</v>
      </c>
      <c r="D9" s="8">
        <v>0.76153019160000002</v>
      </c>
    </row>
    <row r="10" spans="1:4" x14ac:dyDescent="0.2">
      <c r="A10" s="7">
        <v>2.4481772559000001</v>
      </c>
      <c r="B10" s="8">
        <f t="shared" si="0"/>
        <v>1.6964453124698913E-3</v>
      </c>
      <c r="C10" s="8">
        <v>623.22554828320006</v>
      </c>
      <c r="D10" s="8">
        <v>0.75314893250000003</v>
      </c>
    </row>
    <row r="11" spans="1:4" x14ac:dyDescent="0.2">
      <c r="A11" s="7">
        <v>1.2240886280000001</v>
      </c>
      <c r="B11" s="8">
        <f t="shared" si="0"/>
        <v>8.4822265626959274E-4</v>
      </c>
      <c r="C11" s="8">
        <v>623.21477897440002</v>
      </c>
      <c r="D11" s="8">
        <v>0.74873429660000002</v>
      </c>
    </row>
    <row r="12" spans="1:4" x14ac:dyDescent="0.2">
      <c r="A12" s="7">
        <v>0.61204431400000003</v>
      </c>
      <c r="B12" s="8">
        <f t="shared" si="0"/>
        <v>4.2411132813479637E-4</v>
      </c>
      <c r="C12" s="8">
        <v>623.21199716579997</v>
      </c>
      <c r="D12" s="8">
        <v>0.74646631880000003</v>
      </c>
    </row>
    <row r="13" spans="1:4" x14ac:dyDescent="0.2">
      <c r="A13" s="7">
        <v>0.30602215700000002</v>
      </c>
      <c r="B13" s="8">
        <f t="shared" si="0"/>
        <v>2.1205566406739819E-4</v>
      </c>
      <c r="C13" s="8">
        <v>623.21128998380004</v>
      </c>
      <c r="D13" s="8">
        <v>0.74531651350000006</v>
      </c>
    </row>
    <row r="14" spans="1:4" x14ac:dyDescent="0.2">
      <c r="A14" s="7">
        <v>0.15301107850000001</v>
      </c>
      <c r="B14" s="8">
        <f t="shared" si="0"/>
        <v>1.0602783203369909E-4</v>
      </c>
      <c r="C14" s="8">
        <v>623.21111168649998</v>
      </c>
      <c r="D14" s="8">
        <v>0.74473757240000005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AE9A-2C6B-644F-A6BB-4532AFD80E90}">
  <dimension ref="A1:F9"/>
  <sheetViews>
    <sheetView zoomScale="176" workbookViewId="0">
      <selection activeCell="B1" sqref="B1"/>
    </sheetView>
  </sheetViews>
  <sheetFormatPr baseColWidth="10" defaultRowHeight="16" x14ac:dyDescent="0.2"/>
  <cols>
    <col min="1" max="2" width="16.83203125" customWidth="1"/>
    <col min="3" max="3" width="15.6640625" customWidth="1"/>
    <col min="4" max="4" width="14.83203125" customWidth="1"/>
  </cols>
  <sheetData>
    <row r="1" spans="1:6" x14ac:dyDescent="0.2">
      <c r="A1" s="6" t="s">
        <v>16</v>
      </c>
      <c r="B1" s="7" t="s">
        <v>19</v>
      </c>
      <c r="C1" s="6" t="s">
        <v>17</v>
      </c>
      <c r="D1" s="6" t="s">
        <v>18</v>
      </c>
    </row>
    <row r="2" spans="1:6" x14ac:dyDescent="0.2">
      <c r="A2" s="6">
        <v>5505.0039919507999</v>
      </c>
      <c r="B2" s="8">
        <f>A2/12675.8709432656</f>
        <v>0.43428999999999862</v>
      </c>
      <c r="C2" s="4">
        <v>3340.8893610327</v>
      </c>
      <c r="D2" s="4">
        <v>0.99715124580000003</v>
      </c>
      <c r="F2" s="4"/>
    </row>
    <row r="3" spans="1:6" x14ac:dyDescent="0.2">
      <c r="A3" s="6">
        <v>2752.5019959754</v>
      </c>
      <c r="B3" s="8">
        <f t="shared" ref="B3:B9" si="0">A3/12675.8709432656</f>
        <v>0.21714499999999931</v>
      </c>
      <c r="C3" s="4">
        <v>3311.9254093138002</v>
      </c>
      <c r="D3" s="4">
        <v>0.9893535913</v>
      </c>
    </row>
    <row r="4" spans="1:6" x14ac:dyDescent="0.2">
      <c r="A4" s="6">
        <v>1376.2509979877</v>
      </c>
      <c r="B4" s="8">
        <f t="shared" si="0"/>
        <v>0.10857249999999966</v>
      </c>
      <c r="C4" s="4">
        <v>3261.2278277835999</v>
      </c>
      <c r="D4" s="4">
        <v>0.96264729250000003</v>
      </c>
    </row>
    <row r="5" spans="1:6" x14ac:dyDescent="0.2">
      <c r="A5" s="6">
        <v>688.12549899390001</v>
      </c>
      <c r="B5" s="8">
        <f t="shared" si="0"/>
        <v>5.4286250000003776E-2</v>
      </c>
      <c r="C5" s="4">
        <v>3181.0478297119998</v>
      </c>
      <c r="D5" s="4">
        <v>0.88336850600000005</v>
      </c>
    </row>
    <row r="6" spans="1:6" x14ac:dyDescent="0.2">
      <c r="A6" s="6">
        <v>344.06274949689998</v>
      </c>
      <c r="B6" s="8">
        <f t="shared" si="0"/>
        <v>2.714312499999794E-2</v>
      </c>
      <c r="C6" s="4">
        <v>3073.0003152480999</v>
      </c>
      <c r="D6" s="4">
        <v>0.70252910449999995</v>
      </c>
    </row>
    <row r="7" spans="1:6" x14ac:dyDescent="0.2">
      <c r="A7" s="6">
        <v>172.03137474850001</v>
      </c>
      <c r="B7" s="8">
        <f t="shared" si="0"/>
        <v>1.3571562500002916E-2</v>
      </c>
      <c r="C7" s="4">
        <v>2958.082605525</v>
      </c>
      <c r="D7" s="4">
        <v>0.43492500010000001</v>
      </c>
    </row>
    <row r="8" spans="1:6" x14ac:dyDescent="0.2">
      <c r="A8" s="6">
        <v>86.015687374199999</v>
      </c>
      <c r="B8" s="8">
        <f t="shared" si="0"/>
        <v>6.7857812499975134E-3</v>
      </c>
      <c r="C8" s="4">
        <v>2866.9611887542001</v>
      </c>
      <c r="D8" s="4">
        <v>0.20601485450000001</v>
      </c>
    </row>
    <row r="9" spans="1:6" x14ac:dyDescent="0.2">
      <c r="A9" s="6">
        <v>43.007843687099999</v>
      </c>
      <c r="B9" s="8">
        <f t="shared" si="0"/>
        <v>3.3928906249987567E-3</v>
      </c>
      <c r="C9" s="4">
        <v>2812.0534793932002</v>
      </c>
      <c r="D9" s="4">
        <v>8.4755172700000006E-2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AD2D-98CF-9A4A-B6C5-8F7AE32FFE5D}">
  <dimension ref="A1:D10"/>
  <sheetViews>
    <sheetView zoomScale="200" workbookViewId="0">
      <selection activeCell="B1" sqref="B1"/>
    </sheetView>
  </sheetViews>
  <sheetFormatPr baseColWidth="10" defaultRowHeight="16" x14ac:dyDescent="0.2"/>
  <cols>
    <col min="1" max="2" width="16.33203125" customWidth="1"/>
    <col min="3" max="3" width="15.5" customWidth="1"/>
    <col min="4" max="4" width="16.5" customWidth="1"/>
  </cols>
  <sheetData>
    <row r="1" spans="1:4" x14ac:dyDescent="0.2">
      <c r="A1" s="7" t="s">
        <v>16</v>
      </c>
      <c r="B1" s="7" t="s">
        <v>19</v>
      </c>
      <c r="C1" s="7" t="s">
        <v>17</v>
      </c>
      <c r="D1" s="7" t="s">
        <v>18</v>
      </c>
    </row>
    <row r="2" spans="1:4" x14ac:dyDescent="0.2">
      <c r="A2" s="7">
        <v>950.45457824389996</v>
      </c>
      <c r="B2" s="8">
        <f>A2/2188.5251289321</f>
        <v>0.43428999999999007</v>
      </c>
      <c r="C2" s="8">
        <v>862.92865573690005</v>
      </c>
      <c r="D2" s="8">
        <v>0.99012277059999998</v>
      </c>
    </row>
    <row r="3" spans="1:4" x14ac:dyDescent="0.2">
      <c r="A3" s="7">
        <v>475.227289122</v>
      </c>
      <c r="B3" s="8">
        <f t="shared" ref="B3:B10" si="0">A3/2188.5251289321</f>
        <v>0.21714500000001788</v>
      </c>
      <c r="C3" s="8">
        <v>848.2041447652</v>
      </c>
      <c r="D3" s="8">
        <v>0.96773050319999998</v>
      </c>
    </row>
    <row r="4" spans="1:4" x14ac:dyDescent="0.2">
      <c r="A4" s="7">
        <v>237.613644561</v>
      </c>
      <c r="B4" s="8">
        <f t="shared" si="0"/>
        <v>0.10857250000000894</v>
      </c>
      <c r="C4" s="8">
        <v>828.09159348920002</v>
      </c>
      <c r="D4" s="8">
        <v>0.90976026580000002</v>
      </c>
    </row>
    <row r="5" spans="1:4" x14ac:dyDescent="0.2">
      <c r="A5" s="7">
        <v>118.8068222805</v>
      </c>
      <c r="B5" s="8">
        <f t="shared" si="0"/>
        <v>5.428625000000447E-2</v>
      </c>
      <c r="C5" s="8">
        <v>806.57323930099994</v>
      </c>
      <c r="D5" s="8">
        <v>0.79881841610000004</v>
      </c>
    </row>
    <row r="6" spans="1:4" x14ac:dyDescent="0.2">
      <c r="A6" s="7">
        <v>59.403411140199999</v>
      </c>
      <c r="B6" s="8">
        <f t="shared" si="0"/>
        <v>2.7143124999979389E-2</v>
      </c>
      <c r="C6" s="8">
        <v>789.25374273140005</v>
      </c>
      <c r="D6" s="8">
        <v>0.65006342449999999</v>
      </c>
    </row>
    <row r="7" spans="1:4" x14ac:dyDescent="0.2">
      <c r="A7" s="7">
        <v>29.7017055701</v>
      </c>
      <c r="B7" s="8">
        <f t="shared" si="0"/>
        <v>1.3571562499989694E-2</v>
      </c>
      <c r="C7" s="8">
        <v>777.96193240150001</v>
      </c>
      <c r="D7" s="8">
        <v>0.49786901360000002</v>
      </c>
    </row>
    <row r="8" spans="1:4" x14ac:dyDescent="0.2">
      <c r="A8" s="7">
        <v>14.850852785100001</v>
      </c>
      <c r="B8" s="8">
        <f t="shared" si="0"/>
        <v>6.7857812500176943E-3</v>
      </c>
      <c r="C8" s="8">
        <v>770.77397835049999</v>
      </c>
      <c r="D8" s="8">
        <v>0.35381710579999998</v>
      </c>
    </row>
    <row r="9" spans="1:4" x14ac:dyDescent="0.2">
      <c r="A9" s="7">
        <v>7.4254263925000004</v>
      </c>
      <c r="B9" s="8">
        <f t="shared" si="0"/>
        <v>3.3928906249860009E-3</v>
      </c>
      <c r="C9" s="8">
        <v>764.9401233607</v>
      </c>
      <c r="D9" s="8">
        <v>0.2004826536</v>
      </c>
    </row>
    <row r="10" spans="1:4" x14ac:dyDescent="0.2">
      <c r="A10" s="7">
        <v>3.7127131963000002</v>
      </c>
      <c r="B10" s="8">
        <f t="shared" si="0"/>
        <v>1.6964453125158467E-3</v>
      </c>
      <c r="C10" s="8">
        <v>756.99450706469997</v>
      </c>
      <c r="D10" s="8">
        <v>4.1701359299999997E-2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29E32-ECDE-0647-BBA6-7ACC6074D744}">
  <dimension ref="A1:D8"/>
  <sheetViews>
    <sheetView zoomScale="200" workbookViewId="0">
      <selection activeCell="B1" sqref="B1"/>
    </sheetView>
  </sheetViews>
  <sheetFormatPr baseColWidth="10" defaultRowHeight="16" x14ac:dyDescent="0.2"/>
  <cols>
    <col min="1" max="2" width="15.1640625" customWidth="1"/>
    <col min="3" max="3" width="15.33203125" customWidth="1"/>
    <col min="4" max="4" width="15.6640625" customWidth="1"/>
  </cols>
  <sheetData>
    <row r="1" spans="1:4" x14ac:dyDescent="0.2">
      <c r="A1" s="7" t="s">
        <v>16</v>
      </c>
      <c r="B1" s="7" t="s">
        <v>19</v>
      </c>
      <c r="C1" s="7" t="s">
        <v>17</v>
      </c>
      <c r="D1" s="7" t="s">
        <v>18</v>
      </c>
    </row>
    <row r="2" spans="1:4" x14ac:dyDescent="0.2">
      <c r="A2" s="7">
        <v>2301.9302242272001</v>
      </c>
      <c r="B2" s="8">
        <f>A2/5300.4449198168</f>
        <v>0.43428999999999279</v>
      </c>
      <c r="C2" s="8">
        <v>1688.9963323375</v>
      </c>
      <c r="D2" s="8">
        <v>0.99206964480000004</v>
      </c>
    </row>
    <row r="3" spans="1:4" x14ac:dyDescent="0.2">
      <c r="A3" s="7">
        <v>1150.9651121136001</v>
      </c>
      <c r="B3" s="8">
        <f t="shared" ref="B3:B8" si="0">A3/5300.4449198168</f>
        <v>0.2171449999999964</v>
      </c>
      <c r="C3" s="8">
        <v>1656.3005749314</v>
      </c>
      <c r="D3" s="8">
        <v>0.97130499569999995</v>
      </c>
    </row>
    <row r="4" spans="1:4" x14ac:dyDescent="0.2">
      <c r="A4" s="7">
        <v>575.48255605680004</v>
      </c>
      <c r="B4" s="8">
        <f t="shared" si="0"/>
        <v>0.1085724999999982</v>
      </c>
      <c r="C4" s="8">
        <v>1601.3333092854</v>
      </c>
      <c r="D4" s="8">
        <v>0.90493775659999998</v>
      </c>
    </row>
    <row r="5" spans="1:4" x14ac:dyDescent="0.2">
      <c r="A5" s="7">
        <v>287.74127802840002</v>
      </c>
      <c r="B5" s="8">
        <f t="shared" si="0"/>
        <v>5.4286249999999099E-2</v>
      </c>
      <c r="C5" s="8">
        <v>1518.8278936910999</v>
      </c>
      <c r="D5" s="8">
        <v>0.73297374189999998</v>
      </c>
    </row>
    <row r="6" spans="1:4" x14ac:dyDescent="0.2">
      <c r="A6" s="7">
        <v>143.87063901420001</v>
      </c>
      <c r="B6" s="8">
        <f t="shared" si="0"/>
        <v>2.714312499999955E-2</v>
      </c>
      <c r="C6" s="8">
        <v>1416.3432049375999</v>
      </c>
      <c r="D6" s="8">
        <v>0.43729796720000003</v>
      </c>
    </row>
    <row r="7" spans="1:4" x14ac:dyDescent="0.2">
      <c r="A7" s="7">
        <v>71.935319507100004</v>
      </c>
      <c r="B7" s="8">
        <f t="shared" si="0"/>
        <v>1.3571562499999775E-2</v>
      </c>
      <c r="C7" s="8">
        <v>1318.9078692871001</v>
      </c>
      <c r="D7" s="8">
        <v>0.1664252165</v>
      </c>
    </row>
    <row r="8" spans="1:4" x14ac:dyDescent="0.2">
      <c r="A8" s="7">
        <v>35.967659753600003</v>
      </c>
      <c r="B8" s="8">
        <f t="shared" si="0"/>
        <v>6.7857812500093208E-3</v>
      </c>
      <c r="C8" s="8">
        <v>1247.3424930419999</v>
      </c>
      <c r="D8" s="8">
        <v>4.0998686600000001E-2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553F-DFE0-E54A-8560-6FCE16D2E457}">
  <dimension ref="A1:D18"/>
  <sheetViews>
    <sheetView zoomScale="200" workbookViewId="0">
      <selection activeCell="B1" sqref="B1"/>
    </sheetView>
  </sheetViews>
  <sheetFormatPr baseColWidth="10" defaultRowHeight="16" x14ac:dyDescent="0.2"/>
  <cols>
    <col min="1" max="2" width="19.6640625" customWidth="1"/>
    <col min="3" max="3" width="16.33203125" customWidth="1"/>
    <col min="4" max="4" width="20.33203125" customWidth="1"/>
  </cols>
  <sheetData>
    <row r="1" spans="1:4" x14ac:dyDescent="0.2">
      <c r="A1" s="6" t="s">
        <v>16</v>
      </c>
      <c r="B1" s="7" t="s">
        <v>19</v>
      </c>
      <c r="C1" s="6" t="s">
        <v>17</v>
      </c>
      <c r="D1" s="6" t="s">
        <v>18</v>
      </c>
    </row>
    <row r="2" spans="1:4" x14ac:dyDescent="0.2">
      <c r="A2" s="6">
        <v>7916.7777263528997</v>
      </c>
      <c r="B2" s="8">
        <f>A2/18229.2425023669</f>
        <v>0.43428999999999884</v>
      </c>
      <c r="C2" s="4">
        <v>2210.8029489794999</v>
      </c>
      <c r="D2" s="4">
        <v>0.99943249040000004</v>
      </c>
    </row>
    <row r="3" spans="1:4" x14ac:dyDescent="0.2">
      <c r="A3" s="6">
        <v>3958.3888631764999</v>
      </c>
      <c r="B3" s="8">
        <f t="shared" ref="B3:B18" si="0">A3/18229.2425023669</f>
        <v>0.21714500000000217</v>
      </c>
      <c r="C3" s="4">
        <v>2202.3159613966</v>
      </c>
      <c r="D3" s="4">
        <v>0.99783256419999999</v>
      </c>
    </row>
    <row r="4" spans="1:4" x14ac:dyDescent="0.2">
      <c r="A4" s="6">
        <v>1979.1944315881999</v>
      </c>
      <c r="B4" s="8">
        <f t="shared" si="0"/>
        <v>0.10857249999999835</v>
      </c>
      <c r="C4" s="4">
        <v>2186.8458890987999</v>
      </c>
      <c r="D4" s="4">
        <v>0.99203834940000002</v>
      </c>
    </row>
    <row r="5" spans="1:4" x14ac:dyDescent="0.2">
      <c r="A5" s="6">
        <v>989.59721579409995</v>
      </c>
      <c r="B5" s="8">
        <f t="shared" si="0"/>
        <v>5.4286249999999175E-2</v>
      </c>
      <c r="C5" s="4">
        <v>2160.5077246537999</v>
      </c>
      <c r="D5" s="4">
        <v>0.97265068040000002</v>
      </c>
    </row>
    <row r="6" spans="1:4" x14ac:dyDescent="0.2">
      <c r="A6" s="6">
        <v>494.7986078971</v>
      </c>
      <c r="B6" s="8">
        <f t="shared" si="0"/>
        <v>2.7143125000002329E-2</v>
      </c>
      <c r="C6" s="4">
        <v>2120.2849580842999</v>
      </c>
      <c r="D6" s="4">
        <v>0.91616742920000005</v>
      </c>
    </row>
    <row r="7" spans="1:4" x14ac:dyDescent="0.2">
      <c r="A7" s="6">
        <v>247.39930394850001</v>
      </c>
      <c r="B7" s="8">
        <f t="shared" si="0"/>
        <v>1.3571562499998423E-2</v>
      </c>
      <c r="C7" s="4">
        <v>2068.6723537849998</v>
      </c>
      <c r="D7" s="4">
        <v>0.78726223579999999</v>
      </c>
    </row>
    <row r="8" spans="1:4" x14ac:dyDescent="0.2">
      <c r="A8" s="6">
        <v>123.6996519743</v>
      </c>
      <c r="B8" s="8">
        <f t="shared" si="0"/>
        <v>6.7857812500019534E-3</v>
      </c>
      <c r="C8" s="4">
        <v>2017.8432862775001</v>
      </c>
      <c r="D8" s="4">
        <v>0.58712789919999997</v>
      </c>
    </row>
    <row r="9" spans="1:4" x14ac:dyDescent="0.2">
      <c r="A9" s="6">
        <v>61.849825987099997</v>
      </c>
      <c r="B9" s="8">
        <f t="shared" si="0"/>
        <v>3.3928906249982341E-3</v>
      </c>
      <c r="C9" s="4">
        <v>1981.9565748571999</v>
      </c>
      <c r="D9" s="4">
        <v>0.39124840770000002</v>
      </c>
    </row>
    <row r="10" spans="1:4" x14ac:dyDescent="0.2">
      <c r="A10" s="6">
        <v>30.9249129936</v>
      </c>
      <c r="B10" s="8">
        <f t="shared" si="0"/>
        <v>1.6964453125018599E-3</v>
      </c>
      <c r="C10" s="4">
        <v>1963.6938344634</v>
      </c>
      <c r="D10" s="4">
        <v>0.26068851900000001</v>
      </c>
    </row>
    <row r="11" spans="1:4" x14ac:dyDescent="0.2">
      <c r="A11" s="6">
        <v>15.4624564968</v>
      </c>
      <c r="B11" s="8">
        <f t="shared" si="0"/>
        <v>8.4822265625092994E-4</v>
      </c>
      <c r="C11" s="4">
        <v>1956.5541656393</v>
      </c>
      <c r="D11" s="4">
        <v>0.19053256599999999</v>
      </c>
    </row>
    <row r="12" spans="1:4" x14ac:dyDescent="0.2">
      <c r="A12" s="6">
        <v>7.7312282483999999</v>
      </c>
      <c r="B12" s="8">
        <f t="shared" si="0"/>
        <v>4.2411132812546497E-4</v>
      </c>
      <c r="C12" s="4">
        <v>1954.2347773965</v>
      </c>
      <c r="D12" s="4">
        <v>0.15567525569999999</v>
      </c>
    </row>
    <row r="13" spans="1:4" x14ac:dyDescent="0.2">
      <c r="A13" s="6">
        <v>3.8656141241999999</v>
      </c>
      <c r="B13" s="8">
        <f t="shared" si="0"/>
        <v>2.1205566406273248E-4</v>
      </c>
      <c r="C13" s="4">
        <v>1953.5645867308001</v>
      </c>
      <c r="D13" s="4">
        <v>0.1385955931</v>
      </c>
    </row>
    <row r="14" spans="1:4" x14ac:dyDescent="0.2">
      <c r="A14" s="6">
        <v>1.9328070621</v>
      </c>
      <c r="B14" s="8">
        <f t="shared" si="0"/>
        <v>1.0602783203136624E-4</v>
      </c>
      <c r="C14" s="4">
        <v>1953.3836725705</v>
      </c>
      <c r="D14" s="4">
        <v>0.13018845079999999</v>
      </c>
    </row>
    <row r="15" spans="1:4" x14ac:dyDescent="0.2">
      <c r="A15" s="6">
        <v>0.96640353099999998</v>
      </c>
      <c r="B15" s="8">
        <f t="shared" si="0"/>
        <v>5.3013916012940273E-5</v>
      </c>
      <c r="C15" s="4">
        <v>1953.3366160508001</v>
      </c>
      <c r="D15" s="4">
        <v>0.12602430370000001</v>
      </c>
    </row>
    <row r="16" spans="1:4" x14ac:dyDescent="0.2">
      <c r="A16" s="6">
        <v>0.48320176549999999</v>
      </c>
      <c r="B16" s="8">
        <f t="shared" si="0"/>
        <v>2.6506958006470136E-5</v>
      </c>
      <c r="C16" s="4">
        <v>1953.3246125323999</v>
      </c>
      <c r="D16" s="4">
        <v>0.1239529033</v>
      </c>
    </row>
    <row r="17" spans="1:4" x14ac:dyDescent="0.2">
      <c r="A17" s="6">
        <v>0.2416008828</v>
      </c>
      <c r="B17" s="8">
        <f t="shared" si="0"/>
        <v>1.3253479005977915E-5</v>
      </c>
      <c r="C17" s="4">
        <v>1953.3215810116001</v>
      </c>
      <c r="D17" s="4">
        <v>0.12291997590000001</v>
      </c>
    </row>
    <row r="18" spans="1:4" x14ac:dyDescent="0.2">
      <c r="A18" s="6">
        <v>0.1208004414</v>
      </c>
      <c r="B18" s="8">
        <f t="shared" si="0"/>
        <v>6.6267395029889575E-6</v>
      </c>
      <c r="C18" s="4">
        <v>1953.3208192550001</v>
      </c>
      <c r="D18" s="4">
        <v>0.12240421849999999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A686-C4F0-9D43-B0A2-518A0567B2A7}">
  <dimension ref="A1:D12"/>
  <sheetViews>
    <sheetView zoomScale="177" workbookViewId="0">
      <selection activeCell="B1" sqref="B1"/>
    </sheetView>
  </sheetViews>
  <sheetFormatPr baseColWidth="10" defaultRowHeight="16" x14ac:dyDescent="0.2"/>
  <cols>
    <col min="1" max="2" width="18" customWidth="1"/>
    <col min="3" max="3" width="16.6640625" customWidth="1"/>
    <col min="4" max="4" width="18.1640625" customWidth="1"/>
  </cols>
  <sheetData>
    <row r="1" spans="1:4" ht="17" customHeight="1" x14ac:dyDescent="0.2">
      <c r="A1" s="7" t="s">
        <v>16</v>
      </c>
      <c r="B1" s="7" t="s">
        <v>19</v>
      </c>
      <c r="C1" s="7" t="s">
        <v>17</v>
      </c>
      <c r="D1" s="7" t="s">
        <v>18</v>
      </c>
    </row>
    <row r="2" spans="1:4" x14ac:dyDescent="0.2">
      <c r="A2" s="7">
        <v>52944.331169502097</v>
      </c>
      <c r="B2" s="8">
        <f>A2/243820.171634171</f>
        <v>0.21714500000000014</v>
      </c>
      <c r="C2" s="8">
        <v>6155.3664817870003</v>
      </c>
      <c r="D2" s="8">
        <v>0.99995982959999996</v>
      </c>
    </row>
    <row r="3" spans="1:4" x14ac:dyDescent="0.2">
      <c r="A3" s="7">
        <v>26472.165584751099</v>
      </c>
      <c r="B3" s="8">
        <f t="shared" ref="B3:B12" si="0">A3/243820.171634171</f>
        <v>0.10857250000000028</v>
      </c>
      <c r="C3" s="8">
        <v>6151.1658947202004</v>
      </c>
      <c r="D3" s="8">
        <v>0.99984092989999995</v>
      </c>
    </row>
    <row r="4" spans="1:4" x14ac:dyDescent="0.2">
      <c r="A4" s="7">
        <v>13236.082792375501</v>
      </c>
      <c r="B4" s="8">
        <f t="shared" si="0"/>
        <v>5.4286249999999939E-2</v>
      </c>
      <c r="C4" s="8">
        <v>6142.9438197490999</v>
      </c>
      <c r="D4" s="8">
        <v>0.99937594929999995</v>
      </c>
    </row>
    <row r="5" spans="1:4" x14ac:dyDescent="0.2">
      <c r="A5" s="7">
        <v>6618.0413961878003</v>
      </c>
      <c r="B5" s="8">
        <f t="shared" si="0"/>
        <v>2.7143125000000174E-2</v>
      </c>
      <c r="C5" s="8">
        <v>6127.1446450306003</v>
      </c>
      <c r="D5" s="8">
        <v>0.99759330850000005</v>
      </c>
    </row>
    <row r="6" spans="1:4" x14ac:dyDescent="0.2">
      <c r="A6" s="7">
        <v>3309.0206980939001</v>
      </c>
      <c r="B6" s="8">
        <f t="shared" si="0"/>
        <v>1.3571562500000087E-2</v>
      </c>
      <c r="C6" s="8">
        <v>6097.7263762629</v>
      </c>
      <c r="D6" s="8">
        <v>0.99099697019999999</v>
      </c>
    </row>
    <row r="7" spans="1:4" x14ac:dyDescent="0.2">
      <c r="A7" s="7">
        <v>1654.5103490469</v>
      </c>
      <c r="B7" s="8">
        <f t="shared" si="0"/>
        <v>6.7857812499998379E-3</v>
      </c>
      <c r="C7" s="8">
        <v>6045.6667891770003</v>
      </c>
      <c r="D7" s="8">
        <v>0.96807791779999997</v>
      </c>
    </row>
    <row r="8" spans="1:4" x14ac:dyDescent="0.2">
      <c r="A8" s="7">
        <v>827.25517452350005</v>
      </c>
      <c r="B8" s="8">
        <f t="shared" si="0"/>
        <v>3.3928906250001241E-3</v>
      </c>
      <c r="C8" s="8">
        <v>5960.5247074739</v>
      </c>
      <c r="D8" s="8">
        <v>0.89711631629999999</v>
      </c>
    </row>
    <row r="9" spans="1:4" x14ac:dyDescent="0.2">
      <c r="A9" s="7">
        <v>413.6275872617</v>
      </c>
      <c r="B9" s="8">
        <f t="shared" si="0"/>
        <v>1.6964453124998569E-3</v>
      </c>
      <c r="C9" s="8">
        <v>5837.1579597419995</v>
      </c>
      <c r="D9" s="8">
        <v>0.72084949880000004</v>
      </c>
    </row>
    <row r="10" spans="1:4" x14ac:dyDescent="0.2">
      <c r="A10" s="7">
        <v>206.81379363089999</v>
      </c>
      <c r="B10" s="8">
        <f t="shared" si="0"/>
        <v>8.4822265625013348E-4</v>
      </c>
      <c r="C10" s="8">
        <v>5689.3323497991996</v>
      </c>
      <c r="D10" s="8">
        <v>0.42975236989999999</v>
      </c>
    </row>
    <row r="11" spans="1:4" x14ac:dyDescent="0.2">
      <c r="A11" s="7">
        <v>103.4068968154</v>
      </c>
      <c r="B11" s="8">
        <f t="shared" si="0"/>
        <v>4.2411132812486172E-4</v>
      </c>
      <c r="C11" s="8">
        <v>5555.3704996433999</v>
      </c>
      <c r="D11" s="8">
        <v>0.17125697849999999</v>
      </c>
    </row>
    <row r="12" spans="1:4" x14ac:dyDescent="0.2">
      <c r="A12" s="7">
        <v>51.703448407700002</v>
      </c>
      <c r="B12" s="8">
        <f t="shared" si="0"/>
        <v>2.1205566406243086E-4</v>
      </c>
      <c r="C12" s="8">
        <v>5468.4312812894004</v>
      </c>
      <c r="D12" s="8">
        <v>5.3103470200000003E-2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2C53-82FC-C94D-9595-92DD5EDF96B6}">
  <dimension ref="A1:D7"/>
  <sheetViews>
    <sheetView zoomScale="222" workbookViewId="0">
      <selection activeCell="B4" sqref="B4"/>
    </sheetView>
  </sheetViews>
  <sheetFormatPr baseColWidth="10" defaultRowHeight="16" x14ac:dyDescent="0.2"/>
  <cols>
    <col min="1" max="2" width="17.5" customWidth="1"/>
    <col min="3" max="3" width="15.33203125" customWidth="1"/>
    <col min="4" max="4" width="19.83203125" customWidth="1"/>
  </cols>
  <sheetData>
    <row r="1" spans="1:4" x14ac:dyDescent="0.2">
      <c r="A1" s="7" t="s">
        <v>16</v>
      </c>
      <c r="B1" s="7" t="s">
        <v>19</v>
      </c>
      <c r="C1" s="7" t="s">
        <v>17</v>
      </c>
      <c r="D1" s="7" t="s">
        <v>18</v>
      </c>
    </row>
    <row r="2" spans="1:4" x14ac:dyDescent="0.2">
      <c r="A2" s="7">
        <v>6141.0116382071001</v>
      </c>
      <c r="B2" s="8">
        <f>A2/14140.3477819133</f>
        <v>0.43428999999999807</v>
      </c>
      <c r="C2" s="8">
        <v>7984.9878331402997</v>
      </c>
      <c r="D2" s="8">
        <v>0.99678270499999999</v>
      </c>
    </row>
    <row r="3" spans="1:4" x14ac:dyDescent="0.2">
      <c r="A3" s="7">
        <v>3070.5058191036001</v>
      </c>
      <c r="B3" s="8">
        <f t="shared" ref="B3:B7" si="0">A3/14140.3477819133</f>
        <v>0.21714500000000259</v>
      </c>
      <c r="C3" s="8">
        <v>7948.8107726615999</v>
      </c>
      <c r="D3" s="8">
        <v>0.98806472420000002</v>
      </c>
    </row>
    <row r="4" spans="1:4" x14ac:dyDescent="0.2">
      <c r="A4" s="7">
        <v>1535.2529095518</v>
      </c>
      <c r="B4" s="8">
        <f t="shared" si="0"/>
        <v>0.10857250000000129</v>
      </c>
      <c r="C4" s="8">
        <v>7861.8249214286998</v>
      </c>
      <c r="D4" s="8">
        <v>0.94652650309999997</v>
      </c>
    </row>
    <row r="5" spans="1:4" x14ac:dyDescent="0.2">
      <c r="A5" s="7">
        <v>767.62645477590002</v>
      </c>
      <c r="B5" s="8">
        <f t="shared" si="0"/>
        <v>5.4286250000000646E-2</v>
      </c>
      <c r="C5" s="8">
        <v>7672.3095386228997</v>
      </c>
      <c r="D5" s="8">
        <v>0.78650733969999997</v>
      </c>
    </row>
    <row r="6" spans="1:4" x14ac:dyDescent="0.2">
      <c r="A6" s="7">
        <v>383.81322738789999</v>
      </c>
      <c r="B6" s="8">
        <f t="shared" si="0"/>
        <v>2.7143124999996784E-2</v>
      </c>
      <c r="C6" s="8">
        <v>6992.1559472093004</v>
      </c>
      <c r="D6" s="8">
        <v>0.2589197151</v>
      </c>
    </row>
    <row r="7" spans="1:4" x14ac:dyDescent="0.2">
      <c r="A7" s="7">
        <v>191.90661369399999</v>
      </c>
      <c r="B7" s="8">
        <f t="shared" si="0"/>
        <v>1.3571562500001928E-2</v>
      </c>
      <c r="C7" s="8">
        <v>6378.4190653829</v>
      </c>
      <c r="D7" s="8">
        <v>2.5299646200000001E-2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CB28-BDF9-EE4B-ACE8-591006B30582}">
  <dimension ref="A1:H16"/>
  <sheetViews>
    <sheetView tabSelected="1" zoomScale="194" workbookViewId="0">
      <selection activeCell="C16" sqref="C16:G16"/>
    </sheetView>
  </sheetViews>
  <sheetFormatPr baseColWidth="10" defaultRowHeight="16" x14ac:dyDescent="0.2"/>
  <cols>
    <col min="4" max="4" width="15.6640625" customWidth="1"/>
    <col min="6" max="6" width="13.1640625" customWidth="1"/>
    <col min="7" max="7" width="14" bestFit="1" customWidth="1"/>
  </cols>
  <sheetData>
    <row r="1" spans="1:8" x14ac:dyDescent="0.2">
      <c r="B1" t="s">
        <v>2</v>
      </c>
      <c r="C1" t="s">
        <v>1</v>
      </c>
      <c r="D1" t="s">
        <v>20</v>
      </c>
      <c r="E1" t="s">
        <v>3</v>
      </c>
      <c r="F1" t="s">
        <v>22</v>
      </c>
      <c r="G1" t="s">
        <v>21</v>
      </c>
      <c r="H1" t="s">
        <v>15</v>
      </c>
    </row>
    <row r="2" spans="1:8" x14ac:dyDescent="0.2">
      <c r="A2" t="s">
        <v>0</v>
      </c>
      <c r="B2">
        <v>366.14091000000002</v>
      </c>
      <c r="C2">
        <v>285.24497000000002</v>
      </c>
      <c r="D2" s="3">
        <f>(B2-C2)/B2</f>
        <v>0.22094209576307655</v>
      </c>
      <c r="E2">
        <v>232.92692166399999</v>
      </c>
      <c r="F2" s="3">
        <f>(B2-E2)/B2</f>
        <v>0.3638325701872539</v>
      </c>
      <c r="G2" s="3">
        <f>(C2-E2)/C2</f>
        <v>0.18341444666316123</v>
      </c>
      <c r="H2" s="2">
        <v>0.1000048075</v>
      </c>
    </row>
    <row r="3" spans="1:8" x14ac:dyDescent="0.2">
      <c r="A3" t="s">
        <v>4</v>
      </c>
      <c r="B3" s="2">
        <v>1851.8922970000001</v>
      </c>
      <c r="C3">
        <v>648.68978900000002</v>
      </c>
      <c r="D3" s="3">
        <f>(B3-C3)/B3</f>
        <v>0.64971516429392007</v>
      </c>
      <c r="E3">
        <v>452.97580295720002</v>
      </c>
      <c r="F3" s="3">
        <f t="shared" ref="F3:F13" si="0">(B3-E3)/B3</f>
        <v>0.75539840859481688</v>
      </c>
      <c r="G3" s="3">
        <f>(C3-E3)/C3</f>
        <v>0.30170659282999751</v>
      </c>
      <c r="H3" s="2">
        <v>2.52376645E-2</v>
      </c>
    </row>
    <row r="4" spans="1:8" x14ac:dyDescent="0.2">
      <c r="A4" t="s">
        <v>5</v>
      </c>
      <c r="B4" s="1">
        <v>1731.7708849999999</v>
      </c>
      <c r="C4">
        <v>664.08442100000002</v>
      </c>
      <c r="D4" s="3">
        <f t="shared" ref="D4:D8" si="1">(B4-C4)/B4</f>
        <v>0.61652870668281268</v>
      </c>
      <c r="E4">
        <v>623.21111168649998</v>
      </c>
      <c r="F4" s="3">
        <f t="shared" si="0"/>
        <v>0.64013073722133862</v>
      </c>
      <c r="G4" s="3">
        <f t="shared" ref="G4:G8" si="2">(C4-E4)/C4</f>
        <v>6.1548363462512308E-2</v>
      </c>
      <c r="H4">
        <v>0.74473757200000001</v>
      </c>
    </row>
    <row r="5" spans="1:8" x14ac:dyDescent="0.2">
      <c r="A5" t="s">
        <v>6</v>
      </c>
      <c r="B5" s="1">
        <v>5459.2014939999999</v>
      </c>
      <c r="C5">
        <v>1497.5096269999999</v>
      </c>
      <c r="D5" s="3">
        <f t="shared" si="1"/>
        <v>0.72569072076825603</v>
      </c>
      <c r="E5">
        <v>1194.5317837615</v>
      </c>
      <c r="F5" s="3">
        <f t="shared" si="0"/>
        <v>0.78118928471968574</v>
      </c>
      <c r="G5" s="3">
        <f t="shared" si="2"/>
        <v>0.20232113221566614</v>
      </c>
      <c r="H5">
        <v>2.60216079E-2</v>
      </c>
    </row>
    <row r="6" spans="1:8" x14ac:dyDescent="0.2">
      <c r="A6" t="s">
        <v>7</v>
      </c>
      <c r="B6" s="1">
        <v>11912.344601000001</v>
      </c>
      <c r="C6" s="2">
        <v>3372.8152559999999</v>
      </c>
      <c r="D6" s="3">
        <f t="shared" si="1"/>
        <v>0.71686386106418853</v>
      </c>
      <c r="E6">
        <v>2812.0534793932002</v>
      </c>
      <c r="F6" s="3">
        <f t="shared" si="0"/>
        <v>0.76393786667679697</v>
      </c>
      <c r="G6" s="3">
        <f t="shared" si="2"/>
        <v>0.16625926238006786</v>
      </c>
      <c r="H6">
        <v>8.4755173000000003E-2</v>
      </c>
    </row>
    <row r="7" spans="1:8" x14ac:dyDescent="0.2">
      <c r="A7" t="s">
        <v>8</v>
      </c>
      <c r="B7" s="2">
        <v>2257.845006</v>
      </c>
      <c r="C7">
        <v>882.90154600000005</v>
      </c>
      <c r="D7" s="3">
        <f t="shared" si="1"/>
        <v>0.60896273054448979</v>
      </c>
      <c r="E7">
        <v>756.99450706469997</v>
      </c>
      <c r="F7" s="3">
        <f t="shared" si="0"/>
        <v>0.66472698300677779</v>
      </c>
      <c r="G7" s="3">
        <f t="shared" si="2"/>
        <v>0.14260597855528059</v>
      </c>
      <c r="H7" s="4">
        <v>4.1701359299999997E-2</v>
      </c>
    </row>
    <row r="8" spans="1:8" x14ac:dyDescent="0.2">
      <c r="A8" t="s">
        <v>9</v>
      </c>
      <c r="B8" s="1">
        <v>2950.8429689999998</v>
      </c>
      <c r="C8">
        <v>1109.912699</v>
      </c>
      <c r="D8" s="3">
        <f t="shared" si="1"/>
        <v>0.62386588826984102</v>
      </c>
      <c r="E8">
        <v>895.81056173299999</v>
      </c>
      <c r="F8" s="3">
        <f t="shared" si="0"/>
        <v>0.69642215084167025</v>
      </c>
      <c r="G8" s="3">
        <f t="shared" si="2"/>
        <v>0.19289997984517157</v>
      </c>
      <c r="H8">
        <v>6.2944577500000001E-2</v>
      </c>
    </row>
    <row r="9" spans="1:8" x14ac:dyDescent="0.2">
      <c r="A9" s="1" t="s">
        <v>10</v>
      </c>
      <c r="B9" s="1">
        <v>5636.6522759999998</v>
      </c>
      <c r="C9">
        <v>1726.5995820000001</v>
      </c>
      <c r="D9" s="3">
        <f>(B9-C9)/B9</f>
        <v>0.6936835026436533</v>
      </c>
      <c r="E9">
        <v>1247.3424930419999</v>
      </c>
      <c r="F9" s="3">
        <f t="shared" si="0"/>
        <v>0.77870863200964291</v>
      </c>
      <c r="G9" s="3">
        <f>(C9-E9)/C9</f>
        <v>0.27757280492495806</v>
      </c>
      <c r="H9">
        <v>4.0998686999999999E-2</v>
      </c>
    </row>
    <row r="10" spans="1:8" x14ac:dyDescent="0.2">
      <c r="A10" s="5" t="s">
        <v>11</v>
      </c>
      <c r="B10" s="1">
        <v>20002.821770999999</v>
      </c>
      <c r="C10">
        <v>2219.9001189999999</v>
      </c>
      <c r="D10" s="3">
        <f>(B10-C10)/B10</f>
        <v>0.88902065196529412</v>
      </c>
      <c r="E10">
        <v>1953.3208192550001</v>
      </c>
      <c r="F10" s="3">
        <f t="shared" si="0"/>
        <v>0.90234773665348977</v>
      </c>
      <c r="G10" s="3">
        <f>(C10-E10)/C10</f>
        <v>0.12008616850071886</v>
      </c>
      <c r="H10" s="4">
        <v>0.12240421849999999</v>
      </c>
    </row>
    <row r="11" spans="1:8" x14ac:dyDescent="0.2">
      <c r="A11" t="s">
        <v>12</v>
      </c>
      <c r="B11" s="1">
        <v>244877.411861</v>
      </c>
      <c r="C11">
        <v>6159.6383750000005</v>
      </c>
      <c r="D11" s="3">
        <f>(B11-C11)/B11</f>
        <v>0.97484603284480809</v>
      </c>
      <c r="E11">
        <v>5468.4312812894004</v>
      </c>
      <c r="F11" s="3">
        <f t="shared" si="0"/>
        <v>0.97766869863687766</v>
      </c>
      <c r="G11" s="3">
        <f>(C11-E11)/C11</f>
        <v>0.11221553143703829</v>
      </c>
      <c r="H11">
        <v>5.310347E-2</v>
      </c>
    </row>
    <row r="12" spans="1:8" x14ac:dyDescent="0.2">
      <c r="A12" t="s">
        <v>13</v>
      </c>
      <c r="B12" s="1">
        <v>351992.12139599997</v>
      </c>
      <c r="C12">
        <v>22791.466323000001</v>
      </c>
      <c r="D12" s="3">
        <f>(B12-C12)/B12</f>
        <v>0.93525006686908485</v>
      </c>
      <c r="E12">
        <v>18694.228137841299</v>
      </c>
      <c r="F12" s="3">
        <f t="shared" si="0"/>
        <v>0.9468902086112041</v>
      </c>
      <c r="G12" s="3">
        <f>(C12-E12)/C12</f>
        <v>0.17977071448992182</v>
      </c>
      <c r="H12">
        <v>4.2200298599999998E-2</v>
      </c>
    </row>
    <row r="13" spans="1:8" x14ac:dyDescent="0.2">
      <c r="A13" s="1" t="s">
        <v>14</v>
      </c>
      <c r="B13">
        <v>34691.372056</v>
      </c>
      <c r="C13">
        <v>8025.3004689999998</v>
      </c>
      <c r="D13" s="3">
        <f>(B13-C13)/B13</f>
        <v>0.768665809583856</v>
      </c>
      <c r="E13">
        <v>6378.4190653829</v>
      </c>
      <c r="F13" s="3">
        <f t="shared" si="0"/>
        <v>0.81613817248027443</v>
      </c>
      <c r="G13" s="3">
        <f>(C13-E13)/C13</f>
        <v>0.20521118305521974</v>
      </c>
      <c r="H13" s="4">
        <v>2.5299646200000001E-2</v>
      </c>
    </row>
    <row r="14" spans="1:8" x14ac:dyDescent="0.2">
      <c r="D14" s="3">
        <f>AVERAGE(D2:D13)</f>
        <v>0.70200293594110674</v>
      </c>
      <c r="E14" s="3"/>
      <c r="F14" s="3">
        <f>AVERAGE(F2:F13)</f>
        <v>0.75728262080331898</v>
      </c>
      <c r="G14" s="3">
        <f t="shared" ref="G14" si="3">AVERAGE(G2:G13)</f>
        <v>0.17880101319664285</v>
      </c>
      <c r="H14" s="3">
        <f>AVERAGE(H2:H13)</f>
        <v>0.1141174235</v>
      </c>
    </row>
    <row r="16" spans="1:8" x14ac:dyDescent="0.2">
      <c r="E16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Water</vt:lpstr>
      <vt:lpstr>Diborane</vt:lpstr>
      <vt:lpstr>Carborane</vt:lpstr>
      <vt:lpstr>Propene</vt:lpstr>
      <vt:lpstr>Benzene</vt:lpstr>
      <vt:lpstr>Heptane</vt:lpstr>
      <vt:lpstr>Icosane</vt:lpstr>
      <vt:lpstr>Graphene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ziling luo</dc:creator>
  <cp:lastModifiedBy>ziling luo</cp:lastModifiedBy>
  <dcterms:created xsi:type="dcterms:W3CDTF">2019-04-29T13:53:59Z</dcterms:created>
  <dcterms:modified xsi:type="dcterms:W3CDTF">2019-06-17T01:28:55Z</dcterms:modified>
</cp:coreProperties>
</file>