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i\Desktop\Rice Classwork &amp; Projects\"/>
    </mc:Choice>
  </mc:AlternateContent>
  <xr:revisionPtr revIDLastSave="0" documentId="13_ncr:1_{309B3ADF-0E8C-4A5F-AF74-326AF1B25C99}" xr6:coauthVersionLast="36" xr6:coauthVersionMax="47" xr10:uidLastSave="{00000000-0000-0000-0000-000000000000}"/>
  <bookViews>
    <workbookView xWindow="0" yWindow="0" windowWidth="9020" windowHeight="4520" activeTab="5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4" r:id="rId4"/>
    <sheet name="Goal analysis" sheetId="5" r:id="rId5"/>
    <sheet name="Statistical analysis" sheetId="6" r:id="rId6"/>
  </sheets>
  <definedNames>
    <definedName name="_xlnm._FilterDatabase" localSheetId="0" hidden="1">Crowdfunding!$A$1:$R$1001</definedName>
    <definedName name="allgoals">Crowdfunding!$D:$D</definedName>
    <definedName name="allvalues">Crowdfunding!$P:$P</definedName>
    <definedName name="backersfail">'Statistical analysis'!$E:$E</definedName>
    <definedName name="fuck">Crowdfunding!$D:$D</definedName>
    <definedName name="goal">Crowdfunding!$D$1</definedName>
    <definedName name="greenbeans">Crowdfunding!$D:$D</definedName>
    <definedName name="hello">Crowdfunding!$D:$D</definedName>
    <definedName name="outcome">Crowdfunding!$G:$G</definedName>
    <definedName name="percentfunded">Crowdfunding!$F:$F</definedName>
    <definedName name="rubberduck">Crowdfunding!$D:$D</definedName>
    <definedName name="sbackerssuccess">'Statistical analysis'!$B:$B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H6" i="6" l="1"/>
  <c r="H7" i="6"/>
  <c r="B3" i="5"/>
  <c r="B2" i="5"/>
  <c r="S2" i="1"/>
  <c r="K7" i="6" l="1"/>
  <c r="K6" i="6"/>
  <c r="K5" i="6"/>
  <c r="K4" i="6"/>
  <c r="K3" i="6"/>
  <c r="K2" i="6"/>
  <c r="H5" i="6"/>
  <c r="H4" i="6"/>
  <c r="H3" i="6"/>
  <c r="H2" i="6"/>
  <c r="D12" i="5"/>
  <c r="D11" i="5"/>
  <c r="D10" i="5"/>
  <c r="D9" i="5"/>
  <c r="D8" i="5"/>
  <c r="D7" i="5"/>
  <c r="D6" i="5"/>
  <c r="D5" i="5"/>
  <c r="D4" i="5"/>
  <c r="D3" i="5"/>
  <c r="D13" i="5"/>
  <c r="C13" i="5"/>
  <c r="C12" i="5"/>
  <c r="C11" i="5"/>
  <c r="C10" i="5"/>
  <c r="C9" i="5"/>
  <c r="C8" i="5"/>
  <c r="C7" i="5"/>
  <c r="C6" i="5"/>
  <c r="C5" i="5"/>
  <c r="C4" i="5"/>
  <c r="C3" i="5"/>
  <c r="D2" i="5"/>
  <c r="C2" i="5"/>
  <c r="B13" i="5"/>
  <c r="B12" i="5"/>
  <c r="B11" i="5"/>
  <c r="B10" i="5"/>
  <c r="B9" i="5"/>
  <c r="B8" i="5"/>
  <c r="B7" i="5"/>
  <c r="B6" i="5"/>
  <c r="B5" i="5"/>
  <c r="B4" i="5"/>
  <c r="E12" i="5" l="1"/>
  <c r="F12" i="5" s="1"/>
  <c r="E11" i="5"/>
  <c r="H11" i="5" s="1"/>
  <c r="E8" i="5"/>
  <c r="H8" i="5" s="1"/>
  <c r="E7" i="5"/>
  <c r="F7" i="5" s="1"/>
  <c r="E4" i="5"/>
  <c r="F4" i="5" s="1"/>
  <c r="E3" i="5"/>
  <c r="G3" i="5" s="1"/>
  <c r="E13" i="5"/>
  <c r="E10" i="5"/>
  <c r="F10" i="5" s="1"/>
  <c r="E9" i="5"/>
  <c r="F9" i="5" s="1"/>
  <c r="E6" i="5"/>
  <c r="E5" i="5"/>
  <c r="F5" i="5" s="1"/>
  <c r="E2" i="5"/>
  <c r="F11" i="5" l="1"/>
  <c r="G11" i="5"/>
  <c r="H12" i="5"/>
  <c r="G12" i="5"/>
  <c r="H7" i="5"/>
  <c r="G7" i="5"/>
  <c r="G4" i="5"/>
  <c r="H4" i="5"/>
  <c r="F3" i="5"/>
  <c r="H3" i="5"/>
  <c r="G8" i="5"/>
  <c r="F8" i="5"/>
  <c r="H13" i="5"/>
  <c r="G13" i="5"/>
  <c r="F13" i="5"/>
  <c r="H10" i="5"/>
  <c r="G10" i="5"/>
  <c r="H9" i="5"/>
  <c r="G9" i="5"/>
  <c r="G6" i="5"/>
  <c r="H6" i="5"/>
  <c r="F6" i="5"/>
  <c r="H5" i="5"/>
  <c r="G5" i="5"/>
  <c r="H2" i="5"/>
  <c r="G2" i="5"/>
  <c r="F2" i="5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</calcChain>
</file>

<file path=xl/sharedStrings.xml><?xml version="1.0" encoding="utf-8"?>
<sst xmlns="http://schemas.openxmlformats.org/spreadsheetml/2006/main" count="7074" uniqueCount="2121">
  <si>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</si>
  <si>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</si>
  <si>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</si>
  <si>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</si>
  <si>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</si>
  <si>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</si>
  <si>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</si>
  <si>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</si>
  <si>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</si>
  <si>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</si>
  <si>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</si>
  <si>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</si>
  <si>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</si>
  <si>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</si>
  <si>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</si>
  <si>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</si>
  <si>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</si>
  <si>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</si>
  <si>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</si>
  <si>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</si>
  <si>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</si>
  <si>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</si>
  <si>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</si>
  <si>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</si>
  <si>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</si>
  <si>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</si>
  <si>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</si>
  <si>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</si>
  <si>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</si>
  <si>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</si>
  <si>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</si>
  <si>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</si>
  <si>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</si>
  <si>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</si>
  <si>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</si>
  <si>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</si>
  <si>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</si>
  <si>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</si>
  <si>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</si>
  <si>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</si>
  <si>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</si>
  <si>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</si>
  <si>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</si>
  <si>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</si>
  <si>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</si>
  <si>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</si>
  <si>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</si>
  <si>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</si>
  <si>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</si>
  <si>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</si>
  <si>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</si>
  <si>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</si>
  <si>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</si>
  <si>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</si>
  <si>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</si>
  <si>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</si>
  <si>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</si>
  <si>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</si>
  <si>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</si>
  <si>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</si>
  <si>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</si>
  <si>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</si>
  <si>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</si>
  <si>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</si>
  <si>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</si>
  <si>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</si>
  <si>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</si>
  <si>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</si>
  <si>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</si>
  <si>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</si>
  <si>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</si>
  <si>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</si>
  <si>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</si>
  <si>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</si>
  <si>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</si>
  <si>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</si>
  <si>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</si>
  <si>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</si>
  <si>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</si>
  <si>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</si>
  <si>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</si>
  <si>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</si>
  <si>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</si>
  <si>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</si>
  <si>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</si>
  <si>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</si>
  <si>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</si>
  <si>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</si>
  <si>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</si>
  <si>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</si>
  <si>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</si>
  <si>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</si>
  <si>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</si>
  <si>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</si>
  <si>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</si>
  <si>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</si>
  <si>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</si>
  <si>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</si>
  <si>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</si>
  <si>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</si>
  <si>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</si>
  <si>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</si>
  <si>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</si>
  <si>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</si>
  <si>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</si>
  <si>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</si>
  <si>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</si>
  <si>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</si>
  <si>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</si>
  <si>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</si>
  <si>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</si>
  <si>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</si>
  <si>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</si>
  <si>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</si>
  <si>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</si>
  <si>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</si>
  <si>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</si>
  <si>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</si>
  <si>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</si>
  <si>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</si>
  <si>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</si>
  <si>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</si>
  <si>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</si>
  <si>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</si>
  <si>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</si>
  <si>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</si>
  <si>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</si>
  <si>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</si>
  <si>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</si>
  <si>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</si>
  <si>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</si>
  <si>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</si>
  <si>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</si>
  <si>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</si>
  <si>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</si>
  <si>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</si>
  <si>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</si>
  <si>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</si>
  <si>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</si>
  <si>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</si>
  <si>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</si>
  <si>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</si>
  <si>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</si>
  <si>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</si>
  <si>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</si>
  <si>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</si>
  <si>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</si>
  <si>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</si>
  <si>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</si>
  <si>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</si>
  <si>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</si>
  <si>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</si>
  <si>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</si>
  <si>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</si>
  <si>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</si>
  <si>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</si>
  <si>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</si>
  <si>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</si>
  <si>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</si>
  <si>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</si>
  <si>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</si>
  <si>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</si>
  <si>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</si>
  <si>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</si>
  <si>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</si>
  <si>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</si>
  <si>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</si>
  <si>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</si>
  <si>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</si>
  <si>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</si>
  <si>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</si>
  <si>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</si>
  <si>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</si>
  <si>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</si>
  <si>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</si>
  <si>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</si>
  <si>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</si>
  <si>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</si>
  <si>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</si>
  <si>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</si>
  <si>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</si>
  <si>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</si>
  <si>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</si>
  <si>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</si>
  <si>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</si>
  <si>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</si>
  <si>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</si>
  <si>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</si>
  <si>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</si>
  <si>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</si>
  <si>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</si>
  <si>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</si>
  <si>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</si>
  <si>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</si>
  <si>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</si>
  <si>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</si>
  <si>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</si>
  <si>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</si>
  <si>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</si>
  <si>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</si>
  <si>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</si>
  <si>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</si>
  <si>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</si>
  <si>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</si>
  <si>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</si>
  <si>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</si>
  <si>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</si>
  <si>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</si>
  <si>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</si>
  <si>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</si>
  <si>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</si>
  <si>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</si>
  <si>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</si>
  <si>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</si>
  <si>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</si>
  <si>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</si>
  <si>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</si>
  <si>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</si>
  <si>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</si>
  <si>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</si>
  <si>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</si>
  <si>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</si>
  <si>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</si>
  <si>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</si>
  <si>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</si>
  <si>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</si>
  <si>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</si>
  <si>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</si>
  <si>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</si>
  <si>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</si>
  <si>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</si>
  <si>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</si>
  <si>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</si>
  <si>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</si>
  <si>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</si>
  <si>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</si>
  <si>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</si>
  <si>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</si>
  <si>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</si>
  <si>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</si>
  <si>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</si>
  <si>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</si>
  <si>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</si>
  <si>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</si>
  <si>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</si>
  <si>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</si>
  <si>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</si>
  <si>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</si>
  <si>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</si>
  <si>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</si>
  <si>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</si>
  <si>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</si>
  <si>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</si>
  <si>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</si>
  <si>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</si>
  <si>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</si>
  <si>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</si>
  <si>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</si>
  <si>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</si>
  <si>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</si>
  <si>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</si>
  <si>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</si>
  <si>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</si>
  <si>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</si>
  <si>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</si>
  <si>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</si>
  <si>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</si>
  <si>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</si>
  <si>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</si>
  <si>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</si>
  <si>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</si>
  <si>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</si>
  <si>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</si>
  <si>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</si>
  <si>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</si>
  <si>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</si>
  <si>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</si>
  <si>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</si>
  <si>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</si>
  <si>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</si>
  <si>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</si>
  <si>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</si>
  <si>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</si>
  <si>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</si>
  <si>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</si>
  <si>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</si>
  <si>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</si>
  <si>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</si>
  <si>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</si>
  <si>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</si>
  <si>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</si>
  <si>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</si>
  <si>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</si>
  <si>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</si>
  <si>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</si>
  <si>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</si>
  <si>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</si>
  <si>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</si>
  <si>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</si>
  <si>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</si>
  <si>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</si>
  <si>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</si>
  <si>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</si>
  <si>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</si>
  <si>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</si>
  <si>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</si>
  <si>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</si>
  <si>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</si>
  <si>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</si>
  <si>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</si>
  <si>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</si>
  <si>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</si>
  <si>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</si>
  <si>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</si>
  <si>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</si>
  <si>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</si>
  <si>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</si>
  <si>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</si>
  <si>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</si>
  <si>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</si>
  <si>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</si>
  <si>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</si>
  <si>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</si>
  <si>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</si>
  <si>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</si>
  <si>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</si>
  <si>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</si>
  <si>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</si>
  <si>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</si>
  <si>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</si>
  <si>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</si>
  <si>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</si>
  <si>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</si>
  <si>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</si>
  <si>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</si>
  <si>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</si>
  <si>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</si>
  <si>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</si>
  <si>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</si>
  <si>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</si>
  <si>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</si>
  <si>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</si>
  <si>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</si>
  <si>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</si>
  <si>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</si>
  <si>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</si>
  <si>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</si>
  <si>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</si>
  <si>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</si>
  <si>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</si>
  <si>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</si>
  <si>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</si>
  <si>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</si>
  <si>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</si>
  <si>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</si>
  <si>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</si>
  <si>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</si>
  <si>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</si>
  <si>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</si>
  <si>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</si>
  <si>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</si>
  <si>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</si>
  <si>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</si>
  <si>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</si>
  <si>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</si>
  <si>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</si>
  <si>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</si>
  <si>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</si>
  <si>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</si>
  <si>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</si>
  <si>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</si>
  <si>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</si>
  <si>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</si>
  <si>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</si>
  <si>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</si>
  <si>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</si>
  <si>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</si>
  <si>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</si>
  <si>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</si>
  <si>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</si>
  <si>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</si>
  <si>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</si>
  <si>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</si>
  <si>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</si>
  <si>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</si>
  <si>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</si>
  <si>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</si>
  <si>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</si>
  <si>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</si>
  <si>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</si>
  <si>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</si>
  <si>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</si>
  <si>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</si>
  <si>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</si>
  <si>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</si>
  <si>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</si>
  <si>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</si>
  <si>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</si>
  <si>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</si>
  <si>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</si>
  <si>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</si>
  <si>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</si>
  <si>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</si>
  <si>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</si>
  <si>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</si>
  <si>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</si>
  <si>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</si>
  <si>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</si>
  <si>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</si>
  <si>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</si>
  <si>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</si>
  <si>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</si>
  <si>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</si>
  <si>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</si>
  <si>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</si>
  <si>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</si>
  <si>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</si>
  <si>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</si>
  <si>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</si>
  <si>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</si>
  <si>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</si>
  <si>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</si>
  <si>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</si>
  <si>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</si>
  <si>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</si>
  <si>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</si>
  <si>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</si>
  <si>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</si>
  <si>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</si>
  <si>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</si>
  <si>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</si>
  <si>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</si>
  <si>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</si>
  <si>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</si>
  <si>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</si>
  <si>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</si>
  <si>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</si>
  <si>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</si>
  <si>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</si>
  <si>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</si>
  <si>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</si>
  <si>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</si>
  <si>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</si>
  <si>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</si>
  <si>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</si>
  <si>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</si>
  <si>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</si>
  <si>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</si>
  <si>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</si>
  <si>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</si>
  <si>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</si>
  <si>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</si>
  <si>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</si>
  <si>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</si>
  <si>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</si>
  <si>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</si>
  <si>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</si>
  <si>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</si>
  <si>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</si>
  <si>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</si>
  <si>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</si>
  <si>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</si>
  <si>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</si>
  <si>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</si>
  <si>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</si>
  <si>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</si>
  <si>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</si>
  <si>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</si>
  <si>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</si>
  <si>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</si>
  <si>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</si>
  <si>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</si>
  <si>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</si>
  <si>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</si>
  <si>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</si>
  <si>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</si>
  <si>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</si>
  <si>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</si>
  <si>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</si>
  <si>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</si>
  <si>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</si>
  <si>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</si>
  <si>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</si>
  <si>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</si>
  <si>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</si>
  <si>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</si>
  <si>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</si>
  <si>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</si>
  <si>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</si>
  <si>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</si>
  <si>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</si>
  <si>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</si>
  <si>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</si>
  <si>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</si>
  <si>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</si>
  <si>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</si>
  <si>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</si>
  <si>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</si>
  <si>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</si>
  <si>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</si>
  <si>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</si>
  <si>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</si>
  <si>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</si>
  <si>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</si>
  <si>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</si>
  <si>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</si>
  <si>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</si>
  <si>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</si>
  <si>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</si>
  <si>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</si>
  <si>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</si>
  <si>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</si>
  <si>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</si>
  <si>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</si>
  <si>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</si>
  <si>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</si>
  <si>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</si>
  <si>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</si>
  <si>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</si>
  <si>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</si>
  <si>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</si>
  <si>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</si>
  <si>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</si>
  <si>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</si>
  <si>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</si>
  <si>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</si>
  <si>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</si>
  <si>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</si>
  <si>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</si>
  <si>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</si>
  <si>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</si>
  <si>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</si>
  <si>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</si>
  <si>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</si>
  <si>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</si>
  <si>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</si>
  <si>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</si>
  <si>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</si>
  <si>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</si>
  <si>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</si>
  <si>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</si>
  <si>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</si>
  <si>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</si>
  <si>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</si>
  <si>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</si>
  <si>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</si>
  <si>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</si>
  <si>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</si>
  <si>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</si>
  <si>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</si>
  <si>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</si>
  <si>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</si>
  <si>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</si>
  <si>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</si>
  <si>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</si>
  <si>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</si>
  <si>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</si>
  <si>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</si>
  <si>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</si>
  <si>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</si>
  <si>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</si>
  <si>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</si>
  <si>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</si>
  <si>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</si>
  <si>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</si>
  <si>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</si>
  <si>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</si>
  <si>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</si>
  <si>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</si>
  <si>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</si>
  <si>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</si>
  <si>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</si>
  <si>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</si>
  <si>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</si>
  <si>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</si>
  <si>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</si>
  <si>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</si>
  <si>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</si>
  <si>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</si>
  <si>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</si>
  <si>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</si>
  <si>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</si>
  <si>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</si>
  <si>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</si>
  <si>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</si>
  <si>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</si>
  <si>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</si>
  <si>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</si>
  <si>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</si>
  <si>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</si>
  <si>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</si>
  <si>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</si>
  <si>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</si>
  <si>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</si>
  <si>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</si>
  <si>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</si>
  <si>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</si>
  <si>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</si>
  <si>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</si>
  <si>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</si>
  <si>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</si>
  <si>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</si>
  <si>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</si>
  <si>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</si>
  <si>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</si>
  <si>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</si>
  <si>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</si>
  <si>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</si>
  <si>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</si>
  <si>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</si>
  <si>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</si>
  <si>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</si>
  <si>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</si>
  <si>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</si>
  <si>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</si>
  <si>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</si>
  <si>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</si>
  <si>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</si>
  <si>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</si>
  <si>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</si>
  <si>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</si>
  <si>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</si>
  <si>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</si>
  <si>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</si>
  <si>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</si>
  <si>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</si>
  <si>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</si>
  <si>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</si>
  <si>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</si>
  <si>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</si>
  <si>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</si>
  <si>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</si>
  <si>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</si>
  <si>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</si>
  <si>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</si>
  <si>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</si>
  <si>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</si>
  <si>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</si>
  <si>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</si>
  <si>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</si>
  <si>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</si>
  <si>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</si>
  <si>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</si>
  <si>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</si>
  <si>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</si>
  <si>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</si>
  <si>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</si>
  <si>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</si>
  <si>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</si>
  <si>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</si>
  <si>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</si>
  <si>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</si>
  <si>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</si>
  <si>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</si>
  <si>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</si>
  <si>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</si>
  <si>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</si>
  <si>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</si>
  <si>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</si>
  <si>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</si>
  <si>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</si>
  <si>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</si>
  <si>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</si>
  <si>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</si>
  <si>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</si>
  <si>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</si>
  <si>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</si>
  <si>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</si>
  <si>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</si>
  <si>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</si>
  <si>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</si>
  <si>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</si>
  <si>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</si>
  <si>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</si>
  <si>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</si>
  <si>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</si>
  <si>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</si>
  <si>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</si>
  <si>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</si>
  <si>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</si>
  <si>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</si>
  <si>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</si>
  <si>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</si>
  <si>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</si>
  <si>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</si>
  <si>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</si>
  <si>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</si>
  <si>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</si>
  <si>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</si>
  <si>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</si>
  <si>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</si>
  <si>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</si>
  <si>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</si>
  <si>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</si>
  <si>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</si>
  <si>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</si>
  <si>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</si>
  <si>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</si>
  <si>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</si>
  <si>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</si>
  <si>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</si>
  <si>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</si>
  <si>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</si>
  <si>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</si>
  <si>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</si>
  <si>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</si>
  <si>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</si>
  <si>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</si>
  <si>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</si>
  <si>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</si>
  <si>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</si>
  <si>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</si>
  <si>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</si>
  <si>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</si>
  <si>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</si>
  <si>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</si>
  <si>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</si>
  <si>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</si>
  <si>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</si>
  <si>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</si>
  <si>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</si>
  <si>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</si>
  <si>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</si>
  <si>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</si>
  <si>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</si>
  <si>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</si>
  <si>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</si>
  <si>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</si>
  <si>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</si>
  <si>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</si>
  <si>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</si>
  <si>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</si>
  <si>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</si>
  <si>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</si>
  <si>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</si>
  <si>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</si>
  <si>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</si>
  <si>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</si>
  <si>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</si>
  <si>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</si>
  <si>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</si>
  <si>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</si>
  <si>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</si>
  <si>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</si>
  <si>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</si>
  <si>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</si>
  <si>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</si>
  <si>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</si>
  <si>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</si>
  <si>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</si>
  <si>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</si>
  <si>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</si>
  <si>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</si>
  <si>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</si>
  <si>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</si>
  <si>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</si>
  <si>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</si>
  <si>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</si>
  <si>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</si>
  <si>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</si>
  <si>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</si>
  <si>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</si>
  <si>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</si>
  <si>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</si>
  <si>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</si>
  <si>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</si>
  <si>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</si>
  <si>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</si>
  <si>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</si>
  <si>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</si>
  <si>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</si>
  <si>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</si>
  <si>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</si>
  <si>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</si>
  <si>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</si>
  <si>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</si>
  <si>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</si>
  <si>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</si>
  <si>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</si>
  <si>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</si>
  <si>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</si>
  <si>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</si>
  <si>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</si>
  <si>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</si>
  <si>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</si>
  <si>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</si>
  <si>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</si>
  <si>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</si>
  <si>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</si>
  <si>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</si>
  <si>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</si>
  <si>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</si>
  <si>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</si>
  <si>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</si>
  <si>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</si>
  <si>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</si>
  <si>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</si>
  <si>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</si>
  <si>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</si>
  <si>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</si>
  <si>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</si>
  <si>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</si>
  <si>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</si>
  <si>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</si>
  <si>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</si>
  <si>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</si>
  <si>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</si>
  <si>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</si>
  <si>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</si>
  <si>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</si>
  <si>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</si>
  <si>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</si>
  <si>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</si>
  <si>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</si>
  <si>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</si>
  <si>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</si>
  <si>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</si>
  <si>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</si>
  <si>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</si>
  <si>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</si>
  <si>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</si>
  <si>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</si>
  <si>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</si>
  <si>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</si>
  <si>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</si>
  <si>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</si>
  <si>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</si>
  <si>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</si>
  <si>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</si>
  <si>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</si>
  <si>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</si>
  <si>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</si>
  <si>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</si>
  <si>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</si>
  <si>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</si>
  <si>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</si>
  <si>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</si>
  <si>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</si>
  <si>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</si>
  <si>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</si>
  <si>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</si>
  <si>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</si>
  <si>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</si>
  <si>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</si>
  <si>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</si>
  <si>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</si>
  <si>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</si>
  <si>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</si>
  <si>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</si>
  <si>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</si>
  <si>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</si>
  <si>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</si>
  <si>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</si>
  <si>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</si>
  <si>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</si>
  <si>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</si>
  <si>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</si>
  <si>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</si>
  <si>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</si>
  <si>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</si>
  <si>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</si>
  <si>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</si>
  <si>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</si>
  <si>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</si>
  <si>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</si>
  <si>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</si>
  <si>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</si>
  <si>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</si>
  <si>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</si>
  <si>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</si>
  <si>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</si>
  <si>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</si>
  <si>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</si>
  <si>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</si>
  <si>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</si>
  <si>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</si>
  <si>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</si>
  <si>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</si>
  <si>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</si>
  <si>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</si>
  <si>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</si>
  <si>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</si>
  <si>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</si>
  <si>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</si>
  <si>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</si>
  <si>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</si>
  <si>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</si>
  <si>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</si>
  <si>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</si>
  <si>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</si>
  <si>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</si>
  <si>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</si>
  <si>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</si>
  <si>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</si>
  <si>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</si>
  <si>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</si>
  <si>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</si>
  <si>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</si>
  <si>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</si>
  <si>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</si>
  <si>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</si>
  <si>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</si>
  <si>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</si>
  <si>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</si>
  <si>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</si>
  <si>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</si>
  <si>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</si>
  <si>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</si>
  <si>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</si>
  <si>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</si>
  <si>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</si>
  <si>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</si>
  <si>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</si>
  <si>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</si>
  <si>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</si>
  <si>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</si>
  <si>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</si>
  <si>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</si>
  <si>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</si>
  <si>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</si>
  <si>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</si>
  <si>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</si>
  <si>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</si>
  <si>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</si>
  <si>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</si>
  <si>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</si>
  <si>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</si>
  <si>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</si>
  <si>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</si>
  <si>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</si>
  <si>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</si>
  <si>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</si>
  <si>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</si>
  <si>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</si>
  <si>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</si>
  <si>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</si>
  <si>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</si>
  <si>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</si>
  <si>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</si>
  <si>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</si>
  <si>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</si>
  <si>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</si>
  <si>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</si>
  <si>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</si>
  <si>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</si>
  <si>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</si>
  <si>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</si>
  <si>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</si>
  <si>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</si>
  <si>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</si>
  <si>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</si>
  <si>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</si>
  <si>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</si>
  <si>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</si>
  <si>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</si>
  <si>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</si>
  <si>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</si>
  <si>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</si>
  <si>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</si>
  <si>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</si>
  <si>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</si>
  <si>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</si>
  <si>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</si>
  <si>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</si>
  <si>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</si>
  <si>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</si>
  <si>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</si>
  <si>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</si>
  <si>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</si>
  <si>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</si>
  <si>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</si>
  <si>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</si>
  <si>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</si>
  <si>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</si>
  <si>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</si>
  <si>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</si>
  <si>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</si>
  <si>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</si>
  <si>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</si>
  <si>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</si>
  <si>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</si>
  <si>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</si>
  <si>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</si>
  <si>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</si>
  <si>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</si>
  <si>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</si>
  <si>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</si>
  <si>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</si>
  <si>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</si>
  <si>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</si>
  <si>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</si>
  <si>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</si>
  <si>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</si>
  <si>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</si>
  <si>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</si>
  <si>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</si>
  <si>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</si>
  <si>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</si>
  <si>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</si>
  <si>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</si>
  <si>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</si>
  <si>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</si>
  <si>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</si>
  <si>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</si>
  <si>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</si>
  <si>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</si>
  <si>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</si>
  <si>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</si>
  <si>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</si>
  <si>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</si>
  <si>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</si>
  <si>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</si>
  <si>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</si>
  <si>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</si>
  <si>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</si>
  <si>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</si>
  <si>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</si>
  <si>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</si>
  <si>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</si>
  <si>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</si>
  <si>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</si>
  <si>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</si>
  <si>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</si>
  <si>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</si>
  <si>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</si>
  <si>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</si>
  <si>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</si>
  <si>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</si>
  <si>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</si>
  <si>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</si>
  <si>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</si>
  <si>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</si>
  <si>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</si>
  <si>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</si>
  <si>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</si>
  <si>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</si>
  <si>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</si>
  <si>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</si>
  <si>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</si>
  <si>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</si>
  <si>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</si>
  <si>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</si>
  <si>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</si>
  <si>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</si>
  <si>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</si>
  <si>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</si>
  <si>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</si>
  <si>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</si>
  <si>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</si>
  <si>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</si>
  <si>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</si>
  <si>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</si>
  <si>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</si>
  <si>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</si>
  <si>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</si>
  <si>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</si>
  <si>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</si>
  <si>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</si>
  <si>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</si>
  <si>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</si>
  <si>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</si>
  <si>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</si>
  <si>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</si>
  <si>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</si>
  <si>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</si>
  <si>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</si>
  <si>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</si>
  <si>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</si>
  <si>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</si>
  <si>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</si>
  <si>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</si>
  <si>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</si>
  <si>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</si>
  <si>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</si>
  <si>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</si>
  <si>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</si>
  <si>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</si>
  <si>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</si>
  <si>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</si>
  <si>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</si>
  <si>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</si>
  <si>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</si>
  <si>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</si>
  <si>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</si>
  <si>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</si>
  <si>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</si>
  <si>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</si>
  <si>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</si>
  <si>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</si>
  <si>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</si>
  <si>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</si>
  <si>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</si>
  <si>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</si>
  <si>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</si>
  <si>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</si>
  <si>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</si>
  <si>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</si>
  <si>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</si>
  <si>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</si>
  <si>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</si>
  <si>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</si>
  <si>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</si>
  <si>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</si>
  <si>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</si>
  <si>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</si>
  <si>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</si>
  <si>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</si>
  <si>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</si>
  <si>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</si>
  <si>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</si>
  <si>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</si>
  <si>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</si>
  <si>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</si>
  <si>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</si>
  <si>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</si>
  <si>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</si>
  <si>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</si>
  <si>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</si>
  <si>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</si>
  <si>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</si>
  <si>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</si>
  <si>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</si>
  <si>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</si>
  <si>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</si>
  <si>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</si>
  <si>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</si>
  <si>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</si>
  <si>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</si>
  <si>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</si>
  <si>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</si>
  <si>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</si>
  <si>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</si>
  <si>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</si>
  <si>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</si>
  <si>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</si>
  <si>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</si>
  <si>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</si>
  <si>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</si>
  <si>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</si>
  <si>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</si>
  <si>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</si>
  <si>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</si>
  <si>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</si>
  <si>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</si>
  <si>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</si>
  <si>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</si>
  <si>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</si>
  <si>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</si>
  <si>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</si>
  <si>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</si>
  <si>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</si>
  <si>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</si>
  <si>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</si>
  <si>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</si>
  <si>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</si>
  <si>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</si>
  <si>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</si>
  <si>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</si>
  <si>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</si>
  <si>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</si>
  <si>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</si>
  <si>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</si>
  <si>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</si>
  <si>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</si>
  <si>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</si>
  <si>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</si>
  <si>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</si>
  <si>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</si>
  <si>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</si>
  <si>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</si>
  <si>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</si>
  <si>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</si>
  <si>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</si>
  <si>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</si>
  <si>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</si>
  <si>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</si>
  <si>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</si>
  <si>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</si>
  <si>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</si>
  <si>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</si>
  <si>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</si>
  <si>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</si>
  <si>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</si>
  <si>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</si>
  <si>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</si>
  <si>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</si>
  <si>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</si>
  <si>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</si>
  <si>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</si>
  <si>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</si>
  <si>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</si>
  <si>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</si>
  <si>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</si>
  <si>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</si>
  <si>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</si>
  <si>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</si>
  <si>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</si>
  <si>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</si>
  <si>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</si>
  <si>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</si>
  <si>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</si>
  <si>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</si>
  <si>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</si>
  <si>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</si>
  <si>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</si>
  <si>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</si>
  <si>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</si>
  <si>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</si>
  <si>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</si>
  <si>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</si>
  <si>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</si>
  <si>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</si>
  <si>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</si>
  <si>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</si>
  <si>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</si>
  <si>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</si>
  <si>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</si>
  <si>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</si>
  <si>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</si>
  <si>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</si>
  <si>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</si>
  <si>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</si>
  <si>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</si>
  <si>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</si>
  <si>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</si>
  <si>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</si>
  <si>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</si>
  <si>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</si>
  <si>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</si>
  <si>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</si>
  <si>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</si>
  <si>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</si>
  <si>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</si>
  <si>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</si>
  <si>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</si>
  <si>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</si>
  <si>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</si>
  <si>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</si>
  <si>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</si>
  <si>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</si>
  <si>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</si>
  <si>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</si>
  <si>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</si>
  <si>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</si>
  <si>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</si>
  <si>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</si>
  <si>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</si>
  <si>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</si>
  <si>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</si>
  <si>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</si>
  <si>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</si>
  <si>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</si>
  <si>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</si>
  <si>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</si>
  <si>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</si>
  <si>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</si>
  <si>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</si>
  <si>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</si>
  <si>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</si>
  <si>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</si>
  <si>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</si>
  <si>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</si>
  <si>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</si>
  <si>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</si>
  <si>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</si>
  <si>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</si>
  <si>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</si>
  <si>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</si>
  <si>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</si>
  <si>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</si>
  <si>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</si>
  <si>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</si>
  <si>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</si>
  <si>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</si>
  <si>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</si>
  <si>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</si>
  <si>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</si>
  <si>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</si>
  <si>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</si>
  <si>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</si>
  <si>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</si>
  <si>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</si>
  <si>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</si>
  <si>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</si>
  <si>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</si>
  <si>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</si>
  <si>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</si>
  <si>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</si>
  <si>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</si>
  <si>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</si>
  <si>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</si>
  <si>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</si>
  <si>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</si>
  <si>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</si>
  <si>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</si>
  <si>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</si>
  <si>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</si>
  <si>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</si>
  <si>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</si>
  <si>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</si>
  <si>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</si>
  <si>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</si>
  <si>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</si>
  <si>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</si>
  <si>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</si>
  <si>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</si>
  <si>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</si>
  <si>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</si>
  <si>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</si>
  <si>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</si>
  <si>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</si>
  <si>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</si>
  <si>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</si>
  <si>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</si>
  <si>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</si>
  <si>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</si>
  <si>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</si>
  <si>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</si>
  <si>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</si>
  <si>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</si>
  <si>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</si>
  <si>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</si>
  <si>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</si>
  <si>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</si>
  <si>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</si>
  <si>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</si>
  <si>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</si>
  <si>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</si>
  <si>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</si>
  <si>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</si>
  <si>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</si>
  <si>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</si>
  <si>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</si>
  <si>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</si>
  <si>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</si>
  <si>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</si>
  <si>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</si>
  <si>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</si>
  <si>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</si>
  <si>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</si>
  <si>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</si>
  <si>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</si>
  <si>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</si>
  <si>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</si>
  <si>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</si>
  <si>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</si>
  <si>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</si>
  <si>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</si>
  <si>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</si>
  <si>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</si>
  <si>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</si>
  <si>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</si>
  <si>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</si>
  <si>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</si>
  <si>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</si>
  <si>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</si>
  <si>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</si>
  <si>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</si>
  <si>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</si>
  <si>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</si>
  <si>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</si>
  <si>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</si>
  <si>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</si>
  <si>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</si>
  <si>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</si>
  <si>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</si>
  <si>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</si>
  <si>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</si>
  <si>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</si>
  <si>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</si>
  <si>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</si>
  <si>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</si>
  <si>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</si>
  <si>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</si>
  <si>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</si>
  <si>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</si>
  <si>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</si>
  <si>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</si>
  <si>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</si>
  <si>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</si>
  <si>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</si>
  <si>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</si>
  <si>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</si>
  <si>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</si>
  <si>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</si>
  <si>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</si>
  <si>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</si>
  <si>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</si>
  <si>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</si>
  <si>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</si>
  <si>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</si>
  <si>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</si>
  <si>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</si>
  <si>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</si>
  <si>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</si>
  <si>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</si>
  <si>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</si>
  <si>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</si>
  <si>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</si>
  <si>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</si>
  <si>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</si>
  <si>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</si>
  <si>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</si>
  <si>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</si>
  <si>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</si>
  <si>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</si>
  <si>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</si>
  <si>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</si>
  <si>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</si>
  <si>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</si>
  <si>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</si>
  <si>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</si>
  <si>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</si>
  <si>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</si>
  <si>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</si>
  <si>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</si>
  <si>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</si>
  <si>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</si>
  <si>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</si>
  <si>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</si>
  <si>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</si>
  <si>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</si>
  <si>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</si>
  <si>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</si>
  <si>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</si>
  <si>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</si>
  <si>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</si>
  <si>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</si>
  <si>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</si>
  <si>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</si>
  <si>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</si>
  <si>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</si>
  <si>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</si>
  <si>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</si>
  <si>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</si>
  <si>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</si>
  <si>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</si>
  <si>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</si>
  <si>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</si>
  <si>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</si>
  <si>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</si>
  <si>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</si>
  <si>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</si>
  <si>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</si>
  <si>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</si>
  <si>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</si>
  <si>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</si>
  <si>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</si>
  <si>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</si>
  <si>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</si>
  <si>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</si>
  <si>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</si>
  <si>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</si>
  <si>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</si>
  <si>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</si>
  <si>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</si>
  <si>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</si>
  <si>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</si>
  <si>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</si>
  <si>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</si>
  <si>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</si>
  <si>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</si>
  <si>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</si>
  <si>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</si>
  <si>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</si>
  <si>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</si>
  <si>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</si>
  <si>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</si>
  <si>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</si>
  <si>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</si>
  <si>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</si>
  <si>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</si>
  <si>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</si>
  <si>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</si>
  <si>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</si>
  <si>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</si>
  <si>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</si>
  <si>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</si>
  <si>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</si>
  <si>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</si>
  <si>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</si>
  <si>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</si>
  <si>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</si>
  <si>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</si>
  <si>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</si>
  <si>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</si>
  <si>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</si>
  <si>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</si>
  <si>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</si>
  <si>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</si>
  <si>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</si>
  <si>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</si>
  <si>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</si>
  <si>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</si>
  <si>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</si>
  <si>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</si>
  <si>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</si>
  <si>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</si>
  <si>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</si>
  <si>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</si>
  <si>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</si>
  <si>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</si>
  <si>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</si>
  <si>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</si>
  <si>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</si>
  <si>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</si>
  <si>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</si>
  <si>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</si>
  <si>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</si>
  <si>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</si>
  <si>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</si>
  <si>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</si>
  <si>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</si>
  <si>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</si>
  <si>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</si>
  <si>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</si>
  <si>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</si>
  <si>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</si>
  <si>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</si>
  <si>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</si>
  <si>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</si>
  <si>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</si>
  <si>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</si>
  <si>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</si>
  <si>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</si>
  <si>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</si>
  <si>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</si>
  <si>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</si>
  <si>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</si>
  <si>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</si>
  <si>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</si>
  <si>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</si>
  <si>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</si>
  <si>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</si>
  <si>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</si>
  <si>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</si>
  <si>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</si>
  <si>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</si>
  <si>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</si>
  <si>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</si>
  <si>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</si>
  <si>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</si>
  <si>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</si>
  <si>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</si>
  <si>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</si>
  <si>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</si>
  <si>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</si>
  <si>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</si>
  <si>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</si>
  <si>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</si>
  <si>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</si>
  <si>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</si>
  <si>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</si>
  <si>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</si>
  <si>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</si>
  <si>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</si>
  <si>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</si>
  <si>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</si>
  <si>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</si>
  <si>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</si>
  <si>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</si>
  <si>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</si>
  <si>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</si>
  <si>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</si>
  <si>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</si>
  <si>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</si>
  <si>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</si>
  <si>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</si>
  <si>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</si>
  <si>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</si>
  <si>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</si>
  <si>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</si>
  <si>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</si>
  <si>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</si>
  <si>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</si>
  <si>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</si>
  <si>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</si>
  <si>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</si>
  <si>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</si>
  <si>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</si>
  <si>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</si>
  <si>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</si>
  <si>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</si>
  <si>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</si>
  <si>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</si>
  <si>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</si>
  <si>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</si>
  <si>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</si>
  <si>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</si>
  <si>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</si>
  <si>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</si>
  <si>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</si>
  <si>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</si>
  <si>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</si>
  <si>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</si>
  <si>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</si>
  <si>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</si>
  <si>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</si>
  <si>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</si>
  <si>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</si>
  <si>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</si>
  <si>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</si>
  <si>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</si>
  <si>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</si>
  <si>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</si>
  <si>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</si>
  <si>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</si>
  <si>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</si>
  <si>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</si>
  <si>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</si>
  <si>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</si>
  <si>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</si>
  <si>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</si>
  <si>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</si>
  <si>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</si>
  <si>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</si>
  <si>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</si>
  <si>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</si>
  <si>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</si>
  <si>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</si>
  <si>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</si>
  <si>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</si>
  <si>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</si>
  <si>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</si>
  <si>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</si>
  <si>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</si>
  <si>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</si>
  <si>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</si>
  <si>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</si>
  <si>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</si>
  <si>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</si>
  <si>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</si>
  <si>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</si>
  <si>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</si>
  <si>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</si>
  <si>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</si>
  <si>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</si>
  <si>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</si>
  <si>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</si>
  <si>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</si>
  <si>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</si>
  <si>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</si>
  <si>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</si>
  <si>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</si>
  <si>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</si>
  <si>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</si>
  <si>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</si>
  <si>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</si>
  <si>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</si>
  <si>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</si>
  <si>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</si>
  <si>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</si>
  <si>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</si>
  <si>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</si>
  <si>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</si>
  <si>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</si>
  <si>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</si>
  <si>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</si>
  <si>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</si>
  <si>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</si>
  <si>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</si>
  <si>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</si>
  <si>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</si>
  <si>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</si>
  <si>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</si>
  <si>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</si>
  <si>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</si>
  <si>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</si>
  <si>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</si>
  <si>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</si>
  <si>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</si>
  <si>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</si>
  <si>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</si>
  <si>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</si>
  <si>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</si>
  <si>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</si>
  <si>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</si>
  <si>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</si>
  <si>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</si>
  <si>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</si>
  <si>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</si>
  <si>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</si>
  <si>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</si>
  <si>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</si>
  <si>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</si>
  <si>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</si>
  <si>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</si>
  <si>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</si>
  <si>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</si>
  <si>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</si>
  <si>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</si>
  <si>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</si>
  <si>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</si>
  <si>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</si>
  <si>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</si>
  <si>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</si>
  <si>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</si>
  <si>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</si>
  <si>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</si>
  <si>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</si>
  <si>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</si>
  <si>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</si>
  <si>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</si>
  <si>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</si>
  <si>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</si>
  <si>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</si>
  <si>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</si>
  <si>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</si>
  <si>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</si>
  <si>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</si>
  <si>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</si>
  <si>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</si>
  <si>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</si>
  <si>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</si>
  <si>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</si>
  <si>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</si>
  <si>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</si>
  <si>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</si>
  <si>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</si>
  <si>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</si>
  <si>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</si>
  <si>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</si>
  <si>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</si>
  <si>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</si>
  <si>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</si>
  <si>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</si>
  <si>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</si>
  <si>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</si>
  <si>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</si>
  <si>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</si>
  <si>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</si>
  <si>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</si>
  <si>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</si>
  <si>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</si>
  <si>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</si>
  <si>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</si>
  <si>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</si>
  <si>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</si>
  <si>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</si>
  <si>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</si>
  <si>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</si>
  <si>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</si>
  <si>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</si>
  <si>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</si>
  <si>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</si>
  <si>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</si>
  <si>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</si>
  <si>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</si>
  <si>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</si>
  <si>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</si>
  <si>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</si>
  <si>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</si>
  <si>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</si>
  <si>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</si>
  <si>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</si>
  <si>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</si>
  <si>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</si>
  <si>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</si>
  <si>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</si>
  <si>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</si>
  <si>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</si>
  <si>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</si>
  <si>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</si>
  <si>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</si>
  <si>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</si>
  <si>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</si>
  <si>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</si>
  <si>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</si>
  <si>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</si>
  <si>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</si>
  <si>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</si>
  <si>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</si>
  <si>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</si>
  <si>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</si>
  <si>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</si>
  <si>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</si>
  <si>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</si>
  <si>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</si>
  <si>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</si>
  <si>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</si>
  <si>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</si>
  <si>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</si>
  <si>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</si>
  <si>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</si>
  <si>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</si>
  <si>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</si>
  <si>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</si>
  <si>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</si>
  <si>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</si>
  <si>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</si>
  <si>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</si>
  <si>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</si>
  <si>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</si>
  <si>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</si>
  <si>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</si>
  <si>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</si>
  <si>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</si>
  <si>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</si>
  <si>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</si>
  <si>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</si>
  <si>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</si>
  <si>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</si>
  <si>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</si>
  <si>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</si>
  <si>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</si>
  <si>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</si>
  <si>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</si>
  <si>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</si>
  <si>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</si>
  <si>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</si>
  <si>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</si>
  <si>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</si>
  <si>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</si>
  <si>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</si>
  <si>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</si>
  <si>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</si>
  <si>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</si>
  <si>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</si>
  <si>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</si>
  <si>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</si>
  <si>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</si>
  <si>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</si>
  <si>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</si>
  <si>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</si>
  <si>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</si>
  <si>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</si>
  <si>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</si>
  <si>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</si>
  <si>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</si>
  <si>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</si>
  <si>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</si>
  <si>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</si>
  <si>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</si>
  <si>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</si>
  <si>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</si>
  <si>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</si>
  <si>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</si>
  <si>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</si>
  <si>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</si>
  <si>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</si>
  <si>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</si>
  <si>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</si>
  <si>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</si>
  <si>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</si>
  <si>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</si>
  <si>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</si>
  <si>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</si>
  <si>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</si>
  <si>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</si>
  <si>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</si>
  <si>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</si>
  <si>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</si>
  <si>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</si>
  <si>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</si>
  <si>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</si>
  <si>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</si>
  <si>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</si>
  <si>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</si>
  <si>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</si>
  <si>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</si>
  <si>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</si>
  <si>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</si>
  <si>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</si>
  <si>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</si>
  <si>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</si>
  <si>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</si>
  <si>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</si>
  <si>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</si>
  <si>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</si>
  <si>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</si>
  <si>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</si>
  <si>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</si>
  <si>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</si>
  <si>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</si>
  <si>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</si>
  <si>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</si>
  <si>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</si>
  <si>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</si>
  <si>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</si>
  <si>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</si>
  <si>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</si>
  <si>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</si>
  <si>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</si>
  <si>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</si>
  <si>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</si>
  <si>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</si>
  <si>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</si>
  <si>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</si>
  <si>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</si>
  <si>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</si>
  <si>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</si>
  <si>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</si>
  <si>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</si>
  <si>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</si>
  <si>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</si>
  <si>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</si>
  <si>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</si>
  <si>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</si>
  <si>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</si>
  <si>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</si>
  <si>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</si>
  <si>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</si>
  <si>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</si>
  <si>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</si>
  <si>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</si>
  <si>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</si>
  <si>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</si>
  <si>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</si>
  <si>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</si>
  <si>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</si>
  <si>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</si>
  <si>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</si>
  <si>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</si>
  <si>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</si>
  <si>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</si>
  <si>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</si>
  <si>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</si>
  <si>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</si>
  <si>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</si>
  <si>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</si>
  <si>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</si>
  <si>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</si>
  <si>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</si>
  <si>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</si>
  <si>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</si>
  <si>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</si>
  <si>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</si>
  <si>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</si>
  <si>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</si>
  <si>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</si>
  <si>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</si>
  <si>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</si>
  <si>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</si>
  <si>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</si>
  <si>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</si>
  <si>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</si>
  <si>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</si>
  <si>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</si>
  <si>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</si>
  <si>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</si>
  <si>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</si>
  <si>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</si>
  <si>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</si>
  <si>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</si>
  <si>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</si>
  <si>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</si>
  <si>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</si>
  <si>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</si>
  <si>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</si>
  <si>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</si>
  <si>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</si>
  <si>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</si>
  <si>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</si>
  <si>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</si>
  <si>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</si>
  <si>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</si>
  <si>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</si>
  <si>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</si>
  <si>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</si>
  <si>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</si>
  <si>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</si>
  <si>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</si>
  <si>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</si>
  <si>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</si>
  <si>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</si>
  <si>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</si>
  <si>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</si>
  <si>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</si>
  <si>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</si>
  <si>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</si>
  <si>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</si>
  <si>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</si>
  <si>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</si>
  <si>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</si>
  <si>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</si>
  <si>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</si>
  <si>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</si>
  <si>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</si>
  <si>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</si>
  <si>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</si>
  <si>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</si>
  <si>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</si>
  <si>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</si>
  <si>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</si>
  <si>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</si>
  <si>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</si>
  <si>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</si>
  <si>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</si>
  <si>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</si>
  <si>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</si>
  <si>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</si>
  <si>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</si>
  <si>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</si>
  <si>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</si>
  <si>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</si>
  <si>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</si>
  <si>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</si>
  <si>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</si>
  <si>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</si>
  <si>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</si>
  <si>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</si>
  <si>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</si>
  <si>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</si>
  <si>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</si>
  <si>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</si>
  <si>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</si>
  <si>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</si>
  <si>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</si>
  <si>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</si>
  <si>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</si>
  <si>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</si>
  <si>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</si>
  <si>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</si>
  <si>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</si>
  <si>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</si>
  <si>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</si>
  <si>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</si>
  <si>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</si>
  <si>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</si>
  <si>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</si>
  <si>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</si>
  <si>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</si>
  <si>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</si>
  <si>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</si>
  <si>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</si>
  <si>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</si>
  <si>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</si>
  <si>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</si>
  <si>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</si>
  <si>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</si>
  <si>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</si>
  <si>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</si>
  <si>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</si>
  <si>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</si>
  <si>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</si>
  <si>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</si>
  <si>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</si>
  <si>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</si>
  <si>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</si>
  <si>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</si>
  <si>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</si>
  <si>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</si>
  <si>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</si>
  <si>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</si>
  <si>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</si>
  <si>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</si>
  <si>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</si>
  <si>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</si>
  <si>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</si>
  <si>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</si>
  <si>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</si>
  <si>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</si>
  <si>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</si>
  <si>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</si>
  <si>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</si>
  <si>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</si>
  <si>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</si>
  <si>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</si>
  <si>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</si>
  <si>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</si>
  <si>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</si>
  <si>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</si>
  <si>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</si>
  <si>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</si>
  <si>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</si>
  <si>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</si>
  <si>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</si>
  <si>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</si>
  <si>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</si>
  <si>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</si>
  <si>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</si>
  <si>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</si>
  <si>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</si>
  <si>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</si>
  <si>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</si>
  <si>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</si>
  <si>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</si>
  <si>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</si>
  <si>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</si>
  <si>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</si>
  <si>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</si>
  <si>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</si>
  <si>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</si>
  <si>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</si>
  <si>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</si>
  <si>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</si>
  <si>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</si>
  <si>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</si>
  <si>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</si>
  <si>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</si>
  <si>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</si>
  <si>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</si>
  <si>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</si>
  <si>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</si>
  <si>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</si>
  <si>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</si>
  <si>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</si>
  <si>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</si>
  <si>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</si>
  <si>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</si>
  <si>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</si>
  <si>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</si>
  <si>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</si>
  <si>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</si>
  <si>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</si>
  <si>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</si>
  <si>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</si>
  <si>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</si>
  <si>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</si>
  <si>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</si>
  <si>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</si>
  <si>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Std. Dev.</t>
  </si>
  <si>
    <t>Successful backers</t>
  </si>
  <si>
    <t>Failed backers</t>
  </si>
  <si>
    <t>In both of these cases, the median of the data would summarize results more acccurately</t>
  </si>
  <si>
    <t xml:space="preserve">There is a greater variance in successful backers than in the failed backers. This makes sense, </t>
  </si>
  <si>
    <t>category</t>
  </si>
  <si>
    <t>than the mean, as the significant gap between the mean and median indicates large numerical outliers</t>
  </si>
  <si>
    <t>that skew the data towards a larger average.</t>
  </si>
  <si>
    <t>given the larger sample size of successful backers, and more backers indicating greater</t>
  </si>
  <si>
    <t>overall support for the project (fewer backers increase the likelihood of failure).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</si>
</sst>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038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[CrowdfundingBook-Olivia Bedford.xlsx]pivot table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C-4046-97F5-A10BE4A9FDD7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C-4046-97F5-A10BE4A9FDD7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C-4046-97F5-A10BE4A9FDD7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C-4046-97F5-A10BE4A9F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825728"/>
        <c:axId val="2075439712"/>
      </c:barChart>
      <c:catAx>
        <c:axId val="165482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462142613852657"/>
              <c:y val="0.92401567014805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39712"/>
        <c:crosses val="autoZero"/>
        <c:auto val="1"/>
        <c:lblAlgn val="ctr"/>
        <c:lblOffset val="100"/>
        <c:noMultiLvlLbl val="0"/>
      </c:catAx>
      <c:valAx>
        <c:axId val="2075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layout>
            <c:manualLayout>
              <c:xMode val="edge"/>
              <c:yMode val="edge"/>
              <c:x val="1.0178117048346057E-2"/>
              <c:y val="0.21669478258837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[CrowdfundingBook-Olivia Bedford.xlsx]pivot table 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9-459D-A66A-F08A3CED9FC2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9-459D-A66A-F08A3CED9FC2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9-459D-A66A-F08A3CED9FC2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9-459D-A66A-F08A3CED9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943072"/>
        <c:axId val="1654487472"/>
      </c:barChart>
      <c:catAx>
        <c:axId val="20859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layout>
            <c:manualLayout>
              <c:xMode val="edge"/>
              <c:yMode val="edge"/>
              <c:x val="0.40256533184827653"/>
              <c:y val="0.9326185124993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87472"/>
        <c:crosses val="autoZero"/>
        <c:auto val="1"/>
        <c:lblAlgn val="ctr"/>
        <c:lblOffset val="100"/>
        <c:noMultiLvlLbl val="0"/>
      </c:catAx>
      <c:valAx>
        <c:axId val="16544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layout>
            <c:manualLayout>
              <c:xMode val="edge"/>
              <c:yMode val="edge"/>
              <c:x val="1.2614594987072522E-2"/>
              <c:y val="0.21131802279643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[CrowdfundingBook-Olivia Bedford.xlsx]pivot table 3!PivotTable3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D-4488-BADF-893D6D82CB3B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D-4488-BADF-893D6D82CB3B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D-4488-BADF-893D6D82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86576"/>
        <c:axId val="2086588544"/>
      </c:lineChart>
      <c:catAx>
        <c:axId val="20015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(date created conversion)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88544"/>
        <c:crosses val="autoZero"/>
        <c:auto val="1"/>
        <c:lblAlgn val="ctr"/>
        <c:lblOffset val="100"/>
        <c:noMultiLvlLbl val="0"/>
      </c:catAx>
      <c:valAx>
        <c:axId val="20865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76-424F-BAF5-DC41BD50091F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76-424F-BAF5-DC41BD50091F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76-424F-BAF5-DC41BD50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822399"/>
        <c:axId val="1704519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76-424F-BAF5-DC41BD5009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76-424F-BAF5-DC41BD5009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76-424F-BAF5-DC41BD5009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76-424F-BAF5-DC41BD50091F}"/>
                  </c:ext>
                </c:extLst>
              </c15:ser>
            </c15:filteredLineSeries>
          </c:ext>
        </c:extLst>
      </c:lineChart>
      <c:catAx>
        <c:axId val="18088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19215"/>
        <c:crosses val="autoZero"/>
        <c:auto val="1"/>
        <c:lblAlgn val="ctr"/>
        <c:lblOffset val="100"/>
        <c:noMultiLvlLbl val="0"/>
      </c:catAx>
      <c:valAx>
        <c:axId val="17045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2</xdr:row>
      <xdr:rowOff>149224</xdr:rowOff>
    </xdr:from>
    <xdr:to>
      <xdr:col>14</xdr:col>
      <xdr:colOff>19050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226DD-99C0-44EE-870D-21A5CEDEA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198622</xdr:colOff>
      <xdr:row>3</xdr:row>
      <xdr:rowOff>1772</xdr:rowOff>
    </xdr:from>
    <xdr:to>
      <xdr:col>15</xdr:col>
      <xdr:colOff>324884</xdr:colOff>
      <xdr:row>22</xdr:row>
      <xdr:rowOff>22150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3B1B4-7D41-41F7-9490-B8DF8DE75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2</xdr:row>
      <xdr:rowOff>193674</xdr:rowOff>
    </xdr:from>
    <xdr:to>
      <xdr:col>12</xdr:col>
      <xdr:colOff>127000</xdr:colOff>
      <xdr:row>18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E18C2-A87C-4E07-9882-C84C20297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9524</xdr:rowOff>
    </xdr:from>
    <xdr:to>
      <xdr:col>7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9BCC8-A988-4981-AB5F-D64FE8EA1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" refreshedDate="44904.652533449073" createdVersion="6" refreshedVersion="6" minRefreshableVersion="3" recordCount="1000" xr:uid="{C0ABC714-279A-4CAB-905D-E888DF34836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" refreshedDate="44905.583598495374" createdVersion="6" refreshedVersion="6" minRefreshableVersion="3" recordCount="1000" xr:uid="{C35F76DC-D880-4AA2-B6CF-6DB7530B9F3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92.151898734177209"/>
    <n v="158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00.01614035087719"/>
    <n v="1425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103.20833333333333"/>
    <n v="24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99.339622641509436"/>
    <n v="53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75.833333333333329"/>
    <n v="174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60.555555555555557"/>
    <n v="18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64.93832599118943"/>
    <n v="227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30.997175141242938"/>
    <n v="70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72.909090909090907"/>
    <n v="44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62.9"/>
    <n v="220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112.22222222222223"/>
    <n v="27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102.34545454545454"/>
    <n v="5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105.05102040816327"/>
    <n v="98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94.144999999999996"/>
    <n v="200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84.986725663716811"/>
    <n v="452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10.41"/>
    <n v="100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07.96236989591674"/>
    <n v="1249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45.103703703703701"/>
    <n v="135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45.001483679525222"/>
    <n v="674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05.97134670487107"/>
    <n v="1396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69.055555555555557"/>
    <n v="558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5.044943820224717"/>
    <n v="890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05.22535211267606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39.003741114852225"/>
    <n v="2673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73.030674846625772"/>
    <n v="16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35.009459459459457"/>
    <n v="1480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06.6"/>
    <n v="15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61.997747747747745"/>
    <n v="2220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94.000622665006233"/>
    <n v="1606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12.05426356589147"/>
    <n v="129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48.008849557522126"/>
    <n v="2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38.004334633723452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35.000184535892231"/>
    <n v="5419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85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95.993893129770996"/>
    <n v="1965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68.8125"/>
    <n v="16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5.97196261682242"/>
    <n v="10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75.261194029850742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57.125"/>
    <n v="88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75.141414141414145"/>
    <n v="198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07.42342342342343"/>
    <n v="111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35.995495495495497"/>
    <n v="222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26.998873148744366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107.56122448979592"/>
    <n v="98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94.375"/>
    <n v="4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46.163043478260867"/>
    <n v="92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47.845637583892618"/>
    <n v="149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53.007815713698065"/>
    <n v="243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45.059405940594061"/>
    <n v="303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2"/>
    <n v="1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99.006816632583508"/>
    <n v="1467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32.786666666666669"/>
    <n v="75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59.119617224880386"/>
    <n v="209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44.93333333333333"/>
    <n v="120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89.664122137404576"/>
    <n v="131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70.079268292682926"/>
    <n v="164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31.059701492537314"/>
    <n v="201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9.061611374407583"/>
    <n v="211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30.0859375"/>
    <n v="128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84.998125000000002"/>
    <n v="1600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82.001775410563695"/>
    <n v="2253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58.040160642570278"/>
    <n v="249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111.4"/>
    <n v="5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71.94736842105263"/>
    <n v="38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61.038135593220339"/>
    <n v="236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08.91666666666667"/>
    <n v="1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29.001722017220171"/>
    <n v="4065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58.975609756097562"/>
    <n v="246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11.82352941176471"/>
    <n v="17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63.995555555555555"/>
    <n v="247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85.315789473684205"/>
    <n v="76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74.481481481481481"/>
    <n v="54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105.14772727272727"/>
    <n v="88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56.188235294117646"/>
    <n v="85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85.917647058823533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57.00296912114014"/>
    <n v="168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79.642857142857139"/>
    <n v="56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41.018181818181816"/>
    <n v="330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48.004773269689736"/>
    <n v="83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55.212598425196852"/>
    <n v="127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92.109489051094897"/>
    <n v="4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83.183333333333337"/>
    <n v="180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39.996000000000002"/>
    <n v="100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111.1336898395722"/>
    <n v="374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90.563380281690144"/>
    <n v="71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61.108374384236456"/>
    <n v="203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83.022941970310384"/>
    <n v="148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0.76106194690266"/>
    <n v="113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89.458333333333329"/>
    <n v="9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57.849056603773583"/>
    <n v="106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109.99705449189985"/>
    <n v="679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103.96586345381526"/>
    <n v="498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107.99508196721311"/>
    <n v="610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48.927777777777777"/>
    <n v="180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37.666666666666664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64.999141999141997"/>
    <n v="2331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06.61061946902655"/>
    <n v="113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27.009016393442622"/>
    <n v="1220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91.16463414634147"/>
    <n v="164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56.054878048780488"/>
    <n v="164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1.017857142857142"/>
    <n v="336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66.513513513513516"/>
    <n v="37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89.005216484089729"/>
    <n v="1917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103.46315789473684"/>
    <n v="95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95.278911564625844"/>
    <n v="147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75.895348837209298"/>
    <n v="8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107.57831325301204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51.31666666666667"/>
    <n v="60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71.983108108108112"/>
    <n v="296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108.95414201183432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5"/>
    <n v="361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94.938931297709928"/>
    <n v="131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09.65079365079364"/>
    <n v="126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44.001815980629537"/>
    <n v="330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86.794520547945211"/>
    <n v="73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30.992727272727272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94.791044776119406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69.79220779220779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63.003367003367003"/>
    <n v="1782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110.0343300110742"/>
    <n v="9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25.997933274284026"/>
    <n v="3387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49.987915407854985"/>
    <n v="662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101.72340425531915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47.083333333333336"/>
    <n v="180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89.944444444444443"/>
    <n v="77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78.96875"/>
    <n v="672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80.067669172932327"/>
    <n v="532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86.472727272727269"/>
    <n v="55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28.001876172607879"/>
    <n v="533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67.996725337699544"/>
    <n v="2443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43.078651685393261"/>
    <n v="89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87.95597484276729"/>
    <n v="15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.987234042553197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46.905982905982903"/>
    <n v="117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46.913793103448278"/>
    <n v="5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94.24"/>
    <n v="50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80.139130434782615"/>
    <n v="1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59.036809815950917"/>
    <n v="326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65.989247311827953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60.992530345471522"/>
    <n v="1071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98.307692307692307"/>
    <n v="11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104.6"/>
    <n v="70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86.066666666666663"/>
    <n v="135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.989583333333329"/>
    <n v="768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29.764705882352942"/>
    <n v="51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46.91959798994975"/>
    <n v="199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5.18691588785046"/>
    <n v="107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69.907692307692301"/>
    <n v="195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60.011588275391958"/>
    <n v="1467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52.006220379146917"/>
    <n v="3376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31.000176025347649"/>
    <n v="568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95.042492917847028"/>
    <n v="1059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75.968174204355108"/>
    <n v="1194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71.013192612137203"/>
    <n v="379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73.733333333333334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113.17073170731707"/>
    <n v="41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05.00933552992861"/>
    <n v="182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79.176829268292678"/>
    <n v="164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57.333333333333336"/>
    <n v="75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58.178343949044589"/>
    <n v="157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36.03252032520325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07.99068767908309"/>
    <n v="1396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44.005985634477256"/>
    <n v="250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55.077868852459019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74"/>
    <n v="146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41.996858638743454"/>
    <n v="955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77.988161010260455"/>
    <n v="1267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82.507462686567166"/>
    <n v="67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104.2"/>
    <n v="5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5.5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00.98334401024984"/>
    <n v="1561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111.83333333333333"/>
    <n v="48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41.999115044247787"/>
    <n v="1130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110.05115089514067"/>
    <n v="782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58.997079225994888"/>
    <n v="273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32.985714285714288"/>
    <n v="210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45.005654509471306"/>
    <n v="3537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81.98196487897485"/>
    <n v="2107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39.080882352941174"/>
    <n v="136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58.996383363471971"/>
    <n v="3318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40.988372093023258"/>
    <n v="86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1.029411764705884"/>
    <n v="340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37.789473684210527"/>
    <n v="1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32.006772009029348"/>
    <n v="886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95.966712898751737"/>
    <n v="1442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75"/>
    <n v="3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102.0498866213152"/>
    <n v="441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105.75"/>
    <n v="24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37.069767441860463"/>
    <n v="86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35.049382716049379"/>
    <n v="243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46.338461538461537"/>
    <n v="65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69.174603174603178"/>
    <n v="126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109.07824427480917"/>
    <n v="524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51.78"/>
    <n v="100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82.010055304172951"/>
    <n v="1989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35.958333333333336"/>
    <n v="168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74.461538461538467"/>
    <n v="13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2"/>
    <n v="1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91.114649681528661"/>
    <n v="157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79.792682926829272"/>
    <n v="8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2.999777678968428"/>
    <n v="449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63.225000000000001"/>
    <n v="40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70.174999999999997"/>
    <n v="80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61.333333333333336"/>
    <n v="57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99"/>
    <n v="43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96.984900146127615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51.004950495049506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8.044247787610619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60.984615384615381"/>
    <n v="1625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73.214285714285708"/>
    <n v="16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39.997435299603637"/>
    <n v="4289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86.812121212121212"/>
    <n v="165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42.125874125874127"/>
    <n v="14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03.97851239669421"/>
    <n v="1815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62.003211991434689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1.005037783375315"/>
    <n v="397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89.991552956465242"/>
    <n v="153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39.235294117647058"/>
    <n v="17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54.993116108306566"/>
    <n v="217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47.992753623188406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87.966702470461868"/>
    <n v="931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51.999165275459099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29.999659863945578"/>
    <n v="588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98.205357142857139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108.96182396606575"/>
    <n v="943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66.998379254457049"/>
    <n v="2468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64.99333594668758"/>
    <n v="2551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99.841584158415841"/>
    <n v="10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82.432835820895519"/>
    <n v="67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63.293478260869563"/>
    <n v="92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96.774193548387103"/>
    <n v="62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54.906040268456373"/>
    <n v="149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39.010869565217391"/>
    <n v="92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75.84210526315789"/>
    <n v="57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45.051671732522799"/>
    <n v="32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104.51546391752578"/>
    <n v="97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76.268292682926827"/>
    <n v="41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69.015695067264573"/>
    <n v="1784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01.97684085510689"/>
    <n v="1684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42.915999999999997"/>
    <n v="250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43.025210084033617"/>
    <n v="238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75.245283018867923"/>
    <n v="5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69.023364485981304"/>
    <n v="21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65.986486486486484"/>
    <n v="222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98.013800424628457"/>
    <n v="1884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60.105504587155963"/>
    <n v="218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26.000773395204948"/>
    <n v="6465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3"/>
    <n v="1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38.019801980198018"/>
    <n v="101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106.15254237288136"/>
    <n v="59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81.019475655430711"/>
    <n v="1335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96.647727272727266"/>
    <n v="88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57.003535651149086"/>
    <n v="169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63.93333333333333"/>
    <n v="15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0.456521739130437"/>
    <n v="92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72.172043010752688"/>
    <n v="186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77.934782608695656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38.065134099616856"/>
    <n v="261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57.936123348017624"/>
    <n v="45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49.794392523364486"/>
    <n v="107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54.050251256281406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30.002721335268504"/>
    <n v="5512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70.127906976744185"/>
    <n v="86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26.996228786926462"/>
    <n v="318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51.990606936416185"/>
    <n v="2768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56.416666666666664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101.63218390804597"/>
    <n v="8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25.005291005291006"/>
    <n v="1890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32.016393442622949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82.021647307286173"/>
    <n v="1894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37.957446808510639"/>
    <n v="282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51.533333333333331"/>
    <n v="15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81.198275862068968"/>
    <n v="116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40.030075187969928"/>
    <n v="13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9.939759036144579"/>
    <n v="83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6.692307692307693"/>
    <n v="91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25.010989010989011"/>
    <n v="546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6.987277353689571"/>
    <n v="393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73.012609117361791"/>
    <n v="2062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68.240601503759393"/>
    <n v="13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52.310344827586206"/>
    <n v="29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61.765151515151516"/>
    <n v="132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.027559055118111"/>
    <n v="254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06.28804347826087"/>
    <n v="184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75.07386363636364"/>
    <n v="176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39.970802919708028"/>
    <n v="13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9.982195845697326"/>
    <n v="33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101.01541850220265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76.813084112149539"/>
    <n v="107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71.7"/>
    <n v="10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3.28125"/>
    <n v="32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43.923497267759565"/>
    <n v="183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36.004712041884815"/>
    <n v="1910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88.21052631578948"/>
    <n v="3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65.240384615384613"/>
    <n v="104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69.958333333333329"/>
    <n v="72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39.877551020408163"/>
    <n v="49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5"/>
    <n v="1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41.023728813559323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98.914285714285711"/>
    <n v="245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87.78125"/>
    <n v="32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80.767605633802816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94.28235294117647"/>
    <n v="85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3.428571428571431"/>
    <n v="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.968133535660087"/>
    <n v="659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109.04109589041096"/>
    <n v="803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41.16"/>
    <n v="75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99.125"/>
    <n v="16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05.88429752066116"/>
    <n v="121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48.996525921966864"/>
    <n v="3742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39"/>
    <n v="223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31.022556390977442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103.87096774193549"/>
    <n v="31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59.268518518518519"/>
    <n v="108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42.3"/>
    <n v="30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53.117647058823529"/>
    <n v="17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50.796875"/>
    <n v="64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101.15"/>
    <n v="80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65.000810372771468"/>
    <n v="2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37.998645510835914"/>
    <n v="516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82.615384615384613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7.941368078175898"/>
    <n v="307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80.780821917808225"/>
    <n v="73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25.984375"/>
    <n v="12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0.363636363636363"/>
    <n v="3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54.004916018025398"/>
    <n v="2441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101.78672985781991"/>
    <n v="21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45.003610108303249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77.068421052631578"/>
    <n v="190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88.076595744680844"/>
    <n v="470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47.035573122529641"/>
    <n v="253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0.99550763701707"/>
    <n v="1113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87.003066141042481"/>
    <n v="2283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63.994402985074629"/>
    <n v="1072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5.9945205479452"/>
    <n v="1095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73.989349112426041"/>
    <n v="1690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84.02004626060139"/>
    <n v="1297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88.966921119592882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76.990453460620529"/>
    <n v="1257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97.146341463414629"/>
    <n v="328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33.013605442176868"/>
    <n v="147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99.950602409638549"/>
    <n v="830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69.966767371601208"/>
    <n v="331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110.32"/>
    <n v="25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66.005235602094245"/>
    <n v="191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41.005742176284812"/>
    <n v="3483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103.96316359696641"/>
    <n v="923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5"/>
    <n v="1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47.009935419771487"/>
    <n v="2013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29.606060606060606"/>
    <n v="33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81.010569583088667"/>
    <n v="1703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94.35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26.058139534883722"/>
    <n v="8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85.775000000000006"/>
    <n v="40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103.73170731707317"/>
    <n v="41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49.826086956521742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63.893048128342244"/>
    <n v="187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47.002434782608695"/>
    <n v="287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108.47727272727273"/>
    <n v="8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72.015706806282722"/>
    <n v="191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59.928057553956833"/>
    <n v="139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78.209677419354833"/>
    <n v="186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04.77678571428571"/>
    <n v="112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5.52475247524752"/>
    <n v="101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24.933333333333334"/>
    <n v="75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69.873786407766985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95.733766233766232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29.997485752598056"/>
    <n v="596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59.011948529411768"/>
    <n v="2176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84.757396449704146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78.010921177587846"/>
    <n v="210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50.05215419501134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59.16"/>
    <n v="25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93.702290076335885"/>
    <n v="131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40.14173228346457"/>
    <n v="12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70.090140845070422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66.181818181818187"/>
    <n v="44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47.714285714285715"/>
    <n v="84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62.896774193548389"/>
    <n v="155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86.611940298507463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75.126984126984127"/>
    <n v="189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1.004167534903104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50.007915567282325"/>
    <n v="1137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96.960674157303373"/>
    <n v="1068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100.93160377358491"/>
    <n v="424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89.227586206896547"/>
    <n v="145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87.979166666666671"/>
    <n v="1152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89.54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29.09271523178808"/>
    <n v="151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42.006218905472636"/>
    <n v="1608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47.004903563255965"/>
    <n v="3059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110.44117647058823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41.990909090909092"/>
    <n v="220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48.012468827930178"/>
    <n v="1604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31.019823788546255"/>
    <n v="454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99.203252032520325"/>
    <n v="123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66.022316684378325"/>
    <n v="941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2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46.060200668896321"/>
    <n v="299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73.650000000000006"/>
    <n v="40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55.99336650082919"/>
    <n v="3015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68.985695127402778"/>
    <n v="2237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60.981609195402299"/>
    <n v="435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110.9813953488372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25"/>
    <n v="484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78.759740259740255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87.960784313725483"/>
    <n v="714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49.987398739873989"/>
    <n v="1111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99.524390243902445"/>
    <n v="8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04.82089552238806"/>
    <n v="134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.01469237832875"/>
    <n v="1089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28.998544660724033"/>
    <n v="5497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30.028708133971293"/>
    <n v="418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41.005559416261292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62.866666666666667"/>
    <n v="15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47.005002501250623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26.997693638285604"/>
    <n v="5203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68.329787234042556"/>
    <n v="94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50.974576271186443"/>
    <n v="118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54.024390243902438"/>
    <n v="205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97.055555555555557"/>
    <n v="162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24.867469879518072"/>
    <n v="83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84.423913043478265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47.091324200913242"/>
    <n v="21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77.996041171813147"/>
    <n v="2526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62.967871485943775"/>
    <n v="74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81.00608044901777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65.321428571428569"/>
    <n v="84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104.43617021276596"/>
    <n v="9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69.989010989010993"/>
    <n v="91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83.023989898989896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90.3"/>
    <n v="10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03.98131932282546"/>
    <n v="1713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54.931726907630519"/>
    <n v="24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51.921875"/>
    <n v="1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60.02834008097166"/>
    <n v="247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44.003488879197555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53.003513254551258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54.5"/>
    <n v="32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75.04195804195804"/>
    <n v="143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35.911111111111111"/>
    <n v="90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36.952702702702702"/>
    <n v="296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63.170588235294119"/>
    <n v="170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29.99462365591398"/>
    <n v="186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86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75.014876033057845"/>
    <n v="6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101.19767441860465"/>
    <n v="86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4"/>
    <n v="1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29.001272669424118"/>
    <n v="6286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98.225806451612897"/>
    <n v="31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87.001693480101608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45.205128205128204"/>
    <n v="39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.001341561577675"/>
    <n v="372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94.976947040498445"/>
    <n v="160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28.956521739130434"/>
    <n v="4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55.993396226415094"/>
    <n v="2120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54.038095238095238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82.38"/>
    <n v="50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66.997115384615384"/>
    <n v="2080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107.91401869158878"/>
    <n v="535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69.009501187648453"/>
    <n v="21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39.006568144499177"/>
    <n v="2436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110.3625"/>
    <n v="80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94.857142857142861"/>
    <n v="42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57.935251798561154"/>
    <n v="139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01.25"/>
    <n v="16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64.95597484276729"/>
    <n v="15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27.00524934383202"/>
    <n v="38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50.97422680412371"/>
    <n v="194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104.94260869565217"/>
    <n v="575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84.028301886792448"/>
    <n v="106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02.85915492957747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39.962085308056871"/>
    <n v="21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51.001785714285717"/>
    <n v="1120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40.823008849557525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58.999637155297535"/>
    <n v="2756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71.156069364161851"/>
    <n v="173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99.494252873563212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03.98634590377114"/>
    <n v="1538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76.555555555555557"/>
    <n v="9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87.068592057761734"/>
    <n v="55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48.99554707379135"/>
    <n v="1572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42.969135802469133"/>
    <n v="648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33.428571428571431"/>
    <n v="2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83.982949701619773"/>
    <n v="2346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01.41739130434783"/>
    <n v="115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109.87058823529412"/>
    <n v="85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31.916666666666668"/>
    <n v="144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70.993450675399103"/>
    <n v="244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77.026890756302521"/>
    <n v="595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101.78125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51.059701492537314"/>
    <n v="268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68.02051282051282"/>
    <n v="195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30.87037037037037"/>
    <n v="54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27.908333333333335"/>
    <n v="120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79.994818652849744"/>
    <n v="579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38.003378378378379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e v="#DIV/0!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59.990534521158132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37.037634408602152"/>
    <n v="186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99.963043478260872"/>
    <n v="460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111.6774193548387"/>
    <n v="62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6.014409221902014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66.010284810126578"/>
    <n v="252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44.05263157894737"/>
    <n v="19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52.999726551818434"/>
    <n v="3657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95"/>
    <n v="1258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70.908396946564892"/>
    <n v="13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98.060773480662988"/>
    <n v="362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53.046025104602514"/>
    <n v="239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93.142857142857139"/>
    <n v="35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8.945075757575758"/>
    <n v="52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36.067669172932334"/>
    <n v="133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63.030732860520096"/>
    <n v="84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84.717948717948715"/>
    <n v="78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62.2"/>
    <n v="10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01.97518330513255"/>
    <n v="1773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106.4375"/>
    <n v="32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29.975609756097562"/>
    <n v="369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85.806282722513089"/>
    <n v="19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70.82022471910112"/>
    <n v="89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40.998484082870135"/>
    <n v="1979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28.063492063492063"/>
    <n v="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88.054421768707485"/>
    <n v="147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31"/>
    <n v="6080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90.337500000000006"/>
    <n v="80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63.777777777777779"/>
    <n v="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53.995515695067262"/>
    <n v="178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48.993956043956047"/>
    <n v="3640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63.857142857142854"/>
    <n v="12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82.996393146979258"/>
    <n v="221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55.08230452674897"/>
    <n v="243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62.044554455445542"/>
    <n v="20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04.97857142857143"/>
    <n v="140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94.044676806083643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44.007716049382715"/>
    <n v="1296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92.467532467532465"/>
    <n v="7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57.072874493927124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109.07848101265823"/>
    <n v="395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39.387755102040813"/>
    <n v="4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77.022222222222226"/>
    <n v="180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92.166666666666671"/>
    <n v="84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61.007063197026021"/>
    <n v="2690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78.068181818181813"/>
    <n v="88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80.75"/>
    <n v="156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59.991289782244557"/>
    <n v="2985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110.03018372703411"/>
    <n v="762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4"/>
    <n v="1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37.99856063332134"/>
    <n v="2779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6.369565217391298"/>
    <n v="92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72.978599221789878"/>
    <n v="102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26.007220216606498"/>
    <n v="554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04.36296296296297"/>
    <n v="135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02.18852459016394"/>
    <n v="122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54.117647058823529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63.222222222222221"/>
    <n v="126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4.03228962818004"/>
    <n v="1022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49.994334277620396"/>
    <n v="3177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56.015151515151516"/>
    <n v="198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48.807692307692307"/>
    <n v="26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60.082352941176474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78.990502793296088"/>
    <n v="1790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53.99499443826474"/>
    <n v="3596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111.45945945945945"/>
    <n v="37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60.922131147540981"/>
    <n v="244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26.0015444015444"/>
    <n v="5180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80.993208828522924"/>
    <n v="589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34.995963302752294"/>
    <n v="272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94.142857142857139"/>
    <n v="35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52.085106382978722"/>
    <n v="94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24.986666666666668"/>
    <n v="300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69.215277777777771"/>
    <n v="144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93.944444444444443"/>
    <n v="558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98.40625"/>
    <n v="64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41.783783783783782"/>
    <n v="37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65.991836734693877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72.05747126436782"/>
    <n v="87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48.003209242618745"/>
    <n v="3116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54.098591549295776"/>
    <n v="7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107.88095238095238"/>
    <n v="42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67.034103410341032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64.01425914445133"/>
    <n v="161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96.066176470588232"/>
    <n v="136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51.184615384615384"/>
    <n v="130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43.92307692307692"/>
    <n v="156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91.021198830409361"/>
    <n v="1368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50.127450980392155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67.720930232558146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61.03921568627451"/>
    <n v="102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80.011857707509876"/>
    <n v="253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7.001497753369947"/>
    <n v="4006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71.127388535031841"/>
    <n v="157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89.99079189686924"/>
    <n v="162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43.032786885245905"/>
    <n v="18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67.997714808043881"/>
    <n v="218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73.004566210045667"/>
    <n v="2409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62.341463414634148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5"/>
    <n v="1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67.103092783505161"/>
    <n v="1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79.978947368421046"/>
    <n v="1140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62.176470588235297"/>
    <n v="102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53.005950297514879"/>
    <n v="2857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57.738317757009348"/>
    <n v="107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40.03125"/>
    <n v="160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81.016591928251117"/>
    <n v="2230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5.047468354430379"/>
    <n v="316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02.92307692307692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27.998126756166094"/>
    <n v="6406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75.733333333333334"/>
    <n v="15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45.026041666666664"/>
    <n v="192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73.615384615384613"/>
    <n v="26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56.991701244813278"/>
    <n v="723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85.223529411764702"/>
    <n v="170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50.962184873949582"/>
    <n v="238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63.563636363636363"/>
    <n v="55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80.999165275459092"/>
    <n v="1198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86.044753086419746"/>
    <n v="648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90.0390625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74.006063432835816"/>
    <n v="2144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92.4375"/>
    <n v="6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55.999257333828446"/>
    <n v="2693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32.983796296296298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93.596774193548384"/>
    <n v="62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69.867724867724874"/>
    <n v="189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72.129870129870127"/>
    <n v="154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30.041666666666668"/>
    <n v="96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3.968000000000004"/>
    <n v="750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68.65517241379311"/>
    <n v="87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59.992164544564154"/>
    <n v="3063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111.15827338129496"/>
    <n v="278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53.038095238095238"/>
    <n v="105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55.985524728588658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69.986760812003524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48.998079877112133"/>
    <n v="2604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103.84615384615384"/>
    <n v="6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9.127659574468083"/>
    <n v="94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107.37777777777778"/>
    <n v="45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76.922178988326849"/>
    <n v="257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58.128865979381445"/>
    <n v="194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03.73643410852713"/>
    <n v="129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87.962666666666664"/>
    <n v="375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8"/>
    <n v="29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37.999361294443261"/>
    <n v="4697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.999313893653515"/>
    <n v="29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03.5"/>
    <n v="18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85.994467496542185"/>
    <n v="723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98.011627906976742"/>
    <n v="60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2"/>
    <n v="1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44.994570837642193"/>
    <n v="3868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31.012224938875306"/>
    <n v="409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59.970085470085472"/>
    <n v="234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58.9973474801061"/>
    <n v="3016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50.045454545454547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98.966269841269835"/>
    <n v="504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58.857142857142854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81.010256410256417"/>
    <n v="390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6.013333333333335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96.597402597402592"/>
    <n v="77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6.957446808510639"/>
    <n v="752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67.984732824427482"/>
    <n v="131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8.781609195402297"/>
    <n v="8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24.99623706491063"/>
    <n v="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44.922794117647058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79.400000000000006"/>
    <n v="25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29.009546539379475"/>
    <n v="419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3.59210526315789"/>
    <n v="76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07.97038864898211"/>
    <n v="162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68.987284287011803"/>
    <n v="1101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11.02236719478098"/>
    <n v="1073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24.997515808491418"/>
    <n v="442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42.155172413793103"/>
    <n v="58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47.003284072249592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6.0392749244713"/>
    <n v="331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01.03760683760684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39.927927927927925"/>
    <n v="111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83.158139534883716"/>
    <n v="215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9.97520661157025"/>
    <n v="363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47.993908629441627"/>
    <n v="2955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95.978877489438744"/>
    <n v="1657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78.728155339805824"/>
    <n v="10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56.081632653061227"/>
    <n v="14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69.090909090909093"/>
    <n v="110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102.05291576673866"/>
    <n v="92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07.32089552238806"/>
    <n v="134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51.970260223048328"/>
    <n v="269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71.137142857142862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106.49275362318841"/>
    <n v="6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42.93684210526316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30.037974683544302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0.623376623376629"/>
    <n v="77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66.016018306636155"/>
    <n v="1748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96.911392405063296"/>
    <n v="79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62.867346938775512"/>
    <n v="196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108.98537682789652"/>
    <n v="88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26.999314599040439"/>
    <n v="7295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65.004147943311438"/>
    <n v="2893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111.51785714285714"/>
    <n v="56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3"/>
    <n v="1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110.99268292682927"/>
    <n v="820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56.746987951807228"/>
    <n v="83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97.020608439646708"/>
    <n v="203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92.08620689655173"/>
    <n v="116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82.986666666666665"/>
    <n v="202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03.03791821561339"/>
    <n v="1345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68.922619047619051"/>
    <n v="168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87.737226277372258"/>
    <n v="137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75.021505376344081"/>
    <n v="186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50.863999999999997"/>
    <n v="125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90"/>
    <n v="14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72.896039603960389"/>
    <n v="202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8.48543689320388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01.98095238095237"/>
    <n v="1785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44.009146341463413"/>
    <n v="656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65.942675159235662"/>
    <n v="157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24.987387387387386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8.003367003367003"/>
    <n v="297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85.829268292682926"/>
    <n v="12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84.921052631578945"/>
    <n v="38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90.483333333333334"/>
    <n v="60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25.00197628458498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92.013888888888886"/>
    <n v="144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93.066115702479337"/>
    <n v="121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61.008145363408524"/>
    <n v="1596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92.036259541984734"/>
    <n v="52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81.132596685082873"/>
    <n v="181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73.5"/>
    <n v="10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85.221311475409834"/>
    <n v="1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10.96825396825396"/>
    <n v="1071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32.968036529680369"/>
    <n v="21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96.005352363960753"/>
    <n v="112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84.96632653061225"/>
    <n v="980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25.007462686567163"/>
    <n v="536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65.99899547965846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87.34482758620689"/>
    <n v="2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27.933333333333334"/>
    <n v="180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03.8"/>
    <n v="15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31.937172774869111"/>
    <n v="19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99.5"/>
    <n v="16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08.84615384615384"/>
    <n v="130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10.76229508196721"/>
    <n v="122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29.647058823529413"/>
    <n v="17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01.71428571428571"/>
    <n v="140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61.5"/>
    <n v="34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5"/>
    <n v="3388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40.049999999999997"/>
    <n v="280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110.97231270358306"/>
    <n v="614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.959016393442624"/>
    <n v="36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30.974074074074075"/>
    <n v="270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47.035087719298247"/>
    <n v="11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88.065693430656935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7.005616224648989"/>
    <n v="3205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6.027777777777779"/>
    <n v="288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67.817567567567565"/>
    <n v="148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49.964912280701753"/>
    <n v="114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10.01646903820817"/>
    <n v="1518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89.964678178963894"/>
    <n v="127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79.009523809523813"/>
    <n v="210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86.867469879518069"/>
    <n v="166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62.04"/>
    <n v="100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6.970212765957445"/>
    <n v="23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54.121621621621621"/>
    <n v="148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41.035353535353536"/>
    <n v="198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55.052419354838712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107.93762183235867"/>
    <n v="513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73.92"/>
    <n v="150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1.995894428152493"/>
    <n v="3410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53.898148148148145"/>
    <n v="216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106.5"/>
    <n v="26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32.999805409612762"/>
    <n v="5139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43.00254993625159"/>
    <n v="235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86.858974358974365"/>
    <n v="78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96.8"/>
    <n v="10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32.995456610631528"/>
    <n v="2201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8.028106508875737"/>
    <n v="676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58.867816091954026"/>
    <n v="174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105.04572803850782"/>
    <n v="831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33.054878048780488"/>
    <n v="164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78.821428571428569"/>
    <n v="56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68.204968944099377"/>
    <n v="161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75.731884057971016"/>
    <n v="138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0.996070133010882"/>
    <n v="3308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01.88188976377953"/>
    <n v="127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52.879227053140099"/>
    <n v="207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71.005820721769496"/>
    <n v="859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102.38709677419355"/>
    <n v="31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74.466666666666669"/>
    <n v="45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51.009883198562441"/>
    <n v="1113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90"/>
    <n v="6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97.142857142857139"/>
    <n v="7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72.071823204419886"/>
    <n v="181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75.236363636363635"/>
    <n v="110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2.967741935483872"/>
    <n v="31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54.807692307692307"/>
    <n v="78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45.037837837837834"/>
    <n v="185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52.958677685950413"/>
    <n v="121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60.017959183673469"/>
    <n v="1225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44.028301886792455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86.02816901408451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8.012875536480685"/>
    <n v="233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32.050458715596328"/>
    <n v="21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73.611940298507463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108.71052631578948"/>
    <n v="76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2.97674418604651"/>
    <n v="43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83.315789473684205"/>
    <n v="19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42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55.927601809954751"/>
    <n v="22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105.03681885125184"/>
    <n v="679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48"/>
    <n v="2805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112.66176470588235"/>
    <n v="68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81.944444444444443"/>
    <n v="36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64.049180327868854"/>
    <n v="183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06.39097744360902"/>
    <n v="133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76.011249497790274"/>
    <n v="2489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111.07246376811594"/>
    <n v="69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95.936170212765958"/>
    <n v="47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43.043010752688176"/>
    <n v="279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67.966666666666669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89.991428571428571"/>
    <n v="2100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58.095238095238095"/>
    <n v="252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83.996875000000003"/>
    <n v="1280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88.853503184713375"/>
    <n v="157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65.963917525773198"/>
    <n v="1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74.804878048780495"/>
    <n v="82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69.98571428571428"/>
    <n v="70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32.006493506493506"/>
    <n v="154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64.727272727272734"/>
    <n v="22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24.998110087408456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04.97764070932922"/>
    <n v="1297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64.987878787878785"/>
    <n v="16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94.352941176470594"/>
    <n v="119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44.001706484641637"/>
    <n v="1758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64.744680851063833"/>
    <n v="94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84.00667779632721"/>
    <n v="1797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34.061302681992338"/>
    <n v="261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93.273885350318466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2.998301726577978"/>
    <n v="35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83.812903225806451"/>
    <n v="155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63.992424242424242"/>
    <n v="13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81.909090909090907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3.053191489361708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01.98449039881831"/>
    <n v="1354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105.9375"/>
    <n v="48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01.58181818181818"/>
    <n v="110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62.970930232558139"/>
    <n v="172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29.045602605863191"/>
    <n v="307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77.924999999999997"/>
    <n v="160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80.806451612903231"/>
    <n v="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76.006816632583508"/>
    <n v="1467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72.993613824192337"/>
    <n v="2662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53"/>
    <n v="452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54.164556962025316"/>
    <n v="158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32.946666666666665"/>
    <n v="22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79.371428571428567"/>
    <n v="35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41.174603174603178"/>
    <n v="63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77.430769230769229"/>
    <n v="65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57.159509202453989"/>
    <n v="163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77.17647058823529"/>
    <n v="85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4.953917050691246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97.18"/>
    <n v="150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46.000916870415651"/>
    <n v="3272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8.02338530066815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25.99"/>
    <n v="300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02.69047619047619"/>
    <n v="126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72.958174904942965"/>
    <n v="526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57.190082644628099"/>
    <n v="121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84.013793103448279"/>
    <n v="2320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98.66666666666667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42.007419183889773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32.002753556677376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81.567164179104481"/>
    <n v="67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37.035087719298247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03.033360455655"/>
    <n v="1229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84.333333333333329"/>
    <n v="12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102.60377358490567"/>
    <n v="53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79.992129246064621"/>
    <n v="2414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70.055309734513273"/>
    <n v="452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37"/>
    <n v="80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41.911917098445599"/>
    <n v="193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57.992576882290564"/>
    <n v="1886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40.942307692307693"/>
    <n v="52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69.9972602739726"/>
    <n v="1825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73.838709677419359"/>
    <n v="31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41.979310344827589"/>
    <n v="290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77.93442622950819"/>
    <n v="122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06.01972789115646"/>
    <n v="1470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47.018181818181816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76.016483516483518"/>
    <n v="18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54.120603015075375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7.285714285714285"/>
    <n v="56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3.81308411214954"/>
    <n v="107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05.02602739726028"/>
    <n v="1460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90.259259259259252"/>
    <n v="27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76.978705978705975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02.60162601626017"/>
    <n v="123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2"/>
    <n v="1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55.0062893081761"/>
    <n v="159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32.127272727272725"/>
    <n v="110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50.642857142857146"/>
    <n v="1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49.6875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54.894067796610166"/>
    <n v="23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46.931937172774866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4.951219512195124"/>
    <n v="41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0.99898322318251"/>
    <n v="3934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107.7625"/>
    <n v="80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102.07770270270271"/>
    <n v="296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24.976190476190474"/>
    <n v="462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79.944134078212286"/>
    <n v="179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67.946462715105156"/>
    <n v="523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26.070921985815602"/>
    <n v="141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05.0032154340836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25.826923076923077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77.666666666666671"/>
    <n v="2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57.82692307692308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92.955555555555549"/>
    <n v="225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37.945098039215686"/>
    <n v="255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1.842105263157894"/>
    <n v="38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40"/>
    <n v="2261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101.1"/>
    <n v="40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84.006989951944078"/>
    <n v="2289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103.41538461538461"/>
    <n v="65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05.13333333333334"/>
    <n v="15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89.21621621621621"/>
    <n v="37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51.995234312946785"/>
    <n v="3777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64.956521739130437"/>
    <n v="18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46.235294117647058"/>
    <n v="85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51.151785714285715"/>
    <n v="112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33.909722222222221"/>
    <n v="144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92.016298633017882"/>
    <n v="19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7.42857142857143"/>
    <n v="105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75.848484848484844"/>
    <n v="132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80.476190476190482"/>
    <n v="21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86.978483606557376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105.13541666666667"/>
    <n v="96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57.298507462686565"/>
    <n v="67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93.348484848484844"/>
    <n v="66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1.987179487179489"/>
    <n v="78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92.611940298507463"/>
    <n v="67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04.99122807017544"/>
    <n v="11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30.958174904942965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33.001182732111175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84.187845303867405"/>
    <n v="181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73.92307692307692"/>
    <n v="13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36.987499999999997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46.896551724137929"/>
    <n v="203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5"/>
    <n v="1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02.02437459910199"/>
    <n v="155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45.007502206531335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94.285714285714292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01.02325581395348"/>
    <n v="15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97.037499999999994"/>
    <n v="80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43.00963855421687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94.916030534351151"/>
    <n v="13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72.151785714285708"/>
    <n v="112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51.007692307692309"/>
    <n v="130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85.054545454545448"/>
    <n v="5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43.87096774193548"/>
    <n v="155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40.063909774436091"/>
    <n v="26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43.833333333333336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84.92903225806451"/>
    <n v="155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41.067632850241544"/>
    <n v="2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54.971428571428568"/>
    <n v="245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77.010807374443743"/>
    <n v="157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71.201754385964918"/>
    <n v="114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1.935483870967744"/>
    <n v="93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97.069023569023571"/>
    <n v="594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58.916666666666664"/>
    <n v="2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58.015466983938133"/>
    <n v="1681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103.87301587301587"/>
    <n v="252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93.46875"/>
    <n v="32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61.970370370370368"/>
    <n v="135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92.042857142857144"/>
    <n v="140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77.268656716417908"/>
    <n v="6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3.923913043478265"/>
    <n v="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84.969458128078813"/>
    <n v="1015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105.97035040431267"/>
    <n v="742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6.969040247678016"/>
    <n v="323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81.533333333333331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80.999140154772135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26.010498687664043"/>
    <n v="38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25.998410896708286"/>
    <n v="4405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34.173913043478258"/>
    <n v="92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28.002083333333335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76.546875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53.053097345132741"/>
    <n v="226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106.859375"/>
    <n v="64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46.020746887966808"/>
    <n v="241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00.17424242424242"/>
    <n v="13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101.44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7.972684085510693"/>
    <n v="842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74.995594713656388"/>
    <n v="2043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42.982142857142854"/>
    <n v="112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33.115107913669064"/>
    <n v="139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101.13101604278074"/>
    <n v="3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55.98841354723708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E0EEE-B4A4-457B-A858-5F7FCC1CD30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6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5E76D-D8C7-4510-93E1-7561D9678AA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74291-11AC-43DD-A984-2581A16008C1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0"/>
        <item x="1"/>
        <item h="1"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workbookViewId="0">
      <selection activeCell="D1" sqref="D1:D1048576"/>
    </sheetView>
  </sheetViews>
  <sheetFormatPr defaultColWidth="10.6640625" defaultRowHeight="15.5" x14ac:dyDescent="0.35"/>
  <cols>
    <col min="1" max="1" width="6.5" bestFit="1" customWidth="1"/>
    <col min="2" max="2" width="30.58203125" style="4" bestFit="1" customWidth="1"/>
    <col min="3" max="3" width="33.5" style="3" customWidth="1"/>
    <col min="4" max="4" width="8.4140625" bestFit="1" customWidth="1"/>
    <col min="5" max="5" width="11.58203125" bestFit="1" customWidth="1"/>
    <col min="6" max="6" width="17.83203125" bestFit="1" customWidth="1"/>
    <col min="7" max="7" width="12.33203125" bestFit="1" customWidth="1"/>
    <col min="8" max="8" width="19.58203125" bestFit="1" customWidth="1"/>
    <col min="9" max="9" width="17.25" bestFit="1" customWidth="1"/>
    <col min="10" max="10" width="11.33203125" bestFit="1" customWidth="1"/>
    <col min="11" max="11" width="12.1640625" bestFit="1" customWidth="1"/>
    <col min="12" max="12" width="15.25" bestFit="1" customWidth="1"/>
    <col min="13" max="13" width="12.1640625" bestFit="1" customWidth="1"/>
    <col min="14" max="14" width="13.1640625" bestFit="1" customWidth="1"/>
    <col min="15" max="15" width="12.25" bestFit="1" customWidth="1"/>
    <col min="16" max="16" width="28.5" bestFit="1" customWidth="1"/>
    <col min="17" max="17" width="18.1640625" bestFit="1" customWidth="1"/>
    <col min="18" max="18" width="16.9140625" bestFit="1" customWidth="1"/>
    <col min="19" max="19" width="21.25" style="11" bestFit="1" customWidth="1"/>
    <col min="20" max="20" width="20.08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2116</v>
      </c>
      <c r="R1" s="1" t="s">
        <v>2032</v>
      </c>
      <c r="S1" s="10" t="s">
        <v>2071</v>
      </c>
      <c r="T1" s="1" t="s">
        <v>2072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11">
        <f>(((L2/60)/60)/24)+DATE(1970,1,1)</f>
        <v>42336.25</v>
      </c>
      <c r="T2" s="11">
        <f>(((M2/60)/60)/24)+DATE(1970,1,1)</f>
        <v>42353.25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 s="5">
        <f>(E3/I3)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  <c r="S3" s="11">
        <f t="shared" ref="S3:S66" si="3">(((L3/60)/60)/24)+DATE(1970,1,1)</f>
        <v>41870.208333333336</v>
      </c>
      <c r="T3" s="11">
        <f t="shared" ref="T3:T66" si="4">(((M3/60)/60)/24)+DATE(1970,1,1)</f>
        <v>41872.208333333336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 s="5">
        <f t="shared" ref="H4:H67" si="5">(E4/I4)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11">
        <f t="shared" si="3"/>
        <v>41595.25</v>
      </c>
      <c r="T4" s="11">
        <f t="shared" si="4"/>
        <v>41597.25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 s="5">
        <f t="shared" si="5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11">
        <f t="shared" si="3"/>
        <v>43688.208333333328</v>
      </c>
      <c r="T5" s="11">
        <f t="shared" si="4"/>
        <v>43728.208333333328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 s="5">
        <f t="shared" si="5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11">
        <f t="shared" si="3"/>
        <v>43485.25</v>
      </c>
      <c r="T6" s="11">
        <f t="shared" si="4"/>
        <v>43489.25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 s="5">
        <f t="shared" si="5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11">
        <f t="shared" si="3"/>
        <v>41149.208333333336</v>
      </c>
      <c r="T7" s="11">
        <f t="shared" si="4"/>
        <v>41160.208333333336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 s="5">
        <f t="shared" si="5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11">
        <f t="shared" si="3"/>
        <v>42991.208333333328</v>
      </c>
      <c r="T8" s="11">
        <f t="shared" si="4"/>
        <v>42992.208333333328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 s="5">
        <f t="shared" si="5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11">
        <f t="shared" si="3"/>
        <v>42229.208333333328</v>
      </c>
      <c r="T9" s="11">
        <f t="shared" si="4"/>
        <v>42231.208333333328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 s="5">
        <f t="shared" si="5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11">
        <f t="shared" si="3"/>
        <v>40399.208333333336</v>
      </c>
      <c r="T10" s="11">
        <f t="shared" si="4"/>
        <v>40401.208333333336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 s="5">
        <f t="shared" si="5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11">
        <f t="shared" si="3"/>
        <v>41536.208333333336</v>
      </c>
      <c r="T11" s="11">
        <f t="shared" si="4"/>
        <v>41585.25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 s="5">
        <f t="shared" si="5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11">
        <f t="shared" si="3"/>
        <v>40404.208333333336</v>
      </c>
      <c r="T12" s="11">
        <f t="shared" si="4"/>
        <v>40452.208333333336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 s="5">
        <f t="shared" si="5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11">
        <f t="shared" si="3"/>
        <v>40442.208333333336</v>
      </c>
      <c r="T13" s="11">
        <f t="shared" si="4"/>
        <v>40448.208333333336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 s="5">
        <f t="shared" si="5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11">
        <f t="shared" si="3"/>
        <v>43760.208333333328</v>
      </c>
      <c r="T14" s="11">
        <f t="shared" si="4"/>
        <v>43768.208333333328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 s="5">
        <f t="shared" si="5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11">
        <f t="shared" si="3"/>
        <v>42532.208333333328</v>
      </c>
      <c r="T15" s="11">
        <f t="shared" si="4"/>
        <v>42544.208333333328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 s="5">
        <f t="shared" si="5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11">
        <f t="shared" si="3"/>
        <v>40974.25</v>
      </c>
      <c r="T16" s="11">
        <f t="shared" si="4"/>
        <v>41001.208333333336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 s="5">
        <f t="shared" si="5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11">
        <f t="shared" si="3"/>
        <v>43809.25</v>
      </c>
      <c r="T17" s="11">
        <f t="shared" si="4"/>
        <v>43813.25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 s="5">
        <f t="shared" si="5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11">
        <f t="shared" si="3"/>
        <v>41661.25</v>
      </c>
      <c r="T18" s="11">
        <f t="shared" si="4"/>
        <v>41683.25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 s="5">
        <f t="shared" si="5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11">
        <f t="shared" si="3"/>
        <v>40555.25</v>
      </c>
      <c r="T19" s="11">
        <f t="shared" si="4"/>
        <v>40556.25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 s="5">
        <f t="shared" si="5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11">
        <f t="shared" si="3"/>
        <v>43351.208333333328</v>
      </c>
      <c r="T20" s="11">
        <f t="shared" si="4"/>
        <v>43359.208333333328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 s="5">
        <f t="shared" si="5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11">
        <f t="shared" si="3"/>
        <v>43528.25</v>
      </c>
      <c r="T21" s="11">
        <f t="shared" si="4"/>
        <v>43549.208333333328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 s="5">
        <f t="shared" si="5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11">
        <f t="shared" si="3"/>
        <v>41848.208333333336</v>
      </c>
      <c r="T22" s="11">
        <f t="shared" si="4"/>
        <v>41848.208333333336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 s="5">
        <f t="shared" si="5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11">
        <f t="shared" si="3"/>
        <v>40770.208333333336</v>
      </c>
      <c r="T23" s="11">
        <f t="shared" si="4"/>
        <v>40804.208333333336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 s="5">
        <f t="shared" si="5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11">
        <f t="shared" si="3"/>
        <v>43193.208333333328</v>
      </c>
      <c r="T24" s="11">
        <f t="shared" si="4"/>
        <v>43208.208333333328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 s="5">
        <f t="shared" si="5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11">
        <f t="shared" si="3"/>
        <v>43510.25</v>
      </c>
      <c r="T25" s="11">
        <f t="shared" si="4"/>
        <v>43563.208333333328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 s="5">
        <f t="shared" si="5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11">
        <f t="shared" si="3"/>
        <v>41811.208333333336</v>
      </c>
      <c r="T26" s="11">
        <f t="shared" si="4"/>
        <v>41813.208333333336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 s="5">
        <f t="shared" si="5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11">
        <f t="shared" si="3"/>
        <v>40681.208333333336</v>
      </c>
      <c r="T27" s="11">
        <f t="shared" si="4"/>
        <v>40701.208333333336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 s="5">
        <f t="shared" si="5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11">
        <f t="shared" si="3"/>
        <v>43312.208333333328</v>
      </c>
      <c r="T28" s="11">
        <f t="shared" si="4"/>
        <v>43339.208333333328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 s="5">
        <f t="shared" si="5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11">
        <f t="shared" si="3"/>
        <v>42280.208333333328</v>
      </c>
      <c r="T29" s="11">
        <f t="shared" si="4"/>
        <v>42288.208333333328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 s="5">
        <f t="shared" si="5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11">
        <f t="shared" si="3"/>
        <v>40218.25</v>
      </c>
      <c r="T30" s="11">
        <f t="shared" si="4"/>
        <v>40241.25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 s="5">
        <f t="shared" si="5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11">
        <f t="shared" si="3"/>
        <v>43301.208333333328</v>
      </c>
      <c r="T31" s="11">
        <f t="shared" si="4"/>
        <v>43341.208333333328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 s="5">
        <f t="shared" si="5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11">
        <f t="shared" si="3"/>
        <v>43609.208333333328</v>
      </c>
      <c r="T32" s="11">
        <f t="shared" si="4"/>
        <v>43614.208333333328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 s="5">
        <f t="shared" si="5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11">
        <f t="shared" si="3"/>
        <v>42374.25</v>
      </c>
      <c r="T33" s="11">
        <f t="shared" si="4"/>
        <v>42402.25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 s="5">
        <f t="shared" si="5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11">
        <f t="shared" si="3"/>
        <v>43110.25</v>
      </c>
      <c r="T34" s="11">
        <f t="shared" si="4"/>
        <v>43137.25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 s="5">
        <f t="shared" si="5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11">
        <f t="shared" si="3"/>
        <v>41917.208333333336</v>
      </c>
      <c r="T35" s="11">
        <f t="shared" si="4"/>
        <v>41954.25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 s="5">
        <f t="shared" si="5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11">
        <f t="shared" si="3"/>
        <v>42817.208333333328</v>
      </c>
      <c r="T36" s="11">
        <f t="shared" si="4"/>
        <v>42822.208333333328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 s="5">
        <f t="shared" si="5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11">
        <f t="shared" si="3"/>
        <v>43484.25</v>
      </c>
      <c r="T37" s="11">
        <f t="shared" si="4"/>
        <v>43526.25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 s="5">
        <f t="shared" si="5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11">
        <f t="shared" si="3"/>
        <v>40600.25</v>
      </c>
      <c r="T38" s="11">
        <f t="shared" si="4"/>
        <v>40625.208333333336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 s="5">
        <f t="shared" si="5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11">
        <f t="shared" si="3"/>
        <v>43744.208333333328</v>
      </c>
      <c r="T39" s="11">
        <f t="shared" si="4"/>
        <v>43777.25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 s="5">
        <f t="shared" si="5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11">
        <f t="shared" si="3"/>
        <v>40469.208333333336</v>
      </c>
      <c r="T40" s="11">
        <f t="shared" si="4"/>
        <v>40474.208333333336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 s="5">
        <f t="shared" si="5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11">
        <f t="shared" si="3"/>
        <v>41330.25</v>
      </c>
      <c r="T41" s="11">
        <f t="shared" si="4"/>
        <v>41344.208333333336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 s="5">
        <f t="shared" si="5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11">
        <f t="shared" si="3"/>
        <v>40334.208333333336</v>
      </c>
      <c r="T42" s="11">
        <f t="shared" si="4"/>
        <v>40353.208333333336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 s="5">
        <f t="shared" si="5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11">
        <f t="shared" si="3"/>
        <v>41156.208333333336</v>
      </c>
      <c r="T43" s="11">
        <f t="shared" si="4"/>
        <v>41182.208333333336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 s="5">
        <f t="shared" si="5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11">
        <f t="shared" si="3"/>
        <v>40728.208333333336</v>
      </c>
      <c r="T44" s="11">
        <f t="shared" si="4"/>
        <v>40737.208333333336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 s="5">
        <f t="shared" si="5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11">
        <f t="shared" si="3"/>
        <v>41844.208333333336</v>
      </c>
      <c r="T45" s="11">
        <f t="shared" si="4"/>
        <v>41860.208333333336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 s="5">
        <f t="shared" si="5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11">
        <f t="shared" si="3"/>
        <v>43541.208333333328</v>
      </c>
      <c r="T46" s="11">
        <f t="shared" si="4"/>
        <v>43542.208333333328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 s="5">
        <f t="shared" si="5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11">
        <f t="shared" si="3"/>
        <v>42676.208333333328</v>
      </c>
      <c r="T47" s="11">
        <f t="shared" si="4"/>
        <v>42691.25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 s="5">
        <f t="shared" si="5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11">
        <f t="shared" si="3"/>
        <v>40367.208333333336</v>
      </c>
      <c r="T48" s="11">
        <f t="shared" si="4"/>
        <v>40390.208333333336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 s="5">
        <f t="shared" si="5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11">
        <f t="shared" si="3"/>
        <v>41727.208333333336</v>
      </c>
      <c r="T49" s="11">
        <f t="shared" si="4"/>
        <v>41757.208333333336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 s="5">
        <f t="shared" si="5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11">
        <f t="shared" si="3"/>
        <v>42180.208333333328</v>
      </c>
      <c r="T50" s="11">
        <f t="shared" si="4"/>
        <v>42192.208333333328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 s="5">
        <f t="shared" si="5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11">
        <f t="shared" si="3"/>
        <v>43758.208333333328</v>
      </c>
      <c r="T51" s="11">
        <f t="shared" si="4"/>
        <v>43803.25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 s="5">
        <f t="shared" si="5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11">
        <f t="shared" si="3"/>
        <v>41487.208333333336</v>
      </c>
      <c r="T52" s="11">
        <f t="shared" si="4"/>
        <v>41515.208333333336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 s="5">
        <f t="shared" si="5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11">
        <f t="shared" si="3"/>
        <v>40995.208333333336</v>
      </c>
      <c r="T53" s="11">
        <f t="shared" si="4"/>
        <v>41011.208333333336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 s="5">
        <f t="shared" si="5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11">
        <f t="shared" si="3"/>
        <v>40436.208333333336</v>
      </c>
      <c r="T54" s="11">
        <f t="shared" si="4"/>
        <v>40440.208333333336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 s="5">
        <f t="shared" si="5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11">
        <f t="shared" si="3"/>
        <v>41779.208333333336</v>
      </c>
      <c r="T55" s="11">
        <f t="shared" si="4"/>
        <v>41818.208333333336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 s="5">
        <f t="shared" si="5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11">
        <f t="shared" si="3"/>
        <v>43170.25</v>
      </c>
      <c r="T56" s="11">
        <f t="shared" si="4"/>
        <v>43176.208333333328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 s="5">
        <f t="shared" si="5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11">
        <f t="shared" si="3"/>
        <v>43311.208333333328</v>
      </c>
      <c r="T57" s="11">
        <f t="shared" si="4"/>
        <v>43316.208333333328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 s="5">
        <f t="shared" si="5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11">
        <f t="shared" si="3"/>
        <v>42014.25</v>
      </c>
      <c r="T58" s="11">
        <f t="shared" si="4"/>
        <v>42021.25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 s="5">
        <f t="shared" si="5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11">
        <f t="shared" si="3"/>
        <v>42979.208333333328</v>
      </c>
      <c r="T59" s="11">
        <f t="shared" si="4"/>
        <v>42991.208333333328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 s="5">
        <f t="shared" si="5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11">
        <f t="shared" si="3"/>
        <v>42268.208333333328</v>
      </c>
      <c r="T60" s="11">
        <f t="shared" si="4"/>
        <v>42281.208333333328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 s="5">
        <f t="shared" si="5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11">
        <f t="shared" si="3"/>
        <v>42898.208333333328</v>
      </c>
      <c r="T61" s="11">
        <f t="shared" si="4"/>
        <v>42913.208333333328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 s="5">
        <f t="shared" si="5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11">
        <f t="shared" si="3"/>
        <v>41107.208333333336</v>
      </c>
      <c r="T62" s="11">
        <f t="shared" si="4"/>
        <v>41110.208333333336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 s="5">
        <f t="shared" si="5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11">
        <f t="shared" si="3"/>
        <v>40595.25</v>
      </c>
      <c r="T63" s="11">
        <f t="shared" si="4"/>
        <v>40635.208333333336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 s="5">
        <f t="shared" si="5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11">
        <f t="shared" si="3"/>
        <v>42160.208333333328</v>
      </c>
      <c r="T64" s="11">
        <f t="shared" si="4"/>
        <v>42161.208333333328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 s="5">
        <f t="shared" si="5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11">
        <f t="shared" si="3"/>
        <v>42853.208333333328</v>
      </c>
      <c r="T65" s="11">
        <f t="shared" si="4"/>
        <v>42859.208333333328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 s="5">
        <f t="shared" si="5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11">
        <f t="shared" si="3"/>
        <v>43283.208333333328</v>
      </c>
      <c r="T66" s="11">
        <f t="shared" si="4"/>
        <v>43298.208333333328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(E67/D67)*100</f>
        <v>236.14754098360655</v>
      </c>
      <c r="G67" t="s">
        <v>20</v>
      </c>
      <c r="H67" s="5">
        <f t="shared" si="5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LEFT(P67,SEARCH("/",P67)-1)</f>
        <v>theater</v>
      </c>
      <c r="R67" t="str">
        <f t="shared" ref="R67:R130" si="8">RIGHT(P67,LEN(P67)-SEARCH("/",P67))</f>
        <v>plays</v>
      </c>
      <c r="S67" s="11">
        <f t="shared" ref="S67:S130" si="9">(((L67/60)/60)/24)+DATE(1970,1,1)</f>
        <v>40570.25</v>
      </c>
      <c r="T67" s="11">
        <f t="shared" ref="T67:T130" si="10">(((M67/60)/60)/24)+DATE(1970,1,1)</f>
        <v>40577.25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 s="5">
        <f t="shared" ref="H68:H131" si="11">(E68/I68)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11">
        <f t="shared" si="9"/>
        <v>42102.208333333328</v>
      </c>
      <c r="T68" s="11">
        <f t="shared" si="10"/>
        <v>42107.208333333328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 s="5">
        <f t="shared" si="11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11">
        <f t="shared" si="9"/>
        <v>40203.25</v>
      </c>
      <c r="T69" s="11">
        <f t="shared" si="10"/>
        <v>40208.25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 s="5">
        <f t="shared" si="11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11">
        <f t="shared" si="9"/>
        <v>42943.208333333328</v>
      </c>
      <c r="T70" s="11">
        <f t="shared" si="10"/>
        <v>42990.208333333328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 s="5">
        <f t="shared" si="11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11">
        <f t="shared" si="9"/>
        <v>40531.25</v>
      </c>
      <c r="T71" s="11">
        <f t="shared" si="10"/>
        <v>40565.25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 s="5">
        <f t="shared" si="11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11">
        <f t="shared" si="9"/>
        <v>40484.208333333336</v>
      </c>
      <c r="T72" s="11">
        <f t="shared" si="10"/>
        <v>40533.25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 s="5">
        <f t="shared" si="11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11">
        <f t="shared" si="9"/>
        <v>43799.25</v>
      </c>
      <c r="T73" s="11">
        <f t="shared" si="10"/>
        <v>43803.25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 s="5">
        <f t="shared" si="11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11">
        <f t="shared" si="9"/>
        <v>42186.208333333328</v>
      </c>
      <c r="T74" s="11">
        <f t="shared" si="10"/>
        <v>42222.208333333328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 s="5">
        <f t="shared" si="11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11">
        <f t="shared" si="9"/>
        <v>42701.25</v>
      </c>
      <c r="T75" s="11">
        <f t="shared" si="10"/>
        <v>42704.25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 s="5">
        <f t="shared" si="11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11">
        <f t="shared" si="9"/>
        <v>42456.208333333328</v>
      </c>
      <c r="T76" s="11">
        <f t="shared" si="10"/>
        <v>42457.208333333328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 s="5">
        <f t="shared" si="11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11">
        <f t="shared" si="9"/>
        <v>43296.208333333328</v>
      </c>
      <c r="T77" s="11">
        <f t="shared" si="10"/>
        <v>43304.208333333328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 s="5">
        <f t="shared" si="11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11">
        <f t="shared" si="9"/>
        <v>42027.25</v>
      </c>
      <c r="T78" s="11">
        <f t="shared" si="10"/>
        <v>42076.208333333328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 s="5">
        <f t="shared" si="11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11">
        <f t="shared" si="9"/>
        <v>40448.208333333336</v>
      </c>
      <c r="T79" s="11">
        <f t="shared" si="10"/>
        <v>40462.208333333336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 s="5">
        <f t="shared" si="11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11">
        <f t="shared" si="9"/>
        <v>43206.208333333328</v>
      </c>
      <c r="T80" s="11">
        <f t="shared" si="10"/>
        <v>43207.208333333328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 s="5">
        <f t="shared" si="11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11">
        <f t="shared" si="9"/>
        <v>43267.208333333328</v>
      </c>
      <c r="T81" s="11">
        <f t="shared" si="10"/>
        <v>43272.208333333328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 s="5">
        <f t="shared" si="11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11">
        <f t="shared" si="9"/>
        <v>42976.208333333328</v>
      </c>
      <c r="T82" s="11">
        <f t="shared" si="10"/>
        <v>43006.208333333328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 s="5">
        <f t="shared" si="11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11">
        <f t="shared" si="9"/>
        <v>43062.25</v>
      </c>
      <c r="T83" s="11">
        <f t="shared" si="10"/>
        <v>43087.25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 s="5">
        <f t="shared" si="11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11">
        <f t="shared" si="9"/>
        <v>43482.25</v>
      </c>
      <c r="T84" s="11">
        <f t="shared" si="10"/>
        <v>43489.25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 s="5">
        <f t="shared" si="11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11">
        <f t="shared" si="9"/>
        <v>42579.208333333328</v>
      </c>
      <c r="T85" s="11">
        <f t="shared" si="10"/>
        <v>42601.208333333328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 s="5">
        <f t="shared" si="11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11">
        <f t="shared" si="9"/>
        <v>41118.208333333336</v>
      </c>
      <c r="T86" s="11">
        <f t="shared" si="10"/>
        <v>41128.208333333336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 s="5">
        <f t="shared" si="11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11">
        <f t="shared" si="9"/>
        <v>40797.208333333336</v>
      </c>
      <c r="T87" s="11">
        <f t="shared" si="10"/>
        <v>40805.208333333336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 s="5">
        <f t="shared" si="11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11">
        <f t="shared" si="9"/>
        <v>42128.208333333328</v>
      </c>
      <c r="T88" s="11">
        <f t="shared" si="10"/>
        <v>42141.208333333328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 s="5">
        <f t="shared" si="11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11">
        <f t="shared" si="9"/>
        <v>40610.25</v>
      </c>
      <c r="T89" s="11">
        <f t="shared" si="10"/>
        <v>40621.208333333336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 s="5">
        <f t="shared" si="11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11">
        <f t="shared" si="9"/>
        <v>42110.208333333328</v>
      </c>
      <c r="T90" s="11">
        <f t="shared" si="10"/>
        <v>42132.208333333328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 s="5">
        <f t="shared" si="11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11">
        <f t="shared" si="9"/>
        <v>40283.208333333336</v>
      </c>
      <c r="T91" s="11">
        <f t="shared" si="10"/>
        <v>40285.208333333336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 s="5">
        <f t="shared" si="11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11">
        <f t="shared" si="9"/>
        <v>42425.25</v>
      </c>
      <c r="T92" s="11">
        <f t="shared" si="10"/>
        <v>42425.25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 s="5">
        <f t="shared" si="11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11">
        <f t="shared" si="9"/>
        <v>42588.208333333328</v>
      </c>
      <c r="T93" s="11">
        <f t="shared" si="10"/>
        <v>42616.208333333328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 s="5">
        <f t="shared" si="11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11">
        <f t="shared" si="9"/>
        <v>40352.208333333336</v>
      </c>
      <c r="T94" s="11">
        <f t="shared" si="10"/>
        <v>40353.208333333336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 s="5">
        <f t="shared" si="11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11">
        <f t="shared" si="9"/>
        <v>41202.208333333336</v>
      </c>
      <c r="T95" s="11">
        <f t="shared" si="10"/>
        <v>41206.208333333336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 s="5">
        <f t="shared" si="11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11">
        <f t="shared" si="9"/>
        <v>43562.208333333328</v>
      </c>
      <c r="T96" s="11">
        <f t="shared" si="10"/>
        <v>43573.208333333328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 s="5">
        <f t="shared" si="11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11">
        <f t="shared" si="9"/>
        <v>43752.208333333328</v>
      </c>
      <c r="T97" s="11">
        <f t="shared" si="10"/>
        <v>43759.208333333328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 s="5">
        <f t="shared" si="11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11">
        <f t="shared" si="9"/>
        <v>40612.25</v>
      </c>
      <c r="T98" s="11">
        <f t="shared" si="10"/>
        <v>40625.208333333336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 s="5">
        <f t="shared" si="11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11">
        <f t="shared" si="9"/>
        <v>42180.208333333328</v>
      </c>
      <c r="T99" s="11">
        <f t="shared" si="10"/>
        <v>42234.208333333328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 s="5">
        <f t="shared" si="11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11">
        <f t="shared" si="9"/>
        <v>42212.208333333328</v>
      </c>
      <c r="T100" s="11">
        <f t="shared" si="10"/>
        <v>42216.208333333328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 s="5">
        <f t="shared" si="11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11">
        <f t="shared" si="9"/>
        <v>41968.25</v>
      </c>
      <c r="T101" s="11">
        <f t="shared" si="10"/>
        <v>41997.25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 s="5">
        <f t="shared" si="11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11">
        <f t="shared" si="9"/>
        <v>40835.208333333336</v>
      </c>
      <c r="T102" s="11">
        <f t="shared" si="10"/>
        <v>40853.208333333336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 s="5">
        <f t="shared" si="11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11">
        <f t="shared" si="9"/>
        <v>42056.25</v>
      </c>
      <c r="T103" s="11">
        <f t="shared" si="10"/>
        <v>42063.25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 s="5">
        <f t="shared" si="11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11">
        <f t="shared" si="9"/>
        <v>43234.208333333328</v>
      </c>
      <c r="T104" s="11">
        <f t="shared" si="10"/>
        <v>43241.208333333328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 s="5">
        <f t="shared" si="11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11">
        <f t="shared" si="9"/>
        <v>40475.208333333336</v>
      </c>
      <c r="T105" s="11">
        <f t="shared" si="10"/>
        <v>40484.208333333336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 s="5">
        <f t="shared" si="11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11">
        <f t="shared" si="9"/>
        <v>42878.208333333328</v>
      </c>
      <c r="T106" s="11">
        <f t="shared" si="10"/>
        <v>42879.208333333328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 s="5">
        <f t="shared" si="11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11">
        <f t="shared" si="9"/>
        <v>41366.208333333336</v>
      </c>
      <c r="T107" s="11">
        <f t="shared" si="10"/>
        <v>41384.208333333336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 s="5">
        <f t="shared" si="11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11">
        <f t="shared" si="9"/>
        <v>43716.208333333328</v>
      </c>
      <c r="T108" s="11">
        <f t="shared" si="10"/>
        <v>43721.208333333328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 s="5">
        <f t="shared" si="11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11">
        <f t="shared" si="9"/>
        <v>43213.208333333328</v>
      </c>
      <c r="T109" s="11">
        <f t="shared" si="10"/>
        <v>43230.208333333328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 s="5">
        <f t="shared" si="11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11">
        <f t="shared" si="9"/>
        <v>41005.208333333336</v>
      </c>
      <c r="T110" s="11">
        <f t="shared" si="10"/>
        <v>41042.208333333336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 s="5">
        <f t="shared" si="11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11">
        <f t="shared" si="9"/>
        <v>41651.25</v>
      </c>
      <c r="T111" s="11">
        <f t="shared" si="10"/>
        <v>41653.25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 s="5">
        <f t="shared" si="11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11">
        <f t="shared" si="9"/>
        <v>43354.208333333328</v>
      </c>
      <c r="T112" s="11">
        <f t="shared" si="10"/>
        <v>43373.208333333328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 s="5">
        <f t="shared" si="11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11">
        <f t="shared" si="9"/>
        <v>41174.208333333336</v>
      </c>
      <c r="T113" s="11">
        <f t="shared" si="10"/>
        <v>41180.208333333336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 s="5">
        <f t="shared" si="11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11">
        <f t="shared" si="9"/>
        <v>41875.208333333336</v>
      </c>
      <c r="T114" s="11">
        <f t="shared" si="10"/>
        <v>41890.208333333336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 s="5">
        <f t="shared" si="11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11">
        <f t="shared" si="9"/>
        <v>42990.208333333328</v>
      </c>
      <c r="T115" s="11">
        <f t="shared" si="10"/>
        <v>42997.208333333328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 s="5">
        <f t="shared" si="11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11">
        <f t="shared" si="9"/>
        <v>43564.208333333328</v>
      </c>
      <c r="T116" s="11">
        <f t="shared" si="10"/>
        <v>43565.208333333328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 s="5">
        <f t="shared" si="11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11">
        <f t="shared" si="9"/>
        <v>43056.25</v>
      </c>
      <c r="T117" s="11">
        <f t="shared" si="10"/>
        <v>43091.25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 s="5">
        <f t="shared" si="11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11">
        <f t="shared" si="9"/>
        <v>42265.208333333328</v>
      </c>
      <c r="T118" s="11">
        <f t="shared" si="10"/>
        <v>42266.208333333328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 s="5">
        <f t="shared" si="11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11">
        <f t="shared" si="9"/>
        <v>40808.208333333336</v>
      </c>
      <c r="T119" s="11">
        <f t="shared" si="10"/>
        <v>40814.208333333336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 s="5">
        <f t="shared" si="11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11">
        <f t="shared" si="9"/>
        <v>41665.25</v>
      </c>
      <c r="T120" s="11">
        <f t="shared" si="10"/>
        <v>41671.25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 s="5">
        <f t="shared" si="11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11">
        <f t="shared" si="9"/>
        <v>41806.208333333336</v>
      </c>
      <c r="T121" s="11">
        <f t="shared" si="10"/>
        <v>41823.208333333336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 s="5">
        <f t="shared" si="11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11">
        <f t="shared" si="9"/>
        <v>42111.208333333328</v>
      </c>
      <c r="T122" s="11">
        <f t="shared" si="10"/>
        <v>42115.208333333328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 s="5">
        <f t="shared" si="11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11">
        <f t="shared" si="9"/>
        <v>41917.208333333336</v>
      </c>
      <c r="T123" s="11">
        <f t="shared" si="10"/>
        <v>41930.208333333336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 s="5">
        <f t="shared" si="11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11">
        <f t="shared" si="9"/>
        <v>41970.25</v>
      </c>
      <c r="T124" s="11">
        <f t="shared" si="10"/>
        <v>41997.25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 s="5">
        <f t="shared" si="11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11">
        <f t="shared" si="9"/>
        <v>42332.25</v>
      </c>
      <c r="T125" s="11">
        <f t="shared" si="10"/>
        <v>42335.25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 s="5">
        <f t="shared" si="11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11">
        <f t="shared" si="9"/>
        <v>43598.208333333328</v>
      </c>
      <c r="T126" s="11">
        <f t="shared" si="10"/>
        <v>43651.208333333328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 s="5">
        <f t="shared" si="11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11">
        <f t="shared" si="9"/>
        <v>43362.208333333328</v>
      </c>
      <c r="T127" s="11">
        <f t="shared" si="10"/>
        <v>43366.208333333328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 s="5">
        <f t="shared" si="11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11">
        <f t="shared" si="9"/>
        <v>42596.208333333328</v>
      </c>
      <c r="T128" s="11">
        <f t="shared" si="10"/>
        <v>42624.208333333328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 s="5">
        <f t="shared" si="11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11">
        <f t="shared" si="9"/>
        <v>40310.208333333336</v>
      </c>
      <c r="T129" s="11">
        <f t="shared" si="10"/>
        <v>40313.208333333336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 s="5">
        <f t="shared" si="11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11">
        <f t="shared" si="9"/>
        <v>40417.208333333336</v>
      </c>
      <c r="T130" s="11">
        <f t="shared" si="10"/>
        <v>40430.208333333336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(E131/D131)*100</f>
        <v>3.202693602693603</v>
      </c>
      <c r="G131" t="s">
        <v>74</v>
      </c>
      <c r="H131" s="5">
        <f t="shared" si="11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LEFT(P131,SEARCH("/",P131)-1)</f>
        <v>food</v>
      </c>
      <c r="R131" t="str">
        <f t="shared" ref="R131:R194" si="14">RIGHT(P131,LEN(P131)-SEARCH("/",P131))</f>
        <v>food trucks</v>
      </c>
      <c r="S131" s="11">
        <f t="shared" ref="S131:S194" si="15">(((L131/60)/60)/24)+DATE(1970,1,1)</f>
        <v>42038.25</v>
      </c>
      <c r="T131" s="11">
        <f t="shared" ref="T131:T194" si="16">(((M131/60)/60)/24)+DATE(1970,1,1)</f>
        <v>42063.25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 s="5">
        <f t="shared" ref="H132:H195" si="17">(E132/I132)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11">
        <f t="shared" si="15"/>
        <v>40842.208333333336</v>
      </c>
      <c r="T132" s="11">
        <f t="shared" si="16"/>
        <v>40858.25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 s="5">
        <f t="shared" si="17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11">
        <f t="shared" si="15"/>
        <v>41607.25</v>
      </c>
      <c r="T133" s="11">
        <f t="shared" si="16"/>
        <v>41620.25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 s="5">
        <f t="shared" si="17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11">
        <f t="shared" si="15"/>
        <v>43112.25</v>
      </c>
      <c r="T134" s="11">
        <f t="shared" si="16"/>
        <v>43128.25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 s="5">
        <f t="shared" si="17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11">
        <f t="shared" si="15"/>
        <v>40767.208333333336</v>
      </c>
      <c r="T135" s="11">
        <f t="shared" si="16"/>
        <v>40789.208333333336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 s="5">
        <f t="shared" si="17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11">
        <f t="shared" si="15"/>
        <v>40713.208333333336</v>
      </c>
      <c r="T136" s="11">
        <f t="shared" si="16"/>
        <v>40762.208333333336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 s="5">
        <f t="shared" si="17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11">
        <f t="shared" si="15"/>
        <v>41340.25</v>
      </c>
      <c r="T137" s="11">
        <f t="shared" si="16"/>
        <v>41345.208333333336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 s="5">
        <f t="shared" si="17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11">
        <f t="shared" si="15"/>
        <v>41797.208333333336</v>
      </c>
      <c r="T138" s="11">
        <f t="shared" si="16"/>
        <v>41809.208333333336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 s="5">
        <f t="shared" si="17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11">
        <f t="shared" si="15"/>
        <v>40457.208333333336</v>
      </c>
      <c r="T139" s="11">
        <f t="shared" si="16"/>
        <v>40463.208333333336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 s="5">
        <f t="shared" si="17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11">
        <f t="shared" si="15"/>
        <v>41180.208333333336</v>
      </c>
      <c r="T140" s="11">
        <f t="shared" si="16"/>
        <v>41186.208333333336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 s="5">
        <f t="shared" si="17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11">
        <f t="shared" si="15"/>
        <v>42115.208333333328</v>
      </c>
      <c r="T141" s="11">
        <f t="shared" si="16"/>
        <v>42131.208333333328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 s="5">
        <f t="shared" si="17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11">
        <f t="shared" si="15"/>
        <v>43156.25</v>
      </c>
      <c r="T142" s="11">
        <f t="shared" si="16"/>
        <v>43161.25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 s="5">
        <f t="shared" si="17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11">
        <f t="shared" si="15"/>
        <v>42167.208333333328</v>
      </c>
      <c r="T143" s="11">
        <f t="shared" si="16"/>
        <v>42173.208333333328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 s="5">
        <f t="shared" si="17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11">
        <f t="shared" si="15"/>
        <v>41005.208333333336</v>
      </c>
      <c r="T144" s="11">
        <f t="shared" si="16"/>
        <v>41046.208333333336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 s="5">
        <f t="shared" si="17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11">
        <f t="shared" si="15"/>
        <v>40357.208333333336</v>
      </c>
      <c r="T145" s="11">
        <f t="shared" si="16"/>
        <v>40377.208333333336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 s="5">
        <f t="shared" si="17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11">
        <f t="shared" si="15"/>
        <v>43633.208333333328</v>
      </c>
      <c r="T146" s="11">
        <f t="shared" si="16"/>
        <v>43641.208333333328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 s="5">
        <f t="shared" si="17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11">
        <f t="shared" si="15"/>
        <v>41889.208333333336</v>
      </c>
      <c r="T147" s="11">
        <f t="shared" si="16"/>
        <v>41894.208333333336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 s="5">
        <f t="shared" si="17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11">
        <f t="shared" si="15"/>
        <v>40855.25</v>
      </c>
      <c r="T148" s="11">
        <f t="shared" si="16"/>
        <v>40875.25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 s="5">
        <f t="shared" si="17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11">
        <f t="shared" si="15"/>
        <v>42534.208333333328</v>
      </c>
      <c r="T149" s="11">
        <f t="shared" si="16"/>
        <v>42540.208333333328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 s="5">
        <f t="shared" si="17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11">
        <f t="shared" si="15"/>
        <v>42941.208333333328</v>
      </c>
      <c r="T150" s="11">
        <f t="shared" si="16"/>
        <v>42950.208333333328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 s="5">
        <f t="shared" si="17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11">
        <f t="shared" si="15"/>
        <v>41275.25</v>
      </c>
      <c r="T151" s="11">
        <f t="shared" si="16"/>
        <v>41327.25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 s="5">
        <f t="shared" si="17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11">
        <f t="shared" si="15"/>
        <v>43450.25</v>
      </c>
      <c r="T152" s="11">
        <f t="shared" si="16"/>
        <v>43451.25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 s="5">
        <f t="shared" si="17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11">
        <f t="shared" si="15"/>
        <v>41799.208333333336</v>
      </c>
      <c r="T153" s="11">
        <f t="shared" si="16"/>
        <v>41850.208333333336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 s="5">
        <f t="shared" si="17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11">
        <f t="shared" si="15"/>
        <v>42783.25</v>
      </c>
      <c r="T154" s="11">
        <f t="shared" si="16"/>
        <v>42790.25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 s="5">
        <f t="shared" si="17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11">
        <f t="shared" si="15"/>
        <v>41201.208333333336</v>
      </c>
      <c r="T155" s="11">
        <f t="shared" si="16"/>
        <v>41207.208333333336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 s="5">
        <f t="shared" si="17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11">
        <f t="shared" si="15"/>
        <v>42502.208333333328</v>
      </c>
      <c r="T156" s="11">
        <f t="shared" si="16"/>
        <v>42525.208333333328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 s="5">
        <f t="shared" si="17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11">
        <f t="shared" si="15"/>
        <v>40262.208333333336</v>
      </c>
      <c r="T157" s="11">
        <f t="shared" si="16"/>
        <v>40277.208333333336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 s="5">
        <f t="shared" si="17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11">
        <f t="shared" si="15"/>
        <v>43743.208333333328</v>
      </c>
      <c r="T158" s="11">
        <f t="shared" si="16"/>
        <v>43767.208333333328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 s="5">
        <f t="shared" si="17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11">
        <f t="shared" si="15"/>
        <v>41638.25</v>
      </c>
      <c r="T159" s="11">
        <f t="shared" si="16"/>
        <v>41650.25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 s="5">
        <f t="shared" si="17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11">
        <f t="shared" si="15"/>
        <v>42346.25</v>
      </c>
      <c r="T160" s="11">
        <f t="shared" si="16"/>
        <v>42347.25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 s="5">
        <f t="shared" si="17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11">
        <f t="shared" si="15"/>
        <v>43551.208333333328</v>
      </c>
      <c r="T161" s="11">
        <f t="shared" si="16"/>
        <v>43569.208333333328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 s="5">
        <f t="shared" si="17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11">
        <f t="shared" si="15"/>
        <v>43582.208333333328</v>
      </c>
      <c r="T162" s="11">
        <f t="shared" si="16"/>
        <v>43598.208333333328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 s="5">
        <f t="shared" si="17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11">
        <f t="shared" si="15"/>
        <v>42270.208333333328</v>
      </c>
      <c r="T163" s="11">
        <f t="shared" si="16"/>
        <v>42276.208333333328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 s="5">
        <f t="shared" si="17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11">
        <f t="shared" si="15"/>
        <v>43442.25</v>
      </c>
      <c r="T164" s="11">
        <f t="shared" si="16"/>
        <v>43472.25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 s="5">
        <f t="shared" si="17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11">
        <f t="shared" si="15"/>
        <v>43028.208333333328</v>
      </c>
      <c r="T165" s="11">
        <f t="shared" si="16"/>
        <v>43077.25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 s="5">
        <f t="shared" si="17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11">
        <f t="shared" si="15"/>
        <v>43016.208333333328</v>
      </c>
      <c r="T166" s="11">
        <f t="shared" si="16"/>
        <v>43017.208333333328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 s="5">
        <f t="shared" si="17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11">
        <f t="shared" si="15"/>
        <v>42948.208333333328</v>
      </c>
      <c r="T167" s="11">
        <f t="shared" si="16"/>
        <v>42980.208333333328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 s="5">
        <f t="shared" si="17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11">
        <f t="shared" si="15"/>
        <v>40534.25</v>
      </c>
      <c r="T168" s="11">
        <f t="shared" si="16"/>
        <v>40538.25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 s="5">
        <f t="shared" si="17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11">
        <f t="shared" si="15"/>
        <v>41435.208333333336</v>
      </c>
      <c r="T169" s="11">
        <f t="shared" si="16"/>
        <v>41445.208333333336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 s="5">
        <f t="shared" si="17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11">
        <f t="shared" si="15"/>
        <v>43518.25</v>
      </c>
      <c r="T170" s="11">
        <f t="shared" si="16"/>
        <v>43541.208333333328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 s="5">
        <f t="shared" si="17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11">
        <f t="shared" si="15"/>
        <v>41077.208333333336</v>
      </c>
      <c r="T171" s="11">
        <f t="shared" si="16"/>
        <v>41105.208333333336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 s="5">
        <f t="shared" si="17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11">
        <f t="shared" si="15"/>
        <v>42950.208333333328</v>
      </c>
      <c r="T172" s="11">
        <f t="shared" si="16"/>
        <v>42957.208333333328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 s="5">
        <f t="shared" si="17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11">
        <f t="shared" si="15"/>
        <v>41718.208333333336</v>
      </c>
      <c r="T173" s="11">
        <f t="shared" si="16"/>
        <v>41740.208333333336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 s="5">
        <f t="shared" si="17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11">
        <f t="shared" si="15"/>
        <v>41839.208333333336</v>
      </c>
      <c r="T174" s="11">
        <f t="shared" si="16"/>
        <v>41854.208333333336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 s="5">
        <f t="shared" si="17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11">
        <f t="shared" si="15"/>
        <v>41412.208333333336</v>
      </c>
      <c r="T175" s="11">
        <f t="shared" si="16"/>
        <v>41418.208333333336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 s="5">
        <f t="shared" si="17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11">
        <f t="shared" si="15"/>
        <v>42282.208333333328</v>
      </c>
      <c r="T176" s="11">
        <f t="shared" si="16"/>
        <v>42283.208333333328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 s="5">
        <f t="shared" si="17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11">
        <f t="shared" si="15"/>
        <v>42613.208333333328</v>
      </c>
      <c r="T177" s="11">
        <f t="shared" si="16"/>
        <v>42632.208333333328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 s="5">
        <f t="shared" si="17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11">
        <f t="shared" si="15"/>
        <v>42616.208333333328</v>
      </c>
      <c r="T178" s="11">
        <f t="shared" si="16"/>
        <v>42625.208333333328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 s="5">
        <f t="shared" si="17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11">
        <f t="shared" si="15"/>
        <v>40497.25</v>
      </c>
      <c r="T179" s="11">
        <f t="shared" si="16"/>
        <v>40522.25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 s="5">
        <f t="shared" si="17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11">
        <f t="shared" si="15"/>
        <v>42999.208333333328</v>
      </c>
      <c r="T180" s="11">
        <f t="shared" si="16"/>
        <v>43008.208333333328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 s="5">
        <f t="shared" si="17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11">
        <f t="shared" si="15"/>
        <v>41350.208333333336</v>
      </c>
      <c r="T181" s="11">
        <f t="shared" si="16"/>
        <v>41351.208333333336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 s="5">
        <f t="shared" si="17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11">
        <f t="shared" si="15"/>
        <v>40259.208333333336</v>
      </c>
      <c r="T182" s="11">
        <f t="shared" si="16"/>
        <v>40264.208333333336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 s="5">
        <f t="shared" si="17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11">
        <f t="shared" si="15"/>
        <v>43012.208333333328</v>
      </c>
      <c r="T183" s="11">
        <f t="shared" si="16"/>
        <v>43030.208333333328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 s="5">
        <f t="shared" si="17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11">
        <f t="shared" si="15"/>
        <v>43631.208333333328</v>
      </c>
      <c r="T184" s="11">
        <f t="shared" si="16"/>
        <v>43647.208333333328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 s="5">
        <f t="shared" si="17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11">
        <f t="shared" si="15"/>
        <v>40430.208333333336</v>
      </c>
      <c r="T185" s="11">
        <f t="shared" si="16"/>
        <v>40443.208333333336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 s="5">
        <f t="shared" si="17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11">
        <f t="shared" si="15"/>
        <v>43588.208333333328</v>
      </c>
      <c r="T186" s="11">
        <f t="shared" si="16"/>
        <v>43589.208333333328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 s="5">
        <f t="shared" si="17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11">
        <f t="shared" si="15"/>
        <v>43233.208333333328</v>
      </c>
      <c r="T187" s="11">
        <f t="shared" si="16"/>
        <v>43244.208333333328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 s="5">
        <f t="shared" si="17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11">
        <f t="shared" si="15"/>
        <v>41782.208333333336</v>
      </c>
      <c r="T188" s="11">
        <f t="shared" si="16"/>
        <v>41797.208333333336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 s="5">
        <f t="shared" si="17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11">
        <f t="shared" si="15"/>
        <v>41328.25</v>
      </c>
      <c r="T189" s="11">
        <f t="shared" si="16"/>
        <v>41356.208333333336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 s="5">
        <f t="shared" si="17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11">
        <f t="shared" si="15"/>
        <v>41975.25</v>
      </c>
      <c r="T190" s="11">
        <f t="shared" si="16"/>
        <v>41976.25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 s="5">
        <f t="shared" si="17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11">
        <f t="shared" si="15"/>
        <v>42433.25</v>
      </c>
      <c r="T191" s="11">
        <f t="shared" si="16"/>
        <v>42433.25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 s="5">
        <f t="shared" si="17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11">
        <f t="shared" si="15"/>
        <v>41429.208333333336</v>
      </c>
      <c r="T192" s="11">
        <f t="shared" si="16"/>
        <v>41430.208333333336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 s="5">
        <f t="shared" si="17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11">
        <f t="shared" si="15"/>
        <v>43536.208333333328</v>
      </c>
      <c r="T193" s="11">
        <f t="shared" si="16"/>
        <v>43539.208333333328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 s="5">
        <f t="shared" si="17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11">
        <f t="shared" si="15"/>
        <v>41817.208333333336</v>
      </c>
      <c r="T194" s="11">
        <f t="shared" si="16"/>
        <v>41821.208333333336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(E195/D195)*100</f>
        <v>45.636363636363633</v>
      </c>
      <c r="G195" t="s">
        <v>14</v>
      </c>
      <c r="H195" s="5">
        <f t="shared" si="17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LEFT(P195,SEARCH("/",P195)-1)</f>
        <v>music</v>
      </c>
      <c r="R195" t="str">
        <f t="shared" ref="R195:R258" si="20">RIGHT(P195,LEN(P195)-SEARCH("/",P195))</f>
        <v>indie rock</v>
      </c>
      <c r="S195" s="11">
        <f t="shared" ref="S195:S258" si="21">(((L195/60)/60)/24)+DATE(1970,1,1)</f>
        <v>43198.208333333328</v>
      </c>
      <c r="T195" s="11">
        <f t="shared" ref="T195:T258" si="22">(((M195/60)/60)/24)+DATE(1970,1,1)</f>
        <v>43202.208333333328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 s="5">
        <f t="shared" ref="H196:H259" si="23">(E196/I196)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11">
        <f t="shared" si="21"/>
        <v>42261.208333333328</v>
      </c>
      <c r="T196" s="11">
        <f t="shared" si="22"/>
        <v>42277.208333333328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 s="5">
        <f t="shared" si="23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11">
        <f t="shared" si="21"/>
        <v>43310.208333333328</v>
      </c>
      <c r="T197" s="11">
        <f t="shared" si="22"/>
        <v>43317.208333333328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 s="5">
        <f t="shared" si="23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11">
        <f t="shared" si="21"/>
        <v>42616.208333333328</v>
      </c>
      <c r="T198" s="11">
        <f t="shared" si="22"/>
        <v>42635.208333333328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 s="5">
        <f t="shared" si="23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11">
        <f t="shared" si="21"/>
        <v>42909.208333333328</v>
      </c>
      <c r="T199" s="11">
        <f t="shared" si="22"/>
        <v>42923.208333333328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 s="5">
        <f t="shared" si="23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11">
        <f t="shared" si="21"/>
        <v>40396.208333333336</v>
      </c>
      <c r="T200" s="11">
        <f t="shared" si="22"/>
        <v>40425.208333333336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 s="5">
        <f t="shared" si="23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11">
        <f t="shared" si="21"/>
        <v>42192.208333333328</v>
      </c>
      <c r="T201" s="11">
        <f t="shared" si="22"/>
        <v>42196.208333333328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 s="5">
        <f t="shared" si="23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11">
        <f t="shared" si="21"/>
        <v>40262.208333333336</v>
      </c>
      <c r="T202" s="11">
        <f t="shared" si="22"/>
        <v>40273.208333333336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 s="5">
        <f t="shared" si="23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11">
        <f t="shared" si="21"/>
        <v>41845.208333333336</v>
      </c>
      <c r="T203" s="11">
        <f t="shared" si="22"/>
        <v>41863.208333333336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 s="5">
        <f t="shared" si="23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11">
        <f t="shared" si="21"/>
        <v>40818.208333333336</v>
      </c>
      <c r="T204" s="11">
        <f t="shared" si="22"/>
        <v>40822.208333333336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 s="5">
        <f t="shared" si="23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11">
        <f t="shared" si="21"/>
        <v>42752.25</v>
      </c>
      <c r="T205" s="11">
        <f t="shared" si="22"/>
        <v>42754.25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 s="5">
        <f t="shared" si="23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11">
        <f t="shared" si="21"/>
        <v>40636.208333333336</v>
      </c>
      <c r="T206" s="11">
        <f t="shared" si="22"/>
        <v>40646.208333333336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 s="5">
        <f t="shared" si="23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11">
        <f t="shared" si="21"/>
        <v>43390.208333333328</v>
      </c>
      <c r="T207" s="11">
        <f t="shared" si="22"/>
        <v>43402.208333333328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 s="5">
        <f t="shared" si="23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11">
        <f t="shared" si="21"/>
        <v>40236.25</v>
      </c>
      <c r="T208" s="11">
        <f t="shared" si="22"/>
        <v>40245.25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 s="5">
        <f t="shared" si="23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11">
        <f t="shared" si="21"/>
        <v>43340.208333333328</v>
      </c>
      <c r="T209" s="11">
        <f t="shared" si="22"/>
        <v>43360.208333333328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 s="5">
        <f t="shared" si="23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11">
        <f t="shared" si="21"/>
        <v>43048.25</v>
      </c>
      <c r="T210" s="11">
        <f t="shared" si="22"/>
        <v>43072.25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 s="5">
        <f t="shared" si="23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11">
        <f t="shared" si="21"/>
        <v>42496.208333333328</v>
      </c>
      <c r="T211" s="11">
        <f t="shared" si="22"/>
        <v>42503.208333333328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 s="5">
        <f t="shared" si="23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11">
        <f t="shared" si="21"/>
        <v>42797.25</v>
      </c>
      <c r="T212" s="11">
        <f t="shared" si="22"/>
        <v>42824.208333333328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 s="5">
        <f t="shared" si="23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11">
        <f t="shared" si="21"/>
        <v>41513.208333333336</v>
      </c>
      <c r="T213" s="11">
        <f t="shared" si="22"/>
        <v>41537.208333333336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 s="5">
        <f t="shared" si="23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11">
        <f t="shared" si="21"/>
        <v>43814.25</v>
      </c>
      <c r="T214" s="11">
        <f t="shared" si="22"/>
        <v>43860.25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 s="5">
        <f t="shared" si="23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11">
        <f t="shared" si="21"/>
        <v>40488.208333333336</v>
      </c>
      <c r="T215" s="11">
        <f t="shared" si="22"/>
        <v>40496.25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 s="5">
        <f t="shared" si="23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11">
        <f t="shared" si="21"/>
        <v>40409.208333333336</v>
      </c>
      <c r="T216" s="11">
        <f t="shared" si="22"/>
        <v>40415.208333333336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 s="5">
        <f t="shared" si="23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11">
        <f t="shared" si="21"/>
        <v>43509.25</v>
      </c>
      <c r="T217" s="11">
        <f t="shared" si="22"/>
        <v>43511.25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 s="5">
        <f t="shared" si="23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11">
        <f t="shared" si="21"/>
        <v>40869.25</v>
      </c>
      <c r="T218" s="11">
        <f t="shared" si="22"/>
        <v>40871.25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 s="5">
        <f t="shared" si="23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11">
        <f t="shared" si="21"/>
        <v>43583.208333333328</v>
      </c>
      <c r="T219" s="11">
        <f t="shared" si="22"/>
        <v>43592.208333333328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 s="5">
        <f t="shared" si="23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11">
        <f t="shared" si="21"/>
        <v>40858.25</v>
      </c>
      <c r="T220" s="11">
        <f t="shared" si="22"/>
        <v>40892.25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 s="5">
        <f t="shared" si="23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11">
        <f t="shared" si="21"/>
        <v>41137.208333333336</v>
      </c>
      <c r="T221" s="11">
        <f t="shared" si="22"/>
        <v>41149.208333333336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 s="5">
        <f t="shared" si="23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11">
        <f t="shared" si="21"/>
        <v>40725.208333333336</v>
      </c>
      <c r="T222" s="11">
        <f t="shared" si="22"/>
        <v>40743.208333333336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 s="5">
        <f t="shared" si="23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11">
        <f t="shared" si="21"/>
        <v>41081.208333333336</v>
      </c>
      <c r="T223" s="11">
        <f t="shared" si="22"/>
        <v>41083.208333333336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 s="5">
        <f t="shared" si="23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11">
        <f t="shared" si="21"/>
        <v>41914.208333333336</v>
      </c>
      <c r="T224" s="11">
        <f t="shared" si="22"/>
        <v>41915.208333333336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 s="5">
        <f t="shared" si="23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11">
        <f t="shared" si="21"/>
        <v>42445.208333333328</v>
      </c>
      <c r="T225" s="11">
        <f t="shared" si="22"/>
        <v>42459.208333333328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 s="5">
        <f t="shared" si="23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11">
        <f t="shared" si="21"/>
        <v>41906.208333333336</v>
      </c>
      <c r="T226" s="11">
        <f t="shared" si="22"/>
        <v>41951.25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 s="5">
        <f t="shared" si="23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11">
        <f t="shared" si="21"/>
        <v>41762.208333333336</v>
      </c>
      <c r="T227" s="11">
        <f t="shared" si="22"/>
        <v>41762.208333333336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 s="5">
        <f t="shared" si="23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11">
        <f t="shared" si="21"/>
        <v>40276.208333333336</v>
      </c>
      <c r="T228" s="11">
        <f t="shared" si="22"/>
        <v>40313.208333333336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 s="5">
        <f t="shared" si="23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11">
        <f t="shared" si="21"/>
        <v>42139.208333333328</v>
      </c>
      <c r="T229" s="11">
        <f t="shared" si="22"/>
        <v>42145.208333333328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 s="5">
        <f t="shared" si="23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11">
        <f t="shared" si="21"/>
        <v>42613.208333333328</v>
      </c>
      <c r="T230" s="11">
        <f t="shared" si="22"/>
        <v>42638.208333333328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 s="5">
        <f t="shared" si="23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11">
        <f t="shared" si="21"/>
        <v>42887.208333333328</v>
      </c>
      <c r="T231" s="11">
        <f t="shared" si="22"/>
        <v>42935.208333333328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 s="5">
        <f t="shared" si="23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11">
        <f t="shared" si="21"/>
        <v>43805.25</v>
      </c>
      <c r="T232" s="11">
        <f t="shared" si="22"/>
        <v>43805.25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 s="5">
        <f t="shared" si="23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11">
        <f t="shared" si="21"/>
        <v>41415.208333333336</v>
      </c>
      <c r="T233" s="11">
        <f t="shared" si="22"/>
        <v>41473.208333333336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 s="5">
        <f t="shared" si="23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11">
        <f t="shared" si="21"/>
        <v>42576.208333333328</v>
      </c>
      <c r="T234" s="11">
        <f t="shared" si="22"/>
        <v>42577.208333333328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 s="5">
        <f t="shared" si="23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11">
        <f t="shared" si="21"/>
        <v>40706.208333333336</v>
      </c>
      <c r="T235" s="11">
        <f t="shared" si="22"/>
        <v>40722.208333333336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 s="5">
        <f t="shared" si="23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11">
        <f t="shared" si="21"/>
        <v>42969.208333333328</v>
      </c>
      <c r="T236" s="11">
        <f t="shared" si="22"/>
        <v>42976.208333333328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 s="5">
        <f t="shared" si="23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11">
        <f t="shared" si="21"/>
        <v>42779.25</v>
      </c>
      <c r="T237" s="11">
        <f t="shared" si="22"/>
        <v>42784.25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 s="5">
        <f t="shared" si="23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11">
        <f t="shared" si="21"/>
        <v>43641.208333333328</v>
      </c>
      <c r="T238" s="11">
        <f t="shared" si="22"/>
        <v>43648.208333333328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 s="5">
        <f t="shared" si="23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11">
        <f t="shared" si="21"/>
        <v>41754.208333333336</v>
      </c>
      <c r="T239" s="11">
        <f t="shared" si="22"/>
        <v>41756.208333333336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 s="5">
        <f t="shared" si="23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11">
        <f t="shared" si="21"/>
        <v>43083.25</v>
      </c>
      <c r="T240" s="11">
        <f t="shared" si="22"/>
        <v>43108.25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 s="5">
        <f t="shared" si="23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11">
        <f t="shared" si="21"/>
        <v>42245.208333333328</v>
      </c>
      <c r="T241" s="11">
        <f t="shared" si="22"/>
        <v>42249.208333333328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 s="5">
        <f t="shared" si="23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11">
        <f t="shared" si="21"/>
        <v>40396.208333333336</v>
      </c>
      <c r="T242" s="11">
        <f t="shared" si="22"/>
        <v>40397.208333333336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 s="5">
        <f t="shared" si="23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11">
        <f t="shared" si="21"/>
        <v>41742.208333333336</v>
      </c>
      <c r="T243" s="11">
        <f t="shared" si="22"/>
        <v>41752.208333333336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 s="5">
        <f t="shared" si="23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11">
        <f t="shared" si="21"/>
        <v>42865.208333333328</v>
      </c>
      <c r="T244" s="11">
        <f t="shared" si="22"/>
        <v>42875.208333333328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 s="5">
        <f t="shared" si="23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11">
        <f t="shared" si="21"/>
        <v>43163.25</v>
      </c>
      <c r="T245" s="11">
        <f t="shared" si="22"/>
        <v>43166.25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 s="5">
        <f t="shared" si="23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11">
        <f t="shared" si="21"/>
        <v>41834.208333333336</v>
      </c>
      <c r="T246" s="11">
        <f t="shared" si="22"/>
        <v>41886.208333333336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 s="5">
        <f t="shared" si="23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11">
        <f t="shared" si="21"/>
        <v>41736.208333333336</v>
      </c>
      <c r="T247" s="11">
        <f t="shared" si="22"/>
        <v>41737.208333333336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 s="5">
        <f t="shared" si="23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11">
        <f t="shared" si="21"/>
        <v>41491.208333333336</v>
      </c>
      <c r="T248" s="11">
        <f t="shared" si="22"/>
        <v>41495.208333333336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 s="5">
        <f t="shared" si="23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11">
        <f t="shared" si="21"/>
        <v>42726.25</v>
      </c>
      <c r="T249" s="11">
        <f t="shared" si="22"/>
        <v>42741.25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 s="5">
        <f t="shared" si="23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11">
        <f t="shared" si="21"/>
        <v>42004.25</v>
      </c>
      <c r="T250" s="11">
        <f t="shared" si="22"/>
        <v>42009.25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 s="5">
        <f t="shared" si="23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11">
        <f t="shared" si="21"/>
        <v>42006.25</v>
      </c>
      <c r="T251" s="11">
        <f t="shared" si="22"/>
        <v>42013.25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 s="5">
        <f t="shared" si="23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11">
        <f t="shared" si="21"/>
        <v>40203.25</v>
      </c>
      <c r="T252" s="11">
        <f t="shared" si="22"/>
        <v>40238.25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 s="5">
        <f t="shared" si="23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11">
        <f t="shared" si="21"/>
        <v>41252.25</v>
      </c>
      <c r="T253" s="11">
        <f t="shared" si="22"/>
        <v>41254.25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 s="5">
        <f t="shared" si="23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11">
        <f t="shared" si="21"/>
        <v>41572.208333333336</v>
      </c>
      <c r="T254" s="11">
        <f t="shared" si="22"/>
        <v>41577.208333333336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 s="5">
        <f t="shared" si="2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11">
        <f t="shared" si="21"/>
        <v>40641.208333333336</v>
      </c>
      <c r="T255" s="11">
        <f t="shared" si="22"/>
        <v>40653.208333333336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 s="5">
        <f t="shared" si="23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11">
        <f t="shared" si="21"/>
        <v>42787.25</v>
      </c>
      <c r="T256" s="11">
        <f t="shared" si="22"/>
        <v>42789.25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 s="5">
        <f t="shared" si="23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11">
        <f t="shared" si="21"/>
        <v>40590.25</v>
      </c>
      <c r="T257" s="11">
        <f t="shared" si="22"/>
        <v>40595.25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 s="5">
        <f t="shared" si="23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11">
        <f t="shared" si="21"/>
        <v>42393.25</v>
      </c>
      <c r="T258" s="11">
        <f t="shared" si="22"/>
        <v>42430.25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(E259/D259)*100</f>
        <v>146</v>
      </c>
      <c r="G259" t="s">
        <v>20</v>
      </c>
      <c r="H259" s="5">
        <f t="shared" si="23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LEFT(P259,SEARCH("/",P259)-1)</f>
        <v>theater</v>
      </c>
      <c r="R259" t="str">
        <f t="shared" ref="R259:R322" si="26">RIGHT(P259,LEN(P259)-SEARCH("/",P259))</f>
        <v>plays</v>
      </c>
      <c r="S259" s="11">
        <f t="shared" ref="S259:S322" si="27">(((L259/60)/60)/24)+DATE(1970,1,1)</f>
        <v>41338.25</v>
      </c>
      <c r="T259" s="11">
        <f t="shared" ref="T259:T322" si="28">(((M259/60)/60)/24)+DATE(1970,1,1)</f>
        <v>41352.208333333336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 s="5">
        <f t="shared" ref="H260:H323" si="29">(E260/I260)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11">
        <f t="shared" si="27"/>
        <v>42712.25</v>
      </c>
      <c r="T260" s="11">
        <f t="shared" si="28"/>
        <v>42732.25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 s="5">
        <f t="shared" si="2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11">
        <f t="shared" si="27"/>
        <v>41251.25</v>
      </c>
      <c r="T261" s="11">
        <f t="shared" si="28"/>
        <v>41270.25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 s="5">
        <f t="shared" si="2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11">
        <f t="shared" si="27"/>
        <v>41180.208333333336</v>
      </c>
      <c r="T262" s="11">
        <f t="shared" si="28"/>
        <v>41192.208333333336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 s="5">
        <f t="shared" si="2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11">
        <f t="shared" si="27"/>
        <v>40415.208333333336</v>
      </c>
      <c r="T263" s="11">
        <f t="shared" si="28"/>
        <v>40419.208333333336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 s="5">
        <f t="shared" si="2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11">
        <f t="shared" si="27"/>
        <v>40638.208333333336</v>
      </c>
      <c r="T264" s="11">
        <f t="shared" si="28"/>
        <v>40664.208333333336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 s="5">
        <f t="shared" si="2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11">
        <f t="shared" si="27"/>
        <v>40187.25</v>
      </c>
      <c r="T265" s="11">
        <f t="shared" si="28"/>
        <v>40187.25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 s="5">
        <f t="shared" si="2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11">
        <f t="shared" si="27"/>
        <v>41317.25</v>
      </c>
      <c r="T266" s="11">
        <f t="shared" si="28"/>
        <v>41333.25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 s="5">
        <f t="shared" si="29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11">
        <f t="shared" si="27"/>
        <v>42372.25</v>
      </c>
      <c r="T267" s="11">
        <f t="shared" si="28"/>
        <v>42416.25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 s="5">
        <f t="shared" si="2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11">
        <f t="shared" si="27"/>
        <v>41950.25</v>
      </c>
      <c r="T268" s="11">
        <f t="shared" si="28"/>
        <v>41983.25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 s="5">
        <f t="shared" si="2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11">
        <f t="shared" si="27"/>
        <v>41206.208333333336</v>
      </c>
      <c r="T269" s="11">
        <f t="shared" si="28"/>
        <v>41222.25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 s="5">
        <f t="shared" si="29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11">
        <f t="shared" si="27"/>
        <v>41186.208333333336</v>
      </c>
      <c r="T270" s="11">
        <f t="shared" si="28"/>
        <v>41232.25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 s="5">
        <f t="shared" si="29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11">
        <f t="shared" si="27"/>
        <v>43496.25</v>
      </c>
      <c r="T271" s="11">
        <f t="shared" si="28"/>
        <v>43517.25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 s="5">
        <f t="shared" si="2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11">
        <f t="shared" si="27"/>
        <v>40514.25</v>
      </c>
      <c r="T272" s="11">
        <f t="shared" si="28"/>
        <v>40516.25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 s="5">
        <f t="shared" si="29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11">
        <f t="shared" si="27"/>
        <v>42345.25</v>
      </c>
      <c r="T273" s="11">
        <f t="shared" si="28"/>
        <v>42376.25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 s="5">
        <f t="shared" si="2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11">
        <f t="shared" si="27"/>
        <v>43656.208333333328</v>
      </c>
      <c r="T274" s="11">
        <f t="shared" si="28"/>
        <v>43681.208333333328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 s="5">
        <f t="shared" si="2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11">
        <f t="shared" si="27"/>
        <v>42995.208333333328</v>
      </c>
      <c r="T275" s="11">
        <f t="shared" si="28"/>
        <v>42998.208333333328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 s="5">
        <f t="shared" si="29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11">
        <f t="shared" si="27"/>
        <v>43045.25</v>
      </c>
      <c r="T276" s="11">
        <f t="shared" si="28"/>
        <v>43050.25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 s="5">
        <f t="shared" si="2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11">
        <f t="shared" si="27"/>
        <v>43561.208333333328</v>
      </c>
      <c r="T277" s="11">
        <f t="shared" si="28"/>
        <v>43569.208333333328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 s="5">
        <f t="shared" si="2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11">
        <f t="shared" si="27"/>
        <v>41018.208333333336</v>
      </c>
      <c r="T278" s="11">
        <f t="shared" si="28"/>
        <v>41023.208333333336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 s="5">
        <f t="shared" si="29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11">
        <f t="shared" si="27"/>
        <v>40378.208333333336</v>
      </c>
      <c r="T279" s="11">
        <f t="shared" si="28"/>
        <v>40380.208333333336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 s="5">
        <f t="shared" si="29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11">
        <f t="shared" si="27"/>
        <v>41239.25</v>
      </c>
      <c r="T280" s="11">
        <f t="shared" si="28"/>
        <v>41264.25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 s="5">
        <f t="shared" si="2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11">
        <f t="shared" si="27"/>
        <v>43346.208333333328</v>
      </c>
      <c r="T281" s="11">
        <f t="shared" si="28"/>
        <v>43349.208333333328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 s="5">
        <f t="shared" si="2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11">
        <f t="shared" si="27"/>
        <v>43060.25</v>
      </c>
      <c r="T282" s="11">
        <f t="shared" si="28"/>
        <v>43066.25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 s="5">
        <f t="shared" si="2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11">
        <f t="shared" si="27"/>
        <v>40979.25</v>
      </c>
      <c r="T283" s="11">
        <f t="shared" si="28"/>
        <v>41000.208333333336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 s="5">
        <f t="shared" si="2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11">
        <f t="shared" si="27"/>
        <v>42701.25</v>
      </c>
      <c r="T284" s="11">
        <f t="shared" si="28"/>
        <v>42707.25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 s="5">
        <f t="shared" si="29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11">
        <f t="shared" si="27"/>
        <v>42520.208333333328</v>
      </c>
      <c r="T285" s="11">
        <f t="shared" si="28"/>
        <v>42525.208333333328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 s="5">
        <f t="shared" si="2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11">
        <f t="shared" si="27"/>
        <v>41030.208333333336</v>
      </c>
      <c r="T286" s="11">
        <f t="shared" si="28"/>
        <v>41035.208333333336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 s="5">
        <f t="shared" si="2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11">
        <f t="shared" si="27"/>
        <v>42623.208333333328</v>
      </c>
      <c r="T287" s="11">
        <f t="shared" si="28"/>
        <v>42661.208333333328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 s="5">
        <f t="shared" si="2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11">
        <f t="shared" si="27"/>
        <v>42697.25</v>
      </c>
      <c r="T288" s="11">
        <f t="shared" si="28"/>
        <v>42704.25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 s="5">
        <f t="shared" si="29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11">
        <f t="shared" si="27"/>
        <v>42122.208333333328</v>
      </c>
      <c r="T289" s="11">
        <f t="shared" si="28"/>
        <v>42122.208333333328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 s="5">
        <f t="shared" si="2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11">
        <f t="shared" si="27"/>
        <v>40982.208333333336</v>
      </c>
      <c r="T290" s="11">
        <f t="shared" si="28"/>
        <v>40983.208333333336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 s="5">
        <f t="shared" si="2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11">
        <f t="shared" si="27"/>
        <v>42219.208333333328</v>
      </c>
      <c r="T291" s="11">
        <f t="shared" si="28"/>
        <v>42222.208333333328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 s="5">
        <f t="shared" si="2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11">
        <f t="shared" si="27"/>
        <v>41404.208333333336</v>
      </c>
      <c r="T292" s="11">
        <f t="shared" si="28"/>
        <v>41436.208333333336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 s="5">
        <f t="shared" si="2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11">
        <f t="shared" si="27"/>
        <v>40831.208333333336</v>
      </c>
      <c r="T293" s="11">
        <f t="shared" si="28"/>
        <v>40835.208333333336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 s="5">
        <f t="shared" si="29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11">
        <f t="shared" si="27"/>
        <v>40984.208333333336</v>
      </c>
      <c r="T294" s="11">
        <f t="shared" si="28"/>
        <v>41002.208333333336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 s="5">
        <f t="shared" si="29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11">
        <f t="shared" si="27"/>
        <v>40456.208333333336</v>
      </c>
      <c r="T295" s="11">
        <f t="shared" si="28"/>
        <v>40465.208333333336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 s="5">
        <f t="shared" si="2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11">
        <f t="shared" si="27"/>
        <v>43399.208333333328</v>
      </c>
      <c r="T296" s="11">
        <f t="shared" si="28"/>
        <v>43411.25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 s="5">
        <f t="shared" si="2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11">
        <f t="shared" si="27"/>
        <v>41562.208333333336</v>
      </c>
      <c r="T297" s="11">
        <f t="shared" si="28"/>
        <v>41587.25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 s="5">
        <f t="shared" si="29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11">
        <f t="shared" si="27"/>
        <v>43493.25</v>
      </c>
      <c r="T298" s="11">
        <f t="shared" si="28"/>
        <v>43515.25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 s="5">
        <f t="shared" si="2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11">
        <f t="shared" si="27"/>
        <v>41653.25</v>
      </c>
      <c r="T299" s="11">
        <f t="shared" si="28"/>
        <v>41662.25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 s="5">
        <f t="shared" si="29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11">
        <f t="shared" si="27"/>
        <v>42426.25</v>
      </c>
      <c r="T300" s="11">
        <f t="shared" si="28"/>
        <v>42444.208333333328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 s="5">
        <f t="shared" si="29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11">
        <f t="shared" si="27"/>
        <v>42432.25</v>
      </c>
      <c r="T301" s="11">
        <f t="shared" si="28"/>
        <v>42488.208333333328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 s="5">
        <f t="shared" si="29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11">
        <f t="shared" si="27"/>
        <v>42977.208333333328</v>
      </c>
      <c r="T302" s="11">
        <f t="shared" si="28"/>
        <v>42978.208333333328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 s="5">
        <f t="shared" si="2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11">
        <f t="shared" si="27"/>
        <v>42061.25</v>
      </c>
      <c r="T303" s="11">
        <f t="shared" si="28"/>
        <v>42078.208333333328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 s="5">
        <f t="shared" si="2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11">
        <f t="shared" si="27"/>
        <v>43345.208333333328</v>
      </c>
      <c r="T304" s="11">
        <f t="shared" si="28"/>
        <v>43359.208333333328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 s="5">
        <f t="shared" si="29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11">
        <f t="shared" si="27"/>
        <v>42376.25</v>
      </c>
      <c r="T305" s="11">
        <f t="shared" si="28"/>
        <v>42381.25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 s="5">
        <f t="shared" si="2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11">
        <f t="shared" si="27"/>
        <v>42589.208333333328</v>
      </c>
      <c r="T306" s="11">
        <f t="shared" si="28"/>
        <v>42630.208333333328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 s="5">
        <f t="shared" si="29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11">
        <f t="shared" si="27"/>
        <v>42448.208333333328</v>
      </c>
      <c r="T307" s="11">
        <f t="shared" si="28"/>
        <v>42489.208333333328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 s="5">
        <f t="shared" si="29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11">
        <f t="shared" si="27"/>
        <v>42930.208333333328</v>
      </c>
      <c r="T308" s="11">
        <f t="shared" si="28"/>
        <v>42933.208333333328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 s="5">
        <f t="shared" si="2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11">
        <f t="shared" si="27"/>
        <v>41066.208333333336</v>
      </c>
      <c r="T309" s="11">
        <f t="shared" si="28"/>
        <v>41086.208333333336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 s="5">
        <f t="shared" si="2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11">
        <f t="shared" si="27"/>
        <v>40651.208333333336</v>
      </c>
      <c r="T310" s="11">
        <f t="shared" si="28"/>
        <v>40652.208333333336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 s="5">
        <f t="shared" si="29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11">
        <f t="shared" si="27"/>
        <v>40807.208333333336</v>
      </c>
      <c r="T311" s="11">
        <f t="shared" si="28"/>
        <v>40827.208333333336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 s="5">
        <f t="shared" si="29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11">
        <f t="shared" si="27"/>
        <v>40277.208333333336</v>
      </c>
      <c r="T312" s="11">
        <f t="shared" si="28"/>
        <v>40293.208333333336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 s="5">
        <f t="shared" si="2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11">
        <f t="shared" si="27"/>
        <v>40590.25</v>
      </c>
      <c r="T313" s="11">
        <f t="shared" si="28"/>
        <v>40602.25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 s="5">
        <f t="shared" si="2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11">
        <f t="shared" si="27"/>
        <v>41572.208333333336</v>
      </c>
      <c r="T314" s="11">
        <f t="shared" si="28"/>
        <v>41579.208333333336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 s="5">
        <f t="shared" si="29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11">
        <f t="shared" si="27"/>
        <v>40966.25</v>
      </c>
      <c r="T315" s="11">
        <f t="shared" si="28"/>
        <v>40968.25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 s="5">
        <f t="shared" si="2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11">
        <f t="shared" si="27"/>
        <v>43536.208333333328</v>
      </c>
      <c r="T316" s="11">
        <f t="shared" si="28"/>
        <v>43541.208333333328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 s="5">
        <f t="shared" si="29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11">
        <f t="shared" si="27"/>
        <v>41783.208333333336</v>
      </c>
      <c r="T317" s="11">
        <f t="shared" si="28"/>
        <v>41812.208333333336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 s="5">
        <f t="shared" si="2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11">
        <f t="shared" si="27"/>
        <v>43788.25</v>
      </c>
      <c r="T318" s="11">
        <f t="shared" si="28"/>
        <v>43789.25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 s="5">
        <f t="shared" si="29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11">
        <f t="shared" si="27"/>
        <v>42869.208333333328</v>
      </c>
      <c r="T319" s="11">
        <f t="shared" si="28"/>
        <v>42882.208333333328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 s="5">
        <f t="shared" si="29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11">
        <f t="shared" si="27"/>
        <v>41684.25</v>
      </c>
      <c r="T320" s="11">
        <f t="shared" si="28"/>
        <v>41686.25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 s="5">
        <f t="shared" si="29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11">
        <f t="shared" si="27"/>
        <v>40402.208333333336</v>
      </c>
      <c r="T321" s="11">
        <f t="shared" si="28"/>
        <v>40426.208333333336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 s="5">
        <f t="shared" si="29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11">
        <f t="shared" si="27"/>
        <v>40673.208333333336</v>
      </c>
      <c r="T322" s="11">
        <f t="shared" si="28"/>
        <v>40682.208333333336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(E323/D323)*100</f>
        <v>94.144366197183089</v>
      </c>
      <c r="G323" t="s">
        <v>14</v>
      </c>
      <c r="H323" s="5">
        <f t="shared" si="29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LEFT(P323,SEARCH("/",P323)-1)</f>
        <v>film &amp; video</v>
      </c>
      <c r="R323" t="str">
        <f t="shared" ref="R323:R386" si="32">RIGHT(P323,LEN(P323)-SEARCH("/",P323))</f>
        <v>shorts</v>
      </c>
      <c r="S323" s="11">
        <f t="shared" ref="S323:S386" si="33">(((L323/60)/60)/24)+DATE(1970,1,1)</f>
        <v>40634.208333333336</v>
      </c>
      <c r="T323" s="11">
        <f t="shared" ref="T323:T386" si="34">(((M323/60)/60)/24)+DATE(1970,1,1)</f>
        <v>40642.208333333336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 s="5">
        <f t="shared" ref="H324:H387" si="35">(E324/I324)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11">
        <f t="shared" si="33"/>
        <v>40507.25</v>
      </c>
      <c r="T324" s="11">
        <f t="shared" si="34"/>
        <v>40520.25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 s="5">
        <f t="shared" si="35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11">
        <f t="shared" si="33"/>
        <v>41725.208333333336</v>
      </c>
      <c r="T325" s="11">
        <f t="shared" si="34"/>
        <v>41727.208333333336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 s="5">
        <f t="shared" si="35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11">
        <f t="shared" si="33"/>
        <v>42176.208333333328</v>
      </c>
      <c r="T326" s="11">
        <f t="shared" si="34"/>
        <v>42188.208333333328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 s="5">
        <f t="shared" si="35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11">
        <f t="shared" si="33"/>
        <v>43267.208333333328</v>
      </c>
      <c r="T327" s="11">
        <f t="shared" si="34"/>
        <v>43290.208333333328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 s="5">
        <f t="shared" si="35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11">
        <f t="shared" si="33"/>
        <v>42364.25</v>
      </c>
      <c r="T328" s="11">
        <f t="shared" si="34"/>
        <v>42370.25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 s="5">
        <f t="shared" si="35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11">
        <f t="shared" si="33"/>
        <v>43705.208333333328</v>
      </c>
      <c r="T329" s="11">
        <f t="shared" si="34"/>
        <v>43709.208333333328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 s="5">
        <f t="shared" si="35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11">
        <f t="shared" si="33"/>
        <v>43434.25</v>
      </c>
      <c r="T330" s="11">
        <f t="shared" si="34"/>
        <v>43445.25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 s="5">
        <f t="shared" si="35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11">
        <f t="shared" si="33"/>
        <v>42716.25</v>
      </c>
      <c r="T331" s="11">
        <f t="shared" si="34"/>
        <v>42727.25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 s="5">
        <f t="shared" si="35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11">
        <f t="shared" si="33"/>
        <v>43077.25</v>
      </c>
      <c r="T332" s="11">
        <f t="shared" si="34"/>
        <v>43078.25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 s="5">
        <f t="shared" si="35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11">
        <f t="shared" si="33"/>
        <v>40896.25</v>
      </c>
      <c r="T333" s="11">
        <f t="shared" si="34"/>
        <v>40897.25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 s="5">
        <f t="shared" si="35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11">
        <f t="shared" si="33"/>
        <v>41361.208333333336</v>
      </c>
      <c r="T334" s="11">
        <f t="shared" si="34"/>
        <v>41362.208333333336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 s="5">
        <f t="shared" si="35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11">
        <f t="shared" si="33"/>
        <v>43424.25</v>
      </c>
      <c r="T335" s="11">
        <f t="shared" si="34"/>
        <v>43452.25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 s="5">
        <f t="shared" si="35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11">
        <f t="shared" si="33"/>
        <v>43110.25</v>
      </c>
      <c r="T336" s="11">
        <f t="shared" si="34"/>
        <v>43117.25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 s="5">
        <f t="shared" si="35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11">
        <f t="shared" si="33"/>
        <v>43784.25</v>
      </c>
      <c r="T337" s="11">
        <f t="shared" si="34"/>
        <v>43797.25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 s="5">
        <f t="shared" si="35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11">
        <f t="shared" si="33"/>
        <v>40527.25</v>
      </c>
      <c r="T338" s="11">
        <f t="shared" si="34"/>
        <v>40528.25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 s="5">
        <f t="shared" si="35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11">
        <f t="shared" si="33"/>
        <v>43780.25</v>
      </c>
      <c r="T339" s="11">
        <f t="shared" si="34"/>
        <v>43781.25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 s="5">
        <f t="shared" si="35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11">
        <f t="shared" si="33"/>
        <v>40821.208333333336</v>
      </c>
      <c r="T340" s="11">
        <f t="shared" si="34"/>
        <v>40851.208333333336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 s="5">
        <f t="shared" si="35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11">
        <f t="shared" si="33"/>
        <v>42949.208333333328</v>
      </c>
      <c r="T341" s="11">
        <f t="shared" si="34"/>
        <v>42963.208333333328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 s="5">
        <f t="shared" si="35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11">
        <f t="shared" si="33"/>
        <v>40889.25</v>
      </c>
      <c r="T342" s="11">
        <f t="shared" si="34"/>
        <v>40890.25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 s="5">
        <f t="shared" si="35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11">
        <f t="shared" si="33"/>
        <v>42244.208333333328</v>
      </c>
      <c r="T343" s="11">
        <f t="shared" si="34"/>
        <v>42251.208333333328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 s="5">
        <f t="shared" si="35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11">
        <f t="shared" si="33"/>
        <v>41475.208333333336</v>
      </c>
      <c r="T344" s="11">
        <f t="shared" si="34"/>
        <v>41487.208333333336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 s="5">
        <f t="shared" si="35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11">
        <f t="shared" si="33"/>
        <v>41597.25</v>
      </c>
      <c r="T345" s="11">
        <f t="shared" si="34"/>
        <v>41650.25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 s="5">
        <f t="shared" si="35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11">
        <f t="shared" si="33"/>
        <v>43122.25</v>
      </c>
      <c r="T346" s="11">
        <f t="shared" si="34"/>
        <v>43162.25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 s="5">
        <f t="shared" si="35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11">
        <f t="shared" si="33"/>
        <v>42194.208333333328</v>
      </c>
      <c r="T347" s="11">
        <f t="shared" si="34"/>
        <v>42195.208333333328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 s="5">
        <f t="shared" si="35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11">
        <f t="shared" si="33"/>
        <v>42971.208333333328</v>
      </c>
      <c r="T348" s="11">
        <f t="shared" si="34"/>
        <v>43026.208333333328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 s="5">
        <f t="shared" si="35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11">
        <f t="shared" si="33"/>
        <v>42046.25</v>
      </c>
      <c r="T349" s="11">
        <f t="shared" si="34"/>
        <v>42070.25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 s="5">
        <f t="shared" si="35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11">
        <f t="shared" si="33"/>
        <v>42782.25</v>
      </c>
      <c r="T350" s="11">
        <f t="shared" si="34"/>
        <v>42795.25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 s="5">
        <f t="shared" si="35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11">
        <f t="shared" si="33"/>
        <v>42930.208333333328</v>
      </c>
      <c r="T351" s="11">
        <f t="shared" si="34"/>
        <v>42960.208333333328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 s="5">
        <f t="shared" si="35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11">
        <f t="shared" si="33"/>
        <v>42144.208333333328</v>
      </c>
      <c r="T352" s="11">
        <f t="shared" si="34"/>
        <v>42162.208333333328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 s="5">
        <f t="shared" si="35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11">
        <f t="shared" si="33"/>
        <v>42240.208333333328</v>
      </c>
      <c r="T353" s="11">
        <f t="shared" si="34"/>
        <v>42254.208333333328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 s="5">
        <f t="shared" si="35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11">
        <f t="shared" si="33"/>
        <v>42315.25</v>
      </c>
      <c r="T354" s="11">
        <f t="shared" si="34"/>
        <v>42323.25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 s="5">
        <f t="shared" si="35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11">
        <f t="shared" si="33"/>
        <v>43651.208333333328</v>
      </c>
      <c r="T355" s="11">
        <f t="shared" si="34"/>
        <v>43652.208333333328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 s="5">
        <f t="shared" si="35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11">
        <f t="shared" si="33"/>
        <v>41520.208333333336</v>
      </c>
      <c r="T356" s="11">
        <f t="shared" si="34"/>
        <v>41527.208333333336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 s="5">
        <f t="shared" si="35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11">
        <f t="shared" si="33"/>
        <v>42757.25</v>
      </c>
      <c r="T357" s="11">
        <f t="shared" si="34"/>
        <v>42797.25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 s="5">
        <f t="shared" si="35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11">
        <f t="shared" si="33"/>
        <v>40922.25</v>
      </c>
      <c r="T358" s="11">
        <f t="shared" si="34"/>
        <v>40931.25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 s="5">
        <f t="shared" si="35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11">
        <f t="shared" si="33"/>
        <v>42250.208333333328</v>
      </c>
      <c r="T359" s="11">
        <f t="shared" si="34"/>
        <v>42275.208333333328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 s="5">
        <f t="shared" si="35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11">
        <f t="shared" si="33"/>
        <v>43322.208333333328</v>
      </c>
      <c r="T360" s="11">
        <f t="shared" si="34"/>
        <v>43325.208333333328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 s="5">
        <f t="shared" si="35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11">
        <f t="shared" si="33"/>
        <v>40782.208333333336</v>
      </c>
      <c r="T361" s="11">
        <f t="shared" si="34"/>
        <v>40789.208333333336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 s="5">
        <f t="shared" si="35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11">
        <f t="shared" si="33"/>
        <v>40544.25</v>
      </c>
      <c r="T362" s="11">
        <f t="shared" si="34"/>
        <v>40558.25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 s="5">
        <f t="shared" si="35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11">
        <f t="shared" si="33"/>
        <v>43015.208333333328</v>
      </c>
      <c r="T363" s="11">
        <f t="shared" si="34"/>
        <v>43039.208333333328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 s="5">
        <f t="shared" si="35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11">
        <f t="shared" si="33"/>
        <v>40570.25</v>
      </c>
      <c r="T364" s="11">
        <f t="shared" si="34"/>
        <v>40608.25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 s="5">
        <f t="shared" si="35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11">
        <f t="shared" si="33"/>
        <v>40904.25</v>
      </c>
      <c r="T365" s="11">
        <f t="shared" si="34"/>
        <v>40905.25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 s="5">
        <f t="shared" si="35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11">
        <f t="shared" si="33"/>
        <v>43164.25</v>
      </c>
      <c r="T366" s="11">
        <f t="shared" si="34"/>
        <v>43194.208333333328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 s="5">
        <f t="shared" si="35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11">
        <f t="shared" si="33"/>
        <v>42733.25</v>
      </c>
      <c r="T367" s="11">
        <f t="shared" si="34"/>
        <v>42760.25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 s="5">
        <f t="shared" si="35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11">
        <f t="shared" si="33"/>
        <v>40546.25</v>
      </c>
      <c r="T368" s="11">
        <f t="shared" si="34"/>
        <v>40547.25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 s="5">
        <f t="shared" si="35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11">
        <f t="shared" si="33"/>
        <v>41930.208333333336</v>
      </c>
      <c r="T369" s="11">
        <f t="shared" si="34"/>
        <v>41954.25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 s="5">
        <f t="shared" si="35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11">
        <f t="shared" si="33"/>
        <v>40464.208333333336</v>
      </c>
      <c r="T370" s="11">
        <f t="shared" si="34"/>
        <v>40487.208333333336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 s="5">
        <f t="shared" si="35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11">
        <f t="shared" si="33"/>
        <v>41308.25</v>
      </c>
      <c r="T371" s="11">
        <f t="shared" si="34"/>
        <v>41347.208333333336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 s="5">
        <f t="shared" si="35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11">
        <f t="shared" si="33"/>
        <v>43570.208333333328</v>
      </c>
      <c r="T372" s="11">
        <f t="shared" si="34"/>
        <v>43576.208333333328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 s="5">
        <f t="shared" si="35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11">
        <f t="shared" si="33"/>
        <v>42043.25</v>
      </c>
      <c r="T373" s="11">
        <f t="shared" si="34"/>
        <v>42094.208333333328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 s="5">
        <f t="shared" si="35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11">
        <f t="shared" si="33"/>
        <v>42012.25</v>
      </c>
      <c r="T374" s="11">
        <f t="shared" si="34"/>
        <v>42032.25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 s="5">
        <f t="shared" si="35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11">
        <f t="shared" si="33"/>
        <v>42964.208333333328</v>
      </c>
      <c r="T375" s="11">
        <f t="shared" si="34"/>
        <v>42972.208333333328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 s="5">
        <f t="shared" si="35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11">
        <f t="shared" si="33"/>
        <v>43476.25</v>
      </c>
      <c r="T376" s="11">
        <f t="shared" si="34"/>
        <v>43481.25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 s="5">
        <f t="shared" si="35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11">
        <f t="shared" si="33"/>
        <v>42293.208333333328</v>
      </c>
      <c r="T377" s="11">
        <f t="shared" si="34"/>
        <v>42350.25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 s="5">
        <f t="shared" si="35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11">
        <f t="shared" si="33"/>
        <v>41826.208333333336</v>
      </c>
      <c r="T378" s="11">
        <f t="shared" si="34"/>
        <v>41832.208333333336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 s="5">
        <f t="shared" si="35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11">
        <f t="shared" si="33"/>
        <v>43760.208333333328</v>
      </c>
      <c r="T379" s="11">
        <f t="shared" si="34"/>
        <v>43774.25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 s="5">
        <f t="shared" si="35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11">
        <f t="shared" si="33"/>
        <v>43241.208333333328</v>
      </c>
      <c r="T380" s="11">
        <f t="shared" si="34"/>
        <v>43279.208333333328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 s="5">
        <f t="shared" si="35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11">
        <f t="shared" si="33"/>
        <v>40843.208333333336</v>
      </c>
      <c r="T381" s="11">
        <f t="shared" si="34"/>
        <v>40857.25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 s="5">
        <f t="shared" si="35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11">
        <f t="shared" si="33"/>
        <v>41448.208333333336</v>
      </c>
      <c r="T382" s="11">
        <f t="shared" si="34"/>
        <v>41453.208333333336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 s="5">
        <f t="shared" si="35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11">
        <f t="shared" si="33"/>
        <v>42163.208333333328</v>
      </c>
      <c r="T383" s="11">
        <f t="shared" si="34"/>
        <v>42209.208333333328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 s="5">
        <f t="shared" si="35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11">
        <f t="shared" si="33"/>
        <v>43024.208333333328</v>
      </c>
      <c r="T384" s="11">
        <f t="shared" si="34"/>
        <v>43043.208333333328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 s="5">
        <f t="shared" si="35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11">
        <f t="shared" si="33"/>
        <v>43509.25</v>
      </c>
      <c r="T385" s="11">
        <f t="shared" si="34"/>
        <v>43515.25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 s="5">
        <f t="shared" si="35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11">
        <f t="shared" si="33"/>
        <v>42776.25</v>
      </c>
      <c r="T386" s="11">
        <f t="shared" si="34"/>
        <v>42803.25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(E387/D387)*100</f>
        <v>146.16709511568124</v>
      </c>
      <c r="G387" t="s">
        <v>20</v>
      </c>
      <c r="H387" s="5">
        <f t="shared" si="35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LEFT(P387,SEARCH("/",P387)-1)</f>
        <v>publishing</v>
      </c>
      <c r="R387" t="str">
        <f t="shared" ref="R387:R450" si="38">RIGHT(P387,LEN(P387)-SEARCH("/",P387))</f>
        <v>nonfiction</v>
      </c>
      <c r="S387" s="11">
        <f t="shared" ref="S387:S450" si="39">(((L387/60)/60)/24)+DATE(1970,1,1)</f>
        <v>43553.208333333328</v>
      </c>
      <c r="T387" s="11">
        <f t="shared" ref="T387:T450" si="40">(((M387/60)/60)/24)+DATE(1970,1,1)</f>
        <v>43585.208333333328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 s="5">
        <f t="shared" ref="H388:H451" si="41">(E388/I388)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11">
        <f t="shared" si="39"/>
        <v>40355.208333333336</v>
      </c>
      <c r="T388" s="11">
        <f t="shared" si="40"/>
        <v>40367.208333333336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 s="5">
        <f t="shared" si="41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11">
        <f t="shared" si="39"/>
        <v>41072.208333333336</v>
      </c>
      <c r="T389" s="11">
        <f t="shared" si="40"/>
        <v>41077.208333333336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 s="5">
        <f t="shared" si="41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11">
        <f t="shared" si="39"/>
        <v>40912.25</v>
      </c>
      <c r="T390" s="11">
        <f t="shared" si="40"/>
        <v>40914.25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 s="5">
        <f t="shared" si="41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11">
        <f t="shared" si="39"/>
        <v>40479.208333333336</v>
      </c>
      <c r="T391" s="11">
        <f t="shared" si="40"/>
        <v>40506.25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 s="5">
        <f t="shared" si="41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11">
        <f t="shared" si="39"/>
        <v>41530.208333333336</v>
      </c>
      <c r="T392" s="11">
        <f t="shared" si="40"/>
        <v>41545.208333333336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 s="5">
        <f t="shared" si="41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11">
        <f t="shared" si="39"/>
        <v>41653.25</v>
      </c>
      <c r="T393" s="11">
        <f t="shared" si="40"/>
        <v>41655.25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 s="5">
        <f t="shared" si="41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11">
        <f t="shared" si="39"/>
        <v>40549.25</v>
      </c>
      <c r="T394" s="11">
        <f t="shared" si="40"/>
        <v>40551.25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 s="5">
        <f t="shared" si="41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11">
        <f t="shared" si="39"/>
        <v>42933.208333333328</v>
      </c>
      <c r="T395" s="11">
        <f t="shared" si="40"/>
        <v>42934.208333333328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 s="5">
        <f t="shared" si="41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11">
        <f t="shared" si="39"/>
        <v>41484.208333333336</v>
      </c>
      <c r="T396" s="11">
        <f t="shared" si="40"/>
        <v>41494.208333333336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 s="5">
        <f t="shared" si="41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11">
        <f t="shared" si="39"/>
        <v>40885.25</v>
      </c>
      <c r="T397" s="11">
        <f t="shared" si="40"/>
        <v>40886.25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 s="5">
        <f t="shared" si="41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11">
        <f t="shared" si="39"/>
        <v>43378.208333333328</v>
      </c>
      <c r="T398" s="11">
        <f t="shared" si="40"/>
        <v>43386.208333333328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 s="5">
        <f t="shared" si="41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11">
        <f t="shared" si="39"/>
        <v>41417.208333333336</v>
      </c>
      <c r="T399" s="11">
        <f t="shared" si="40"/>
        <v>41423.208333333336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 s="5">
        <f t="shared" si="41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11">
        <f t="shared" si="39"/>
        <v>43228.208333333328</v>
      </c>
      <c r="T400" s="11">
        <f t="shared" si="40"/>
        <v>43230.208333333328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 s="5">
        <f t="shared" si="41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11">
        <f t="shared" si="39"/>
        <v>40576.25</v>
      </c>
      <c r="T401" s="11">
        <f t="shared" si="40"/>
        <v>40583.25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 s="5">
        <f t="shared" si="41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11">
        <f t="shared" si="39"/>
        <v>41502.208333333336</v>
      </c>
      <c r="T402" s="11">
        <f t="shared" si="40"/>
        <v>41524.208333333336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 s="5">
        <f t="shared" si="41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11">
        <f t="shared" si="39"/>
        <v>43765.208333333328</v>
      </c>
      <c r="T403" s="11">
        <f t="shared" si="40"/>
        <v>43765.208333333328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 s="5">
        <f t="shared" si="41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11">
        <f t="shared" si="39"/>
        <v>40914.25</v>
      </c>
      <c r="T404" s="11">
        <f t="shared" si="40"/>
        <v>40961.25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 s="5">
        <f t="shared" si="41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11">
        <f t="shared" si="39"/>
        <v>40310.208333333336</v>
      </c>
      <c r="T405" s="11">
        <f t="shared" si="40"/>
        <v>40346.208333333336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 s="5">
        <f t="shared" si="41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11">
        <f t="shared" si="39"/>
        <v>43053.25</v>
      </c>
      <c r="T406" s="11">
        <f t="shared" si="40"/>
        <v>43056.25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 s="5">
        <f t="shared" si="41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11">
        <f t="shared" si="39"/>
        <v>43255.208333333328</v>
      </c>
      <c r="T407" s="11">
        <f t="shared" si="40"/>
        <v>43305.208333333328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 s="5">
        <f t="shared" si="41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11">
        <f t="shared" si="39"/>
        <v>41304.25</v>
      </c>
      <c r="T408" s="11">
        <f t="shared" si="40"/>
        <v>41316.25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 s="5">
        <f t="shared" si="41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11">
        <f t="shared" si="39"/>
        <v>43751.208333333328</v>
      </c>
      <c r="T409" s="11">
        <f t="shared" si="40"/>
        <v>43758.208333333328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 s="5">
        <f t="shared" si="41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11">
        <f t="shared" si="39"/>
        <v>42541.208333333328</v>
      </c>
      <c r="T410" s="11">
        <f t="shared" si="40"/>
        <v>42561.208333333328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 s="5">
        <f t="shared" si="41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11">
        <f t="shared" si="39"/>
        <v>42843.208333333328</v>
      </c>
      <c r="T411" s="11">
        <f t="shared" si="40"/>
        <v>42847.208333333328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 s="5">
        <f t="shared" si="41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11">
        <f t="shared" si="39"/>
        <v>42122.208333333328</v>
      </c>
      <c r="T412" s="11">
        <f t="shared" si="40"/>
        <v>42122.208333333328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 s="5">
        <f t="shared" si="41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11">
        <f t="shared" si="39"/>
        <v>42884.208333333328</v>
      </c>
      <c r="T413" s="11">
        <f t="shared" si="40"/>
        <v>42886.208333333328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 s="5">
        <f t="shared" si="41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11">
        <f t="shared" si="39"/>
        <v>41642.25</v>
      </c>
      <c r="T414" s="11">
        <f t="shared" si="40"/>
        <v>41652.25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 s="5">
        <f t="shared" si="41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11">
        <f t="shared" si="39"/>
        <v>43431.25</v>
      </c>
      <c r="T415" s="11">
        <f t="shared" si="40"/>
        <v>43458.25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 s="5">
        <f t="shared" si="41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11">
        <f t="shared" si="39"/>
        <v>40288.208333333336</v>
      </c>
      <c r="T416" s="11">
        <f t="shared" si="40"/>
        <v>40296.208333333336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 s="5">
        <f t="shared" si="41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11">
        <f t="shared" si="39"/>
        <v>40921.25</v>
      </c>
      <c r="T417" s="11">
        <f t="shared" si="40"/>
        <v>40938.25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 s="5">
        <f t="shared" si="41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11">
        <f t="shared" si="39"/>
        <v>40560.25</v>
      </c>
      <c r="T418" s="11">
        <f t="shared" si="40"/>
        <v>40569.25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 s="5">
        <f t="shared" si="41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11">
        <f t="shared" si="39"/>
        <v>43407.208333333328</v>
      </c>
      <c r="T419" s="11">
        <f t="shared" si="40"/>
        <v>43431.25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 s="5">
        <f t="shared" si="41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11">
        <f t="shared" si="39"/>
        <v>41035.208333333336</v>
      </c>
      <c r="T420" s="11">
        <f t="shared" si="40"/>
        <v>41036.208333333336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 s="5">
        <f t="shared" si="41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11">
        <f t="shared" si="39"/>
        <v>40899.25</v>
      </c>
      <c r="T421" s="11">
        <f t="shared" si="40"/>
        <v>40905.25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 s="5">
        <f t="shared" si="41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11">
        <f t="shared" si="39"/>
        <v>42911.208333333328</v>
      </c>
      <c r="T422" s="11">
        <f t="shared" si="40"/>
        <v>42925.208333333328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 s="5">
        <f t="shared" si="41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11">
        <f t="shared" si="39"/>
        <v>42915.208333333328</v>
      </c>
      <c r="T423" s="11">
        <f t="shared" si="40"/>
        <v>42945.208333333328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 s="5">
        <f t="shared" si="41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11">
        <f t="shared" si="39"/>
        <v>40285.208333333336</v>
      </c>
      <c r="T424" s="11">
        <f t="shared" si="40"/>
        <v>40305.208333333336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 s="5">
        <f t="shared" si="41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11">
        <f t="shared" si="39"/>
        <v>40808.208333333336</v>
      </c>
      <c r="T425" s="11">
        <f t="shared" si="40"/>
        <v>40810.208333333336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 s="5">
        <f t="shared" si="41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11">
        <f t="shared" si="39"/>
        <v>43208.208333333328</v>
      </c>
      <c r="T426" s="11">
        <f t="shared" si="40"/>
        <v>43214.208333333328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 s="5">
        <f t="shared" si="41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11">
        <f t="shared" si="39"/>
        <v>42213.208333333328</v>
      </c>
      <c r="T427" s="11">
        <f t="shared" si="40"/>
        <v>42219.208333333328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 s="5">
        <f t="shared" si="41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11">
        <f t="shared" si="39"/>
        <v>41332.25</v>
      </c>
      <c r="T428" s="11">
        <f t="shared" si="40"/>
        <v>41339.25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 s="5">
        <f t="shared" si="41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11">
        <f t="shared" si="39"/>
        <v>41895.208333333336</v>
      </c>
      <c r="T429" s="11">
        <f t="shared" si="40"/>
        <v>41927.208333333336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 s="5">
        <f t="shared" si="41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11">
        <f t="shared" si="39"/>
        <v>40585.25</v>
      </c>
      <c r="T430" s="11">
        <f t="shared" si="40"/>
        <v>40592.25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 s="5">
        <f t="shared" si="41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11">
        <f t="shared" si="39"/>
        <v>41680.25</v>
      </c>
      <c r="T431" s="11">
        <f t="shared" si="40"/>
        <v>41708.208333333336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 s="5">
        <f t="shared" si="41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11">
        <f t="shared" si="39"/>
        <v>43737.208333333328</v>
      </c>
      <c r="T432" s="11">
        <f t="shared" si="40"/>
        <v>43771.208333333328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 s="5">
        <f t="shared" si="41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11">
        <f t="shared" si="39"/>
        <v>43273.208333333328</v>
      </c>
      <c r="T433" s="11">
        <f t="shared" si="40"/>
        <v>43290.208333333328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 s="5">
        <f t="shared" si="41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11">
        <f t="shared" si="39"/>
        <v>41761.208333333336</v>
      </c>
      <c r="T434" s="11">
        <f t="shared" si="40"/>
        <v>41781.208333333336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 s="5">
        <f t="shared" si="41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11">
        <f t="shared" si="39"/>
        <v>41603.25</v>
      </c>
      <c r="T435" s="11">
        <f t="shared" si="40"/>
        <v>41619.25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 s="5">
        <f t="shared" si="41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11">
        <f t="shared" si="39"/>
        <v>42705.25</v>
      </c>
      <c r="T436" s="11">
        <f t="shared" si="40"/>
        <v>42719.25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 s="5">
        <f t="shared" si="41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11">
        <f t="shared" si="39"/>
        <v>41988.25</v>
      </c>
      <c r="T437" s="11">
        <f t="shared" si="40"/>
        <v>42000.25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 s="5">
        <f t="shared" si="41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11">
        <f t="shared" si="39"/>
        <v>43575.208333333328</v>
      </c>
      <c r="T438" s="11">
        <f t="shared" si="40"/>
        <v>43576.208333333328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 s="5">
        <f t="shared" si="41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11">
        <f t="shared" si="39"/>
        <v>42260.208333333328</v>
      </c>
      <c r="T439" s="11">
        <f t="shared" si="40"/>
        <v>42263.208333333328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 s="5">
        <f t="shared" si="41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11">
        <f t="shared" si="39"/>
        <v>41337.25</v>
      </c>
      <c r="T440" s="11">
        <f t="shared" si="40"/>
        <v>41367.208333333336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 s="5">
        <f t="shared" si="41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11">
        <f t="shared" si="39"/>
        <v>42680.208333333328</v>
      </c>
      <c r="T441" s="11">
        <f t="shared" si="40"/>
        <v>42687.25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 s="5">
        <f t="shared" si="41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11">
        <f t="shared" si="39"/>
        <v>42916.208333333328</v>
      </c>
      <c r="T442" s="11">
        <f t="shared" si="40"/>
        <v>42926.208333333328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 s="5">
        <f t="shared" si="41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11">
        <f t="shared" si="39"/>
        <v>41025.208333333336</v>
      </c>
      <c r="T443" s="11">
        <f t="shared" si="40"/>
        <v>41053.208333333336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 s="5">
        <f t="shared" si="41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11">
        <f t="shared" si="39"/>
        <v>42980.208333333328</v>
      </c>
      <c r="T444" s="11">
        <f t="shared" si="40"/>
        <v>42996.208333333328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 s="5">
        <f t="shared" si="41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11">
        <f t="shared" si="39"/>
        <v>40451.208333333336</v>
      </c>
      <c r="T445" s="11">
        <f t="shared" si="40"/>
        <v>40470.208333333336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 s="5">
        <f t="shared" si="41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11">
        <f t="shared" si="39"/>
        <v>40748.208333333336</v>
      </c>
      <c r="T446" s="11">
        <f t="shared" si="40"/>
        <v>40750.208333333336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 s="5">
        <f t="shared" si="41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11">
        <f t="shared" si="39"/>
        <v>40515.25</v>
      </c>
      <c r="T447" s="11">
        <f t="shared" si="40"/>
        <v>40536.25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 s="5">
        <f t="shared" si="41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11">
        <f t="shared" si="39"/>
        <v>41261.25</v>
      </c>
      <c r="T448" s="11">
        <f t="shared" si="40"/>
        <v>41263.25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 s="5">
        <f t="shared" si="41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11">
        <f t="shared" si="39"/>
        <v>43088.25</v>
      </c>
      <c r="T449" s="11">
        <f t="shared" si="40"/>
        <v>43104.25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 s="5">
        <f t="shared" si="41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11">
        <f t="shared" si="39"/>
        <v>41378.208333333336</v>
      </c>
      <c r="T450" s="11">
        <f t="shared" si="40"/>
        <v>41380.208333333336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(E451/D451)*100</f>
        <v>967</v>
      </c>
      <c r="G451" t="s">
        <v>20</v>
      </c>
      <c r="H451" s="5">
        <f t="shared" si="41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LEFT(P451,SEARCH("/",P451)-1)</f>
        <v>games</v>
      </c>
      <c r="R451" t="str">
        <f t="shared" ref="R451:R514" si="44">RIGHT(P451,LEN(P451)-SEARCH("/",P451))</f>
        <v>video games</v>
      </c>
      <c r="S451" s="11">
        <f t="shared" ref="S451:S514" si="45">(((L451/60)/60)/24)+DATE(1970,1,1)</f>
        <v>43530.25</v>
      </c>
      <c r="T451" s="11">
        <f t="shared" ref="T451:T514" si="46">(((M451/60)/60)/24)+DATE(1970,1,1)</f>
        <v>43547.208333333328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 s="5">
        <f t="shared" ref="H452:H515" si="47">(E452/I452)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11">
        <f t="shared" si="45"/>
        <v>43394.208333333328</v>
      </c>
      <c r="T452" s="11">
        <f t="shared" si="46"/>
        <v>43417.25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 s="5">
        <f t="shared" si="47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11">
        <f t="shared" si="45"/>
        <v>42935.208333333328</v>
      </c>
      <c r="T453" s="11">
        <f t="shared" si="46"/>
        <v>42966.208333333328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 s="5">
        <f t="shared" si="47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11">
        <f t="shared" si="45"/>
        <v>40365.208333333336</v>
      </c>
      <c r="T454" s="11">
        <f t="shared" si="46"/>
        <v>40366.208333333336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 s="5">
        <f t="shared" si="47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11">
        <f t="shared" si="45"/>
        <v>42705.25</v>
      </c>
      <c r="T455" s="11">
        <f t="shared" si="46"/>
        <v>42746.25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 s="5">
        <f t="shared" si="47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11">
        <f t="shared" si="45"/>
        <v>41568.208333333336</v>
      </c>
      <c r="T456" s="11">
        <f t="shared" si="46"/>
        <v>41604.25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 s="5">
        <f t="shared" si="47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11">
        <f t="shared" si="45"/>
        <v>40809.208333333336</v>
      </c>
      <c r="T457" s="11">
        <f t="shared" si="46"/>
        <v>40832.208333333336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 s="5">
        <f t="shared" si="47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11">
        <f t="shared" si="45"/>
        <v>43141.25</v>
      </c>
      <c r="T458" s="11">
        <f t="shared" si="46"/>
        <v>43141.25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 s="5">
        <f t="shared" si="47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11">
        <f t="shared" si="45"/>
        <v>42657.208333333328</v>
      </c>
      <c r="T459" s="11">
        <f t="shared" si="46"/>
        <v>42659.208333333328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 s="5">
        <f t="shared" si="47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11">
        <f t="shared" si="45"/>
        <v>40265.208333333336</v>
      </c>
      <c r="T460" s="11">
        <f t="shared" si="46"/>
        <v>40309.208333333336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 s="5">
        <f t="shared" si="47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11">
        <f t="shared" si="45"/>
        <v>42001.25</v>
      </c>
      <c r="T461" s="11">
        <f t="shared" si="46"/>
        <v>42026.25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 s="5">
        <f t="shared" si="47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11">
        <f t="shared" si="45"/>
        <v>40399.208333333336</v>
      </c>
      <c r="T462" s="11">
        <f t="shared" si="46"/>
        <v>40402.208333333336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 s="5">
        <f t="shared" si="47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11">
        <f t="shared" si="45"/>
        <v>41757.208333333336</v>
      </c>
      <c r="T463" s="11">
        <f t="shared" si="46"/>
        <v>41777.208333333336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 s="5">
        <f t="shared" si="47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11">
        <f t="shared" si="45"/>
        <v>41304.25</v>
      </c>
      <c r="T464" s="11">
        <f t="shared" si="46"/>
        <v>41342.25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 s="5">
        <f t="shared" si="47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11">
        <f t="shared" si="45"/>
        <v>41639.25</v>
      </c>
      <c r="T465" s="11">
        <f t="shared" si="46"/>
        <v>41643.25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 s="5">
        <f t="shared" si="47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11">
        <f t="shared" si="45"/>
        <v>43142.25</v>
      </c>
      <c r="T466" s="11">
        <f t="shared" si="46"/>
        <v>43156.25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 s="5">
        <f t="shared" si="47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11">
        <f t="shared" si="45"/>
        <v>43127.25</v>
      </c>
      <c r="T467" s="11">
        <f t="shared" si="46"/>
        <v>43136.25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 s="5">
        <f t="shared" si="47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11">
        <f t="shared" si="45"/>
        <v>41409.208333333336</v>
      </c>
      <c r="T468" s="11">
        <f t="shared" si="46"/>
        <v>41432.208333333336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 s="5">
        <f t="shared" si="47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11">
        <f t="shared" si="45"/>
        <v>42331.25</v>
      </c>
      <c r="T469" s="11">
        <f t="shared" si="46"/>
        <v>42338.25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 s="5">
        <f t="shared" si="47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11">
        <f t="shared" si="45"/>
        <v>43569.208333333328</v>
      </c>
      <c r="T470" s="11">
        <f t="shared" si="46"/>
        <v>43585.208333333328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 s="5">
        <f t="shared" si="47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11">
        <f t="shared" si="45"/>
        <v>42142.208333333328</v>
      </c>
      <c r="T471" s="11">
        <f t="shared" si="46"/>
        <v>42144.208333333328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 s="5">
        <f t="shared" si="47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11">
        <f t="shared" si="45"/>
        <v>42716.25</v>
      </c>
      <c r="T472" s="11">
        <f t="shared" si="46"/>
        <v>42723.25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 s="5">
        <f t="shared" si="47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11">
        <f t="shared" si="45"/>
        <v>41031.208333333336</v>
      </c>
      <c r="T473" s="11">
        <f t="shared" si="46"/>
        <v>41031.208333333336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 s="5">
        <f t="shared" si="47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11">
        <f t="shared" si="45"/>
        <v>43535.208333333328</v>
      </c>
      <c r="T474" s="11">
        <f t="shared" si="46"/>
        <v>43589.208333333328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 s="5">
        <f t="shared" si="47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11">
        <f t="shared" si="45"/>
        <v>43277.208333333328</v>
      </c>
      <c r="T475" s="11">
        <f t="shared" si="46"/>
        <v>43278.208333333328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 s="5">
        <f t="shared" si="47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11">
        <f t="shared" si="45"/>
        <v>41989.25</v>
      </c>
      <c r="T476" s="11">
        <f t="shared" si="46"/>
        <v>41990.25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 s="5">
        <f t="shared" si="47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11">
        <f t="shared" si="45"/>
        <v>41450.208333333336</v>
      </c>
      <c r="T477" s="11">
        <f t="shared" si="46"/>
        <v>41454.208333333336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 s="5">
        <f t="shared" si="47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11">
        <f t="shared" si="45"/>
        <v>43322.208333333328</v>
      </c>
      <c r="T478" s="11">
        <f t="shared" si="46"/>
        <v>43328.208333333328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 s="5">
        <f t="shared" si="47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11">
        <f t="shared" si="45"/>
        <v>40720.208333333336</v>
      </c>
      <c r="T479" s="11">
        <f t="shared" si="46"/>
        <v>40747.208333333336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 s="5">
        <f t="shared" si="47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11">
        <f t="shared" si="45"/>
        <v>42072.208333333328</v>
      </c>
      <c r="T480" s="11">
        <f t="shared" si="46"/>
        <v>42084.208333333328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 s="5">
        <f t="shared" si="47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11">
        <f t="shared" si="45"/>
        <v>42945.208333333328</v>
      </c>
      <c r="T481" s="11">
        <f t="shared" si="46"/>
        <v>42947.208333333328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 s="5">
        <f t="shared" si="47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11">
        <f t="shared" si="45"/>
        <v>40248.25</v>
      </c>
      <c r="T482" s="11">
        <f t="shared" si="46"/>
        <v>40257.208333333336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 s="5">
        <f t="shared" si="47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11">
        <f t="shared" si="45"/>
        <v>41913.208333333336</v>
      </c>
      <c r="T483" s="11">
        <f t="shared" si="46"/>
        <v>41955.25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 s="5">
        <f t="shared" si="47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11">
        <f t="shared" si="45"/>
        <v>40963.25</v>
      </c>
      <c r="T484" s="11">
        <f t="shared" si="46"/>
        <v>40974.25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 s="5">
        <f t="shared" si="47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11">
        <f t="shared" si="45"/>
        <v>43811.25</v>
      </c>
      <c r="T485" s="11">
        <f t="shared" si="46"/>
        <v>43818.25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 s="5">
        <f t="shared" si="47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11">
        <f t="shared" si="45"/>
        <v>41855.208333333336</v>
      </c>
      <c r="T486" s="11">
        <f t="shared" si="46"/>
        <v>41904.208333333336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 s="5">
        <f t="shared" si="47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11">
        <f t="shared" si="45"/>
        <v>43626.208333333328</v>
      </c>
      <c r="T487" s="11">
        <f t="shared" si="46"/>
        <v>43667.208333333328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 s="5">
        <f t="shared" si="47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11">
        <f t="shared" si="45"/>
        <v>43168.25</v>
      </c>
      <c r="T488" s="11">
        <f t="shared" si="46"/>
        <v>43183.208333333328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 s="5">
        <f t="shared" si="47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11">
        <f t="shared" si="45"/>
        <v>42845.208333333328</v>
      </c>
      <c r="T489" s="11">
        <f t="shared" si="46"/>
        <v>42878.208333333328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 s="5">
        <f t="shared" si="47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11">
        <f t="shared" si="45"/>
        <v>42403.25</v>
      </c>
      <c r="T490" s="11">
        <f t="shared" si="46"/>
        <v>42420.25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 s="5">
        <f t="shared" si="47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11">
        <f t="shared" si="45"/>
        <v>40406.208333333336</v>
      </c>
      <c r="T491" s="11">
        <f t="shared" si="46"/>
        <v>40411.208333333336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 s="5">
        <f t="shared" si="47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11">
        <f t="shared" si="45"/>
        <v>43786.25</v>
      </c>
      <c r="T492" s="11">
        <f t="shared" si="46"/>
        <v>43793.25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 s="5">
        <f t="shared" si="47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11">
        <f t="shared" si="45"/>
        <v>41456.208333333336</v>
      </c>
      <c r="T493" s="11">
        <f t="shared" si="46"/>
        <v>41482.208333333336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 s="5">
        <f t="shared" si="47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11">
        <f t="shared" si="45"/>
        <v>40336.208333333336</v>
      </c>
      <c r="T494" s="11">
        <f t="shared" si="46"/>
        <v>40371.208333333336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 s="5">
        <f t="shared" si="47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11">
        <f t="shared" si="45"/>
        <v>43645.208333333328</v>
      </c>
      <c r="T495" s="11">
        <f t="shared" si="46"/>
        <v>43658.208333333328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 s="5">
        <f t="shared" si="47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11">
        <f t="shared" si="45"/>
        <v>40990.208333333336</v>
      </c>
      <c r="T496" s="11">
        <f t="shared" si="46"/>
        <v>40991.208333333336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 s="5">
        <f t="shared" si="47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11">
        <f t="shared" si="45"/>
        <v>41800.208333333336</v>
      </c>
      <c r="T497" s="11">
        <f t="shared" si="46"/>
        <v>41804.208333333336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 s="5">
        <f t="shared" si="47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11">
        <f t="shared" si="45"/>
        <v>42876.208333333328</v>
      </c>
      <c r="T498" s="11">
        <f t="shared" si="46"/>
        <v>42893.208333333328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 s="5">
        <f t="shared" si="47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11">
        <f t="shared" si="45"/>
        <v>42724.25</v>
      </c>
      <c r="T499" s="11">
        <f t="shared" si="46"/>
        <v>42724.25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 s="5">
        <f t="shared" si="47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11">
        <f t="shared" si="45"/>
        <v>42005.25</v>
      </c>
      <c r="T500" s="11">
        <f t="shared" si="46"/>
        <v>42007.25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 s="5">
        <f t="shared" si="47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11">
        <f t="shared" si="45"/>
        <v>42444.208333333328</v>
      </c>
      <c r="T501" s="11">
        <f t="shared" si="46"/>
        <v>42449.208333333328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 s="5" t="e">
        <f t="shared" si="47"/>
        <v>#DIV/0!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11">
        <f t="shared" si="45"/>
        <v>41395.208333333336</v>
      </c>
      <c r="T502" s="11">
        <f t="shared" si="46"/>
        <v>41423.208333333336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 s="5">
        <f t="shared" si="47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11">
        <f t="shared" si="45"/>
        <v>41345.208333333336</v>
      </c>
      <c r="T503" s="11">
        <f t="shared" si="46"/>
        <v>41347.208333333336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 s="5">
        <f t="shared" si="47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11">
        <f t="shared" si="45"/>
        <v>41117.208333333336</v>
      </c>
      <c r="T504" s="11">
        <f t="shared" si="46"/>
        <v>41146.208333333336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 s="5">
        <f t="shared" si="47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11">
        <f t="shared" si="45"/>
        <v>42186.208333333328</v>
      </c>
      <c r="T505" s="11">
        <f t="shared" si="46"/>
        <v>42206.208333333328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 s="5">
        <f t="shared" si="47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11">
        <f t="shared" si="45"/>
        <v>42142.208333333328</v>
      </c>
      <c r="T506" s="11">
        <f t="shared" si="46"/>
        <v>42143.208333333328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 s="5">
        <f t="shared" si="47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11">
        <f t="shared" si="45"/>
        <v>41341.25</v>
      </c>
      <c r="T507" s="11">
        <f t="shared" si="46"/>
        <v>41383.208333333336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 s="5">
        <f t="shared" si="47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11">
        <f t="shared" si="45"/>
        <v>43062.25</v>
      </c>
      <c r="T508" s="11">
        <f t="shared" si="46"/>
        <v>43079.25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 s="5">
        <f t="shared" si="47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11">
        <f t="shared" si="45"/>
        <v>41373.208333333336</v>
      </c>
      <c r="T509" s="11">
        <f t="shared" si="46"/>
        <v>41422.208333333336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 s="5">
        <f t="shared" si="47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11">
        <f t="shared" si="45"/>
        <v>43310.208333333328</v>
      </c>
      <c r="T510" s="11">
        <f t="shared" si="46"/>
        <v>43331.208333333328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 s="5">
        <f t="shared" si="47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11">
        <f t="shared" si="45"/>
        <v>41034.208333333336</v>
      </c>
      <c r="T511" s="11">
        <f t="shared" si="46"/>
        <v>41044.208333333336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 s="5">
        <f t="shared" si="47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11">
        <f t="shared" si="45"/>
        <v>43251.208333333328</v>
      </c>
      <c r="T512" s="11">
        <f t="shared" si="46"/>
        <v>43275.208333333328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 s="5">
        <f t="shared" si="47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11">
        <f t="shared" si="45"/>
        <v>43671.208333333328</v>
      </c>
      <c r="T513" s="11">
        <f t="shared" si="46"/>
        <v>43681.208333333328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 s="5">
        <f t="shared" si="47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11">
        <f t="shared" si="45"/>
        <v>41825.208333333336</v>
      </c>
      <c r="T514" s="11">
        <f t="shared" si="46"/>
        <v>41826.208333333336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(E515/D515)*100</f>
        <v>39.277108433734945</v>
      </c>
      <c r="G515" t="s">
        <v>74</v>
      </c>
      <c r="H515" s="5">
        <f t="shared" si="47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LEFT(P515,SEARCH("/",P515)-1)</f>
        <v>film &amp; video</v>
      </c>
      <c r="R515" t="str">
        <f t="shared" ref="R515:R578" si="50">RIGHT(P515,LEN(P515)-SEARCH("/",P515))</f>
        <v>television</v>
      </c>
      <c r="S515" s="11">
        <f t="shared" ref="S515:S578" si="51">(((L515/60)/60)/24)+DATE(1970,1,1)</f>
        <v>40430.208333333336</v>
      </c>
      <c r="T515" s="11">
        <f t="shared" ref="T515:T578" si="52">(((M515/60)/60)/24)+DATE(1970,1,1)</f>
        <v>40432.208333333336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 s="5">
        <f t="shared" ref="H516:H579" si="53">(E516/I516)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11">
        <f t="shared" si="51"/>
        <v>41614.25</v>
      </c>
      <c r="T516" s="11">
        <f t="shared" si="52"/>
        <v>41619.25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 s="5">
        <f t="shared" si="5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11">
        <f t="shared" si="51"/>
        <v>40900.25</v>
      </c>
      <c r="T517" s="11">
        <f t="shared" si="52"/>
        <v>40902.25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 s="5">
        <f t="shared" si="53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11">
        <f t="shared" si="51"/>
        <v>40396.208333333336</v>
      </c>
      <c r="T518" s="11">
        <f t="shared" si="52"/>
        <v>40434.208333333336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 s="5">
        <f t="shared" si="53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11">
        <f t="shared" si="51"/>
        <v>42860.208333333328</v>
      </c>
      <c r="T519" s="11">
        <f t="shared" si="52"/>
        <v>42865.208333333328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 s="5">
        <f t="shared" si="53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11">
        <f t="shared" si="51"/>
        <v>43154.25</v>
      </c>
      <c r="T520" s="11">
        <f t="shared" si="52"/>
        <v>43156.25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 s="5">
        <f t="shared" si="53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11">
        <f t="shared" si="51"/>
        <v>42012.25</v>
      </c>
      <c r="T521" s="11">
        <f t="shared" si="52"/>
        <v>42026.25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 s="5">
        <f t="shared" si="53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11">
        <f t="shared" si="51"/>
        <v>43574.208333333328</v>
      </c>
      <c r="T522" s="11">
        <f t="shared" si="52"/>
        <v>43577.208333333328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 s="5">
        <f t="shared" si="53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11">
        <f t="shared" si="51"/>
        <v>42605.208333333328</v>
      </c>
      <c r="T523" s="11">
        <f t="shared" si="52"/>
        <v>42611.208333333328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 s="5">
        <f t="shared" si="53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11">
        <f t="shared" si="51"/>
        <v>41093.208333333336</v>
      </c>
      <c r="T524" s="11">
        <f t="shared" si="52"/>
        <v>41105.208333333336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 s="5">
        <f t="shared" si="53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11">
        <f t="shared" si="51"/>
        <v>40241.25</v>
      </c>
      <c r="T525" s="11">
        <f t="shared" si="52"/>
        <v>40246.25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 s="5">
        <f t="shared" si="53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11">
        <f t="shared" si="51"/>
        <v>40294.208333333336</v>
      </c>
      <c r="T526" s="11">
        <f t="shared" si="52"/>
        <v>40307.208333333336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 s="5">
        <f t="shared" si="53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11">
        <f t="shared" si="51"/>
        <v>40505.25</v>
      </c>
      <c r="T527" s="11">
        <f t="shared" si="52"/>
        <v>40509.25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 s="5">
        <f t="shared" si="53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11">
        <f t="shared" si="51"/>
        <v>42364.25</v>
      </c>
      <c r="T528" s="11">
        <f t="shared" si="52"/>
        <v>42401.25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 s="5">
        <f t="shared" si="53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11">
        <f t="shared" si="51"/>
        <v>42405.25</v>
      </c>
      <c r="T529" s="11">
        <f t="shared" si="52"/>
        <v>42441.25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 s="5">
        <f t="shared" si="53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11">
        <f t="shared" si="51"/>
        <v>41601.25</v>
      </c>
      <c r="T530" s="11">
        <f t="shared" si="52"/>
        <v>41646.25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 s="5">
        <f t="shared" si="53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11">
        <f t="shared" si="51"/>
        <v>41769.208333333336</v>
      </c>
      <c r="T531" s="11">
        <f t="shared" si="52"/>
        <v>41797.208333333336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 s="5">
        <f t="shared" si="53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11">
        <f t="shared" si="51"/>
        <v>40421.208333333336</v>
      </c>
      <c r="T532" s="11">
        <f t="shared" si="52"/>
        <v>40435.208333333336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 s="5">
        <f t="shared" si="53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11">
        <f t="shared" si="51"/>
        <v>41589.25</v>
      </c>
      <c r="T533" s="11">
        <f t="shared" si="52"/>
        <v>41645.25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 s="5">
        <f t="shared" si="5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11">
        <f t="shared" si="51"/>
        <v>43125.25</v>
      </c>
      <c r="T534" s="11">
        <f t="shared" si="52"/>
        <v>43126.25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 s="5">
        <f t="shared" si="53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11">
        <f t="shared" si="51"/>
        <v>41479.208333333336</v>
      </c>
      <c r="T535" s="11">
        <f t="shared" si="52"/>
        <v>41515.208333333336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 s="5">
        <f t="shared" si="53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11">
        <f t="shared" si="51"/>
        <v>43329.208333333328</v>
      </c>
      <c r="T536" s="11">
        <f t="shared" si="52"/>
        <v>43330.208333333328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 s="5">
        <f t="shared" si="53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11">
        <f t="shared" si="51"/>
        <v>43259.208333333328</v>
      </c>
      <c r="T537" s="11">
        <f t="shared" si="52"/>
        <v>43261.208333333328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 s="5">
        <f t="shared" si="53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11">
        <f t="shared" si="51"/>
        <v>40414.208333333336</v>
      </c>
      <c r="T538" s="11">
        <f t="shared" si="52"/>
        <v>40440.208333333336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 s="5">
        <f t="shared" si="53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11">
        <f t="shared" si="51"/>
        <v>43342.208333333328</v>
      </c>
      <c r="T539" s="11">
        <f t="shared" si="52"/>
        <v>43365.208333333328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 s="5">
        <f t="shared" si="53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11">
        <f t="shared" si="51"/>
        <v>41539.208333333336</v>
      </c>
      <c r="T540" s="11">
        <f t="shared" si="52"/>
        <v>41555.208333333336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 s="5">
        <f t="shared" si="53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11">
        <f t="shared" si="51"/>
        <v>43647.208333333328</v>
      </c>
      <c r="T541" s="11">
        <f t="shared" si="52"/>
        <v>43653.208333333328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 s="5">
        <f t="shared" si="53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11">
        <f t="shared" si="51"/>
        <v>43225.208333333328</v>
      </c>
      <c r="T542" s="11">
        <f t="shared" si="52"/>
        <v>43247.208333333328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 s="5">
        <f t="shared" si="53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11">
        <f t="shared" si="51"/>
        <v>42165.208333333328</v>
      </c>
      <c r="T543" s="11">
        <f t="shared" si="52"/>
        <v>42191.208333333328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 s="5">
        <f t="shared" si="53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11">
        <f t="shared" si="51"/>
        <v>42391.25</v>
      </c>
      <c r="T544" s="11">
        <f t="shared" si="52"/>
        <v>42421.25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 s="5">
        <f t="shared" si="53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11">
        <f t="shared" si="51"/>
        <v>41528.208333333336</v>
      </c>
      <c r="T545" s="11">
        <f t="shared" si="52"/>
        <v>41543.208333333336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 s="5">
        <f t="shared" si="53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11">
        <f t="shared" si="51"/>
        <v>42377.25</v>
      </c>
      <c r="T546" s="11">
        <f t="shared" si="52"/>
        <v>42390.25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 s="5">
        <f t="shared" si="53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11">
        <f t="shared" si="51"/>
        <v>43824.25</v>
      </c>
      <c r="T547" s="11">
        <f t="shared" si="52"/>
        <v>43844.25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 s="5">
        <f t="shared" si="53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11">
        <f t="shared" si="51"/>
        <v>43360.208333333328</v>
      </c>
      <c r="T548" s="11">
        <f t="shared" si="52"/>
        <v>43363.208333333328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 s="5">
        <f t="shared" si="53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11">
        <f t="shared" si="51"/>
        <v>42029.25</v>
      </c>
      <c r="T549" s="11">
        <f t="shared" si="52"/>
        <v>42041.25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 s="5">
        <f t="shared" si="53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11">
        <f t="shared" si="51"/>
        <v>42461.208333333328</v>
      </c>
      <c r="T550" s="11">
        <f t="shared" si="52"/>
        <v>42474.208333333328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 s="5">
        <f t="shared" si="53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11">
        <f t="shared" si="51"/>
        <v>41422.208333333336</v>
      </c>
      <c r="T551" s="11">
        <f t="shared" si="52"/>
        <v>41431.208333333336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 s="5">
        <f t="shared" si="53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11">
        <f t="shared" si="51"/>
        <v>40968.25</v>
      </c>
      <c r="T552" s="11">
        <f t="shared" si="52"/>
        <v>40989.208333333336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 s="5">
        <f t="shared" si="53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11">
        <f t="shared" si="51"/>
        <v>41993.25</v>
      </c>
      <c r="T553" s="11">
        <f t="shared" si="52"/>
        <v>42033.25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 s="5">
        <f t="shared" si="53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11">
        <f t="shared" si="51"/>
        <v>42700.25</v>
      </c>
      <c r="T554" s="11">
        <f t="shared" si="52"/>
        <v>42702.25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 s="5">
        <f t="shared" si="53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11">
        <f t="shared" si="51"/>
        <v>40545.25</v>
      </c>
      <c r="T555" s="11">
        <f t="shared" si="52"/>
        <v>40546.25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 s="5">
        <f t="shared" si="5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11">
        <f t="shared" si="51"/>
        <v>42723.25</v>
      </c>
      <c r="T556" s="11">
        <f t="shared" si="52"/>
        <v>42729.25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 s="5">
        <f t="shared" si="53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11">
        <f t="shared" si="51"/>
        <v>41731.208333333336</v>
      </c>
      <c r="T557" s="11">
        <f t="shared" si="52"/>
        <v>41762.208333333336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 s="5">
        <f t="shared" si="53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11">
        <f t="shared" si="51"/>
        <v>40792.208333333336</v>
      </c>
      <c r="T558" s="11">
        <f t="shared" si="52"/>
        <v>40799.208333333336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 s="5">
        <f t="shared" si="53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11">
        <f t="shared" si="51"/>
        <v>42279.208333333328</v>
      </c>
      <c r="T559" s="11">
        <f t="shared" si="52"/>
        <v>42282.208333333328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 s="5">
        <f t="shared" si="53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11">
        <f t="shared" si="51"/>
        <v>42424.25</v>
      </c>
      <c r="T560" s="11">
        <f t="shared" si="52"/>
        <v>42467.208333333328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 s="5">
        <f t="shared" si="53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11">
        <f t="shared" si="51"/>
        <v>42584.208333333328</v>
      </c>
      <c r="T561" s="11">
        <f t="shared" si="52"/>
        <v>42591.208333333328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 s="5">
        <f t="shared" si="53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11">
        <f t="shared" si="51"/>
        <v>40865.25</v>
      </c>
      <c r="T562" s="11">
        <f t="shared" si="52"/>
        <v>40905.25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 s="5">
        <f t="shared" si="53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11">
        <f t="shared" si="51"/>
        <v>40833.208333333336</v>
      </c>
      <c r="T563" s="11">
        <f t="shared" si="52"/>
        <v>40835.208333333336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 s="5">
        <f t="shared" si="53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11">
        <f t="shared" si="51"/>
        <v>43536.208333333328</v>
      </c>
      <c r="T564" s="11">
        <f t="shared" si="52"/>
        <v>43538.208333333328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 s="5">
        <f t="shared" si="53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11">
        <f t="shared" si="51"/>
        <v>43417.25</v>
      </c>
      <c r="T565" s="11">
        <f t="shared" si="52"/>
        <v>43437.25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 s="5">
        <f t="shared" si="53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11">
        <f t="shared" si="51"/>
        <v>42078.208333333328</v>
      </c>
      <c r="T566" s="11">
        <f t="shared" si="52"/>
        <v>42086.208333333328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 s="5">
        <f t="shared" si="53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11">
        <f t="shared" si="51"/>
        <v>40862.25</v>
      </c>
      <c r="T567" s="11">
        <f t="shared" si="52"/>
        <v>40882.25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 s="5">
        <f t="shared" si="53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11">
        <f t="shared" si="51"/>
        <v>42424.25</v>
      </c>
      <c r="T568" s="11">
        <f t="shared" si="52"/>
        <v>42447.208333333328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 s="5">
        <f t="shared" si="53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11">
        <f t="shared" si="51"/>
        <v>41830.208333333336</v>
      </c>
      <c r="T569" s="11">
        <f t="shared" si="52"/>
        <v>41832.208333333336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 s="5">
        <f t="shared" si="53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11">
        <f t="shared" si="51"/>
        <v>40374.208333333336</v>
      </c>
      <c r="T570" s="11">
        <f t="shared" si="52"/>
        <v>40419.208333333336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 s="5">
        <f t="shared" si="53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11">
        <f t="shared" si="51"/>
        <v>40554.25</v>
      </c>
      <c r="T571" s="11">
        <f t="shared" si="52"/>
        <v>40566.25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 s="5">
        <f t="shared" si="53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11">
        <f t="shared" si="51"/>
        <v>41993.25</v>
      </c>
      <c r="T572" s="11">
        <f t="shared" si="52"/>
        <v>41999.25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 s="5">
        <f t="shared" si="53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11">
        <f t="shared" si="51"/>
        <v>42174.208333333328</v>
      </c>
      <c r="T573" s="11">
        <f t="shared" si="52"/>
        <v>42221.208333333328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 s="5">
        <f t="shared" si="53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11">
        <f t="shared" si="51"/>
        <v>42275.208333333328</v>
      </c>
      <c r="T574" s="11">
        <f t="shared" si="52"/>
        <v>42291.208333333328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 s="5">
        <f t="shared" si="53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11">
        <f t="shared" si="51"/>
        <v>41761.208333333336</v>
      </c>
      <c r="T575" s="11">
        <f t="shared" si="52"/>
        <v>41763.208333333336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 s="5">
        <f t="shared" si="53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11">
        <f t="shared" si="51"/>
        <v>43806.25</v>
      </c>
      <c r="T576" s="11">
        <f t="shared" si="52"/>
        <v>43816.25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 s="5">
        <f t="shared" si="53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11">
        <f t="shared" si="51"/>
        <v>41779.208333333336</v>
      </c>
      <c r="T577" s="11">
        <f t="shared" si="52"/>
        <v>41782.208333333336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 s="5">
        <f t="shared" si="53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11">
        <f t="shared" si="51"/>
        <v>43040.208333333328</v>
      </c>
      <c r="T578" s="11">
        <f t="shared" si="52"/>
        <v>43057.25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(E579/D579)*100</f>
        <v>18.853658536585368</v>
      </c>
      <c r="G579" t="s">
        <v>74</v>
      </c>
      <c r="H579" s="5">
        <f t="shared" si="53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LEFT(P579,SEARCH("/",P579)-1)</f>
        <v>music</v>
      </c>
      <c r="R579" t="str">
        <f t="shared" ref="R579:R642" si="56">RIGHT(P579,LEN(P579)-SEARCH("/",P579))</f>
        <v>jazz</v>
      </c>
      <c r="S579" s="11">
        <f t="shared" ref="S579:S642" si="57">(((L579/60)/60)/24)+DATE(1970,1,1)</f>
        <v>40613.25</v>
      </c>
      <c r="T579" s="11">
        <f t="shared" ref="T579:T642" si="58">(((M579/60)/60)/24)+DATE(1970,1,1)</f>
        <v>40639.208333333336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 s="5">
        <f t="shared" ref="H580:H643" si="59">(E580/I580)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11">
        <f t="shared" si="57"/>
        <v>40878.25</v>
      </c>
      <c r="T580" s="11">
        <f t="shared" si="58"/>
        <v>40881.25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 s="5">
        <f t="shared" si="59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11">
        <f t="shared" si="57"/>
        <v>40762.208333333336</v>
      </c>
      <c r="T581" s="11">
        <f t="shared" si="58"/>
        <v>40774.208333333336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 s="5">
        <f t="shared" si="5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11">
        <f t="shared" si="57"/>
        <v>41696.25</v>
      </c>
      <c r="T582" s="11">
        <f t="shared" si="58"/>
        <v>41704.25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 s="5">
        <f t="shared" si="59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11">
        <f t="shared" si="57"/>
        <v>40662.208333333336</v>
      </c>
      <c r="T583" s="11">
        <f t="shared" si="58"/>
        <v>40677.208333333336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 s="5">
        <f t="shared" si="59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11">
        <f t="shared" si="57"/>
        <v>42165.208333333328</v>
      </c>
      <c r="T584" s="11">
        <f t="shared" si="58"/>
        <v>42170.208333333328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 s="5">
        <f t="shared" si="5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11">
        <f t="shared" si="57"/>
        <v>40959.25</v>
      </c>
      <c r="T585" s="11">
        <f t="shared" si="58"/>
        <v>40976.25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 s="5">
        <f t="shared" si="5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11">
        <f t="shared" si="57"/>
        <v>41024.208333333336</v>
      </c>
      <c r="T586" s="11">
        <f t="shared" si="58"/>
        <v>41038.208333333336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 s="5">
        <f t="shared" si="5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11">
        <f t="shared" si="57"/>
        <v>40255.208333333336</v>
      </c>
      <c r="T587" s="11">
        <f t="shared" si="58"/>
        <v>40265.208333333336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 s="5">
        <f t="shared" si="5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11">
        <f t="shared" si="57"/>
        <v>40499.25</v>
      </c>
      <c r="T588" s="11">
        <f t="shared" si="58"/>
        <v>40518.25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 s="5">
        <f t="shared" si="59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11">
        <f t="shared" si="57"/>
        <v>43484.25</v>
      </c>
      <c r="T589" s="11">
        <f t="shared" si="58"/>
        <v>43536.208333333328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 s="5">
        <f t="shared" si="5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11">
        <f t="shared" si="57"/>
        <v>40262.208333333336</v>
      </c>
      <c r="T590" s="11">
        <f t="shared" si="58"/>
        <v>40293.208333333336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 s="5">
        <f t="shared" si="5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11">
        <f t="shared" si="57"/>
        <v>42190.208333333328</v>
      </c>
      <c r="T591" s="11">
        <f t="shared" si="58"/>
        <v>42197.208333333328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 s="5">
        <f t="shared" si="59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11">
        <f t="shared" si="57"/>
        <v>41994.25</v>
      </c>
      <c r="T592" s="11">
        <f t="shared" si="58"/>
        <v>42005.25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 s="5">
        <f t="shared" si="59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11">
        <f t="shared" si="57"/>
        <v>40373.208333333336</v>
      </c>
      <c r="T593" s="11">
        <f t="shared" si="58"/>
        <v>40383.208333333336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 s="5">
        <f t="shared" si="5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11">
        <f t="shared" si="57"/>
        <v>41789.208333333336</v>
      </c>
      <c r="T594" s="11">
        <f t="shared" si="58"/>
        <v>41798.208333333336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 s="5">
        <f t="shared" si="5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11">
        <f t="shared" si="57"/>
        <v>41724.208333333336</v>
      </c>
      <c r="T595" s="11">
        <f t="shared" si="58"/>
        <v>41737.208333333336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 s="5">
        <f t="shared" si="5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11">
        <f t="shared" si="57"/>
        <v>42548.208333333328</v>
      </c>
      <c r="T596" s="11">
        <f t="shared" si="58"/>
        <v>42551.208333333328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 s="5">
        <f t="shared" si="5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11">
        <f t="shared" si="57"/>
        <v>40253.208333333336</v>
      </c>
      <c r="T597" s="11">
        <f t="shared" si="58"/>
        <v>40274.208333333336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 s="5">
        <f t="shared" si="5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11">
        <f t="shared" si="57"/>
        <v>42434.25</v>
      </c>
      <c r="T598" s="11">
        <f t="shared" si="58"/>
        <v>42441.25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 s="5">
        <f t="shared" si="5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11">
        <f t="shared" si="57"/>
        <v>43786.25</v>
      </c>
      <c r="T599" s="11">
        <f t="shared" si="58"/>
        <v>43804.25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 s="5">
        <f t="shared" si="5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11">
        <f t="shared" si="57"/>
        <v>40344.208333333336</v>
      </c>
      <c r="T600" s="11">
        <f t="shared" si="58"/>
        <v>40373.208333333336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 s="5">
        <f t="shared" si="59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11">
        <f t="shared" si="57"/>
        <v>42047.25</v>
      </c>
      <c r="T601" s="11">
        <f t="shared" si="58"/>
        <v>42055.25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 s="5">
        <f t="shared" si="5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11">
        <f t="shared" si="57"/>
        <v>41485.208333333336</v>
      </c>
      <c r="T602" s="11">
        <f t="shared" si="58"/>
        <v>41497.208333333336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 s="5">
        <f t="shared" si="5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11">
        <f t="shared" si="57"/>
        <v>41789.208333333336</v>
      </c>
      <c r="T603" s="11">
        <f t="shared" si="58"/>
        <v>41806.208333333336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 s="5">
        <f t="shared" si="5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11">
        <f t="shared" si="57"/>
        <v>42160.208333333328</v>
      </c>
      <c r="T604" s="11">
        <f t="shared" si="58"/>
        <v>42171.208333333328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 s="5">
        <f t="shared" si="5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11">
        <f t="shared" si="57"/>
        <v>43573.208333333328</v>
      </c>
      <c r="T605" s="11">
        <f t="shared" si="58"/>
        <v>43600.208333333328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 s="5">
        <f t="shared" si="5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11">
        <f t="shared" si="57"/>
        <v>40565.25</v>
      </c>
      <c r="T606" s="11">
        <f t="shared" si="58"/>
        <v>40586.25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 s="5">
        <f t="shared" si="5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11">
        <f t="shared" si="57"/>
        <v>42280.208333333328</v>
      </c>
      <c r="T607" s="11">
        <f t="shared" si="58"/>
        <v>42321.25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 s="5">
        <f t="shared" si="59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11">
        <f t="shared" si="57"/>
        <v>42436.25</v>
      </c>
      <c r="T608" s="11">
        <f t="shared" si="58"/>
        <v>42447.208333333328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 s="5">
        <f t="shared" si="5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11">
        <f t="shared" si="57"/>
        <v>41721.208333333336</v>
      </c>
      <c r="T609" s="11">
        <f t="shared" si="58"/>
        <v>41723.208333333336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 s="5">
        <f t="shared" si="5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11">
        <f t="shared" si="57"/>
        <v>43530.25</v>
      </c>
      <c r="T610" s="11">
        <f t="shared" si="58"/>
        <v>43534.25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 s="5">
        <f t="shared" si="5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11">
        <f t="shared" si="57"/>
        <v>43481.25</v>
      </c>
      <c r="T611" s="11">
        <f t="shared" si="58"/>
        <v>43498.25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 s="5">
        <f t="shared" si="5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11">
        <f t="shared" si="57"/>
        <v>41259.25</v>
      </c>
      <c r="T612" s="11">
        <f t="shared" si="58"/>
        <v>41273.25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 s="5">
        <f t="shared" si="59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11">
        <f t="shared" si="57"/>
        <v>41480.208333333336</v>
      </c>
      <c r="T613" s="11">
        <f t="shared" si="58"/>
        <v>41492.208333333336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 s="5">
        <f t="shared" si="5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11">
        <f t="shared" si="57"/>
        <v>40474.208333333336</v>
      </c>
      <c r="T614" s="11">
        <f t="shared" si="58"/>
        <v>40497.25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 s="5">
        <f t="shared" si="59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11">
        <f t="shared" si="57"/>
        <v>42973.208333333328</v>
      </c>
      <c r="T615" s="11">
        <f t="shared" si="58"/>
        <v>42982.208333333328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 s="5">
        <f t="shared" si="5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11">
        <f t="shared" si="57"/>
        <v>42746.25</v>
      </c>
      <c r="T616" s="11">
        <f t="shared" si="58"/>
        <v>42764.25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 s="5">
        <f t="shared" si="5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11">
        <f t="shared" si="57"/>
        <v>42489.208333333328</v>
      </c>
      <c r="T617" s="11">
        <f t="shared" si="58"/>
        <v>42499.208333333328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 s="5">
        <f t="shared" si="5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11">
        <f t="shared" si="57"/>
        <v>41537.208333333336</v>
      </c>
      <c r="T618" s="11">
        <f t="shared" si="58"/>
        <v>41538.208333333336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 s="5">
        <f t="shared" si="59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11">
        <f t="shared" si="57"/>
        <v>41794.208333333336</v>
      </c>
      <c r="T619" s="11">
        <f t="shared" si="58"/>
        <v>41804.208333333336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 s="5">
        <f t="shared" si="5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11">
        <f t="shared" si="57"/>
        <v>41396.208333333336</v>
      </c>
      <c r="T620" s="11">
        <f t="shared" si="58"/>
        <v>41417.208333333336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 s="5">
        <f t="shared" si="5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11">
        <f t="shared" si="57"/>
        <v>40669.208333333336</v>
      </c>
      <c r="T621" s="11">
        <f t="shared" si="58"/>
        <v>40670.208333333336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 s="5">
        <f t="shared" si="59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11">
        <f t="shared" si="57"/>
        <v>42559.208333333328</v>
      </c>
      <c r="T622" s="11">
        <f t="shared" si="58"/>
        <v>42563.208333333328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 s="5">
        <f t="shared" si="5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11">
        <f t="shared" si="57"/>
        <v>42626.208333333328</v>
      </c>
      <c r="T623" s="11">
        <f t="shared" si="58"/>
        <v>42631.208333333328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 s="5">
        <f t="shared" si="59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11">
        <f t="shared" si="57"/>
        <v>43205.208333333328</v>
      </c>
      <c r="T624" s="11">
        <f t="shared" si="58"/>
        <v>43231.208333333328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 s="5">
        <f t="shared" si="5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11">
        <f t="shared" si="57"/>
        <v>42201.208333333328</v>
      </c>
      <c r="T625" s="11">
        <f t="shared" si="58"/>
        <v>42206.208333333328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 s="5">
        <f t="shared" si="5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11">
        <f t="shared" si="57"/>
        <v>42029.25</v>
      </c>
      <c r="T626" s="11">
        <f t="shared" si="58"/>
        <v>42035.25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 s="5">
        <f t="shared" si="59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11">
        <f t="shared" si="57"/>
        <v>43857.25</v>
      </c>
      <c r="T627" s="11">
        <f t="shared" si="58"/>
        <v>43871.25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 s="5">
        <f t="shared" si="5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11">
        <f t="shared" si="57"/>
        <v>40449.208333333336</v>
      </c>
      <c r="T628" s="11">
        <f t="shared" si="58"/>
        <v>40458.208333333336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 s="5">
        <f t="shared" si="5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11">
        <f t="shared" si="57"/>
        <v>40345.208333333336</v>
      </c>
      <c r="T629" s="11">
        <f t="shared" si="58"/>
        <v>40369.208333333336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 s="5">
        <f t="shared" si="59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11">
        <f t="shared" si="57"/>
        <v>40455.208333333336</v>
      </c>
      <c r="T630" s="11">
        <f t="shared" si="58"/>
        <v>40458.208333333336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 s="5">
        <f t="shared" si="5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11">
        <f t="shared" si="57"/>
        <v>42557.208333333328</v>
      </c>
      <c r="T631" s="11">
        <f t="shared" si="58"/>
        <v>42559.208333333328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 s="5">
        <f t="shared" si="59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11">
        <f t="shared" si="57"/>
        <v>43586.208333333328</v>
      </c>
      <c r="T632" s="11">
        <f t="shared" si="58"/>
        <v>43597.208333333328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 s="5">
        <f t="shared" si="5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11">
        <f t="shared" si="57"/>
        <v>43550.208333333328</v>
      </c>
      <c r="T633" s="11">
        <f t="shared" si="58"/>
        <v>43554.208333333328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 s="5">
        <f t="shared" si="5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11">
        <f t="shared" si="57"/>
        <v>41945.208333333336</v>
      </c>
      <c r="T634" s="11">
        <f t="shared" si="58"/>
        <v>41963.25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 s="5">
        <f t="shared" si="5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11">
        <f t="shared" si="57"/>
        <v>42315.25</v>
      </c>
      <c r="T635" s="11">
        <f t="shared" si="58"/>
        <v>42319.25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 s="5">
        <f t="shared" si="5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11">
        <f t="shared" si="57"/>
        <v>42819.208333333328</v>
      </c>
      <c r="T636" s="11">
        <f t="shared" si="58"/>
        <v>42833.208333333328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 s="5">
        <f t="shared" si="5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11">
        <f t="shared" si="57"/>
        <v>41314.25</v>
      </c>
      <c r="T637" s="11">
        <f t="shared" si="58"/>
        <v>41346.208333333336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 s="5">
        <f t="shared" si="5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11">
        <f t="shared" si="57"/>
        <v>40926.25</v>
      </c>
      <c r="T638" s="11">
        <f t="shared" si="58"/>
        <v>40971.25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 s="5">
        <f t="shared" si="59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11">
        <f t="shared" si="57"/>
        <v>42688.25</v>
      </c>
      <c r="T639" s="11">
        <f t="shared" si="58"/>
        <v>42696.25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 s="5">
        <f t="shared" si="59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11">
        <f t="shared" si="57"/>
        <v>40386.208333333336</v>
      </c>
      <c r="T640" s="11">
        <f t="shared" si="58"/>
        <v>40398.208333333336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 s="5">
        <f t="shared" si="59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11">
        <f t="shared" si="57"/>
        <v>43309.208333333328</v>
      </c>
      <c r="T641" s="11">
        <f t="shared" si="58"/>
        <v>43309.208333333328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 s="5">
        <f t="shared" si="5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11">
        <f t="shared" si="57"/>
        <v>42387.25</v>
      </c>
      <c r="T642" s="11">
        <f t="shared" si="58"/>
        <v>42390.25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(E643/D643)*100</f>
        <v>119.96808510638297</v>
      </c>
      <c r="G643" t="s">
        <v>20</v>
      </c>
      <c r="H643" s="5">
        <f t="shared" si="5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LEFT(P643,SEARCH("/",P643)-1)</f>
        <v>theater</v>
      </c>
      <c r="R643" t="str">
        <f t="shared" ref="R643:R706" si="62">RIGHT(P643,LEN(P643)-SEARCH("/",P643))</f>
        <v>plays</v>
      </c>
      <c r="S643" s="11">
        <f t="shared" ref="S643:S706" si="63">(((L643/60)/60)/24)+DATE(1970,1,1)</f>
        <v>42786.25</v>
      </c>
      <c r="T643" s="11">
        <f t="shared" ref="T643:T706" si="64">(((M643/60)/60)/24)+DATE(1970,1,1)</f>
        <v>42814.208333333328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 s="5">
        <f t="shared" ref="H644:H707" si="65">(E644/I644)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11">
        <f t="shared" si="63"/>
        <v>43451.25</v>
      </c>
      <c r="T644" s="11">
        <f t="shared" si="64"/>
        <v>43460.25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 s="5">
        <f t="shared" si="65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11">
        <f t="shared" si="63"/>
        <v>42795.25</v>
      </c>
      <c r="T645" s="11">
        <f t="shared" si="64"/>
        <v>42813.208333333328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 s="5">
        <f t="shared" si="65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11">
        <f t="shared" si="63"/>
        <v>43452.25</v>
      </c>
      <c r="T646" s="11">
        <f t="shared" si="64"/>
        <v>43468.25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 s="5">
        <f t="shared" si="65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11">
        <f t="shared" si="63"/>
        <v>43369.208333333328</v>
      </c>
      <c r="T647" s="11">
        <f t="shared" si="64"/>
        <v>43390.208333333328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 s="5">
        <f t="shared" si="65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11">
        <f t="shared" si="63"/>
        <v>41346.208333333336</v>
      </c>
      <c r="T648" s="11">
        <f t="shared" si="64"/>
        <v>41357.208333333336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 s="5">
        <f t="shared" si="65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11">
        <f t="shared" si="63"/>
        <v>43199.208333333328</v>
      </c>
      <c r="T649" s="11">
        <f t="shared" si="64"/>
        <v>43223.208333333328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 s="5">
        <f t="shared" si="65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11">
        <f t="shared" si="63"/>
        <v>42922.208333333328</v>
      </c>
      <c r="T650" s="11">
        <f t="shared" si="64"/>
        <v>42940.208333333328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 s="5">
        <f t="shared" si="65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11">
        <f t="shared" si="63"/>
        <v>40471.208333333336</v>
      </c>
      <c r="T651" s="11">
        <f t="shared" si="64"/>
        <v>40482.208333333336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 s="5">
        <f t="shared" si="65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11">
        <f t="shared" si="63"/>
        <v>41828.208333333336</v>
      </c>
      <c r="T652" s="11">
        <f t="shared" si="64"/>
        <v>41855.208333333336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 s="5">
        <f t="shared" si="65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11">
        <f t="shared" si="63"/>
        <v>41692.25</v>
      </c>
      <c r="T653" s="11">
        <f t="shared" si="64"/>
        <v>41707.25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 s="5">
        <f t="shared" si="65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11">
        <f t="shared" si="63"/>
        <v>42587.208333333328</v>
      </c>
      <c r="T654" s="11">
        <f t="shared" si="64"/>
        <v>42630.208333333328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 s="5">
        <f t="shared" si="65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11">
        <f t="shared" si="63"/>
        <v>42468.208333333328</v>
      </c>
      <c r="T655" s="11">
        <f t="shared" si="64"/>
        <v>42470.208333333328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 s="5">
        <f t="shared" si="65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11">
        <f t="shared" si="63"/>
        <v>42240.208333333328</v>
      </c>
      <c r="T656" s="11">
        <f t="shared" si="64"/>
        <v>42245.208333333328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 s="5">
        <f t="shared" si="65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11">
        <f t="shared" si="63"/>
        <v>42796.25</v>
      </c>
      <c r="T657" s="11">
        <f t="shared" si="64"/>
        <v>42809.208333333328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 s="5">
        <f t="shared" si="65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11">
        <f t="shared" si="63"/>
        <v>43097.25</v>
      </c>
      <c r="T658" s="11">
        <f t="shared" si="64"/>
        <v>43102.25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 s="5">
        <f t="shared" si="65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11">
        <f t="shared" si="63"/>
        <v>43096.25</v>
      </c>
      <c r="T659" s="11">
        <f t="shared" si="64"/>
        <v>43112.25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 s="5">
        <f t="shared" si="65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11">
        <f t="shared" si="63"/>
        <v>42246.208333333328</v>
      </c>
      <c r="T660" s="11">
        <f t="shared" si="64"/>
        <v>42269.208333333328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 s="5">
        <f t="shared" si="65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11">
        <f t="shared" si="63"/>
        <v>40570.25</v>
      </c>
      <c r="T661" s="11">
        <f t="shared" si="64"/>
        <v>40571.25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 s="5">
        <f t="shared" si="65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11">
        <f t="shared" si="63"/>
        <v>42237.208333333328</v>
      </c>
      <c r="T662" s="11">
        <f t="shared" si="64"/>
        <v>42246.208333333328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 s="5">
        <f t="shared" si="65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11">
        <f t="shared" si="63"/>
        <v>40996.208333333336</v>
      </c>
      <c r="T663" s="11">
        <f t="shared" si="64"/>
        <v>41026.208333333336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 s="5">
        <f t="shared" si="65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11">
        <f t="shared" si="63"/>
        <v>43443.25</v>
      </c>
      <c r="T664" s="11">
        <f t="shared" si="64"/>
        <v>43447.25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 s="5">
        <f t="shared" si="65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11">
        <f t="shared" si="63"/>
        <v>40458.208333333336</v>
      </c>
      <c r="T665" s="11">
        <f t="shared" si="64"/>
        <v>40481.208333333336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 s="5">
        <f t="shared" si="65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11">
        <f t="shared" si="63"/>
        <v>40959.25</v>
      </c>
      <c r="T666" s="11">
        <f t="shared" si="64"/>
        <v>40969.25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 s="5">
        <f t="shared" si="65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11">
        <f t="shared" si="63"/>
        <v>40733.208333333336</v>
      </c>
      <c r="T667" s="11">
        <f t="shared" si="64"/>
        <v>40747.208333333336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 s="5">
        <f t="shared" si="65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11">
        <f t="shared" si="63"/>
        <v>41516.208333333336</v>
      </c>
      <c r="T668" s="11">
        <f t="shared" si="64"/>
        <v>41522.208333333336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 s="5">
        <f t="shared" si="65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11">
        <f t="shared" si="63"/>
        <v>41892.208333333336</v>
      </c>
      <c r="T669" s="11">
        <f t="shared" si="64"/>
        <v>41901.208333333336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 s="5">
        <f t="shared" si="65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11">
        <f t="shared" si="63"/>
        <v>41122.208333333336</v>
      </c>
      <c r="T670" s="11">
        <f t="shared" si="64"/>
        <v>41134.208333333336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 s="5">
        <f t="shared" si="65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11">
        <f t="shared" si="63"/>
        <v>42912.208333333328</v>
      </c>
      <c r="T671" s="11">
        <f t="shared" si="64"/>
        <v>42921.208333333328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 s="5">
        <f t="shared" si="65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11">
        <f t="shared" si="63"/>
        <v>42425.25</v>
      </c>
      <c r="T672" s="11">
        <f t="shared" si="64"/>
        <v>42437.25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 s="5">
        <f t="shared" si="65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11">
        <f t="shared" si="63"/>
        <v>40390.208333333336</v>
      </c>
      <c r="T673" s="11">
        <f t="shared" si="64"/>
        <v>40394.208333333336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 s="5">
        <f t="shared" si="65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11">
        <f t="shared" si="63"/>
        <v>43180.208333333328</v>
      </c>
      <c r="T674" s="11">
        <f t="shared" si="64"/>
        <v>43190.208333333328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 s="5">
        <f t="shared" si="65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11">
        <f t="shared" si="63"/>
        <v>42475.208333333328</v>
      </c>
      <c r="T675" s="11">
        <f t="shared" si="64"/>
        <v>42496.208333333328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 s="5">
        <f t="shared" si="65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11">
        <f t="shared" si="63"/>
        <v>40774.208333333336</v>
      </c>
      <c r="T676" s="11">
        <f t="shared" si="64"/>
        <v>40821.208333333336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 s="5">
        <f t="shared" si="65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11">
        <f t="shared" si="63"/>
        <v>43719.208333333328</v>
      </c>
      <c r="T677" s="11">
        <f t="shared" si="64"/>
        <v>43726.208333333328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 s="5">
        <f t="shared" si="65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11">
        <f t="shared" si="63"/>
        <v>41178.208333333336</v>
      </c>
      <c r="T678" s="11">
        <f t="shared" si="64"/>
        <v>41187.208333333336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 s="5">
        <f t="shared" si="65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11">
        <f t="shared" si="63"/>
        <v>42561.208333333328</v>
      </c>
      <c r="T679" s="11">
        <f t="shared" si="64"/>
        <v>42611.208333333328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 s="5">
        <f t="shared" si="65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11">
        <f t="shared" si="63"/>
        <v>43484.25</v>
      </c>
      <c r="T680" s="11">
        <f t="shared" si="64"/>
        <v>43486.25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 s="5">
        <f t="shared" si="65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11">
        <f t="shared" si="63"/>
        <v>43756.208333333328</v>
      </c>
      <c r="T681" s="11">
        <f t="shared" si="64"/>
        <v>43761.208333333328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 s="5">
        <f t="shared" si="65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11">
        <f t="shared" si="63"/>
        <v>43813.25</v>
      </c>
      <c r="T682" s="11">
        <f t="shared" si="64"/>
        <v>43815.25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 s="5">
        <f t="shared" si="65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11">
        <f t="shared" si="63"/>
        <v>40898.25</v>
      </c>
      <c r="T683" s="11">
        <f t="shared" si="64"/>
        <v>40904.25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 s="5">
        <f t="shared" si="65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11">
        <f t="shared" si="63"/>
        <v>41619.25</v>
      </c>
      <c r="T684" s="11">
        <f t="shared" si="64"/>
        <v>41628.25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 s="5">
        <f t="shared" si="65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11">
        <f t="shared" si="63"/>
        <v>43359.208333333328</v>
      </c>
      <c r="T685" s="11">
        <f t="shared" si="64"/>
        <v>43361.208333333328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 s="5">
        <f t="shared" si="65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11">
        <f t="shared" si="63"/>
        <v>40358.208333333336</v>
      </c>
      <c r="T686" s="11">
        <f t="shared" si="64"/>
        <v>40378.208333333336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 s="5">
        <f t="shared" si="65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11">
        <f t="shared" si="63"/>
        <v>42239.208333333328</v>
      </c>
      <c r="T687" s="11">
        <f t="shared" si="64"/>
        <v>42263.208333333328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 s="5">
        <f t="shared" si="65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11">
        <f t="shared" si="63"/>
        <v>43186.208333333328</v>
      </c>
      <c r="T688" s="11">
        <f t="shared" si="64"/>
        <v>43197.208333333328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 s="5">
        <f t="shared" si="65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11">
        <f t="shared" si="63"/>
        <v>42806.25</v>
      </c>
      <c r="T689" s="11">
        <f t="shared" si="64"/>
        <v>42809.208333333328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 s="5">
        <f t="shared" si="65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11">
        <f t="shared" si="63"/>
        <v>43475.25</v>
      </c>
      <c r="T690" s="11">
        <f t="shared" si="64"/>
        <v>43491.25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 s="5">
        <f t="shared" si="65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11">
        <f t="shared" si="63"/>
        <v>41576.208333333336</v>
      </c>
      <c r="T691" s="11">
        <f t="shared" si="64"/>
        <v>41588.25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 s="5">
        <f t="shared" si="65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11">
        <f t="shared" si="63"/>
        <v>40874.25</v>
      </c>
      <c r="T692" s="11">
        <f t="shared" si="64"/>
        <v>40880.25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 s="5">
        <f t="shared" si="65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11">
        <f t="shared" si="63"/>
        <v>41185.208333333336</v>
      </c>
      <c r="T693" s="11">
        <f t="shared" si="64"/>
        <v>41202.208333333336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 s="5">
        <f t="shared" si="65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11">
        <f t="shared" si="63"/>
        <v>43655.208333333328</v>
      </c>
      <c r="T694" s="11">
        <f t="shared" si="64"/>
        <v>43673.208333333328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 s="5">
        <f t="shared" si="65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11">
        <f t="shared" si="63"/>
        <v>43025.208333333328</v>
      </c>
      <c r="T695" s="11">
        <f t="shared" si="64"/>
        <v>43042.208333333328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 s="5">
        <f t="shared" si="65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11">
        <f t="shared" si="63"/>
        <v>43066.25</v>
      </c>
      <c r="T696" s="11">
        <f t="shared" si="64"/>
        <v>43103.25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 s="5">
        <f t="shared" si="65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11">
        <f t="shared" si="63"/>
        <v>42322.25</v>
      </c>
      <c r="T697" s="11">
        <f t="shared" si="64"/>
        <v>42338.25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 s="5">
        <f t="shared" si="65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11">
        <f t="shared" si="63"/>
        <v>42114.208333333328</v>
      </c>
      <c r="T698" s="11">
        <f t="shared" si="64"/>
        <v>42115.208333333328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 s="5">
        <f t="shared" si="65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11">
        <f t="shared" si="63"/>
        <v>43190.208333333328</v>
      </c>
      <c r="T699" s="11">
        <f t="shared" si="64"/>
        <v>43192.208333333328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 s="5">
        <f t="shared" si="65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11">
        <f t="shared" si="63"/>
        <v>40871.25</v>
      </c>
      <c r="T700" s="11">
        <f t="shared" si="64"/>
        <v>40885.25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 s="5">
        <f t="shared" si="65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11">
        <f t="shared" si="63"/>
        <v>43641.208333333328</v>
      </c>
      <c r="T701" s="11">
        <f t="shared" si="64"/>
        <v>43642.208333333328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 s="5">
        <f t="shared" si="65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11">
        <f t="shared" si="63"/>
        <v>40203.25</v>
      </c>
      <c r="T702" s="11">
        <f t="shared" si="64"/>
        <v>40218.25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 s="5">
        <f t="shared" si="65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11">
        <f t="shared" si="63"/>
        <v>40629.208333333336</v>
      </c>
      <c r="T703" s="11">
        <f t="shared" si="64"/>
        <v>40636.208333333336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 s="5">
        <f t="shared" si="65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11">
        <f t="shared" si="63"/>
        <v>41477.208333333336</v>
      </c>
      <c r="T704" s="11">
        <f t="shared" si="64"/>
        <v>41482.208333333336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 s="5">
        <f t="shared" si="65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11">
        <f t="shared" si="63"/>
        <v>41020.208333333336</v>
      </c>
      <c r="T705" s="11">
        <f t="shared" si="64"/>
        <v>41037.208333333336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 s="5">
        <f t="shared" si="65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11">
        <f t="shared" si="63"/>
        <v>42555.208333333328</v>
      </c>
      <c r="T706" s="11">
        <f t="shared" si="64"/>
        <v>42570.208333333328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(E707/D707)*100</f>
        <v>99.026517383618156</v>
      </c>
      <c r="G707" t="s">
        <v>14</v>
      </c>
      <c r="H707" s="5">
        <f t="shared" si="65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LEFT(P707,SEARCH("/",P707)-1)</f>
        <v>publishing</v>
      </c>
      <c r="R707" t="str">
        <f t="shared" ref="R707:R770" si="68">RIGHT(P707,LEN(P707)-SEARCH("/",P707))</f>
        <v>nonfiction</v>
      </c>
      <c r="S707" s="11">
        <f t="shared" ref="S707:S770" si="69">(((L707/60)/60)/24)+DATE(1970,1,1)</f>
        <v>41619.25</v>
      </c>
      <c r="T707" s="11">
        <f t="shared" ref="T707:T770" si="70">(((M707/60)/60)/24)+DATE(1970,1,1)</f>
        <v>41623.25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 s="5">
        <f t="shared" ref="H708:H771" si="71">(E708/I708)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11">
        <f t="shared" si="69"/>
        <v>43471.25</v>
      </c>
      <c r="T708" s="11">
        <f t="shared" si="70"/>
        <v>43479.25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 s="5">
        <f t="shared" si="71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11">
        <f t="shared" si="69"/>
        <v>43442.25</v>
      </c>
      <c r="T709" s="11">
        <f t="shared" si="70"/>
        <v>43478.25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 s="5">
        <f t="shared" si="71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11">
        <f t="shared" si="69"/>
        <v>42877.208333333328</v>
      </c>
      <c r="T710" s="11">
        <f t="shared" si="70"/>
        <v>42887.208333333328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 s="5">
        <f t="shared" si="71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11">
        <f t="shared" si="69"/>
        <v>41018.208333333336</v>
      </c>
      <c r="T711" s="11">
        <f t="shared" si="70"/>
        <v>41025.208333333336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 s="5">
        <f t="shared" si="71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11">
        <f t="shared" si="69"/>
        <v>43295.208333333328</v>
      </c>
      <c r="T712" s="11">
        <f t="shared" si="70"/>
        <v>43302.208333333328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 s="5">
        <f t="shared" si="71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11">
        <f t="shared" si="69"/>
        <v>42393.25</v>
      </c>
      <c r="T713" s="11">
        <f t="shared" si="70"/>
        <v>42395.25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 s="5">
        <f t="shared" si="71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11">
        <f t="shared" si="69"/>
        <v>42559.208333333328</v>
      </c>
      <c r="T714" s="11">
        <f t="shared" si="70"/>
        <v>42600.208333333328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 s="5">
        <f t="shared" si="71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11">
        <f t="shared" si="69"/>
        <v>42604.208333333328</v>
      </c>
      <c r="T715" s="11">
        <f t="shared" si="70"/>
        <v>42616.208333333328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 s="5">
        <f t="shared" si="71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11">
        <f t="shared" si="69"/>
        <v>41870.208333333336</v>
      </c>
      <c r="T716" s="11">
        <f t="shared" si="70"/>
        <v>41871.208333333336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 s="5">
        <f t="shared" si="71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11">
        <f t="shared" si="69"/>
        <v>40397.208333333336</v>
      </c>
      <c r="T717" s="11">
        <f t="shared" si="70"/>
        <v>40402.208333333336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 s="5">
        <f t="shared" si="71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11">
        <f t="shared" si="69"/>
        <v>41465.208333333336</v>
      </c>
      <c r="T718" s="11">
        <f t="shared" si="70"/>
        <v>41493.208333333336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 s="5">
        <f t="shared" si="71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11">
        <f t="shared" si="69"/>
        <v>40777.208333333336</v>
      </c>
      <c r="T719" s="11">
        <f t="shared" si="70"/>
        <v>40798.208333333336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 s="5">
        <f t="shared" si="71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11">
        <f t="shared" si="69"/>
        <v>41442.208333333336</v>
      </c>
      <c r="T720" s="11">
        <f t="shared" si="70"/>
        <v>41468.208333333336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 s="5">
        <f t="shared" si="71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11">
        <f t="shared" si="69"/>
        <v>41058.208333333336</v>
      </c>
      <c r="T721" s="11">
        <f t="shared" si="70"/>
        <v>41069.208333333336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 s="5">
        <f t="shared" si="71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11">
        <f t="shared" si="69"/>
        <v>43152.25</v>
      </c>
      <c r="T722" s="11">
        <f t="shared" si="70"/>
        <v>43166.25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 s="5">
        <f t="shared" si="71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11">
        <f t="shared" si="69"/>
        <v>43194.208333333328</v>
      </c>
      <c r="T723" s="11">
        <f t="shared" si="70"/>
        <v>43200.208333333328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 s="5">
        <f t="shared" si="71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11">
        <f t="shared" si="69"/>
        <v>43045.25</v>
      </c>
      <c r="T724" s="11">
        <f t="shared" si="70"/>
        <v>43072.25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 s="5">
        <f t="shared" si="71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11">
        <f t="shared" si="69"/>
        <v>42431.25</v>
      </c>
      <c r="T725" s="11">
        <f t="shared" si="70"/>
        <v>42452.208333333328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 s="5">
        <f t="shared" si="71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11">
        <f t="shared" si="69"/>
        <v>41934.208333333336</v>
      </c>
      <c r="T726" s="11">
        <f t="shared" si="70"/>
        <v>41936.208333333336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 s="5">
        <f t="shared" si="71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11">
        <f t="shared" si="69"/>
        <v>41958.25</v>
      </c>
      <c r="T727" s="11">
        <f t="shared" si="70"/>
        <v>41960.25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 s="5">
        <f t="shared" si="71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11">
        <f t="shared" si="69"/>
        <v>40476.208333333336</v>
      </c>
      <c r="T728" s="11">
        <f t="shared" si="70"/>
        <v>40482.208333333336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 s="5">
        <f t="shared" si="71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11">
        <f t="shared" si="69"/>
        <v>43485.25</v>
      </c>
      <c r="T729" s="11">
        <f t="shared" si="70"/>
        <v>43543.208333333328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 s="5">
        <f t="shared" si="71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11">
        <f t="shared" si="69"/>
        <v>42515.208333333328</v>
      </c>
      <c r="T730" s="11">
        <f t="shared" si="70"/>
        <v>42526.208333333328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 s="5">
        <f t="shared" si="71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11">
        <f t="shared" si="69"/>
        <v>41309.25</v>
      </c>
      <c r="T731" s="11">
        <f t="shared" si="70"/>
        <v>41311.25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 s="5">
        <f t="shared" si="71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11">
        <f t="shared" si="69"/>
        <v>42147.208333333328</v>
      </c>
      <c r="T732" s="11">
        <f t="shared" si="70"/>
        <v>42153.208333333328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 s="5">
        <f t="shared" si="71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11">
        <f t="shared" si="69"/>
        <v>42939.208333333328</v>
      </c>
      <c r="T733" s="11">
        <f t="shared" si="70"/>
        <v>42940.208333333328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 s="5">
        <f t="shared" si="71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11">
        <f t="shared" si="69"/>
        <v>42816.208333333328</v>
      </c>
      <c r="T734" s="11">
        <f t="shared" si="70"/>
        <v>42839.208333333328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 s="5">
        <f t="shared" si="71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11">
        <f t="shared" si="69"/>
        <v>41844.208333333336</v>
      </c>
      <c r="T735" s="11">
        <f t="shared" si="70"/>
        <v>41857.208333333336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 s="5">
        <f t="shared" si="71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11">
        <f t="shared" si="69"/>
        <v>42763.25</v>
      </c>
      <c r="T736" s="11">
        <f t="shared" si="70"/>
        <v>42775.25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 s="5">
        <f t="shared" si="71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11">
        <f t="shared" si="69"/>
        <v>42459.208333333328</v>
      </c>
      <c r="T737" s="11">
        <f t="shared" si="70"/>
        <v>42466.208333333328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 s="5">
        <f t="shared" si="71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11">
        <f t="shared" si="69"/>
        <v>42055.25</v>
      </c>
      <c r="T738" s="11">
        <f t="shared" si="70"/>
        <v>42059.25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 s="5">
        <f t="shared" si="71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11">
        <f t="shared" si="69"/>
        <v>42685.25</v>
      </c>
      <c r="T739" s="11">
        <f t="shared" si="70"/>
        <v>42697.25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 s="5">
        <f t="shared" si="71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11">
        <f t="shared" si="69"/>
        <v>41959.25</v>
      </c>
      <c r="T740" s="11">
        <f t="shared" si="70"/>
        <v>41981.25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 s="5">
        <f t="shared" si="71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11">
        <f t="shared" si="69"/>
        <v>41089.208333333336</v>
      </c>
      <c r="T741" s="11">
        <f t="shared" si="70"/>
        <v>41090.208333333336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 s="5">
        <f t="shared" si="71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11">
        <f t="shared" si="69"/>
        <v>42769.25</v>
      </c>
      <c r="T742" s="11">
        <f t="shared" si="70"/>
        <v>42772.25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 s="5">
        <f t="shared" si="71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11">
        <f t="shared" si="69"/>
        <v>40321.208333333336</v>
      </c>
      <c r="T743" s="11">
        <f t="shared" si="70"/>
        <v>40322.208333333336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 s="5">
        <f t="shared" si="71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11">
        <f t="shared" si="69"/>
        <v>40197.25</v>
      </c>
      <c r="T744" s="11">
        <f t="shared" si="70"/>
        <v>40239.25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 s="5">
        <f t="shared" si="71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11">
        <f t="shared" si="69"/>
        <v>42298.208333333328</v>
      </c>
      <c r="T745" s="11">
        <f t="shared" si="70"/>
        <v>42304.208333333328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 s="5">
        <f t="shared" si="71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11">
        <f t="shared" si="69"/>
        <v>43322.208333333328</v>
      </c>
      <c r="T746" s="11">
        <f t="shared" si="70"/>
        <v>43324.208333333328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 s="5">
        <f t="shared" si="71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11">
        <f t="shared" si="69"/>
        <v>40328.208333333336</v>
      </c>
      <c r="T747" s="11">
        <f t="shared" si="70"/>
        <v>40355.208333333336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 s="5">
        <f t="shared" si="71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11">
        <f t="shared" si="69"/>
        <v>40825.208333333336</v>
      </c>
      <c r="T748" s="11">
        <f t="shared" si="70"/>
        <v>40830.208333333336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 s="5">
        <f t="shared" si="71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11">
        <f t="shared" si="69"/>
        <v>40423.208333333336</v>
      </c>
      <c r="T749" s="11">
        <f t="shared" si="70"/>
        <v>40434.208333333336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 s="5">
        <f t="shared" si="71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11">
        <f t="shared" si="69"/>
        <v>40238.25</v>
      </c>
      <c r="T750" s="11">
        <f t="shared" si="70"/>
        <v>40263.208333333336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 s="5">
        <f t="shared" si="71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11">
        <f t="shared" si="69"/>
        <v>41920.208333333336</v>
      </c>
      <c r="T751" s="11">
        <f t="shared" si="70"/>
        <v>41932.208333333336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 s="5">
        <f t="shared" si="71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11">
        <f t="shared" si="69"/>
        <v>40360.208333333336</v>
      </c>
      <c r="T752" s="11">
        <f t="shared" si="70"/>
        <v>40385.208333333336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 s="5">
        <f t="shared" si="71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11">
        <f t="shared" si="69"/>
        <v>42446.208333333328</v>
      </c>
      <c r="T753" s="11">
        <f t="shared" si="70"/>
        <v>42461.208333333328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 s="5">
        <f t="shared" si="71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11">
        <f t="shared" si="69"/>
        <v>40395.208333333336</v>
      </c>
      <c r="T754" s="11">
        <f t="shared" si="70"/>
        <v>40413.208333333336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 s="5">
        <f t="shared" si="71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11">
        <f t="shared" si="69"/>
        <v>40321.208333333336</v>
      </c>
      <c r="T755" s="11">
        <f t="shared" si="70"/>
        <v>40336.208333333336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 s="5">
        <f t="shared" si="71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11">
        <f t="shared" si="69"/>
        <v>41210.208333333336</v>
      </c>
      <c r="T756" s="11">
        <f t="shared" si="70"/>
        <v>41263.25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 s="5">
        <f t="shared" si="71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11">
        <f t="shared" si="69"/>
        <v>43096.25</v>
      </c>
      <c r="T757" s="11">
        <f t="shared" si="70"/>
        <v>43108.25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 s="5">
        <f t="shared" si="71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11">
        <f t="shared" si="69"/>
        <v>42024.25</v>
      </c>
      <c r="T758" s="11">
        <f t="shared" si="70"/>
        <v>42030.25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 s="5">
        <f t="shared" si="71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11">
        <f t="shared" si="69"/>
        <v>40675.208333333336</v>
      </c>
      <c r="T759" s="11">
        <f t="shared" si="70"/>
        <v>40679.208333333336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 s="5">
        <f t="shared" si="71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11">
        <f t="shared" si="69"/>
        <v>41936.208333333336</v>
      </c>
      <c r="T760" s="11">
        <f t="shared" si="70"/>
        <v>41945.208333333336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 s="5">
        <f t="shared" si="71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11">
        <f t="shared" si="69"/>
        <v>43136.25</v>
      </c>
      <c r="T761" s="11">
        <f t="shared" si="70"/>
        <v>43166.25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 s="5">
        <f t="shared" si="71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11">
        <f t="shared" si="69"/>
        <v>43678.208333333328</v>
      </c>
      <c r="T762" s="11">
        <f t="shared" si="70"/>
        <v>43707.208333333328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 s="5">
        <f t="shared" si="71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11">
        <f t="shared" si="69"/>
        <v>42938.208333333328</v>
      </c>
      <c r="T763" s="11">
        <f t="shared" si="70"/>
        <v>42943.208333333328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 s="5">
        <f t="shared" si="71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11">
        <f t="shared" si="69"/>
        <v>41241.25</v>
      </c>
      <c r="T764" s="11">
        <f t="shared" si="70"/>
        <v>41252.25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 s="5">
        <f t="shared" si="71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11">
        <f t="shared" si="69"/>
        <v>41037.208333333336</v>
      </c>
      <c r="T765" s="11">
        <f t="shared" si="70"/>
        <v>41072.208333333336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 s="5">
        <f t="shared" si="71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11">
        <f t="shared" si="69"/>
        <v>40676.208333333336</v>
      </c>
      <c r="T766" s="11">
        <f t="shared" si="70"/>
        <v>40684.208333333336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 s="5">
        <f t="shared" si="71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11">
        <f t="shared" si="69"/>
        <v>42840.208333333328</v>
      </c>
      <c r="T767" s="11">
        <f t="shared" si="70"/>
        <v>42865.208333333328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 s="5">
        <f t="shared" si="71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11">
        <f t="shared" si="69"/>
        <v>43362.208333333328</v>
      </c>
      <c r="T768" s="11">
        <f t="shared" si="70"/>
        <v>43363.208333333328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 s="5">
        <f t="shared" si="71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11">
        <f t="shared" si="69"/>
        <v>42283.208333333328</v>
      </c>
      <c r="T769" s="11">
        <f t="shared" si="70"/>
        <v>42328.25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 s="5">
        <f t="shared" si="71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11">
        <f t="shared" si="69"/>
        <v>41619.25</v>
      </c>
      <c r="T770" s="11">
        <f t="shared" si="70"/>
        <v>41634.25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(E771/D771)*100</f>
        <v>86.867834394904463</v>
      </c>
      <c r="G771" t="s">
        <v>14</v>
      </c>
      <c r="H771" s="5">
        <f t="shared" si="71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LEFT(P771,SEARCH("/",P771)-1)</f>
        <v>games</v>
      </c>
      <c r="R771" t="str">
        <f t="shared" ref="R771:R834" si="74">RIGHT(P771,LEN(P771)-SEARCH("/",P771))</f>
        <v>video games</v>
      </c>
      <c r="S771" s="11">
        <f t="shared" ref="S771:S834" si="75">(((L771/60)/60)/24)+DATE(1970,1,1)</f>
        <v>41501.208333333336</v>
      </c>
      <c r="T771" s="11">
        <f t="shared" ref="T771:T834" si="76">(((M771/60)/60)/24)+DATE(1970,1,1)</f>
        <v>41527.208333333336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 s="5">
        <f t="shared" ref="H772:H835" si="77">(E772/I772)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11">
        <f t="shared" si="75"/>
        <v>41743.208333333336</v>
      </c>
      <c r="T772" s="11">
        <f t="shared" si="76"/>
        <v>41750.208333333336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 s="5">
        <f t="shared" si="77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11">
        <f t="shared" si="75"/>
        <v>43491.25</v>
      </c>
      <c r="T773" s="11">
        <f t="shared" si="76"/>
        <v>43518.25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 s="5">
        <f t="shared" si="77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11">
        <f t="shared" si="75"/>
        <v>43505.25</v>
      </c>
      <c r="T774" s="11">
        <f t="shared" si="76"/>
        <v>43509.25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 s="5">
        <f t="shared" si="77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11">
        <f t="shared" si="75"/>
        <v>42838.208333333328</v>
      </c>
      <c r="T775" s="11">
        <f t="shared" si="76"/>
        <v>42848.208333333328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 s="5">
        <f t="shared" si="77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11">
        <f t="shared" si="75"/>
        <v>42513.208333333328</v>
      </c>
      <c r="T776" s="11">
        <f t="shared" si="76"/>
        <v>42554.208333333328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 s="5">
        <f t="shared" si="77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11">
        <f t="shared" si="75"/>
        <v>41949.25</v>
      </c>
      <c r="T777" s="11">
        <f t="shared" si="76"/>
        <v>41959.25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 s="5">
        <f t="shared" si="77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11">
        <f t="shared" si="75"/>
        <v>43650.208333333328</v>
      </c>
      <c r="T778" s="11">
        <f t="shared" si="76"/>
        <v>43668.208333333328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 s="5">
        <f t="shared" si="77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11">
        <f t="shared" si="75"/>
        <v>40809.208333333336</v>
      </c>
      <c r="T779" s="11">
        <f t="shared" si="76"/>
        <v>40838.208333333336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 s="5">
        <f t="shared" si="77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11">
        <f t="shared" si="75"/>
        <v>40768.208333333336</v>
      </c>
      <c r="T780" s="11">
        <f t="shared" si="76"/>
        <v>40773.208333333336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 s="5">
        <f t="shared" si="77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11">
        <f t="shared" si="75"/>
        <v>42230.208333333328</v>
      </c>
      <c r="T781" s="11">
        <f t="shared" si="76"/>
        <v>42239.208333333328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 s="5">
        <f t="shared" si="77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11">
        <f t="shared" si="75"/>
        <v>42573.208333333328</v>
      </c>
      <c r="T782" s="11">
        <f t="shared" si="76"/>
        <v>42592.208333333328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 s="5">
        <f t="shared" si="77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11">
        <f t="shared" si="75"/>
        <v>40482.208333333336</v>
      </c>
      <c r="T783" s="11">
        <f t="shared" si="76"/>
        <v>40533.25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 s="5">
        <f t="shared" si="77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11">
        <f t="shared" si="75"/>
        <v>40603.25</v>
      </c>
      <c r="T784" s="11">
        <f t="shared" si="76"/>
        <v>40631.208333333336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 s="5">
        <f t="shared" si="77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11">
        <f t="shared" si="75"/>
        <v>41625.25</v>
      </c>
      <c r="T785" s="11">
        <f t="shared" si="76"/>
        <v>41632.25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 s="5">
        <f t="shared" si="77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11">
        <f t="shared" si="75"/>
        <v>42435.25</v>
      </c>
      <c r="T786" s="11">
        <f t="shared" si="76"/>
        <v>42446.208333333328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 s="5">
        <f t="shared" si="77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11">
        <f t="shared" si="75"/>
        <v>43582.208333333328</v>
      </c>
      <c r="T787" s="11">
        <f t="shared" si="76"/>
        <v>43616.208333333328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 s="5">
        <f t="shared" si="77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11">
        <f t="shared" si="75"/>
        <v>43186.208333333328</v>
      </c>
      <c r="T788" s="11">
        <f t="shared" si="76"/>
        <v>43193.208333333328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 s="5">
        <f t="shared" si="77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11">
        <f t="shared" si="75"/>
        <v>40684.208333333336</v>
      </c>
      <c r="T789" s="11">
        <f t="shared" si="76"/>
        <v>40693.208333333336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 s="5">
        <f t="shared" si="77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11">
        <f t="shared" si="75"/>
        <v>41202.208333333336</v>
      </c>
      <c r="T790" s="11">
        <f t="shared" si="76"/>
        <v>41223.25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 s="5">
        <f t="shared" si="77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11">
        <f t="shared" si="75"/>
        <v>41786.208333333336</v>
      </c>
      <c r="T791" s="11">
        <f t="shared" si="76"/>
        <v>41823.208333333336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 s="5">
        <f t="shared" si="77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11">
        <f t="shared" si="75"/>
        <v>40223.25</v>
      </c>
      <c r="T792" s="11">
        <f t="shared" si="76"/>
        <v>40229.25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 s="5">
        <f t="shared" si="77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11">
        <f t="shared" si="75"/>
        <v>42715.25</v>
      </c>
      <c r="T793" s="11">
        <f t="shared" si="76"/>
        <v>42731.25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 s="5">
        <f t="shared" si="77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11">
        <f t="shared" si="75"/>
        <v>41451.208333333336</v>
      </c>
      <c r="T794" s="11">
        <f t="shared" si="76"/>
        <v>41479.208333333336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 s="5">
        <f t="shared" si="77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11">
        <f t="shared" si="75"/>
        <v>41450.208333333336</v>
      </c>
      <c r="T795" s="11">
        <f t="shared" si="76"/>
        <v>41454.208333333336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 s="5">
        <f t="shared" si="77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11">
        <f t="shared" si="75"/>
        <v>43091.25</v>
      </c>
      <c r="T796" s="11">
        <f t="shared" si="76"/>
        <v>43103.25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 s="5">
        <f t="shared" si="77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11">
        <f t="shared" si="75"/>
        <v>42675.208333333328</v>
      </c>
      <c r="T797" s="11">
        <f t="shared" si="76"/>
        <v>42678.208333333328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 s="5">
        <f t="shared" si="77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11">
        <f t="shared" si="75"/>
        <v>41859.208333333336</v>
      </c>
      <c r="T798" s="11">
        <f t="shared" si="76"/>
        <v>41866.208333333336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 s="5">
        <f t="shared" si="77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11">
        <f t="shared" si="75"/>
        <v>43464.25</v>
      </c>
      <c r="T799" s="11">
        <f t="shared" si="76"/>
        <v>43487.25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 s="5">
        <f t="shared" si="77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11">
        <f t="shared" si="75"/>
        <v>41060.208333333336</v>
      </c>
      <c r="T800" s="11">
        <f t="shared" si="76"/>
        <v>41088.208333333336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 s="5">
        <f t="shared" si="77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11">
        <f t="shared" si="75"/>
        <v>42399.25</v>
      </c>
      <c r="T801" s="11">
        <f t="shared" si="76"/>
        <v>42403.25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 s="5">
        <f t="shared" si="77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11">
        <f t="shared" si="75"/>
        <v>42167.208333333328</v>
      </c>
      <c r="T802" s="11">
        <f t="shared" si="76"/>
        <v>42171.208333333328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 s="5">
        <f t="shared" si="77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11">
        <f t="shared" si="75"/>
        <v>43830.25</v>
      </c>
      <c r="T803" s="11">
        <f t="shared" si="76"/>
        <v>43852.25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 s="5">
        <f t="shared" si="77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11">
        <f t="shared" si="75"/>
        <v>43650.208333333328</v>
      </c>
      <c r="T804" s="11">
        <f t="shared" si="76"/>
        <v>43652.208333333328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 s="5">
        <f t="shared" si="77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11">
        <f t="shared" si="75"/>
        <v>43492.25</v>
      </c>
      <c r="T805" s="11">
        <f t="shared" si="76"/>
        <v>43526.25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 s="5">
        <f t="shared" si="77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11">
        <f t="shared" si="75"/>
        <v>43102.25</v>
      </c>
      <c r="T806" s="11">
        <f t="shared" si="76"/>
        <v>43122.25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 s="5">
        <f t="shared" si="77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11">
        <f t="shared" si="75"/>
        <v>41958.25</v>
      </c>
      <c r="T807" s="11">
        <f t="shared" si="76"/>
        <v>42009.25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 s="5">
        <f t="shared" si="77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11">
        <f t="shared" si="75"/>
        <v>40973.25</v>
      </c>
      <c r="T808" s="11">
        <f t="shared" si="76"/>
        <v>40997.208333333336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 s="5">
        <f t="shared" si="77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11">
        <f t="shared" si="75"/>
        <v>43753.208333333328</v>
      </c>
      <c r="T809" s="11">
        <f t="shared" si="76"/>
        <v>43797.25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 s="5">
        <f t="shared" si="77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11">
        <f t="shared" si="75"/>
        <v>42507.208333333328</v>
      </c>
      <c r="T810" s="11">
        <f t="shared" si="76"/>
        <v>42524.208333333328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 s="5">
        <f t="shared" si="77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11">
        <f t="shared" si="75"/>
        <v>41135.208333333336</v>
      </c>
      <c r="T811" s="11">
        <f t="shared" si="76"/>
        <v>41136.208333333336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 s="5">
        <f t="shared" si="77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11">
        <f t="shared" si="75"/>
        <v>43067.25</v>
      </c>
      <c r="T812" s="11">
        <f t="shared" si="76"/>
        <v>43077.25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 s="5">
        <f t="shared" si="77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11">
        <f t="shared" si="75"/>
        <v>42378.25</v>
      </c>
      <c r="T813" s="11">
        <f t="shared" si="76"/>
        <v>42380.25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 s="5">
        <f t="shared" si="77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11">
        <f t="shared" si="75"/>
        <v>43206.208333333328</v>
      </c>
      <c r="T814" s="11">
        <f t="shared" si="76"/>
        <v>43211.208333333328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 s="5">
        <f t="shared" si="77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11">
        <f t="shared" si="75"/>
        <v>41148.208333333336</v>
      </c>
      <c r="T815" s="11">
        <f t="shared" si="76"/>
        <v>41158.208333333336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 s="5">
        <f t="shared" si="77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11">
        <f t="shared" si="75"/>
        <v>42517.208333333328</v>
      </c>
      <c r="T816" s="11">
        <f t="shared" si="76"/>
        <v>42519.208333333328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 s="5">
        <f t="shared" si="77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11">
        <f t="shared" si="75"/>
        <v>43068.25</v>
      </c>
      <c r="T817" s="11">
        <f t="shared" si="76"/>
        <v>43094.25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 s="5">
        <f t="shared" si="77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11">
        <f t="shared" si="75"/>
        <v>41680.25</v>
      </c>
      <c r="T818" s="11">
        <f t="shared" si="76"/>
        <v>41682.25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 s="5">
        <f t="shared" si="77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11">
        <f t="shared" si="75"/>
        <v>43589.208333333328</v>
      </c>
      <c r="T819" s="11">
        <f t="shared" si="76"/>
        <v>43617.208333333328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 s="5">
        <f t="shared" si="77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11">
        <f t="shared" si="75"/>
        <v>43486.25</v>
      </c>
      <c r="T820" s="11">
        <f t="shared" si="76"/>
        <v>43499.25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 s="5">
        <f t="shared" si="77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11">
        <f t="shared" si="75"/>
        <v>41237.25</v>
      </c>
      <c r="T821" s="11">
        <f t="shared" si="76"/>
        <v>41252.25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 s="5">
        <f t="shared" si="77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11">
        <f t="shared" si="75"/>
        <v>43310.208333333328</v>
      </c>
      <c r="T822" s="11">
        <f t="shared" si="76"/>
        <v>43323.208333333328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 s="5">
        <f t="shared" si="77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11">
        <f t="shared" si="75"/>
        <v>42794.25</v>
      </c>
      <c r="T823" s="11">
        <f t="shared" si="76"/>
        <v>42807.208333333328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 s="5">
        <f t="shared" si="77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11">
        <f t="shared" si="75"/>
        <v>41698.25</v>
      </c>
      <c r="T824" s="11">
        <f t="shared" si="76"/>
        <v>41715.208333333336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 s="5">
        <f t="shared" si="77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11">
        <f t="shared" si="75"/>
        <v>41892.208333333336</v>
      </c>
      <c r="T825" s="11">
        <f t="shared" si="76"/>
        <v>41917.208333333336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 s="5">
        <f t="shared" si="77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11">
        <f t="shared" si="75"/>
        <v>40348.208333333336</v>
      </c>
      <c r="T826" s="11">
        <f t="shared" si="76"/>
        <v>40380.208333333336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 s="5">
        <f t="shared" si="77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11">
        <f t="shared" si="75"/>
        <v>42941.208333333328</v>
      </c>
      <c r="T827" s="11">
        <f t="shared" si="76"/>
        <v>42953.208333333328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 s="5">
        <f t="shared" si="77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11">
        <f t="shared" si="75"/>
        <v>40525.25</v>
      </c>
      <c r="T828" s="11">
        <f t="shared" si="76"/>
        <v>40553.25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 s="5">
        <f t="shared" si="77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11">
        <f t="shared" si="75"/>
        <v>40666.208333333336</v>
      </c>
      <c r="T829" s="11">
        <f t="shared" si="76"/>
        <v>40678.208333333336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 s="5">
        <f t="shared" si="77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11">
        <f t="shared" si="75"/>
        <v>43340.208333333328</v>
      </c>
      <c r="T830" s="11">
        <f t="shared" si="76"/>
        <v>43365.208333333328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 s="5">
        <f t="shared" si="77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11">
        <f t="shared" si="75"/>
        <v>42164.208333333328</v>
      </c>
      <c r="T831" s="11">
        <f t="shared" si="76"/>
        <v>42179.208333333328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 s="5">
        <f t="shared" si="77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11">
        <f t="shared" si="75"/>
        <v>43103.25</v>
      </c>
      <c r="T832" s="11">
        <f t="shared" si="76"/>
        <v>43162.25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 s="5">
        <f t="shared" si="77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11">
        <f t="shared" si="75"/>
        <v>40994.208333333336</v>
      </c>
      <c r="T833" s="11">
        <f t="shared" si="76"/>
        <v>41028.208333333336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 s="5">
        <f t="shared" si="77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11">
        <f t="shared" si="75"/>
        <v>42299.208333333328</v>
      </c>
      <c r="T834" s="11">
        <f t="shared" si="76"/>
        <v>42333.25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(E835/D835)*100</f>
        <v>157.69117647058823</v>
      </c>
      <c r="G835" t="s">
        <v>20</v>
      </c>
      <c r="H835" s="5">
        <f t="shared" si="77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LEFT(P835,SEARCH("/",P835)-1)</f>
        <v>publishing</v>
      </c>
      <c r="R835" t="str">
        <f t="shared" ref="R835:R898" si="80">RIGHT(P835,LEN(P835)-SEARCH("/",P835))</f>
        <v>translations</v>
      </c>
      <c r="S835" s="11">
        <f t="shared" ref="S835:S898" si="81">(((L835/60)/60)/24)+DATE(1970,1,1)</f>
        <v>40588.25</v>
      </c>
      <c r="T835" s="11">
        <f t="shared" ref="T835:T898" si="82">(((M835/60)/60)/24)+DATE(1970,1,1)</f>
        <v>40599.25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 s="5">
        <f t="shared" ref="H836:H899" si="83">(E836/I836)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11">
        <f t="shared" si="81"/>
        <v>41448.208333333336</v>
      </c>
      <c r="T836" s="11">
        <f t="shared" si="82"/>
        <v>41454.208333333336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 s="5">
        <f t="shared" si="83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11">
        <f t="shared" si="81"/>
        <v>42063.25</v>
      </c>
      <c r="T837" s="11">
        <f t="shared" si="82"/>
        <v>42069.25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 s="5">
        <f t="shared" si="83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11">
        <f t="shared" si="81"/>
        <v>40214.25</v>
      </c>
      <c r="T838" s="11">
        <f t="shared" si="82"/>
        <v>40225.25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 s="5">
        <f t="shared" si="83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11">
        <f t="shared" si="81"/>
        <v>40629.208333333336</v>
      </c>
      <c r="T839" s="11">
        <f t="shared" si="82"/>
        <v>40683.208333333336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 s="5">
        <f t="shared" si="83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11">
        <f t="shared" si="81"/>
        <v>43370.208333333328</v>
      </c>
      <c r="T840" s="11">
        <f t="shared" si="82"/>
        <v>43379.208333333328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 s="5">
        <f t="shared" si="83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11">
        <f t="shared" si="81"/>
        <v>41715.208333333336</v>
      </c>
      <c r="T841" s="11">
        <f t="shared" si="82"/>
        <v>41760.208333333336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 s="5">
        <f t="shared" si="83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11">
        <f t="shared" si="81"/>
        <v>41836.208333333336</v>
      </c>
      <c r="T842" s="11">
        <f t="shared" si="82"/>
        <v>41838.208333333336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 s="5">
        <f t="shared" si="83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11">
        <f t="shared" si="81"/>
        <v>42419.25</v>
      </c>
      <c r="T843" s="11">
        <f t="shared" si="82"/>
        <v>42435.25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 s="5">
        <f t="shared" si="83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11">
        <f t="shared" si="81"/>
        <v>43266.208333333328</v>
      </c>
      <c r="T844" s="11">
        <f t="shared" si="82"/>
        <v>43269.208333333328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 s="5">
        <f t="shared" si="83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11">
        <f t="shared" si="81"/>
        <v>43338.208333333328</v>
      </c>
      <c r="T845" s="11">
        <f t="shared" si="82"/>
        <v>43344.208333333328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 s="5">
        <f t="shared" si="83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11">
        <f t="shared" si="81"/>
        <v>40930.25</v>
      </c>
      <c r="T846" s="11">
        <f t="shared" si="82"/>
        <v>40933.25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 s="5">
        <f t="shared" si="83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11">
        <f t="shared" si="81"/>
        <v>43235.208333333328</v>
      </c>
      <c r="T847" s="11">
        <f t="shared" si="82"/>
        <v>43272.208333333328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 s="5">
        <f t="shared" si="83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11">
        <f t="shared" si="81"/>
        <v>43302.208333333328</v>
      </c>
      <c r="T848" s="11">
        <f t="shared" si="82"/>
        <v>43338.208333333328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 s="5">
        <f t="shared" si="83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11">
        <f t="shared" si="81"/>
        <v>43107.25</v>
      </c>
      <c r="T849" s="11">
        <f t="shared" si="82"/>
        <v>43110.25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 s="5">
        <f t="shared" si="83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11">
        <f t="shared" si="81"/>
        <v>40341.208333333336</v>
      </c>
      <c r="T850" s="11">
        <f t="shared" si="82"/>
        <v>40350.208333333336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 s="5">
        <f t="shared" si="83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11">
        <f t="shared" si="81"/>
        <v>40948.25</v>
      </c>
      <c r="T851" s="11">
        <f t="shared" si="82"/>
        <v>40951.25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 s="5">
        <f t="shared" si="83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11">
        <f t="shared" si="81"/>
        <v>40866.25</v>
      </c>
      <c r="T852" s="11">
        <f t="shared" si="82"/>
        <v>40881.25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 s="5">
        <f t="shared" si="83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11">
        <f t="shared" si="81"/>
        <v>41031.208333333336</v>
      </c>
      <c r="T853" s="11">
        <f t="shared" si="82"/>
        <v>41064.208333333336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 s="5">
        <f t="shared" si="83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11">
        <f t="shared" si="81"/>
        <v>40740.208333333336</v>
      </c>
      <c r="T854" s="11">
        <f t="shared" si="82"/>
        <v>40750.208333333336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 s="5">
        <f t="shared" si="8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11">
        <f t="shared" si="81"/>
        <v>40714.208333333336</v>
      </c>
      <c r="T855" s="11">
        <f t="shared" si="82"/>
        <v>40719.208333333336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 s="5">
        <f t="shared" si="8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11">
        <f t="shared" si="81"/>
        <v>43787.25</v>
      </c>
      <c r="T856" s="11">
        <f t="shared" si="82"/>
        <v>43814.25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 s="5">
        <f t="shared" si="83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11">
        <f t="shared" si="81"/>
        <v>40712.208333333336</v>
      </c>
      <c r="T857" s="11">
        <f t="shared" si="82"/>
        <v>40743.208333333336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 s="5">
        <f t="shared" si="83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11">
        <f t="shared" si="81"/>
        <v>41023.208333333336</v>
      </c>
      <c r="T858" s="11">
        <f t="shared" si="82"/>
        <v>41040.208333333336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 s="5">
        <f t="shared" si="83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11">
        <f t="shared" si="81"/>
        <v>40944.25</v>
      </c>
      <c r="T859" s="11">
        <f t="shared" si="82"/>
        <v>40967.25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 s="5">
        <f t="shared" si="83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11">
        <f t="shared" si="81"/>
        <v>43211.208333333328</v>
      </c>
      <c r="T860" s="11">
        <f t="shared" si="82"/>
        <v>43218.208333333328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 s="5">
        <f t="shared" si="83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11">
        <f t="shared" si="81"/>
        <v>41334.25</v>
      </c>
      <c r="T861" s="11">
        <f t="shared" si="82"/>
        <v>41352.208333333336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 s="5">
        <f t="shared" si="83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11">
        <f t="shared" si="81"/>
        <v>43515.25</v>
      </c>
      <c r="T862" s="11">
        <f t="shared" si="82"/>
        <v>43525.25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 s="5">
        <f t="shared" si="83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11">
        <f t="shared" si="81"/>
        <v>40258.208333333336</v>
      </c>
      <c r="T863" s="11">
        <f t="shared" si="82"/>
        <v>40266.208333333336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 s="5">
        <f t="shared" si="83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11">
        <f t="shared" si="81"/>
        <v>40756.208333333336</v>
      </c>
      <c r="T864" s="11">
        <f t="shared" si="82"/>
        <v>40760.208333333336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 s="5">
        <f t="shared" si="83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11">
        <f t="shared" si="81"/>
        <v>42172.208333333328</v>
      </c>
      <c r="T865" s="11">
        <f t="shared" si="82"/>
        <v>42195.208333333328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 s="5">
        <f t="shared" si="83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11">
        <f t="shared" si="81"/>
        <v>42601.208333333328</v>
      </c>
      <c r="T866" s="11">
        <f t="shared" si="82"/>
        <v>42606.208333333328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 s="5">
        <f t="shared" si="83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11">
        <f t="shared" si="81"/>
        <v>41897.208333333336</v>
      </c>
      <c r="T867" s="11">
        <f t="shared" si="82"/>
        <v>41906.208333333336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 s="5">
        <f t="shared" si="83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11">
        <f t="shared" si="81"/>
        <v>40671.208333333336</v>
      </c>
      <c r="T868" s="11">
        <f t="shared" si="82"/>
        <v>40672.208333333336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 s="5">
        <f t="shared" si="83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11">
        <f t="shared" si="81"/>
        <v>43382.208333333328</v>
      </c>
      <c r="T869" s="11">
        <f t="shared" si="82"/>
        <v>43388.208333333328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 s="5">
        <f t="shared" si="83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11">
        <f t="shared" si="81"/>
        <v>41559.208333333336</v>
      </c>
      <c r="T870" s="11">
        <f t="shared" si="82"/>
        <v>41570.208333333336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 s="5">
        <f t="shared" si="83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11">
        <f t="shared" si="81"/>
        <v>40350.208333333336</v>
      </c>
      <c r="T871" s="11">
        <f t="shared" si="82"/>
        <v>40364.208333333336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 s="5">
        <f t="shared" si="83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11">
        <f t="shared" si="81"/>
        <v>42240.208333333328</v>
      </c>
      <c r="T872" s="11">
        <f t="shared" si="82"/>
        <v>42265.208333333328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 s="5">
        <f t="shared" si="83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11">
        <f t="shared" si="81"/>
        <v>43040.208333333328</v>
      </c>
      <c r="T873" s="11">
        <f t="shared" si="82"/>
        <v>43058.25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 s="5">
        <f t="shared" si="83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11">
        <f t="shared" si="81"/>
        <v>43346.208333333328</v>
      </c>
      <c r="T874" s="11">
        <f t="shared" si="82"/>
        <v>43351.208333333328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 s="5">
        <f t="shared" si="83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11">
        <f t="shared" si="81"/>
        <v>41647.25</v>
      </c>
      <c r="T875" s="11">
        <f t="shared" si="82"/>
        <v>41652.25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 s="5">
        <f t="shared" si="83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11">
        <f t="shared" si="81"/>
        <v>40291.208333333336</v>
      </c>
      <c r="T876" s="11">
        <f t="shared" si="82"/>
        <v>40329.208333333336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 s="5">
        <f t="shared" si="83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11">
        <f t="shared" si="81"/>
        <v>40556.25</v>
      </c>
      <c r="T877" s="11">
        <f t="shared" si="82"/>
        <v>40557.25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 s="5">
        <f t="shared" si="83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11">
        <f t="shared" si="81"/>
        <v>43624.208333333328</v>
      </c>
      <c r="T878" s="11">
        <f t="shared" si="82"/>
        <v>43648.208333333328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 s="5">
        <f t="shared" si="83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11">
        <f t="shared" si="81"/>
        <v>42577.208333333328</v>
      </c>
      <c r="T879" s="11">
        <f t="shared" si="82"/>
        <v>42578.208333333328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 s="5">
        <f t="shared" si="83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11">
        <f t="shared" si="81"/>
        <v>43845.25</v>
      </c>
      <c r="T880" s="11">
        <f t="shared" si="82"/>
        <v>43869.25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 s="5">
        <f t="shared" si="83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11">
        <f t="shared" si="81"/>
        <v>42788.25</v>
      </c>
      <c r="T881" s="11">
        <f t="shared" si="82"/>
        <v>42797.25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 s="5">
        <f t="shared" si="83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11">
        <f t="shared" si="81"/>
        <v>43667.208333333328</v>
      </c>
      <c r="T882" s="11">
        <f t="shared" si="82"/>
        <v>43669.208333333328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 s="5">
        <f t="shared" si="83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11">
        <f t="shared" si="81"/>
        <v>42194.208333333328</v>
      </c>
      <c r="T883" s="11">
        <f t="shared" si="82"/>
        <v>42223.208333333328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 s="5">
        <f t="shared" si="83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11">
        <f t="shared" si="81"/>
        <v>42025.25</v>
      </c>
      <c r="T884" s="11">
        <f t="shared" si="82"/>
        <v>42029.25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 s="5">
        <f t="shared" si="83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11">
        <f t="shared" si="81"/>
        <v>40323.208333333336</v>
      </c>
      <c r="T885" s="11">
        <f t="shared" si="82"/>
        <v>40359.208333333336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 s="5">
        <f t="shared" si="83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11">
        <f t="shared" si="81"/>
        <v>41763.208333333336</v>
      </c>
      <c r="T886" s="11">
        <f t="shared" si="82"/>
        <v>41765.208333333336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 s="5">
        <f t="shared" si="83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11">
        <f t="shared" si="81"/>
        <v>40335.208333333336</v>
      </c>
      <c r="T887" s="11">
        <f t="shared" si="82"/>
        <v>40373.208333333336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 s="5">
        <f t="shared" si="83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11">
        <f t="shared" si="81"/>
        <v>40416.208333333336</v>
      </c>
      <c r="T888" s="11">
        <f t="shared" si="82"/>
        <v>40434.208333333336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 s="5">
        <f t="shared" si="83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11">
        <f t="shared" si="81"/>
        <v>42202.208333333328</v>
      </c>
      <c r="T889" s="11">
        <f t="shared" si="82"/>
        <v>42249.208333333328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 s="5">
        <f t="shared" si="83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11">
        <f t="shared" si="81"/>
        <v>42836.208333333328</v>
      </c>
      <c r="T890" s="11">
        <f t="shared" si="82"/>
        <v>42855.208333333328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 s="5">
        <f t="shared" si="83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11">
        <f t="shared" si="81"/>
        <v>41710.208333333336</v>
      </c>
      <c r="T891" s="11">
        <f t="shared" si="82"/>
        <v>41717.208333333336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 s="5">
        <f t="shared" si="83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11">
        <f t="shared" si="81"/>
        <v>43640.208333333328</v>
      </c>
      <c r="T892" s="11">
        <f t="shared" si="82"/>
        <v>43641.208333333328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 s="5">
        <f t="shared" si="8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11">
        <f t="shared" si="81"/>
        <v>40880.25</v>
      </c>
      <c r="T893" s="11">
        <f t="shared" si="82"/>
        <v>40924.25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 s="5">
        <f t="shared" si="83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11">
        <f t="shared" si="81"/>
        <v>40319.208333333336</v>
      </c>
      <c r="T894" s="11">
        <f t="shared" si="82"/>
        <v>40360.208333333336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 s="5">
        <f t="shared" si="83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11">
        <f t="shared" si="81"/>
        <v>42170.208333333328</v>
      </c>
      <c r="T895" s="11">
        <f t="shared" si="82"/>
        <v>42174.208333333328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 s="5">
        <f t="shared" si="83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11">
        <f t="shared" si="81"/>
        <v>41466.208333333336</v>
      </c>
      <c r="T896" s="11">
        <f t="shared" si="82"/>
        <v>41496.208333333336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 s="5">
        <f t="shared" si="83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11">
        <f t="shared" si="81"/>
        <v>43134.25</v>
      </c>
      <c r="T897" s="11">
        <f t="shared" si="82"/>
        <v>43143.25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 s="5">
        <f t="shared" si="83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11">
        <f t="shared" si="81"/>
        <v>40738.208333333336</v>
      </c>
      <c r="T898" s="11">
        <f t="shared" si="82"/>
        <v>40741.208333333336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(E899/D899)*100</f>
        <v>27.693181818181817</v>
      </c>
      <c r="G899" t="s">
        <v>14</v>
      </c>
      <c r="H899" s="5">
        <f t="shared" si="83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LEFT(P899,SEARCH("/",P899)-1)</f>
        <v>theater</v>
      </c>
      <c r="R899" t="str">
        <f t="shared" ref="R899:R962" si="86">RIGHT(P899,LEN(P899)-SEARCH("/",P899))</f>
        <v>plays</v>
      </c>
      <c r="S899" s="11">
        <f t="shared" ref="S899:S962" si="87">(((L899/60)/60)/24)+DATE(1970,1,1)</f>
        <v>43583.208333333328</v>
      </c>
      <c r="T899" s="11">
        <f t="shared" ref="T899:T962" si="88">(((M899/60)/60)/24)+DATE(1970,1,1)</f>
        <v>43585.208333333328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 s="5">
        <f t="shared" ref="H900:H963" si="89">(E900/I900)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11">
        <f t="shared" si="87"/>
        <v>43815.25</v>
      </c>
      <c r="T900" s="11">
        <f t="shared" si="88"/>
        <v>43821.25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 s="5">
        <f t="shared" si="8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11">
        <f t="shared" si="87"/>
        <v>41554.208333333336</v>
      </c>
      <c r="T901" s="11">
        <f t="shared" si="88"/>
        <v>41572.208333333336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 s="5">
        <f t="shared" si="89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11">
        <f t="shared" si="87"/>
        <v>41901.208333333336</v>
      </c>
      <c r="T902" s="11">
        <f t="shared" si="88"/>
        <v>41902.208333333336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 s="5">
        <f t="shared" si="89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11">
        <f t="shared" si="87"/>
        <v>43298.208333333328</v>
      </c>
      <c r="T903" s="11">
        <f t="shared" si="88"/>
        <v>43331.208333333328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 s="5">
        <f t="shared" si="8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11">
        <f t="shared" si="87"/>
        <v>42399.25</v>
      </c>
      <c r="T904" s="11">
        <f t="shared" si="88"/>
        <v>42441.25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 s="5">
        <f t="shared" si="89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11">
        <f t="shared" si="87"/>
        <v>41034.208333333336</v>
      </c>
      <c r="T905" s="11">
        <f t="shared" si="88"/>
        <v>41049.208333333336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 s="5">
        <f t="shared" si="89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11">
        <f t="shared" si="87"/>
        <v>41186.208333333336</v>
      </c>
      <c r="T906" s="11">
        <f t="shared" si="88"/>
        <v>41190.208333333336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 s="5">
        <f t="shared" si="8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11">
        <f t="shared" si="87"/>
        <v>41536.208333333336</v>
      </c>
      <c r="T907" s="11">
        <f t="shared" si="88"/>
        <v>41539.208333333336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 s="5">
        <f t="shared" si="8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11">
        <f t="shared" si="87"/>
        <v>42868.208333333328</v>
      </c>
      <c r="T908" s="11">
        <f t="shared" si="88"/>
        <v>42904.208333333328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 s="5">
        <f t="shared" si="89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11">
        <f t="shared" si="87"/>
        <v>40660.208333333336</v>
      </c>
      <c r="T909" s="11">
        <f t="shared" si="88"/>
        <v>40667.208333333336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 s="5">
        <f t="shared" si="8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11">
        <f t="shared" si="87"/>
        <v>41031.208333333336</v>
      </c>
      <c r="T910" s="11">
        <f t="shared" si="88"/>
        <v>41042.208333333336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 s="5">
        <f t="shared" si="89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11">
        <f t="shared" si="87"/>
        <v>43255.208333333328</v>
      </c>
      <c r="T911" s="11">
        <f t="shared" si="88"/>
        <v>43282.208333333328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 s="5">
        <f t="shared" si="8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11">
        <f t="shared" si="87"/>
        <v>42026.25</v>
      </c>
      <c r="T912" s="11">
        <f t="shared" si="88"/>
        <v>42027.25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 s="5">
        <f t="shared" si="8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11">
        <f t="shared" si="87"/>
        <v>43717.208333333328</v>
      </c>
      <c r="T913" s="11">
        <f t="shared" si="88"/>
        <v>43719.208333333328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 s="5">
        <f t="shared" si="8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11">
        <f t="shared" si="87"/>
        <v>41157.208333333336</v>
      </c>
      <c r="T914" s="11">
        <f t="shared" si="88"/>
        <v>41170.208333333336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 s="5">
        <f t="shared" si="8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11">
        <f t="shared" si="87"/>
        <v>43597.208333333328</v>
      </c>
      <c r="T915" s="11">
        <f t="shared" si="88"/>
        <v>43610.208333333328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 s="5">
        <f t="shared" si="8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11">
        <f t="shared" si="87"/>
        <v>41490.208333333336</v>
      </c>
      <c r="T916" s="11">
        <f t="shared" si="88"/>
        <v>41502.208333333336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 s="5">
        <f t="shared" si="8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11">
        <f t="shared" si="87"/>
        <v>42976.208333333328</v>
      </c>
      <c r="T917" s="11">
        <f t="shared" si="88"/>
        <v>42985.208333333328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 s="5">
        <f t="shared" si="89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11">
        <f t="shared" si="87"/>
        <v>41991.25</v>
      </c>
      <c r="T918" s="11">
        <f t="shared" si="88"/>
        <v>42000.25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 s="5">
        <f t="shared" si="89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11">
        <f t="shared" si="87"/>
        <v>40722.208333333336</v>
      </c>
      <c r="T919" s="11">
        <f t="shared" si="88"/>
        <v>40746.208333333336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 s="5">
        <f t="shared" si="89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11">
        <f t="shared" si="87"/>
        <v>41117.208333333336</v>
      </c>
      <c r="T920" s="11">
        <f t="shared" si="88"/>
        <v>41128.208333333336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 s="5">
        <f t="shared" si="8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11">
        <f t="shared" si="87"/>
        <v>43022.208333333328</v>
      </c>
      <c r="T921" s="11">
        <f t="shared" si="88"/>
        <v>43054.25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 s="5">
        <f t="shared" si="8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11">
        <f t="shared" si="87"/>
        <v>43503.25</v>
      </c>
      <c r="T922" s="11">
        <f t="shared" si="88"/>
        <v>43523.25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 s="5">
        <f t="shared" si="89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11">
        <f t="shared" si="87"/>
        <v>40951.25</v>
      </c>
      <c r="T923" s="11">
        <f t="shared" si="88"/>
        <v>40965.25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 s="5">
        <f t="shared" si="89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11">
        <f t="shared" si="87"/>
        <v>43443.25</v>
      </c>
      <c r="T924" s="11">
        <f t="shared" si="88"/>
        <v>43452.25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 s="5">
        <f t="shared" si="89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11">
        <f t="shared" si="87"/>
        <v>40373.208333333336</v>
      </c>
      <c r="T925" s="11">
        <f t="shared" si="88"/>
        <v>40374.208333333336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 s="5">
        <f t="shared" si="8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11">
        <f t="shared" si="87"/>
        <v>43769.208333333328</v>
      </c>
      <c r="T926" s="11">
        <f t="shared" si="88"/>
        <v>43780.25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 s="5">
        <f t="shared" si="89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11">
        <f t="shared" si="87"/>
        <v>43000.208333333328</v>
      </c>
      <c r="T927" s="11">
        <f t="shared" si="88"/>
        <v>43012.208333333328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 s="5">
        <f t="shared" si="89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11">
        <f t="shared" si="87"/>
        <v>42502.208333333328</v>
      </c>
      <c r="T928" s="11">
        <f t="shared" si="88"/>
        <v>42506.208333333328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 s="5">
        <f t="shared" si="89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11">
        <f t="shared" si="87"/>
        <v>41102.208333333336</v>
      </c>
      <c r="T929" s="11">
        <f t="shared" si="88"/>
        <v>41131.208333333336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 s="5">
        <f t="shared" si="8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11">
        <f t="shared" si="87"/>
        <v>41637.25</v>
      </c>
      <c r="T930" s="11">
        <f t="shared" si="88"/>
        <v>41646.25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 s="5">
        <f t="shared" si="8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11">
        <f t="shared" si="87"/>
        <v>42858.208333333328</v>
      </c>
      <c r="T931" s="11">
        <f t="shared" si="88"/>
        <v>42872.208333333328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 s="5">
        <f t="shared" si="89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11">
        <f t="shared" si="87"/>
        <v>42060.25</v>
      </c>
      <c r="T932" s="11">
        <f t="shared" si="88"/>
        <v>42067.25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 s="5">
        <f t="shared" si="8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11">
        <f t="shared" si="87"/>
        <v>41818.208333333336</v>
      </c>
      <c r="T933" s="11">
        <f t="shared" si="88"/>
        <v>41820.208333333336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 s="5">
        <f t="shared" si="8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11">
        <f t="shared" si="87"/>
        <v>41709.208333333336</v>
      </c>
      <c r="T934" s="11">
        <f t="shared" si="88"/>
        <v>41712.208333333336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 s="5">
        <f t="shared" si="8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11">
        <f t="shared" si="87"/>
        <v>41372.208333333336</v>
      </c>
      <c r="T935" s="11">
        <f t="shared" si="88"/>
        <v>41385.208333333336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 s="5">
        <f t="shared" si="8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11">
        <f t="shared" si="87"/>
        <v>42422.25</v>
      </c>
      <c r="T936" s="11">
        <f t="shared" si="88"/>
        <v>42428.25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 s="5">
        <f t="shared" si="8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11">
        <f t="shared" si="87"/>
        <v>42209.208333333328</v>
      </c>
      <c r="T937" s="11">
        <f t="shared" si="88"/>
        <v>42216.208333333328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 s="5">
        <f t="shared" si="89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11">
        <f t="shared" si="87"/>
        <v>43668.208333333328</v>
      </c>
      <c r="T938" s="11">
        <f t="shared" si="88"/>
        <v>43671.208333333328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 s="5">
        <f t="shared" si="8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11">
        <f t="shared" si="87"/>
        <v>42334.25</v>
      </c>
      <c r="T939" s="11">
        <f t="shared" si="88"/>
        <v>42343.25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 s="5">
        <f t="shared" si="89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11">
        <f t="shared" si="87"/>
        <v>43263.208333333328</v>
      </c>
      <c r="T940" s="11">
        <f t="shared" si="88"/>
        <v>43299.208333333328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 s="5">
        <f t="shared" si="89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11">
        <f t="shared" si="87"/>
        <v>40670.208333333336</v>
      </c>
      <c r="T941" s="11">
        <f t="shared" si="88"/>
        <v>40687.208333333336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 s="5">
        <f t="shared" si="89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11">
        <f t="shared" si="87"/>
        <v>41244.25</v>
      </c>
      <c r="T942" s="11">
        <f t="shared" si="88"/>
        <v>41266.25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 s="5">
        <f t="shared" si="89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11">
        <f t="shared" si="87"/>
        <v>40552.25</v>
      </c>
      <c r="T943" s="11">
        <f t="shared" si="88"/>
        <v>40587.25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 s="5">
        <f t="shared" si="89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11">
        <f t="shared" si="87"/>
        <v>40568.25</v>
      </c>
      <c r="T944" s="11">
        <f t="shared" si="88"/>
        <v>40571.25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 s="5">
        <f t="shared" si="8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11">
        <f t="shared" si="87"/>
        <v>41906.208333333336</v>
      </c>
      <c r="T945" s="11">
        <f t="shared" si="88"/>
        <v>41941.208333333336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 s="5">
        <f t="shared" si="8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11">
        <f t="shared" si="87"/>
        <v>42776.25</v>
      </c>
      <c r="T946" s="11">
        <f t="shared" si="88"/>
        <v>42795.25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 s="5">
        <f t="shared" si="8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11">
        <f t="shared" si="87"/>
        <v>41004.208333333336</v>
      </c>
      <c r="T947" s="11">
        <f t="shared" si="88"/>
        <v>41019.208333333336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 s="5">
        <f t="shared" si="8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11">
        <f t="shared" si="87"/>
        <v>40710.208333333336</v>
      </c>
      <c r="T948" s="11">
        <f t="shared" si="88"/>
        <v>40712.208333333336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 s="5">
        <f t="shared" si="89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11">
        <f t="shared" si="87"/>
        <v>41908.208333333336</v>
      </c>
      <c r="T949" s="11">
        <f t="shared" si="88"/>
        <v>41915.208333333336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 s="5">
        <f t="shared" si="8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11">
        <f t="shared" si="87"/>
        <v>41985.25</v>
      </c>
      <c r="T950" s="11">
        <f t="shared" si="88"/>
        <v>41995.25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 s="5">
        <f t="shared" si="8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11">
        <f t="shared" si="87"/>
        <v>42112.208333333328</v>
      </c>
      <c r="T951" s="11">
        <f t="shared" si="88"/>
        <v>42131.208333333328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 s="5">
        <f t="shared" si="89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11">
        <f t="shared" si="87"/>
        <v>43571.208333333328</v>
      </c>
      <c r="T952" s="11">
        <f t="shared" si="88"/>
        <v>43576.208333333328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 s="5">
        <f t="shared" si="8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11">
        <f t="shared" si="87"/>
        <v>42730.25</v>
      </c>
      <c r="T953" s="11">
        <f t="shared" si="88"/>
        <v>42731.25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 s="5">
        <f t="shared" si="8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11">
        <f t="shared" si="87"/>
        <v>42591.208333333328</v>
      </c>
      <c r="T954" s="11">
        <f t="shared" si="88"/>
        <v>42605.208333333328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 s="5">
        <f t="shared" si="89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11">
        <f t="shared" si="87"/>
        <v>42358.25</v>
      </c>
      <c r="T955" s="11">
        <f t="shared" si="88"/>
        <v>42394.25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 s="5">
        <f t="shared" si="8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11">
        <f t="shared" si="87"/>
        <v>41174.208333333336</v>
      </c>
      <c r="T956" s="11">
        <f t="shared" si="88"/>
        <v>41198.208333333336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 s="5">
        <f t="shared" si="89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11">
        <f t="shared" si="87"/>
        <v>41238.25</v>
      </c>
      <c r="T957" s="11">
        <f t="shared" si="88"/>
        <v>41240.25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 s="5">
        <f t="shared" si="89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11">
        <f t="shared" si="87"/>
        <v>42360.25</v>
      </c>
      <c r="T958" s="11">
        <f t="shared" si="88"/>
        <v>42364.25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 s="5">
        <f t="shared" si="8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11">
        <f t="shared" si="87"/>
        <v>40955.25</v>
      </c>
      <c r="T959" s="11">
        <f t="shared" si="88"/>
        <v>40958.25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 s="5">
        <f t="shared" si="8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11">
        <f t="shared" si="87"/>
        <v>40350.208333333336</v>
      </c>
      <c r="T960" s="11">
        <f t="shared" si="88"/>
        <v>40372.208333333336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 s="5">
        <f t="shared" si="8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11">
        <f t="shared" si="87"/>
        <v>40357.208333333336</v>
      </c>
      <c r="T961" s="11">
        <f t="shared" si="88"/>
        <v>40385.208333333336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 s="5">
        <f t="shared" si="89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11">
        <f t="shared" si="87"/>
        <v>42408.25</v>
      </c>
      <c r="T962" s="11">
        <f t="shared" si="88"/>
        <v>42445.208333333328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(E963/D963)*100</f>
        <v>119.29824561403508</v>
      </c>
      <c r="G963" t="s">
        <v>20</v>
      </c>
      <c r="H963" s="5">
        <f t="shared" si="89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LEFT(P963,SEARCH("/",P963)-1)</f>
        <v>publishing</v>
      </c>
      <c r="R963" t="str">
        <f t="shared" ref="R963:R1001" si="92">RIGHT(P963,LEN(P963)-SEARCH("/",P963))</f>
        <v>translations</v>
      </c>
      <c r="S963" s="11">
        <f t="shared" ref="S963:S1001" si="93">(((L963/60)/60)/24)+DATE(1970,1,1)</f>
        <v>40591.25</v>
      </c>
      <c r="T963" s="11">
        <f t="shared" ref="T963:T1001" si="94">(((M963/60)/60)/24)+DATE(1970,1,1)</f>
        <v>40595.25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 s="5">
        <f t="shared" ref="H964:H1001" si="95">(E964/I964)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11">
        <f t="shared" si="93"/>
        <v>41592.25</v>
      </c>
      <c r="T964" s="11">
        <f t="shared" si="94"/>
        <v>41613.25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 s="5">
        <f t="shared" si="95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11">
        <f t="shared" si="93"/>
        <v>40607.25</v>
      </c>
      <c r="T965" s="11">
        <f t="shared" si="94"/>
        <v>40613.25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 s="5">
        <f t="shared" si="95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11">
        <f t="shared" si="93"/>
        <v>42135.208333333328</v>
      </c>
      <c r="T966" s="11">
        <f t="shared" si="94"/>
        <v>42140.208333333328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 s="5">
        <f t="shared" si="95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11">
        <f t="shared" si="93"/>
        <v>40203.25</v>
      </c>
      <c r="T967" s="11">
        <f t="shared" si="94"/>
        <v>40243.25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 s="5">
        <f t="shared" si="95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11">
        <f t="shared" si="93"/>
        <v>42901.208333333328</v>
      </c>
      <c r="T968" s="11">
        <f t="shared" si="94"/>
        <v>42903.208333333328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 s="5">
        <f t="shared" si="95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11">
        <f t="shared" si="93"/>
        <v>41005.208333333336</v>
      </c>
      <c r="T969" s="11">
        <f t="shared" si="94"/>
        <v>41042.208333333336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 s="5">
        <f t="shared" si="95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11">
        <f t="shared" si="93"/>
        <v>40544.25</v>
      </c>
      <c r="T970" s="11">
        <f t="shared" si="94"/>
        <v>40559.25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 s="5">
        <f t="shared" si="95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11">
        <f t="shared" si="93"/>
        <v>43821.25</v>
      </c>
      <c r="T971" s="11">
        <f t="shared" si="94"/>
        <v>43828.25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 s="5">
        <f t="shared" si="95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11">
        <f t="shared" si="93"/>
        <v>40672.208333333336</v>
      </c>
      <c r="T972" s="11">
        <f t="shared" si="94"/>
        <v>40673.208333333336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 s="5">
        <f t="shared" si="95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11">
        <f t="shared" si="93"/>
        <v>41555.208333333336</v>
      </c>
      <c r="T973" s="11">
        <f t="shared" si="94"/>
        <v>41561.208333333336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 s="5">
        <f t="shared" si="95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11">
        <f t="shared" si="93"/>
        <v>41792.208333333336</v>
      </c>
      <c r="T974" s="11">
        <f t="shared" si="94"/>
        <v>41801.208333333336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 s="5">
        <f t="shared" si="95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11">
        <f t="shared" si="93"/>
        <v>40522.25</v>
      </c>
      <c r="T975" s="11">
        <f t="shared" si="94"/>
        <v>40524.25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 s="5">
        <f t="shared" si="95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11">
        <f t="shared" si="93"/>
        <v>41412.208333333336</v>
      </c>
      <c r="T976" s="11">
        <f t="shared" si="94"/>
        <v>41413.208333333336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 s="5">
        <f t="shared" si="95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11">
        <f t="shared" si="93"/>
        <v>42337.25</v>
      </c>
      <c r="T977" s="11">
        <f t="shared" si="94"/>
        <v>42376.25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 s="5">
        <f t="shared" si="95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11">
        <f t="shared" si="93"/>
        <v>40571.25</v>
      </c>
      <c r="T978" s="11">
        <f t="shared" si="94"/>
        <v>40577.25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 s="5">
        <f t="shared" si="95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11">
        <f t="shared" si="93"/>
        <v>43138.25</v>
      </c>
      <c r="T979" s="11">
        <f t="shared" si="94"/>
        <v>43170.25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 s="5">
        <f t="shared" si="95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11">
        <f t="shared" si="93"/>
        <v>42686.25</v>
      </c>
      <c r="T980" s="11">
        <f t="shared" si="94"/>
        <v>42708.25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 s="5">
        <f t="shared" si="95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11">
        <f t="shared" si="93"/>
        <v>42078.208333333328</v>
      </c>
      <c r="T981" s="11">
        <f t="shared" si="94"/>
        <v>42084.208333333328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 s="5">
        <f t="shared" si="95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11">
        <f t="shared" si="93"/>
        <v>42307.208333333328</v>
      </c>
      <c r="T982" s="11">
        <f t="shared" si="94"/>
        <v>42312.25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 s="5">
        <f t="shared" si="95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11">
        <f t="shared" si="93"/>
        <v>43094.25</v>
      </c>
      <c r="T983" s="11">
        <f t="shared" si="94"/>
        <v>43127.25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 s="5">
        <f t="shared" si="95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11">
        <f t="shared" si="93"/>
        <v>40743.208333333336</v>
      </c>
      <c r="T984" s="11">
        <f t="shared" si="94"/>
        <v>40745.208333333336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 s="5">
        <f t="shared" si="95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11">
        <f t="shared" si="93"/>
        <v>43681.208333333328</v>
      </c>
      <c r="T985" s="11">
        <f t="shared" si="94"/>
        <v>43696.208333333328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 s="5">
        <f t="shared" si="95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11">
        <f t="shared" si="93"/>
        <v>43716.208333333328</v>
      </c>
      <c r="T986" s="11">
        <f t="shared" si="94"/>
        <v>43742.208333333328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 s="5">
        <f t="shared" si="95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11">
        <f t="shared" si="93"/>
        <v>41614.25</v>
      </c>
      <c r="T987" s="11">
        <f t="shared" si="94"/>
        <v>41640.25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 s="5">
        <f t="shared" si="95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11">
        <f t="shared" si="93"/>
        <v>40638.208333333336</v>
      </c>
      <c r="T988" s="11">
        <f t="shared" si="94"/>
        <v>40652.208333333336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 s="5">
        <f t="shared" si="95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11">
        <f t="shared" si="93"/>
        <v>42852.208333333328</v>
      </c>
      <c r="T989" s="11">
        <f t="shared" si="94"/>
        <v>42866.208333333328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 s="5">
        <f t="shared" si="95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11">
        <f t="shared" si="93"/>
        <v>42686.25</v>
      </c>
      <c r="T990" s="11">
        <f t="shared" si="94"/>
        <v>42707.25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 s="5">
        <f t="shared" si="95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11">
        <f t="shared" si="93"/>
        <v>43571.208333333328</v>
      </c>
      <c r="T991" s="11">
        <f t="shared" si="94"/>
        <v>43576.208333333328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 s="5">
        <f t="shared" si="95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11">
        <f t="shared" si="93"/>
        <v>42432.25</v>
      </c>
      <c r="T992" s="11">
        <f t="shared" si="94"/>
        <v>42454.208333333328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 s="5">
        <f t="shared" si="95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11">
        <f t="shared" si="93"/>
        <v>41907.208333333336</v>
      </c>
      <c r="T993" s="11">
        <f t="shared" si="94"/>
        <v>41911.208333333336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 s="5">
        <f t="shared" si="95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11">
        <f t="shared" si="93"/>
        <v>43227.208333333328</v>
      </c>
      <c r="T994" s="11">
        <f t="shared" si="94"/>
        <v>43241.208333333328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 s="5">
        <f t="shared" si="95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11">
        <f t="shared" si="93"/>
        <v>42362.25</v>
      </c>
      <c r="T995" s="11">
        <f t="shared" si="94"/>
        <v>42379.25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 s="5">
        <f t="shared" si="95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11">
        <f t="shared" si="93"/>
        <v>41929.208333333336</v>
      </c>
      <c r="T996" s="11">
        <f t="shared" si="94"/>
        <v>41935.208333333336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 s="5">
        <f t="shared" si="95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11">
        <f t="shared" si="93"/>
        <v>43408.208333333328</v>
      </c>
      <c r="T997" s="11">
        <f t="shared" si="94"/>
        <v>43437.25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 s="5">
        <f t="shared" si="95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11">
        <f t="shared" si="93"/>
        <v>41276.25</v>
      </c>
      <c r="T998" s="11">
        <f t="shared" si="94"/>
        <v>41306.25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 s="5">
        <f t="shared" si="95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11">
        <f t="shared" si="93"/>
        <v>41659.25</v>
      </c>
      <c r="T999" s="11">
        <f t="shared" si="94"/>
        <v>41664.25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 s="5">
        <f t="shared" si="95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11">
        <f t="shared" si="93"/>
        <v>40220.25</v>
      </c>
      <c r="T1000" s="11">
        <f t="shared" si="94"/>
        <v>40234.25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 s="5">
        <f t="shared" si="95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11">
        <f t="shared" si="93"/>
        <v>42550.208333333328</v>
      </c>
      <c r="T1001" s="11">
        <f t="shared" si="94"/>
        <v>42557.208333333328</v>
      </c>
    </row>
  </sheetData>
  <autoFilter ref="A1:R1001" xr:uid="{A09F3B81-B14A-4F14-B915-52884E2291A0}"/>
  <conditionalFormatting sqref="G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2:G1048576 G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6">
      <colorScale>
        <cfvo type="num" val="0"/>
        <cfvo type="num" val="100"/>
        <cfvo type="max"/>
        <color rgb="FFF8696B"/>
        <color rgb="FFFFEB84"/>
        <color rgb="FF00B0F0"/>
      </colorScale>
    </cfRule>
  </conditionalFormatting>
  <pageMargins left="0.75" right="0.75" top="1" bottom="1" header="0.5" footer="0.5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7223B15-0E85-4E43-9E12-2CC9E35E7FB8}">
            <xm:f>NOT(ISERROR(SEARCH("failed",G1)))</xm:f>
            <xm:f>"failed"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15A6D21B-4C08-45FC-B37E-6A9EBC3256F7}">
            <xm:f>NOT(ISERROR(SEARCH("successful",G1)))</xm:f>
            <xm:f>"successful"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A103BD6-57C5-40A4-9914-3D1C1A401C47}">
            <xm:f>NOT(ISERROR(SEARCH("live",G1)))</xm:f>
            <xm:f>"live"</xm:f>
            <x14:dxf>
              <fill>
                <patternFill>
                  <bgColor rgb="FF92D050"/>
                </patternFill>
              </fill>
            </x14:dxf>
          </x14:cfRule>
          <x14:cfRule type="containsText" priority="1" operator="containsText" id="{B9C6831B-AE8A-4321-A105-3B3007D1B27A}">
            <xm:f>NOT(ISERROR(SEARCH("canceled",G1)))</xm:f>
            <xm:f>"canceled"</xm:f>
            <x14:dxf>
              <fill>
                <patternFill>
                  <bgColor rgb="FFFFFF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96A8-622D-4C55-8555-BFB82CF4621F}">
  <sheetPr codeName="Sheet2"/>
  <dimension ref="A2:F15"/>
  <sheetViews>
    <sheetView workbookViewId="0">
      <selection activeCell="I21" sqref="I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9.25" bestFit="1" customWidth="1"/>
    <col min="4" max="4" width="3.6640625" bestFit="1" customWidth="1"/>
    <col min="5" max="5" width="8.08203125" bestFit="1" customWidth="1"/>
    <col min="6" max="6" width="10.58203125" bestFit="1" customWidth="1"/>
  </cols>
  <sheetData>
    <row r="2" spans="1:6" x14ac:dyDescent="0.35">
      <c r="A2" s="7" t="s">
        <v>6</v>
      </c>
      <c r="B2" t="s">
        <v>2045</v>
      </c>
    </row>
    <row r="4" spans="1:6" x14ac:dyDescent="0.35">
      <c r="A4" s="7" t="s">
        <v>2044</v>
      </c>
      <c r="B4" s="7" t="s">
        <v>2046</v>
      </c>
    </row>
    <row r="5" spans="1:6" x14ac:dyDescent="0.35">
      <c r="A5" s="7" t="s">
        <v>2033</v>
      </c>
      <c r="B5" t="s">
        <v>14</v>
      </c>
      <c r="C5" t="s">
        <v>20</v>
      </c>
      <c r="D5" t="s">
        <v>47</v>
      </c>
      <c r="E5" t="s">
        <v>74</v>
      </c>
      <c r="F5" t="s">
        <v>2043</v>
      </c>
    </row>
    <row r="6" spans="1:6" x14ac:dyDescent="0.35">
      <c r="A6" s="8" t="s">
        <v>2034</v>
      </c>
      <c r="B6" s="9">
        <v>60</v>
      </c>
      <c r="C6" s="9">
        <v>102</v>
      </c>
      <c r="D6" s="9">
        <v>5</v>
      </c>
      <c r="E6" s="9">
        <v>11</v>
      </c>
      <c r="F6" s="9">
        <v>178</v>
      </c>
    </row>
    <row r="7" spans="1:6" x14ac:dyDescent="0.35">
      <c r="A7" s="8" t="s">
        <v>2035</v>
      </c>
      <c r="B7" s="9">
        <v>20</v>
      </c>
      <c r="C7" s="9">
        <v>22</v>
      </c>
      <c r="D7" s="9"/>
      <c r="E7" s="9">
        <v>4</v>
      </c>
      <c r="F7" s="9">
        <v>46</v>
      </c>
    </row>
    <row r="8" spans="1:6" x14ac:dyDescent="0.35">
      <c r="A8" s="8" t="s">
        <v>2036</v>
      </c>
      <c r="B8" s="9">
        <v>23</v>
      </c>
      <c r="C8" s="9">
        <v>21</v>
      </c>
      <c r="D8" s="9">
        <v>3</v>
      </c>
      <c r="E8" s="9">
        <v>1</v>
      </c>
      <c r="F8" s="9">
        <v>48</v>
      </c>
    </row>
    <row r="9" spans="1:6" x14ac:dyDescent="0.35">
      <c r="A9" s="8" t="s">
        <v>2037</v>
      </c>
      <c r="B9" s="9"/>
      <c r="C9" s="9">
        <v>4</v>
      </c>
      <c r="D9" s="9"/>
      <c r="E9" s="9"/>
      <c r="F9" s="9">
        <v>4</v>
      </c>
    </row>
    <row r="10" spans="1:6" x14ac:dyDescent="0.35">
      <c r="A10" s="8" t="s">
        <v>2038</v>
      </c>
      <c r="B10" s="9">
        <v>66</v>
      </c>
      <c r="C10" s="9">
        <v>99</v>
      </c>
      <c r="D10" s="9"/>
      <c r="E10" s="9">
        <v>10</v>
      </c>
      <c r="F10" s="9">
        <v>175</v>
      </c>
    </row>
    <row r="11" spans="1:6" x14ac:dyDescent="0.35">
      <c r="A11" s="8" t="s">
        <v>2039</v>
      </c>
      <c r="B11" s="9">
        <v>11</v>
      </c>
      <c r="C11" s="9">
        <v>26</v>
      </c>
      <c r="D11" s="9">
        <v>1</v>
      </c>
      <c r="E11" s="9">
        <v>4</v>
      </c>
      <c r="F11" s="9">
        <v>42</v>
      </c>
    </row>
    <row r="12" spans="1:6" x14ac:dyDescent="0.35">
      <c r="A12" s="8" t="s">
        <v>2040</v>
      </c>
      <c r="B12" s="9">
        <v>24</v>
      </c>
      <c r="C12" s="9">
        <v>40</v>
      </c>
      <c r="D12" s="9">
        <v>1</v>
      </c>
      <c r="E12" s="9">
        <v>2</v>
      </c>
      <c r="F12" s="9">
        <v>67</v>
      </c>
    </row>
    <row r="13" spans="1:6" x14ac:dyDescent="0.35">
      <c r="A13" s="8" t="s">
        <v>2041</v>
      </c>
      <c r="B13" s="9">
        <v>28</v>
      </c>
      <c r="C13" s="9">
        <v>64</v>
      </c>
      <c r="D13" s="9">
        <v>2</v>
      </c>
      <c r="E13" s="9">
        <v>2</v>
      </c>
      <c r="F13" s="9">
        <v>96</v>
      </c>
    </row>
    <row r="14" spans="1:6" x14ac:dyDescent="0.35">
      <c r="A14" s="8" t="s">
        <v>2042</v>
      </c>
      <c r="B14" s="9">
        <v>132</v>
      </c>
      <c r="C14" s="9">
        <v>187</v>
      </c>
      <c r="D14" s="9">
        <v>2</v>
      </c>
      <c r="E14" s="9">
        <v>23</v>
      </c>
      <c r="F14" s="9">
        <v>344</v>
      </c>
    </row>
    <row r="15" spans="1:6" x14ac:dyDescent="0.35">
      <c r="A15" s="8" t="s">
        <v>2043</v>
      </c>
      <c r="B15" s="9">
        <v>364</v>
      </c>
      <c r="C15" s="9">
        <v>565</v>
      </c>
      <c r="D15" s="9">
        <v>14</v>
      </c>
      <c r="E15" s="9">
        <v>57</v>
      </c>
      <c r="F15" s="9">
        <v>1000</v>
      </c>
    </row>
  </sheetData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B230-9DA3-4EC9-9CDC-96127E22F8FF}">
  <sheetPr codeName="Sheet3"/>
  <dimension ref="A1:F30"/>
  <sheetViews>
    <sheetView topLeftCell="A8" zoomScale="86" workbookViewId="0">
      <selection activeCell="C17" sqref="C17"/>
    </sheetView>
  </sheetViews>
  <sheetFormatPr defaultRowHeight="15.5" x14ac:dyDescent="0.35"/>
  <cols>
    <col min="1" max="1" width="17" bestFit="1" customWidth="1"/>
    <col min="2" max="2" width="15.4140625" bestFit="1" customWidth="1"/>
    <col min="3" max="3" width="9.25" bestFit="1" customWidth="1"/>
    <col min="4" max="4" width="3.83203125" bestFit="1" customWidth="1"/>
    <col min="5" max="5" width="8.33203125" bestFit="1" customWidth="1"/>
    <col min="6" max="6" width="10.58203125" bestFit="1" customWidth="1"/>
  </cols>
  <sheetData>
    <row r="1" spans="1:6" x14ac:dyDescent="0.35">
      <c r="A1" s="7" t="s">
        <v>6</v>
      </c>
      <c r="B1" t="s">
        <v>2045</v>
      </c>
    </row>
    <row r="2" spans="1:6" x14ac:dyDescent="0.35">
      <c r="A2" s="7" t="s">
        <v>2031</v>
      </c>
      <c r="B2" t="s">
        <v>2045</v>
      </c>
    </row>
    <row r="4" spans="1:6" x14ac:dyDescent="0.35">
      <c r="A4" s="7" t="s">
        <v>2044</v>
      </c>
      <c r="B4" s="7" t="s">
        <v>2046</v>
      </c>
    </row>
    <row r="5" spans="1:6" x14ac:dyDescent="0.35">
      <c r="A5" s="7" t="s">
        <v>2033</v>
      </c>
      <c r="B5" t="s">
        <v>14</v>
      </c>
      <c r="C5" t="s">
        <v>20</v>
      </c>
      <c r="D5" t="s">
        <v>47</v>
      </c>
      <c r="E5" t="s">
        <v>74</v>
      </c>
      <c r="F5" t="s">
        <v>2043</v>
      </c>
    </row>
    <row r="6" spans="1:6" x14ac:dyDescent="0.35">
      <c r="A6" s="8" t="s">
        <v>2047</v>
      </c>
      <c r="B6" s="9">
        <v>10</v>
      </c>
      <c r="C6" s="9">
        <v>21</v>
      </c>
      <c r="D6" s="9">
        <v>2</v>
      </c>
      <c r="E6" s="9">
        <v>1</v>
      </c>
      <c r="F6" s="9">
        <v>34</v>
      </c>
    </row>
    <row r="7" spans="1:6" x14ac:dyDescent="0.35">
      <c r="A7" s="8" t="s">
        <v>2048</v>
      </c>
      <c r="B7" s="9"/>
      <c r="C7" s="9">
        <v>4</v>
      </c>
      <c r="D7" s="9"/>
      <c r="E7" s="9"/>
      <c r="F7" s="9">
        <v>4</v>
      </c>
    </row>
    <row r="8" spans="1:6" x14ac:dyDescent="0.35">
      <c r="A8" s="8" t="s">
        <v>2049</v>
      </c>
      <c r="B8" s="9">
        <v>21</v>
      </c>
      <c r="C8" s="9">
        <v>34</v>
      </c>
      <c r="D8" s="9">
        <v>1</v>
      </c>
      <c r="E8" s="9">
        <v>4</v>
      </c>
      <c r="F8" s="9">
        <v>60</v>
      </c>
    </row>
    <row r="9" spans="1:6" x14ac:dyDescent="0.35">
      <c r="A9" s="8" t="s">
        <v>2050</v>
      </c>
      <c r="B9" s="9">
        <v>12</v>
      </c>
      <c r="C9" s="9">
        <v>22</v>
      </c>
      <c r="D9" s="9">
        <v>1</v>
      </c>
      <c r="E9" s="9">
        <v>2</v>
      </c>
      <c r="F9" s="9">
        <v>37</v>
      </c>
    </row>
    <row r="10" spans="1:6" x14ac:dyDescent="0.35">
      <c r="A10" s="8" t="s">
        <v>2051</v>
      </c>
      <c r="B10" s="9">
        <v>8</v>
      </c>
      <c r="C10" s="9">
        <v>10</v>
      </c>
      <c r="D10" s="9"/>
      <c r="E10" s="9"/>
      <c r="F10" s="9">
        <v>18</v>
      </c>
    </row>
    <row r="11" spans="1:6" x14ac:dyDescent="0.35">
      <c r="A11" s="8" t="s">
        <v>2052</v>
      </c>
      <c r="B11" s="9">
        <v>7</v>
      </c>
      <c r="C11" s="9">
        <v>9</v>
      </c>
      <c r="D11" s="9"/>
      <c r="E11" s="9">
        <v>1</v>
      </c>
      <c r="F11" s="9">
        <v>17</v>
      </c>
    </row>
    <row r="12" spans="1:6" x14ac:dyDescent="0.35">
      <c r="A12" s="8" t="s">
        <v>2053</v>
      </c>
      <c r="B12" s="9">
        <v>20</v>
      </c>
      <c r="C12" s="9">
        <v>22</v>
      </c>
      <c r="D12" s="9"/>
      <c r="E12" s="9">
        <v>4</v>
      </c>
      <c r="F12" s="9">
        <v>46</v>
      </c>
    </row>
    <row r="13" spans="1:6" x14ac:dyDescent="0.35">
      <c r="A13" s="8" t="s">
        <v>2054</v>
      </c>
      <c r="B13" s="9">
        <v>19</v>
      </c>
      <c r="C13" s="9">
        <v>23</v>
      </c>
      <c r="D13" s="9"/>
      <c r="E13" s="9">
        <v>3</v>
      </c>
      <c r="F13" s="9">
        <v>45</v>
      </c>
    </row>
    <row r="14" spans="1:6" x14ac:dyDescent="0.35">
      <c r="A14" s="8" t="s">
        <v>2055</v>
      </c>
      <c r="B14" s="9">
        <v>6</v>
      </c>
      <c r="C14" s="9">
        <v>10</v>
      </c>
      <c r="D14" s="9"/>
      <c r="E14" s="9">
        <v>1</v>
      </c>
      <c r="F14" s="9">
        <v>17</v>
      </c>
    </row>
    <row r="15" spans="1:6" x14ac:dyDescent="0.35">
      <c r="A15" s="8" t="s">
        <v>2056</v>
      </c>
      <c r="B15" s="9">
        <v>3</v>
      </c>
      <c r="C15" s="9">
        <v>4</v>
      </c>
      <c r="D15" s="9"/>
      <c r="E15" s="9"/>
      <c r="F15" s="9">
        <v>7</v>
      </c>
    </row>
    <row r="16" spans="1:6" x14ac:dyDescent="0.35">
      <c r="A16" s="8" t="s">
        <v>2057</v>
      </c>
      <c r="B16" s="9">
        <v>8</v>
      </c>
      <c r="C16" s="9">
        <v>4</v>
      </c>
      <c r="D16" s="9">
        <v>1</v>
      </c>
      <c r="E16" s="9"/>
      <c r="F16" s="9">
        <v>13</v>
      </c>
    </row>
    <row r="17" spans="1:6" x14ac:dyDescent="0.35">
      <c r="A17" s="8" t="s">
        <v>2058</v>
      </c>
      <c r="B17" s="9">
        <v>6</v>
      </c>
      <c r="C17" s="9">
        <v>13</v>
      </c>
      <c r="D17" s="9">
        <v>1</v>
      </c>
      <c r="E17" s="9">
        <v>1</v>
      </c>
      <c r="F17" s="9">
        <v>21</v>
      </c>
    </row>
    <row r="18" spans="1:6" x14ac:dyDescent="0.35">
      <c r="A18" s="8" t="s">
        <v>2059</v>
      </c>
      <c r="B18" s="9">
        <v>11</v>
      </c>
      <c r="C18" s="9">
        <v>26</v>
      </c>
      <c r="D18" s="9">
        <v>1</v>
      </c>
      <c r="E18" s="9">
        <v>4</v>
      </c>
      <c r="F18" s="9">
        <v>42</v>
      </c>
    </row>
    <row r="19" spans="1:6" x14ac:dyDescent="0.35">
      <c r="A19" s="8" t="s">
        <v>2060</v>
      </c>
      <c r="B19" s="9">
        <v>132</v>
      </c>
      <c r="C19" s="9">
        <v>187</v>
      </c>
      <c r="D19" s="9">
        <v>2</v>
      </c>
      <c r="E19" s="9">
        <v>23</v>
      </c>
      <c r="F19" s="9">
        <v>344</v>
      </c>
    </row>
    <row r="20" spans="1:6" x14ac:dyDescent="0.35">
      <c r="A20" s="8" t="s">
        <v>2061</v>
      </c>
      <c r="B20" s="9">
        <v>4</v>
      </c>
      <c r="C20" s="9">
        <v>4</v>
      </c>
      <c r="D20" s="9"/>
      <c r="E20" s="9"/>
      <c r="F20" s="9">
        <v>8</v>
      </c>
    </row>
    <row r="21" spans="1:6" x14ac:dyDescent="0.35">
      <c r="A21" s="8" t="s">
        <v>2062</v>
      </c>
      <c r="B21" s="9">
        <v>30</v>
      </c>
      <c r="C21" s="9">
        <v>49</v>
      </c>
      <c r="D21" s="9"/>
      <c r="E21" s="9">
        <v>6</v>
      </c>
      <c r="F21" s="9">
        <v>85</v>
      </c>
    </row>
    <row r="22" spans="1:6" x14ac:dyDescent="0.35">
      <c r="A22" s="8" t="s">
        <v>2063</v>
      </c>
      <c r="B22" s="9">
        <v>9</v>
      </c>
      <c r="C22" s="9">
        <v>5</v>
      </c>
      <c r="D22" s="9"/>
      <c r="E22" s="9"/>
      <c r="F22" s="9">
        <v>14</v>
      </c>
    </row>
    <row r="23" spans="1:6" x14ac:dyDescent="0.35">
      <c r="A23" s="8" t="s">
        <v>2064</v>
      </c>
      <c r="B23" s="9">
        <v>5</v>
      </c>
      <c r="C23" s="9">
        <v>9</v>
      </c>
      <c r="D23" s="9">
        <v>1</v>
      </c>
      <c r="E23" s="9">
        <v>1</v>
      </c>
      <c r="F23" s="9">
        <v>16</v>
      </c>
    </row>
    <row r="24" spans="1:6" x14ac:dyDescent="0.35">
      <c r="A24" s="8" t="s">
        <v>2065</v>
      </c>
      <c r="B24" s="9">
        <v>3</v>
      </c>
      <c r="C24" s="9">
        <v>11</v>
      </c>
      <c r="D24" s="9"/>
      <c r="E24" s="9">
        <v>3</v>
      </c>
      <c r="F24" s="9">
        <v>17</v>
      </c>
    </row>
    <row r="25" spans="1:6" x14ac:dyDescent="0.35">
      <c r="A25" s="8" t="s">
        <v>2066</v>
      </c>
      <c r="B25" s="9">
        <v>7</v>
      </c>
      <c r="C25" s="9">
        <v>14</v>
      </c>
      <c r="D25" s="9"/>
      <c r="E25" s="9"/>
      <c r="F25" s="9">
        <v>21</v>
      </c>
    </row>
    <row r="26" spans="1:6" x14ac:dyDescent="0.35">
      <c r="A26" s="8" t="s">
        <v>2067</v>
      </c>
      <c r="B26" s="9">
        <v>15</v>
      </c>
      <c r="C26" s="9">
        <v>17</v>
      </c>
      <c r="D26" s="9">
        <v>2</v>
      </c>
      <c r="E26" s="9">
        <v>1</v>
      </c>
      <c r="F26" s="9">
        <v>35</v>
      </c>
    </row>
    <row r="27" spans="1:6" x14ac:dyDescent="0.35">
      <c r="A27" s="8" t="s">
        <v>2068</v>
      </c>
      <c r="B27" s="9">
        <v>16</v>
      </c>
      <c r="C27" s="9">
        <v>28</v>
      </c>
      <c r="D27" s="9">
        <v>1</v>
      </c>
      <c r="E27" s="9"/>
      <c r="F27" s="9">
        <v>45</v>
      </c>
    </row>
    <row r="28" spans="1:6" x14ac:dyDescent="0.35">
      <c r="A28" s="8" t="s">
        <v>2069</v>
      </c>
      <c r="B28" s="9">
        <v>12</v>
      </c>
      <c r="C28" s="9">
        <v>36</v>
      </c>
      <c r="D28" s="9">
        <v>1</v>
      </c>
      <c r="E28" s="9">
        <v>2</v>
      </c>
      <c r="F28" s="9">
        <v>51</v>
      </c>
    </row>
    <row r="29" spans="1:6" x14ac:dyDescent="0.35">
      <c r="A29" s="8" t="s">
        <v>2070</v>
      </c>
      <c r="B29" s="9"/>
      <c r="C29" s="9">
        <v>3</v>
      </c>
      <c r="D29" s="9"/>
      <c r="E29" s="9"/>
      <c r="F29" s="9">
        <v>3</v>
      </c>
    </row>
    <row r="30" spans="1:6" x14ac:dyDescent="0.35">
      <c r="A30" s="8" t="s">
        <v>2043</v>
      </c>
      <c r="B30" s="9">
        <v>364</v>
      </c>
      <c r="C30" s="9">
        <v>565</v>
      </c>
      <c r="D30" s="9">
        <v>14</v>
      </c>
      <c r="E30" s="9">
        <v>57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496D-481A-437C-9F4A-9BEA0FFDE0FB}">
  <sheetPr codeName="Sheet4"/>
  <dimension ref="A1:E18"/>
  <sheetViews>
    <sheetView workbookViewId="0">
      <selection activeCell="C13" sqref="C1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9.25" bestFit="1" customWidth="1"/>
    <col min="4" max="4" width="8.08203125" bestFit="1" customWidth="1"/>
    <col min="5" max="6" width="10.58203125" bestFit="1" customWidth="1"/>
  </cols>
  <sheetData>
    <row r="1" spans="1:5" x14ac:dyDescent="0.35">
      <c r="A1" s="7" t="s">
        <v>2031</v>
      </c>
      <c r="B1" t="s">
        <v>2045</v>
      </c>
    </row>
    <row r="2" spans="1:5" x14ac:dyDescent="0.35">
      <c r="A2" s="7" t="s">
        <v>2085</v>
      </c>
      <c r="B2" t="s">
        <v>2045</v>
      </c>
    </row>
    <row r="4" spans="1:5" x14ac:dyDescent="0.35">
      <c r="A4" s="7" t="s">
        <v>2044</v>
      </c>
      <c r="B4" s="7" t="s">
        <v>2046</v>
      </c>
    </row>
    <row r="5" spans="1:5" x14ac:dyDescent="0.35">
      <c r="A5" s="7" t="s">
        <v>2033</v>
      </c>
      <c r="B5" t="s">
        <v>14</v>
      </c>
      <c r="C5" t="s">
        <v>20</v>
      </c>
      <c r="D5" t="s">
        <v>74</v>
      </c>
      <c r="E5" t="s">
        <v>2043</v>
      </c>
    </row>
    <row r="6" spans="1:5" x14ac:dyDescent="0.35">
      <c r="A6" s="12" t="s">
        <v>2073</v>
      </c>
      <c r="B6" s="9">
        <v>36</v>
      </c>
      <c r="C6" s="9">
        <v>49</v>
      </c>
      <c r="D6" s="9">
        <v>6</v>
      </c>
      <c r="E6" s="9">
        <v>91</v>
      </c>
    </row>
    <row r="7" spans="1:5" x14ac:dyDescent="0.35">
      <c r="A7" s="12" t="s">
        <v>2074</v>
      </c>
      <c r="B7" s="9">
        <v>28</v>
      </c>
      <c r="C7" s="9">
        <v>44</v>
      </c>
      <c r="D7" s="9">
        <v>7</v>
      </c>
      <c r="E7" s="9">
        <v>79</v>
      </c>
    </row>
    <row r="8" spans="1:5" x14ac:dyDescent="0.35">
      <c r="A8" s="12" t="s">
        <v>2075</v>
      </c>
      <c r="B8" s="9">
        <v>33</v>
      </c>
      <c r="C8" s="9">
        <v>49</v>
      </c>
      <c r="D8" s="9">
        <v>4</v>
      </c>
      <c r="E8" s="9">
        <v>86</v>
      </c>
    </row>
    <row r="9" spans="1:5" x14ac:dyDescent="0.35">
      <c r="A9" s="12" t="s">
        <v>2076</v>
      </c>
      <c r="B9" s="9">
        <v>30</v>
      </c>
      <c r="C9" s="9">
        <v>46</v>
      </c>
      <c r="D9" s="9">
        <v>1</v>
      </c>
      <c r="E9" s="9">
        <v>77</v>
      </c>
    </row>
    <row r="10" spans="1:5" x14ac:dyDescent="0.35">
      <c r="A10" s="12" t="s">
        <v>2077</v>
      </c>
      <c r="B10" s="9">
        <v>35</v>
      </c>
      <c r="C10" s="9">
        <v>46</v>
      </c>
      <c r="D10" s="9">
        <v>3</v>
      </c>
      <c r="E10" s="9">
        <v>84</v>
      </c>
    </row>
    <row r="11" spans="1:5" x14ac:dyDescent="0.35">
      <c r="A11" s="12" t="s">
        <v>2078</v>
      </c>
      <c r="B11" s="9">
        <v>28</v>
      </c>
      <c r="C11" s="9">
        <v>55</v>
      </c>
      <c r="D11" s="9">
        <v>3</v>
      </c>
      <c r="E11" s="9">
        <v>86</v>
      </c>
    </row>
    <row r="12" spans="1:5" x14ac:dyDescent="0.35">
      <c r="A12" s="12" t="s">
        <v>2079</v>
      </c>
      <c r="B12" s="9">
        <v>31</v>
      </c>
      <c r="C12" s="9">
        <v>58</v>
      </c>
      <c r="D12" s="9">
        <v>4</v>
      </c>
      <c r="E12" s="9">
        <v>93</v>
      </c>
    </row>
    <row r="13" spans="1:5" x14ac:dyDescent="0.35">
      <c r="A13" s="12" t="s">
        <v>2080</v>
      </c>
      <c r="B13" s="9">
        <v>35</v>
      </c>
      <c r="C13" s="9">
        <v>41</v>
      </c>
      <c r="D13" s="9">
        <v>8</v>
      </c>
      <c r="E13" s="9">
        <v>84</v>
      </c>
    </row>
    <row r="14" spans="1:5" x14ac:dyDescent="0.35">
      <c r="A14" s="12" t="s">
        <v>2081</v>
      </c>
      <c r="B14" s="9">
        <v>23</v>
      </c>
      <c r="C14" s="9">
        <v>45</v>
      </c>
      <c r="D14" s="9">
        <v>5</v>
      </c>
      <c r="E14" s="9">
        <v>73</v>
      </c>
    </row>
    <row r="15" spans="1:5" x14ac:dyDescent="0.35">
      <c r="A15" s="12" t="s">
        <v>2082</v>
      </c>
      <c r="B15" s="9">
        <v>26</v>
      </c>
      <c r="C15" s="9">
        <v>45</v>
      </c>
      <c r="D15" s="9">
        <v>6</v>
      </c>
      <c r="E15" s="9">
        <v>77</v>
      </c>
    </row>
    <row r="16" spans="1:5" x14ac:dyDescent="0.35">
      <c r="A16" s="12" t="s">
        <v>2083</v>
      </c>
      <c r="B16" s="9">
        <v>27</v>
      </c>
      <c r="C16" s="9">
        <v>45</v>
      </c>
      <c r="D16" s="9">
        <v>3</v>
      </c>
      <c r="E16" s="9">
        <v>75</v>
      </c>
    </row>
    <row r="17" spans="1:5" x14ac:dyDescent="0.35">
      <c r="A17" s="12" t="s">
        <v>2084</v>
      </c>
      <c r="B17" s="9">
        <v>32</v>
      </c>
      <c r="C17" s="9">
        <v>42</v>
      </c>
      <c r="D17" s="9">
        <v>7</v>
      </c>
      <c r="E17" s="9">
        <v>81</v>
      </c>
    </row>
    <row r="18" spans="1:5" x14ac:dyDescent="0.35">
      <c r="A18" s="12" t="s">
        <v>2043</v>
      </c>
      <c r="B18" s="9">
        <v>364</v>
      </c>
      <c r="C18" s="9">
        <v>565</v>
      </c>
      <c r="D18" s="9">
        <v>57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12CA-B24A-48F4-AFE1-E5F097FDCCD3}">
  <sheetPr codeName="Sheet5"/>
  <dimension ref="A1:H13"/>
  <sheetViews>
    <sheetView workbookViewId="0">
      <selection activeCell="G2" sqref="G2"/>
    </sheetView>
  </sheetViews>
  <sheetFormatPr defaultRowHeight="15.5" x14ac:dyDescent="0.35"/>
  <cols>
    <col min="1" max="1" width="26.4140625" bestFit="1" customWidth="1"/>
    <col min="2" max="2" width="16.1640625" bestFit="1" customWidth="1"/>
    <col min="3" max="3" width="12.58203125" bestFit="1" customWidth="1"/>
    <col min="4" max="4" width="15.33203125" bestFit="1" customWidth="1"/>
    <col min="5" max="5" width="12" bestFit="1" customWidth="1"/>
    <col min="6" max="6" width="18.6640625" bestFit="1" customWidth="1"/>
    <col min="7" max="7" width="15.08203125" bestFit="1" customWidth="1"/>
    <col min="8" max="8" width="17.83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COUNTIFS(outcome,"successful", allgoals,"&lt;1000")</f>
        <v>30</v>
      </c>
      <c r="C2">
        <f>COUNTIFS(outcome,"failed", allgoals,"&lt;1000")</f>
        <v>20</v>
      </c>
      <c r="D2">
        <f>COUNTIFS(outcome,"canceled", allgoals,"&lt;1000")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5">
      <c r="A3" t="s">
        <v>2095</v>
      </c>
      <c r="B3">
        <f>COUNTIFS(outcome, "successful", allgoals, "&gt;=1000",allgoals, "&lt;4999")</f>
        <v>191</v>
      </c>
      <c r="C3">
        <f>COUNTIFS(outcome, "failed", allgoals, "&gt;=1000",allgoals, "&lt;4999")</f>
        <v>38</v>
      </c>
      <c r="D3">
        <f>COUNTIFS(outcome, "canceled", allgoals, "&gt;=1000",allgoals, "&lt;4999")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5">
      <c r="A4" t="s">
        <v>2096</v>
      </c>
      <c r="B4">
        <f>COUNTIFS(outcome, "successful", allgoals, "&gt;=5000",allgoals, "&lt;9999")</f>
        <v>164</v>
      </c>
      <c r="C4">
        <f>COUNTIFS(outcome, "failed", allgoals, "&gt;=5000",allgoals, "&lt;9999")</f>
        <v>126</v>
      </c>
      <c r="D4">
        <f>COUNTIFS(outcome, "canceled", allgoals, "&gt;=5000",allgoals, "&lt;9999")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5">
      <c r="A5" t="s">
        <v>2097</v>
      </c>
      <c r="B5">
        <f>COUNTIFS(outcome, "successful",allgoals,"&gt;=10000",allgoals,"&lt;14999")</f>
        <v>4</v>
      </c>
      <c r="C5">
        <f>COUNTIFS(outcome, "failed",allgoals,"&gt;=10000",allgoals,"&lt;14999")</f>
        <v>5</v>
      </c>
      <c r="D5">
        <f>COUNTIFS(outcome, "canceled",allgoals,"&gt;=10000",allgoals,"&lt;14999")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5">
      <c r="A6" t="s">
        <v>2098</v>
      </c>
      <c r="B6">
        <f>COUNTIFS(outcome, "successful",allgoals,"&gt;=15000",allgoals,"&lt;19999")</f>
        <v>10</v>
      </c>
      <c r="C6">
        <f>COUNTIFS(outcome, "failed",allgoals,"&gt;=15000",allgoals,"&lt;19999")</f>
        <v>0</v>
      </c>
      <c r="D6">
        <f>COUNTIFS(outcome, "canceled",allgoals,"&gt;=15000",allgoals,"&lt;19999")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5">
      <c r="A7" t="s">
        <v>2099</v>
      </c>
      <c r="B7">
        <f>COUNTIFS(outcome,"successful",allgoals,"&gt;=20000",allgoals,"&lt;24999")</f>
        <v>7</v>
      </c>
      <c r="C7">
        <f>COUNTIFS(outcome,"failed",allgoals,"&gt;=20000",allgoals,"&lt;24999")</f>
        <v>0</v>
      </c>
      <c r="D7">
        <f>COUNTIFS(outcome,"canceled",allgoals,"&gt;=20000",allgoals,"&lt;24999")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5">
      <c r="A8" t="s">
        <v>2100</v>
      </c>
      <c r="B8">
        <f>COUNTIFS(outcome,"successful",allgoals,"&gt;=25000",allgoals,"&lt;29999")</f>
        <v>11</v>
      </c>
      <c r="C8">
        <f>COUNTIFS(outcome,"failed",allgoals,"&gt;=25000",allgoals,"&lt;29999")</f>
        <v>3</v>
      </c>
      <c r="D8">
        <f>COUNTIFS(outcome,"canceled",allgoals,"&gt;=25000",allgoals,"&lt;29999")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5">
      <c r="A9" t="s">
        <v>2101</v>
      </c>
      <c r="B9">
        <f>COUNTIFS(outcome,"successful",allgoals,"&gt;=30000",allgoals,"&lt;34999")</f>
        <v>7</v>
      </c>
      <c r="C9">
        <f>COUNTIFS(outcome,"failed",allgoals,"&gt;=30000",allgoals,"&lt;34999")</f>
        <v>0</v>
      </c>
      <c r="D9">
        <f>COUNTIFS(outcome,"canceled",allgoals,"&gt;=30000",allgoals,"&lt;34999")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5">
      <c r="A10" t="s">
        <v>2102</v>
      </c>
      <c r="B10">
        <f>COUNTIFS(outcome,"successful",allgoals,"&gt;=35000",allgoals,"&lt;39999")</f>
        <v>8</v>
      </c>
      <c r="C10">
        <f>COUNTIFS(outcome,"failed",allgoals,"&gt;=35000",allgoals,"&lt;39999")</f>
        <v>3</v>
      </c>
      <c r="D10">
        <f>COUNTIFS(outcome,"canceled",allgoals,"&gt;=35000",allgoals,"&lt;39999")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5">
      <c r="A11" t="s">
        <v>2103</v>
      </c>
      <c r="B11">
        <f>COUNTIFS(outcome,"successful",allgoals,"&gt;=40000",allgoals,"&lt;44999")</f>
        <v>11</v>
      </c>
      <c r="C11">
        <f>COUNTIFS(outcome,"failed",allgoals,"&gt;=40000",allgoals,"&lt;44999")</f>
        <v>3</v>
      </c>
      <c r="D11">
        <f>COUNTIFS(outcome,"canceled",allgoals,"&gt;=40000",allgoals,"&lt;44999")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5">
      <c r="A12" t="s">
        <v>2104</v>
      </c>
      <c r="B12">
        <f>COUNTIFS(outcome,"successful",allgoals,"&gt;=45000",allgoals,"&lt;49999")</f>
        <v>8</v>
      </c>
      <c r="C12">
        <f>COUNTIFS(outcome,"failed",allgoals,"&gt;=45000",allgoals,"&lt;49999")</f>
        <v>3</v>
      </c>
      <c r="D12">
        <f>COUNTIFS(outcome,"canceled",allgoals,"&gt;=45000",allgoals,"&lt;49999")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5">
      <c r="A13" t="s">
        <v>2105</v>
      </c>
      <c r="B13">
        <f>COUNTIFS(outcome,"successful",allgoals,"&gt;=50000")</f>
        <v>114</v>
      </c>
      <c r="C13">
        <f>COUNTIFS(outcome,"failed",allgoals,"&gt;=50000")</f>
        <v>163</v>
      </c>
      <c r="D13">
        <f>COUNTIFS(outcome,"canceled",allgoals,"&gt;=50000")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A3E4-19D8-43AB-B7A5-E6C2E0DAAA43}">
  <dimension ref="A1:K566"/>
  <sheetViews>
    <sheetView tabSelected="1" workbookViewId="0">
      <selection activeCell="K7" sqref="K7"/>
    </sheetView>
  </sheetViews>
  <sheetFormatPr defaultRowHeight="15.5" x14ac:dyDescent="0.35"/>
  <cols>
    <col min="1" max="1" width="8.9140625" bestFit="1" customWidth="1"/>
    <col min="2" max="2" width="13.08203125" bestFit="1" customWidth="1"/>
    <col min="4" max="4" width="8.1640625" bestFit="1" customWidth="1"/>
    <col min="5" max="5" width="13.08203125" bestFit="1" customWidth="1"/>
    <col min="8" max="8" width="10.25" bestFit="1" customWidth="1"/>
    <col min="11" max="11" width="10.25" bestFit="1" customWidth="1"/>
  </cols>
  <sheetData>
    <row r="1" spans="1:11" x14ac:dyDescent="0.35">
      <c r="A1" s="1" t="s">
        <v>4</v>
      </c>
      <c r="B1" s="1" t="s">
        <v>5</v>
      </c>
      <c r="D1" s="1" t="s">
        <v>4</v>
      </c>
      <c r="E1" s="1" t="s">
        <v>5</v>
      </c>
      <c r="G1" s="14" t="s">
        <v>2112</v>
      </c>
      <c r="J1" s="14" t="s">
        <v>2113</v>
      </c>
    </row>
    <row r="2" spans="1:11" x14ac:dyDescent="0.35">
      <c r="A2" t="s">
        <v>20</v>
      </c>
      <c r="B2">
        <v>158</v>
      </c>
      <c r="D2" t="s">
        <v>14</v>
      </c>
      <c r="E2">
        <v>0</v>
      </c>
      <c r="G2" t="s">
        <v>2106</v>
      </c>
      <c r="H2" s="6">
        <f>AVERAGE(sbackerssuccess)</f>
        <v>851.14690265486729</v>
      </c>
      <c r="J2" t="s">
        <v>2106</v>
      </c>
      <c r="K2" s="6">
        <f>AVERAGE(backersfail)</f>
        <v>585.61538461538464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MEDIAN(sbackerssuccess)</f>
        <v>201</v>
      </c>
      <c r="J3" t="s">
        <v>2107</v>
      </c>
      <c r="K3" s="6">
        <f>MEDIAN(backersfail)</f>
        <v>114.5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MIN(sbackerssuccess)</f>
        <v>16</v>
      </c>
      <c r="J4" t="s">
        <v>2108</v>
      </c>
      <c r="K4" s="6">
        <f>MIN(backersfail)</f>
        <v>0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MAX(sbackerssuccess)</f>
        <v>7295</v>
      </c>
      <c r="J5" t="s">
        <v>2109</v>
      </c>
      <c r="K5" s="6">
        <f>MAX(backersfail)</f>
        <v>6080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G6" t="s">
        <v>2110</v>
      </c>
      <c r="H6" s="6">
        <f>_xlfn.VAR.S(sbackerssuccess)</f>
        <v>1606216.5936295739</v>
      </c>
      <c r="J6" t="s">
        <v>2110</v>
      </c>
      <c r="K6" s="6">
        <f>_xlfn.VAR.S(backersfail)</f>
        <v>924113.45496927318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G7" t="s">
        <v>2111</v>
      </c>
      <c r="H7" s="6">
        <f>_xlfn.STDEV.S(sbackerssuccess)</f>
        <v>1267.366006183523</v>
      </c>
      <c r="J7" t="s">
        <v>2111</v>
      </c>
      <c r="K7" s="6">
        <f>_xlfn.STDEV.S(backersfail)</f>
        <v>961.30819978260524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</row>
    <row r="9" spans="1:11" x14ac:dyDescent="0.35">
      <c r="A9" t="s">
        <v>20</v>
      </c>
      <c r="B9">
        <v>1249</v>
      </c>
      <c r="D9" t="s">
        <v>14</v>
      </c>
      <c r="E9">
        <v>200</v>
      </c>
      <c r="G9" s="14" t="s">
        <v>2114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  <c r="G10" s="14" t="s">
        <v>2117</v>
      </c>
    </row>
    <row r="11" spans="1:11" x14ac:dyDescent="0.35">
      <c r="A11" t="s">
        <v>20</v>
      </c>
      <c r="B11">
        <v>890</v>
      </c>
      <c r="D11" t="s">
        <v>14</v>
      </c>
      <c r="E11">
        <v>674</v>
      </c>
      <c r="G11" s="14" t="s">
        <v>2118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  <c r="G13" s="14" t="s">
        <v>2115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  <c r="G14" s="14" t="s">
        <v>2119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  <c r="G15" s="14" t="s">
        <v>2120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7:A1048141 A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1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:D1047940 D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4CFE3135-D58F-447B-8C87-7C094E987768}">
            <xm:f>NOT(ISERROR(SEARCH("canceled",A1)))</xm:f>
            <xm:f>"canceled"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7D0EA278-9A92-4094-B6B6-4788F629661D}">
            <xm:f>NOT(ISERROR(SEARCH("live",A1)))</xm:f>
            <xm:f>"live"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id="{274BF505-4C82-4FAD-9137-854487E3C0A3}">
            <xm:f>NOT(ISERROR(SEARCH("successful",A1)))</xm:f>
            <xm:f>"successful"</xm:f>
            <x14:dxf>
              <fill>
                <patternFill>
                  <bgColor rgb="FF00B0F0"/>
                </patternFill>
              </fill>
            </x14:dxf>
          </x14:cfRule>
          <x14:cfRule type="containsText" priority="11" operator="containsText" id="{2DF7BFF1-8748-4E9B-8036-C324908D2018}">
            <xm:f>NOT(ISERROR(SEARCH("failed",A1)))</xm:f>
            <xm:f>"failed"</xm:f>
            <x14:dxf>
              <fill>
                <patternFill>
                  <bgColor rgb="FFFF0000"/>
                </patternFill>
              </fill>
            </x14:dxf>
          </x14:cfRule>
          <xm:sqref>A1:A1048141</xm:sqref>
        </x14:conditionalFormatting>
        <x14:conditionalFormatting xmlns:xm="http://schemas.microsoft.com/office/excel/2006/main">
          <x14:cfRule type="containsText" priority="1" operator="containsText" id="{7A01EB27-23B8-418D-8820-44FA3E65F8DE}">
            <xm:f>NOT(ISERROR(SEARCH("canceled",D1)))</xm:f>
            <xm:f>"canceled"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288840B7-6DB5-401E-A9F7-57DC9A8A4DF1}">
            <xm:f>NOT(ISERROR(SEARCH("live",D1)))</xm:f>
            <xm:f>"live"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56563CC9-9BA4-4AD2-9AC5-BEC83FC4ABE5}">
            <xm:f>NOT(ISERROR(SEARCH("successful",D1)))</xm:f>
            <xm:f>"successful"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D2489A2A-A83D-417D-8E5F-7609620ACF51}">
            <xm:f>NOT(ISERROR(SEARCH("failed",D1)))</xm:f>
            <xm:f>"failed"</xm:f>
            <x14:dxf>
              <fill>
                <patternFill>
                  <bgColor rgb="FFFF0000"/>
                </patternFill>
              </fill>
            </x14:dxf>
          </x14:cfRule>
          <xm:sqref>D1:D1047940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Crowdfunding</vt:lpstr>
      <vt:lpstr>pivot table 1</vt:lpstr>
      <vt:lpstr>pivot table 2</vt:lpstr>
      <vt:lpstr>pivot table 3</vt:lpstr>
      <vt:lpstr>Goal analysis</vt:lpstr>
      <vt:lpstr>Statistical analysis</vt:lpstr>
      <vt:lpstr>allgoals</vt:lpstr>
      <vt:lpstr>allvalues</vt:lpstr>
      <vt:lpstr>backersfail</vt:lpstr>
      <vt:lpstr>fuck</vt:lpstr>
      <vt:lpstr>goal</vt:lpstr>
      <vt:lpstr>greenbeans</vt:lpstr>
      <vt:lpstr>hello</vt:lpstr>
      <vt:lpstr>outcome</vt:lpstr>
      <vt:lpstr>percentfunded</vt:lpstr>
      <vt:lpstr>rubberduck</vt:lpstr>
      <vt:lpstr>sbackerssuccess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olivi</cp:lastModifiedBy>
  <dcterms:created xsi:type="dcterms:W3CDTF">2021-09-29T18:52:28Z</dcterms:created>
  <dcterms:modified xsi:type="dcterms:W3CDTF">2022-12-15T23:37:01Z</dcterms:modified>
</cp:coreProperties>
</file>