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3 CORRELATION" sheetId="2" r:id="rId5"/>
    <sheet state="visible" name="EXPOSURE" sheetId="3" r:id="rId6"/>
    <sheet state="visible" name="ROMANCE" sheetId="4" r:id="rId7"/>
    <sheet state="visible" name="FAMILY" sheetId="5" r:id="rId8"/>
    <sheet state="visible" name="FRIENDS" sheetId="6" r:id="rId9"/>
    <sheet state="visible" name="SELF-ACCEPTANCE" sheetId="7" r:id="rId10"/>
    <sheet state="visible" name="ACADEMIC" sheetId="8" r:id="rId11"/>
    <sheet state="visible" name="JOBS" sheetId="9" r:id="rId12"/>
    <sheet state="visible" name="CORRELATION TAKE 2" sheetId="10" r:id="rId13"/>
    <sheet state="visible" name="ANOVA OF AVERAGES OF CATEGORIES" sheetId="11" r:id="rId14"/>
    <sheet state="visible" name="FINAL ANOVA " sheetId="12" r:id="rId15"/>
    <sheet state="visible" name="REALISM" sheetId="13" r:id="rId16"/>
    <sheet state="visible" name="MOTIVATIONS" sheetId="14" r:id="rId17"/>
    <sheet state="visible" name="ESSAY RESPONSES" sheetId="15" r:id="rId18"/>
    <sheet state="visible" name="CRONBACHS ALPHA" sheetId="16" r:id="rId19"/>
    <sheet state="visible" name="CHI SQUARE" sheetId="17" r:id="rId20"/>
    <sheet state="visible" name="CORRELATION" sheetId="18" r:id="rId21"/>
  </sheets>
  <definedNames/>
  <calcPr/>
</workbook>
</file>

<file path=xl/sharedStrings.xml><?xml version="1.0" encoding="utf-8"?>
<sst xmlns="http://schemas.openxmlformats.org/spreadsheetml/2006/main" count="592" uniqueCount="353">
  <si>
    <t>Participants</t>
  </si>
  <si>
    <t>Exposure</t>
  </si>
  <si>
    <t>Light, Medium or Heavy</t>
  </si>
  <si>
    <t>Romance Average</t>
  </si>
  <si>
    <t>Family Average</t>
  </si>
  <si>
    <t>Friends and Peers Average</t>
  </si>
  <si>
    <t>Self-Acceptance Average</t>
  </si>
  <si>
    <t>Academic Performance Average</t>
  </si>
  <si>
    <t>Jobs and Future Average</t>
  </si>
  <si>
    <t>Television Realism Average</t>
  </si>
  <si>
    <t>Motivations Average</t>
  </si>
  <si>
    <t>Average of Categories</t>
  </si>
  <si>
    <t>Perceptions</t>
  </si>
  <si>
    <t>Correlation (category perceptions and TV realism)</t>
  </si>
  <si>
    <t>Correlation (Category perceptions and motivations for watching TV shows)</t>
  </si>
  <si>
    <t>Correlation Exposure</t>
  </si>
  <si>
    <t>Correlation Perception</t>
  </si>
  <si>
    <t xml:space="preserve">R- squared: </t>
  </si>
  <si>
    <t>Romance</t>
  </si>
  <si>
    <t>Family</t>
  </si>
  <si>
    <t>Friends</t>
  </si>
  <si>
    <t>Self-acceptance</t>
  </si>
  <si>
    <t>Weekday 6AM-12NN</t>
  </si>
  <si>
    <t>Weekday 12NN-6PM</t>
  </si>
  <si>
    <t>Weekday 6PM-12MN</t>
  </si>
  <si>
    <t>Weekday 12MN-6AM</t>
  </si>
  <si>
    <t>Sum of Weekday</t>
  </si>
  <si>
    <t>Weekend 6AM-12NN</t>
  </si>
  <si>
    <t>Weekend 12NN-6PM</t>
  </si>
  <si>
    <t>Weekend 6PM-12MN</t>
  </si>
  <si>
    <t>Weekend 12MN-6AM</t>
  </si>
  <si>
    <t>Sum of Weekend</t>
  </si>
  <si>
    <t>Hours Per Day</t>
  </si>
  <si>
    <t>AVERAGE</t>
  </si>
  <si>
    <t>SUM</t>
  </si>
  <si>
    <t>TOTAL SUM</t>
  </si>
  <si>
    <t xml:space="preserve">Romance </t>
  </si>
  <si>
    <t>FRIENDS</t>
  </si>
  <si>
    <t>SELF-ACCEPTANCE</t>
  </si>
  <si>
    <t>ACADEMIC</t>
  </si>
  <si>
    <t>JOBS</t>
  </si>
  <si>
    <t>SUM OF SUMS</t>
  </si>
  <si>
    <t>ROMANCE</t>
  </si>
  <si>
    <t>FAMILY</t>
  </si>
  <si>
    <t xml:space="preserve">FRIENDS </t>
  </si>
  <si>
    <t>JOB</t>
  </si>
  <si>
    <t>Anova: Single Factor</t>
  </si>
  <si>
    <t>SUMMARY</t>
  </si>
  <si>
    <t>Count</t>
  </si>
  <si>
    <t>Sum</t>
  </si>
  <si>
    <t>Average</t>
  </si>
  <si>
    <t>Variance</t>
  </si>
  <si>
    <t>Groups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</si>
  <si>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</si>
  <si>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</si>
  <si>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</si>
  <si>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</si>
  <si>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</si>
  <si>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</si>
  <si>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</si>
  <si>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</si>
  <si>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</si>
  <si>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ANOVA</t>
  </si>
  <si>
    <t>Row 10</t>
  </si>
  <si>
    <t>Source of Variation</t>
  </si>
  <si>
    <t>SS</t>
  </si>
  <si>
    <t>df</t>
  </si>
  <si>
    <t>MS</t>
  </si>
  <si>
    <t>F</t>
  </si>
  <si>
    <t>P-value</t>
  </si>
  <si>
    <t>F crit</t>
  </si>
  <si>
    <t>Row 11</t>
  </si>
  <si>
    <t>Between Groups</t>
  </si>
  <si>
    <t>Row 12</t>
  </si>
  <si>
    <t>Within Groups</t>
  </si>
  <si>
    <t>Row 13</t>
  </si>
  <si>
    <t>Row 14</t>
  </si>
  <si>
    <t>Total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</si>
  <si>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</si>
  <si>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</si>
  <si>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</si>
  <si>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</si>
  <si>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</si>
  <si>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</si>
  <si>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</si>
  <si>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</si>
  <si>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</si>
  <si>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</si>
  <si>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</si>
  <si>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</si>
  <si>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</si>
  <si>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</si>
  <si>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</si>
  <si>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</si>
  <si>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</si>
  <si>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</si>
  <si>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</si>
  <si>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</si>
  <si>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</si>
  <si>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</si>
  <si>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</si>
  <si>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</si>
  <si>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</si>
  <si>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</si>
  <si>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</si>
  <si>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</si>
  <si>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</si>
  <si>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</si>
  <si>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</si>
  <si>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</si>
  <si>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</si>
  <si>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</si>
  <si>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</si>
  <si>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</si>
  <si>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</si>
  <si>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</si>
  <si>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</si>
  <si>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</si>
  <si>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</si>
  <si>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</si>
  <si>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</si>
  <si>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</si>
  <si>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</si>
  <si>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</si>
  <si>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</si>
  <si>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</si>
  <si>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</si>
  <si>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</si>
  <si>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</si>
  <si>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</si>
  <si>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</si>
  <si>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</si>
  <si>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</si>
  <si>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</si>
  <si>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</si>
  <si>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</si>
  <si>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</si>
  <si>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</si>
  <si>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</si>
  <si>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</si>
  <si>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</si>
  <si>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</si>
  <si>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</si>
  <si>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</si>
  <si>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</si>
  <si>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</si>
  <si>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</si>
  <si>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</si>
  <si>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</si>
  <si>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</si>
  <si>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</si>
  <si>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</si>
  <si>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</si>
  <si>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</si>
  <si>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</si>
  <si>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</si>
  <si>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</si>
  <si>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</si>
  <si>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</si>
  <si>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</si>
  <si>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</si>
  <si>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</si>
  <si>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</si>
  <si>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</si>
  <si>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ROMANTIC AND SEXUAL</t>
  </si>
  <si>
    <t>FRIENDSHIPS AND PEERS</t>
  </si>
  <si>
    <t>ACADEMIC PERFORMANCE</t>
  </si>
  <si>
    <t>JOB EXPECTATIONS</t>
  </si>
  <si>
    <t>Responses</t>
  </si>
  <si>
    <t>Sociocultural Representations (ethnicities, races, cultures)</t>
  </si>
  <si>
    <t>Life Expectations (what they're supposed to be doing, what is considered normal and what's supposed to happen as they grow up that aren't true)</t>
  </si>
  <si>
    <t>Reiterated a Mentioned Category</t>
  </si>
  <si>
    <t>Portrayals of Sex and Other Taboo Topics</t>
  </si>
  <si>
    <t>New Perspectives and Behaviors (realizations, introspections, changes in behavior and thinking because of the shows that don't fall in other categories)</t>
  </si>
  <si>
    <t>Mention unrealistic portrayals</t>
  </si>
  <si>
    <t>N/A</t>
  </si>
  <si>
    <t>- cultural nuances are depicted differently in these shows
- some portrayals of American culture are exaggerated, stereotypical or heavily reliant on familiar tropes</t>
  </si>
  <si>
    <t xml:space="preserve">- sociocultural backgrounds (race, gender and socioeconomic status)
- how minorities were portrayed in these American shows affected her self-perception as an Asian middle-class person
- factors also affected how she interacted and saw others </t>
  </si>
  <si>
    <t>- it was normal for teens to party, drink and do risqué things at a young age
- working jobs or internships while still in school was normal, which contrasted with her own experience in the Philippines where people worked after college</t>
  </si>
  <si>
    <t>- gave him insights to how characters were dealing with problems that he was also facing</t>
  </si>
  <si>
    <t>- romance aspect of the shows and how high school students are also trying to navigate through their lives</t>
  </si>
  <si>
    <t>- body image, how to be friends with others, what dating was like and how most teenagers got into conflicts with their parents</t>
  </si>
  <si>
    <t>- television helped his perception of sex and showing more skin in public</t>
  </si>
  <si>
    <t>- how different everyone's lives are
- how different people's personalities are</t>
  </si>
  <si>
    <t>- unrealistic and overdramatized portrayals of family and romantic relationships
- physically fighting for a love interest, instant forgiveness, only monumental moments are shown and not the small things
- made respondent think that these were the norms</t>
  </si>
  <si>
    <t>"Being outspoken and direct about what you're feeling is something that's not included in Filipino culture. I learned that media is pretty unreliable because it usually makes things look worse than what it really is"</t>
  </si>
  <si>
    <t>- American shows' portrayals of more taboo subjects in the Philippines (LGBT, pre-mraital sex, abortion etc.) affected how she now looks about these</t>
  </si>
  <si>
    <t>- the value of looking at the bigger picture
- most conflicts are caused by and worsened by blaming others rather than looking at the bigger picture</t>
  </si>
  <si>
    <t>- "teen life in a privileged nation where opportunities are accessible"</t>
  </si>
  <si>
    <t>n/a</t>
  </si>
  <si>
    <t>- american teen television helped her distinguish reality and fiction
- american teen television was sensationalized and targeted to teens for money</t>
  </si>
  <si>
    <t>- representation of different ethnicities
- how different ethnicities interact and react to issues like sexism or racism
- also helps user appreciate the beauty of other cultures and see beyond his own
- makes user feel validated and seen through Asian-American representations</t>
  </si>
  <si>
    <t>- characters' outfits and way of speaking can also affect gen z's</t>
  </si>
  <si>
    <t>- bullying portrayals in American teen shows aren't the same as bullying in the Philippines</t>
  </si>
  <si>
    <t>- independence
- user thought it was normal for 18 year olds to move out of their parents' homes and start working through college
- user thought he was lacking in experience since he still lived with his parents</t>
  </si>
  <si>
    <t>- American teen shows can affect mental growth when exposed at a young age</t>
  </si>
  <si>
    <t>- american teen shows talk about issues that are considered taboo in the Philippines (sex education, emotional and mental health, drug education...)
- user has learned about these things through these shows because these weren't discussed by family or the education</t>
  </si>
  <si>
    <t>- emotional and metal stability, childhood trauma and financial capability</t>
  </si>
  <si>
    <t>- one should already be responsible and independent by 16</t>
  </si>
  <si>
    <t>- made her feel like she wasn't the only one experiencing certain things because she saw them on television also
- also helped her prepare for future problems</t>
  </si>
  <si>
    <t>- affected her expectations of schools and high schools</t>
  </si>
  <si>
    <t xml:space="preserve">- affected her perception on the dynamics in high school
- wondered whether shows accurately depicted American high schools </t>
  </si>
  <si>
    <t>- independence of teenagers
- liberal and sometimes questionable morals and beliefs</t>
  </si>
  <si>
    <t>- unrealistic expectations</t>
  </si>
  <si>
    <t>- the difference between normal and toxic relationships</t>
  </si>
  <si>
    <t xml:space="preserve">- shows impacted his sense of humor and his relationships with friends </t>
  </si>
  <si>
    <t>- what teens should look like
- how rich the characters are</t>
  </si>
  <si>
    <t>- how independent characters were from their families</t>
  </si>
  <si>
    <t>- she thought she had to look a certain way because characters were played by older actors</t>
  </si>
  <si>
    <t>- says that parties in american shows were so exaggerated</t>
  </si>
  <si>
    <t>- conflicts in shows allowed her to look at her own differently
- exaggerated events in shows let her normalize her own problems</t>
  </si>
  <si>
    <t>- mentions that shows focus on drama and not really actual learning or studying
- unrealistic portrayals hat teens just go out all the time instead of doing school work</t>
  </si>
  <si>
    <t>- made her feel like she could do anything 
- empowered her to consider other options beyond the conventional ones</t>
  </si>
  <si>
    <t>-making mistakes as an important part of growth</t>
  </si>
  <si>
    <t>- shows influence fashion styles and aesthetics 
- also can influence mindest on how other people think and act
- how to not hurt others</t>
  </si>
  <si>
    <t>- unrealistic beauty standards</t>
  </si>
  <si>
    <t>- that her actions will reflect her personality and how others will see her</t>
  </si>
  <si>
    <t>- how shows portray issues affects how she sees them</t>
  </si>
  <si>
    <t>- these shows are heavily exaggerated and not very close to reality</t>
  </si>
  <si>
    <t>- felt a sense of belongingness
- experienced new thoughts and emotions from shows</t>
  </si>
  <si>
    <t>- way of life and self-esteem</t>
  </si>
  <si>
    <t>- how teens grow up and develop</t>
  </si>
  <si>
    <t>- how characters interact with each other</t>
  </si>
  <si>
    <t>- showed her a lot of teenager tropes
- she would try to imitate characters that she liked or related to</t>
  </si>
  <si>
    <t>- discussion about mental health
- helped her become more emotionally aware of her feelings
- learned more about mental health</t>
  </si>
  <si>
    <t>- affected how she saw relationships
- mentioned that relationships in shows were dramatized
- said that he fell into sexist and misogynistic beliefs because the shows followed a lot of gender tropes that pushed unhelpful gender stereotypes and dynamics</t>
  </si>
  <si>
    <t>- the difference of love in the Philippine and American contexts</t>
  </si>
  <si>
    <t>- mentions the pop and teen culture that are promoted
- affects gestures, mannerisms, slang and humor</t>
  </si>
  <si>
    <t>- social expectations and how one should live their life
- mentions that characters are affected by society's expectations and norms as they transition into adulthood</t>
  </si>
  <si>
    <t>- reinforced university stereotypes and how each stereotype is treated</t>
  </si>
  <si>
    <t>- mentions that these shows focus on extravagant or extreme lives
- majority of teens don't really live like that
- might be dangerous because it might encourage more teens to live like that despite the risk</t>
  </si>
  <si>
    <t>- affects how we interact or behave with other people we don't know
- behaviors change depending on those around us
mentions culture and adults' influence on the youth's decisions</t>
  </si>
  <si>
    <t>- taboos</t>
  </si>
  <si>
    <r>
      <rPr>
        <rFont val="Calibri"/>
        <color theme="1"/>
      </rPr>
      <t xml:space="preserve">- life of actual adulthood
- </t>
    </r>
    <r>
      <rPr>
        <rFont val="Calibri"/>
        <b/>
        <color theme="1"/>
      </rPr>
      <t>im confused with her answer tbh</t>
    </r>
  </si>
  <si>
    <t>- you can't always get what you want</t>
  </si>
  <si>
    <t>- bullying is real
- shows reflected the way she was bullied</t>
  </si>
  <si>
    <t>- early adults are prone to committing mistakes deeper than teenagers
- early adults are more likely to question their lives
- adults are more likely to prioritize financial stability
- most adults face internal conflict</t>
  </si>
  <si>
    <t>- relating to the characters</t>
  </si>
  <si>
    <t>- how different family relationships are portrayed</t>
  </si>
  <si>
    <t>- dealing with depression and loss in a healthy way</t>
  </si>
  <si>
    <t>- made her feel like she was missing out on life because it wasn't what her life was like</t>
  </si>
  <si>
    <t>- she thought that teen shows showed what her teen life needed to be like
- she set a lot of standards and expectations for herself in different areas of her life
- realized that those expectations and portrayals were very unrealistic
- realized that everyone has their own pace and learned there are things that are never shown in these shows like racism, sexism, agism</t>
  </si>
  <si>
    <t>- mental health, cliques, social gatherings and events, addiction</t>
  </si>
  <si>
    <t>- what its like to be a teenager
- thought that her teen years were going to be super exciting and that a lot of things would happen to her
- taught her how to interact with people</t>
  </si>
  <si>
    <t>- n/a</t>
  </si>
  <si>
    <t>- shows are more liberal especially with sexual content
- would wish that her life was like that with her friends
- showed her how much teens explored before being adults</t>
  </si>
  <si>
    <t>- how to deal with family, romantic and platonic friendships especially when there's conflict
- how to resolve conflict</t>
  </si>
  <si>
    <t>- thought romantic relationships would be more exciting because shows don't show the normal and mundane events
- thought it was normal to be antagonistic to parents and fight with them a lot</t>
  </si>
  <si>
    <t>- the characters' health and lifestyle choices</t>
  </si>
  <si>
    <t>Respondent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</si>
  <si>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</si>
  <si>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</si>
  <si>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</si>
  <si>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</si>
  <si>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</si>
  <si>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</si>
  <si>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</si>
  <si>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</si>
  <si>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</si>
  <si>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</si>
  <si>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</si>
  <si>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</si>
  <si>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</si>
  <si>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</si>
  <si>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</si>
  <si>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</si>
  <si>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</si>
  <si>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</si>
  <si>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</si>
  <si>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</si>
  <si>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</si>
  <si>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</si>
  <si>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</si>
  <si>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</si>
  <si>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</si>
  <si>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</si>
  <si>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</si>
  <si>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</si>
  <si>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</si>
  <si>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</si>
  <si>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</si>
  <si>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</si>
  <si>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</si>
  <si>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</si>
  <si>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</si>
  <si>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</si>
  <si>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</si>
  <si>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</si>
  <si>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</si>
  <si>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</si>
  <si>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Anova: Two-Factor Without Replication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</si>
  <si>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</si>
  <si>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</si>
  <si>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</si>
  <si>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</si>
  <si>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</si>
  <si>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</si>
  <si>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</si>
  <si>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</si>
  <si>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</si>
  <si>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</si>
  <si>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</si>
  <si>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</si>
  <si>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</si>
  <si>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</si>
  <si>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</si>
  <si>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</si>
  <si>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</si>
  <si>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</si>
  <si>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</si>
  <si>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</si>
  <si>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</si>
  <si>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</si>
  <si>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</si>
  <si>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</si>
  <si>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</si>
  <si>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</si>
  <si>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</si>
  <si>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</si>
  <si>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</si>
  <si>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</si>
  <si>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</si>
  <si>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</si>
  <si>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Rows</t>
  </si>
  <si>
    <t>Columns</t>
  </si>
  <si>
    <t>Error</t>
  </si>
  <si>
    <t>Cronbach's Alpha</t>
  </si>
  <si>
    <t>Perception</t>
  </si>
  <si>
    <t>LOW PERCEPTIONS</t>
  </si>
  <si>
    <t>MODERATE PERCEPTIONS</t>
  </si>
  <si>
    <t>HIGH PERCEPTIONS</t>
  </si>
  <si>
    <t>LIGHT EXPOSURE</t>
  </si>
  <si>
    <t>MEDIUM EXPOSURE</t>
  </si>
  <si>
    <t>HEAVY EXPOSURE</t>
  </si>
  <si>
    <t>OBSERVED</t>
  </si>
  <si>
    <t>EXPECTED</t>
  </si>
  <si>
    <t>(0-E)^2</t>
  </si>
  <si>
    <t>(O-E)^2/E</t>
  </si>
  <si>
    <t>Df</t>
  </si>
  <si>
    <t>Alpha value</t>
  </si>
  <si>
    <t>Critical Value</t>
  </si>
  <si>
    <t>GSheets Formula</t>
  </si>
  <si>
    <t>LIGHT LOW</t>
  </si>
  <si>
    <t>LIGHT MODERATE</t>
  </si>
  <si>
    <t>LIGHT HIGH</t>
  </si>
  <si>
    <t>MEDIUM LOW</t>
  </si>
  <si>
    <t>MEDIUM MODERATE</t>
  </si>
  <si>
    <t>null hypothesis rejected</t>
  </si>
  <si>
    <t>MEDIUM HIGH</t>
  </si>
  <si>
    <t>because sum&gt;critical value</t>
  </si>
  <si>
    <t>HEAVY LOW</t>
  </si>
  <si>
    <t>HEAVY MODERATE</t>
  </si>
  <si>
    <t>HEAVY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</si>
</sst>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sz val="11.0"/>
      <color rgb="FF008000"/>
      <name val="Inconsolata"/>
    </font>
    <font>
      <i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Google Sans Text&quot;"/>
    </font>
    <font>
      <color rgb="FF000000"/>
      <name val="&quot;docs-Google Sans Text&quot;"/>
    </font>
  </fonts>
  <fills count="7">
    <fill>
      <patternFill patternType="none"/>
    </fill>
    <fill>
      <patternFill patternType="lightGray"/>
    </fill>
    <fill>
      <patternFill patternType="solid">
        <fgColor rgb="FFF4C2C2"/>
        <bgColor rgb="FFF4C2C2"/>
      </patternFill>
    </fill>
    <fill>
      <patternFill patternType="solid">
        <fgColor rgb="FFF6DEDE"/>
        <bgColor rgb="FFF6DEDE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Font="1"/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/>
    </xf>
    <xf borderId="0" fillId="3" fontId="3" numFmtId="0" xfId="0" applyFont="1"/>
    <xf borderId="0" fillId="2" fontId="3" numFmtId="0" xfId="0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horizontal="left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5" fontId="1" numFmtId="0" xfId="0" applyAlignment="1" applyFill="1" applyFont="1">
      <alignment shrinkToFit="0" vertical="center" wrapText="1"/>
    </xf>
    <xf borderId="0" fillId="0" fontId="1" numFmtId="0" xfId="0" applyAlignment="1" applyFont="1">
      <alignment readingOrder="0" shrinkToFit="0" wrapText="1"/>
    </xf>
    <xf borderId="0" fillId="4" fontId="3" numFmtId="0" xfId="0" applyFont="1"/>
    <xf borderId="0" fillId="3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right" vertical="bottom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11" numFmtId="0" xfId="0" applyAlignment="1" applyFont="1">
      <alignment readingOrder="0" shrinkToFit="0" wrapText="0"/>
    </xf>
    <xf borderId="0" fillId="6" fontId="12" numFmtId="0" xfId="0" applyAlignment="1" applyFill="1" applyFont="1">
      <alignment horizontal="right"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Perceived Television Realism vs. Category Perceptions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SUMMARY!$L$1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Average of Categories</c:nam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SUMMARY!$J$2:$J$101</c:f>
            </c:numRef>
          </c:xVal>
          <c:yVal>
            <c:numRef>
              <c:f>SUMMARY!$L$2:$L$101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93107"/>
        <c:axId val="1943627179"/>
      </c:scatterChart>
      <c:valAx>
        <c:axId val="1215893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Perceived Television Realism Average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627179"/>
      </c:valAx>
      <c:valAx>
        <c:axId val="1943627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Perception Average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893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Motivations vs. Category Perceptions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SUMMARY!$L$1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Average of Categories</c:name>
            <c:spPr>
              <a:ln w="38100">
                <a:solidFill>
                  <a:srgbClr val="E06666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SUMMARY!$K$2:$K$101</c:f>
            </c:numRef>
          </c:xVal>
          <c:yVal>
            <c:numRef>
              <c:f>SUMMARY!$L$2:$L$101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12428"/>
        <c:axId val="2044350819"/>
      </c:scatterChart>
      <c:valAx>
        <c:axId val="220712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Motivations Average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350819"/>
      </c:valAx>
      <c:valAx>
        <c:axId val="2044350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Perceptions Average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712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628650</xdr:colOff>
      <xdr:row>109</xdr:row>
      <xdr:rowOff>0</xdr:rowOff>
    </xdr:from>
    <xdr:ext cx="5591175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828675</xdr:colOff>
      <xdr:row>106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3">
        <f>IFERROR(__xludf.DUMMYFUNCTION("IMPORTRANGE(""https://docs.google.com/spreadsheets/d/17US4FxukIoeutuyiVnW4LVfR2Af_MmSXcZDUqkTWt6M/edit#gid=1538797168"",""EXPOSURE!L2:L101"")"),1.2857142857142858)</f>
        <v>1.285714286</v>
      </c>
      <c r="C2" s="4" t="str">
        <f t="shared" ref="C2:C101" si="1">IF(and(B2&gt;0,B2&lt;=2),"LIGHT",IF(AND(B2&gt;2,B2&lt;4),"MEDIUM",IF(B2&gt;=4,"HEAVY","NONE)))")))</f>
        <v>LIGHT</v>
      </c>
      <c r="D2" s="3">
        <f>IFERROR(__xludf.DUMMYFUNCTION("IMPORTRANGE(""https://docs.google.com/spreadsheets/d/17US4FxukIoeutuyiVnW4LVfR2Af_MmSXcZDUqkTWt6M/edit#gid=1354335625"",""ROMANCE!K2:K101"")"),3.7777777777777777)</f>
        <v>3.777777778</v>
      </c>
      <c r="E2" s="3">
        <f>IFERROR(__xludf.DUMMYFUNCTION("IMPORTRANGE(""https://docs.google.com/spreadsheets/d/17US4FxukIoeutuyiVnW4LVfR2Af_MmSXcZDUqkTWt6M/edit#gid=719938778"",""FAMILY!F2:F101"")"),4.0)</f>
        <v>4</v>
      </c>
      <c r="F2" s="3">
        <f>IFERROR(__xludf.DUMMYFUNCTION("IMPORTRANGE(""https://docs.google.com/spreadsheets/d/17US4FxukIoeutuyiVnW4LVfR2Af_MmSXcZDUqkTWt6M/edit#gid=130583252"",""FRIENDS!K2:K101"")"),3.6666666666666665)</f>
        <v>3.666666667</v>
      </c>
      <c r="G2" s="3">
        <f>IFERROR(__xludf.DUMMYFUNCTION("IMPORTRANGE(""https://docs.google.com/spreadsheets/d/17US4FxukIoeutuyiVnW4LVfR2Af_MmSXcZDUqkTWt6M/edit#gid=614924955"",""SELF-ACCEPTANCE!E2:E101"")"),3.3333333333333335)</f>
        <v>3.333333333</v>
      </c>
      <c r="H2" s="3">
        <f>IFERROR(__xludf.DUMMYFUNCTION("IMPORTRANGE(""https://docs.google.com/spreadsheets/d/17US4FxukIoeutuyiVnW4LVfR2Af_MmSXcZDUqkTWt6M/edit#gid=1450117642"",""ACADEMIC!F2:F101"")"),3.25)</f>
        <v>3.25</v>
      </c>
      <c r="I2" s="3">
        <f>IFERROR(__xludf.DUMMYFUNCTION("IMPORTRANGE(""https://docs.google.com/spreadsheets/d/17US4FxukIoeutuyiVnW4LVfR2Af_MmSXcZDUqkTWt6M/edit#gid=1804814601"",""JOBS!E2:E101"")"),2.3333333333333335)</f>
        <v>2.333333333</v>
      </c>
      <c r="J2" s="3">
        <f>IFERROR(__xludf.DUMMYFUNCTION("importrange(""https://docs.google.com/spreadsheets/d/17US4FxukIoeutuyiVnW4LVfR2Af_MmSXcZDUqkTWt6M/edit#gid=303326740"",""REALISM!G2:G101"")"),3.0)</f>
        <v>3</v>
      </c>
      <c r="K2" s="3">
        <f>IFERROR(__xludf.DUMMYFUNCTION("IMPORTRANGE(""https://docs.google.com/spreadsheets/d/17US4FxukIoeutuyiVnW4LVfR2Af_MmSXcZDUqkTWt6M/edit#gid=1561077454"",""MOTIVATIONS!E2:E101"")"),3.0)</f>
        <v>3</v>
      </c>
      <c r="L2" s="4">
        <f t="shared" ref="L2:L101" si="2">AVERAGE(D2:I2)</f>
        <v>3.393518519</v>
      </c>
      <c r="M2" s="4" t="str">
        <f t="shared" ref="M2:M101" si="3">IF(AND(L2&gt;0,L2&lt;=2),"LOW",IF(AND(L2&gt;2,L2&lt;4),"MODERATE",IF(L2&gt;=4,"HIGH","NONE")))</f>
        <v>MODERATE</v>
      </c>
      <c r="N2" s="3">
        <f>CORREL(L2:L101,J2:J101)</f>
        <v>0.318069905</v>
      </c>
      <c r="O2" s="3">
        <f>CORREL(L2:L101,K2:K101)</f>
        <v>0.2498402276</v>
      </c>
      <c r="P2" s="3">
        <f>IFERROR(__xludf.DUMMYFUNCTION("IMPORTRANGE(""https://docs.google.com/spreadsheets/d/17US4FxukIoeutuyiVnW4LVfR2Af_MmSXcZDUqkTWt6M/edit#gid=1538797168"",""EXPOSURE!L2:L101"")"),1.2857142857142858)</f>
        <v>1.285714286</v>
      </c>
      <c r="Q2" s="4">
        <f t="shared" ref="Q2:Q101" si="4">AVERAGE(I2:P2)</f>
        <v>1.940068039</v>
      </c>
    </row>
    <row r="3">
      <c r="A3" s="3" t="str">
        <f>IFERROR(__xludf.DUMMYFUNCTION("""COMPUTED_VALUE"""),"Bea Jose")</f>
        <v>Bea Jose</v>
      </c>
      <c r="B3" s="3">
        <f>IFERROR(__xludf.DUMMYFUNCTION("""COMPUTED_VALUE"""),1.2857142857142858)</f>
        <v>1.285714286</v>
      </c>
      <c r="C3" s="4" t="str">
        <f t="shared" si="1"/>
        <v>LIGHT</v>
      </c>
      <c r="D3" s="3">
        <f>IFERROR(__xludf.DUMMYFUNCTION("""COMPUTED_VALUE"""),3.6666666666666665)</f>
        <v>3.666666667</v>
      </c>
      <c r="E3" s="3">
        <f>IFERROR(__xludf.DUMMYFUNCTION("""COMPUTED_VALUE"""),4.25)</f>
        <v>4.25</v>
      </c>
      <c r="F3" s="3">
        <f>IFERROR(__xludf.DUMMYFUNCTION("""COMPUTED_VALUE"""),3.888888888888889)</f>
        <v>3.888888889</v>
      </c>
      <c r="G3" s="3">
        <f>IFERROR(__xludf.DUMMYFUNCTION("""COMPUTED_VALUE"""),4.666666666666667)</f>
        <v>4.666666667</v>
      </c>
      <c r="H3" s="3">
        <f>IFERROR(__xludf.DUMMYFUNCTION("""COMPUTED_VALUE"""),4.25)</f>
        <v>4.25</v>
      </c>
      <c r="I3" s="3">
        <f>IFERROR(__xludf.DUMMYFUNCTION("""COMPUTED_VALUE"""),5.0)</f>
        <v>5</v>
      </c>
      <c r="J3" s="3">
        <f>IFERROR(__xludf.DUMMYFUNCTION("""COMPUTED_VALUE"""),3.0)</f>
        <v>3</v>
      </c>
      <c r="K3" s="3">
        <f>IFERROR(__xludf.DUMMYFUNCTION("""COMPUTED_VALUE"""),3.6666666666666665)</f>
        <v>3.666666667</v>
      </c>
      <c r="L3" s="4">
        <f t="shared" si="2"/>
        <v>4.287037037</v>
      </c>
      <c r="M3" s="4" t="str">
        <f t="shared" si="3"/>
        <v>HIGH</v>
      </c>
      <c r="N3" s="5" t="s">
        <v>17</v>
      </c>
      <c r="O3" s="3"/>
      <c r="P3" s="3">
        <f>IFERROR(__xludf.DUMMYFUNCTION("""COMPUTED_VALUE"""),1.2857142857142858)</f>
        <v>1.285714286</v>
      </c>
      <c r="Q3" s="4">
        <f t="shared" si="4"/>
        <v>3.447883598</v>
      </c>
    </row>
    <row r="4">
      <c r="A4" s="3" t="str">
        <f>IFERROR(__xludf.DUMMYFUNCTION("""COMPUTED_VALUE"""),"Julia Nevares")</f>
        <v>Julia Nevares</v>
      </c>
      <c r="B4" s="3">
        <f>IFERROR(__xludf.DUMMYFUNCTION("""COMPUTED_VALUE"""),2.5714285714285716)</f>
        <v>2.571428571</v>
      </c>
      <c r="C4" s="4" t="str">
        <f t="shared" si="1"/>
        <v>MEDIUM</v>
      </c>
      <c r="D4" s="3">
        <f>IFERROR(__xludf.DUMMYFUNCTION("""COMPUTED_VALUE"""),3.4444444444444446)</f>
        <v>3.444444444</v>
      </c>
      <c r="E4" s="3">
        <f>IFERROR(__xludf.DUMMYFUNCTION("""COMPUTED_VALUE"""),4.75)</f>
        <v>4.75</v>
      </c>
      <c r="F4" s="3">
        <f>IFERROR(__xludf.DUMMYFUNCTION("""COMPUTED_VALUE"""),3.7777777777777777)</f>
        <v>3.777777778</v>
      </c>
      <c r="G4" s="3">
        <f>IFERROR(__xludf.DUMMYFUNCTION("""COMPUTED_VALUE"""),3.3333333333333335)</f>
        <v>3.333333333</v>
      </c>
      <c r="H4" s="3">
        <f>IFERROR(__xludf.DUMMYFUNCTION("""COMPUTED_VALUE"""),3.75)</f>
        <v>3.75</v>
      </c>
      <c r="I4" s="3">
        <f>IFERROR(__xludf.DUMMYFUNCTION("""COMPUTED_VALUE"""),5.0)</f>
        <v>5</v>
      </c>
      <c r="J4" s="3">
        <f>IFERROR(__xludf.DUMMYFUNCTION("""COMPUTED_VALUE"""),3.6)</f>
        <v>3.6</v>
      </c>
      <c r="K4" s="3">
        <f>IFERROR(__xludf.DUMMYFUNCTION("""COMPUTED_VALUE"""),4.0)</f>
        <v>4</v>
      </c>
      <c r="L4" s="4">
        <f t="shared" si="2"/>
        <v>4.009259259</v>
      </c>
      <c r="M4" s="4" t="str">
        <f t="shared" si="3"/>
        <v>HIGH</v>
      </c>
      <c r="N4" s="5">
        <f>0.318069905*0.318069905</f>
        <v>0.1011684645</v>
      </c>
      <c r="O4" s="3"/>
      <c r="P4" s="3">
        <f>IFERROR(__xludf.DUMMYFUNCTION("""COMPUTED_VALUE"""),2.5714285714285716)</f>
        <v>2.571428571</v>
      </c>
      <c r="Q4" s="4">
        <f t="shared" si="4"/>
        <v>3.213642716</v>
      </c>
    </row>
    <row r="5">
      <c r="A5" s="3" t="str">
        <f>IFERROR(__xludf.DUMMYFUNCTION("""COMPUTED_VALUE"""),"Martin Ramos")</f>
        <v>Martin Ramos</v>
      </c>
      <c r="B5" s="3">
        <f>IFERROR(__xludf.DUMMYFUNCTION("""COMPUTED_VALUE"""),1.142857142857143)</f>
        <v>1.142857143</v>
      </c>
      <c r="C5" s="4" t="str">
        <f t="shared" si="1"/>
        <v>LIGHT</v>
      </c>
      <c r="D5" s="3">
        <f>IFERROR(__xludf.DUMMYFUNCTION("""COMPUTED_VALUE"""),3.4444444444444446)</f>
        <v>3.444444444</v>
      </c>
      <c r="E5" s="3">
        <f>IFERROR(__xludf.DUMMYFUNCTION("""COMPUTED_VALUE"""),4.0)</f>
        <v>4</v>
      </c>
      <c r="F5" s="3">
        <f>IFERROR(__xludf.DUMMYFUNCTION("""COMPUTED_VALUE"""),3.6666666666666665)</f>
        <v>3.666666667</v>
      </c>
      <c r="G5" s="3">
        <f>IFERROR(__xludf.DUMMYFUNCTION("""COMPUTED_VALUE"""),4.0)</f>
        <v>4</v>
      </c>
      <c r="H5" s="3">
        <f>IFERROR(__xludf.DUMMYFUNCTION("""COMPUTED_VALUE"""),3.75)</f>
        <v>3.75</v>
      </c>
      <c r="I5" s="3">
        <f>IFERROR(__xludf.DUMMYFUNCTION("""COMPUTED_VALUE"""),3.3333333333333335)</f>
        <v>3.333333333</v>
      </c>
      <c r="J5" s="3">
        <f>IFERROR(__xludf.DUMMYFUNCTION("""COMPUTED_VALUE"""),2.2)</f>
        <v>2.2</v>
      </c>
      <c r="K5" s="3">
        <f>IFERROR(__xludf.DUMMYFUNCTION("""COMPUTED_VALUE"""),1.0)</f>
        <v>1</v>
      </c>
      <c r="L5" s="4">
        <f t="shared" si="2"/>
        <v>3.699074074</v>
      </c>
      <c r="M5" s="4" t="str">
        <f t="shared" si="3"/>
        <v>MODERATE</v>
      </c>
      <c r="N5" s="3"/>
      <c r="O5" s="3"/>
      <c r="P5" s="3">
        <f>IFERROR(__xludf.DUMMYFUNCTION("""COMPUTED_VALUE"""),1.142857142857143)</f>
        <v>1.142857143</v>
      </c>
      <c r="Q5" s="4">
        <f t="shared" si="4"/>
        <v>2.27505291</v>
      </c>
    </row>
    <row r="6">
      <c r="A6" s="3" t="str">
        <f>IFERROR(__xludf.DUMMYFUNCTION("""COMPUTED_VALUE"""),"Kirsten Segui")</f>
        <v>Kirsten Segui</v>
      </c>
      <c r="B6" s="3">
        <f>IFERROR(__xludf.DUMMYFUNCTION("""COMPUTED_VALUE"""),12.571428571428571)</f>
        <v>12.57142857</v>
      </c>
      <c r="C6" s="4" t="str">
        <f t="shared" si="1"/>
        <v>HEAVY</v>
      </c>
      <c r="D6" s="3">
        <f>IFERROR(__xludf.DUMMYFUNCTION("""COMPUTED_VALUE"""),3.2222222222222223)</f>
        <v>3.222222222</v>
      </c>
      <c r="E6" s="3">
        <f>IFERROR(__xludf.DUMMYFUNCTION("""COMPUTED_VALUE"""),4.5)</f>
        <v>4.5</v>
      </c>
      <c r="F6" s="3">
        <f>IFERROR(__xludf.DUMMYFUNCTION("""COMPUTED_VALUE"""),3.4444444444444446)</f>
        <v>3.444444444</v>
      </c>
      <c r="G6" s="3">
        <f>IFERROR(__xludf.DUMMYFUNCTION("""COMPUTED_VALUE"""),3.3333333333333335)</f>
        <v>3.333333333</v>
      </c>
      <c r="H6" s="3">
        <f>IFERROR(__xludf.DUMMYFUNCTION("""COMPUTED_VALUE"""),3.75)</f>
        <v>3.75</v>
      </c>
      <c r="I6" s="3">
        <f>IFERROR(__xludf.DUMMYFUNCTION("""COMPUTED_VALUE"""),5.0)</f>
        <v>5</v>
      </c>
      <c r="J6" s="3">
        <f>IFERROR(__xludf.DUMMYFUNCTION("""COMPUTED_VALUE"""),2.6)</f>
        <v>2.6</v>
      </c>
      <c r="K6" s="3">
        <f>IFERROR(__xludf.DUMMYFUNCTION("""COMPUTED_VALUE"""),1.6666666666666667)</f>
        <v>1.666666667</v>
      </c>
      <c r="L6" s="4">
        <f t="shared" si="2"/>
        <v>3.875</v>
      </c>
      <c r="M6" s="4" t="str">
        <f t="shared" si="3"/>
        <v>MODERATE</v>
      </c>
      <c r="N6" s="3"/>
      <c r="O6" s="3"/>
      <c r="P6" s="3">
        <f>IFERROR(__xludf.DUMMYFUNCTION("""COMPUTED_VALUE"""),12.571428571428571)</f>
        <v>12.57142857</v>
      </c>
      <c r="Q6" s="4">
        <f t="shared" si="4"/>
        <v>5.142619048</v>
      </c>
    </row>
    <row r="7">
      <c r="A7" s="3" t="str">
        <f>IFERROR(__xludf.DUMMYFUNCTION("""COMPUTED_VALUE"""),"Therese Paps")</f>
        <v>Therese Paps</v>
      </c>
      <c r="B7" s="3">
        <f>IFERROR(__xludf.DUMMYFUNCTION("""COMPUTED_VALUE"""),9.142857142857142)</f>
        <v>9.142857143</v>
      </c>
      <c r="C7" s="4" t="str">
        <f t="shared" si="1"/>
        <v>HEAVY</v>
      </c>
      <c r="D7" s="3">
        <f>IFERROR(__xludf.DUMMYFUNCTION("""COMPUTED_VALUE"""),3.7777777777777777)</f>
        <v>3.777777778</v>
      </c>
      <c r="E7" s="3">
        <f>IFERROR(__xludf.DUMMYFUNCTION("""COMPUTED_VALUE"""),4.25)</f>
        <v>4.25</v>
      </c>
      <c r="F7" s="3">
        <f>IFERROR(__xludf.DUMMYFUNCTION("""COMPUTED_VALUE"""),3.6666666666666665)</f>
        <v>3.666666667</v>
      </c>
      <c r="G7" s="3">
        <f>IFERROR(__xludf.DUMMYFUNCTION("""COMPUTED_VALUE"""),3.0)</f>
        <v>3</v>
      </c>
      <c r="H7" s="3">
        <f>IFERROR(__xludf.DUMMYFUNCTION("""COMPUTED_VALUE"""),4.0)</f>
        <v>4</v>
      </c>
      <c r="I7" s="3">
        <f>IFERROR(__xludf.DUMMYFUNCTION("""COMPUTED_VALUE"""),4.0)</f>
        <v>4</v>
      </c>
      <c r="J7" s="3">
        <f>IFERROR(__xludf.DUMMYFUNCTION("""COMPUTED_VALUE"""),3.4)</f>
        <v>3.4</v>
      </c>
      <c r="K7" s="3">
        <f>IFERROR(__xludf.DUMMYFUNCTION("""COMPUTED_VALUE"""),4.666666666666667)</f>
        <v>4.666666667</v>
      </c>
      <c r="L7" s="4">
        <f t="shared" si="2"/>
        <v>3.782407407</v>
      </c>
      <c r="M7" s="4" t="str">
        <f t="shared" si="3"/>
        <v>MODERATE</v>
      </c>
      <c r="N7" s="3"/>
      <c r="O7" s="3"/>
      <c r="P7" s="3">
        <f>IFERROR(__xludf.DUMMYFUNCTION("""COMPUTED_VALUE"""),9.142857142857142)</f>
        <v>9.142857143</v>
      </c>
      <c r="Q7" s="4">
        <f t="shared" si="4"/>
        <v>4.998386243</v>
      </c>
    </row>
    <row r="8">
      <c r="A8" s="3" t="str">
        <f>IFERROR(__xludf.DUMMYFUNCTION("""COMPUTED_VALUE"""),"Joaquin Alfonso R. Pelea")</f>
        <v>Joaquin Alfonso R. Pelea</v>
      </c>
      <c r="B8" s="3">
        <f>IFERROR(__xludf.DUMMYFUNCTION("""COMPUTED_VALUE"""),6.0)</f>
        <v>6</v>
      </c>
      <c r="C8" s="4" t="str">
        <f t="shared" si="1"/>
        <v>HEAVY</v>
      </c>
      <c r="D8" s="3">
        <f>IFERROR(__xludf.DUMMYFUNCTION("""COMPUTED_VALUE"""),3.888888888888889)</f>
        <v>3.888888889</v>
      </c>
      <c r="E8" s="3">
        <f>IFERROR(__xludf.DUMMYFUNCTION("""COMPUTED_VALUE"""),3.75)</f>
        <v>3.75</v>
      </c>
      <c r="F8" s="3">
        <f>IFERROR(__xludf.DUMMYFUNCTION("""COMPUTED_VALUE"""),3.2222222222222223)</f>
        <v>3.222222222</v>
      </c>
      <c r="G8" s="3">
        <f>IFERROR(__xludf.DUMMYFUNCTION("""COMPUTED_VALUE"""),3.6666666666666665)</f>
        <v>3.666666667</v>
      </c>
      <c r="H8" s="3">
        <f>IFERROR(__xludf.DUMMYFUNCTION("""COMPUTED_VALUE"""),4.0)</f>
        <v>4</v>
      </c>
      <c r="I8" s="3">
        <f>IFERROR(__xludf.DUMMYFUNCTION("""COMPUTED_VALUE"""),5.0)</f>
        <v>5</v>
      </c>
      <c r="J8" s="3">
        <f>IFERROR(__xludf.DUMMYFUNCTION("""COMPUTED_VALUE"""),2.0)</f>
        <v>2</v>
      </c>
      <c r="K8" s="3">
        <f>IFERROR(__xludf.DUMMYFUNCTION("""COMPUTED_VALUE"""),3.3333333333333335)</f>
        <v>3.333333333</v>
      </c>
      <c r="L8" s="4">
        <f t="shared" si="2"/>
        <v>3.921296296</v>
      </c>
      <c r="M8" s="4" t="str">
        <f t="shared" si="3"/>
        <v>MODERATE</v>
      </c>
      <c r="N8" s="3"/>
      <c r="O8" s="3"/>
      <c r="P8" s="3">
        <f>IFERROR(__xludf.DUMMYFUNCTION("""COMPUTED_VALUE"""),6.0)</f>
        <v>6</v>
      </c>
      <c r="Q8" s="4">
        <f t="shared" si="4"/>
        <v>4.050925926</v>
      </c>
    </row>
    <row r="9">
      <c r="A9" s="3" t="str">
        <f>IFERROR(__xludf.DUMMYFUNCTION("""COMPUTED_VALUE"""),"Audrey Cabrera")</f>
        <v>Audrey Cabrera</v>
      </c>
      <c r="B9" s="3">
        <f>IFERROR(__xludf.DUMMYFUNCTION("""COMPUTED_VALUE"""),7.0)</f>
        <v>7</v>
      </c>
      <c r="C9" s="4" t="str">
        <f t="shared" si="1"/>
        <v>HEAVY</v>
      </c>
      <c r="D9" s="3">
        <f>IFERROR(__xludf.DUMMYFUNCTION("""COMPUTED_VALUE"""),3.888888888888889)</f>
        <v>3.888888889</v>
      </c>
      <c r="E9" s="3">
        <f>IFERROR(__xludf.DUMMYFUNCTION("""COMPUTED_VALUE"""),4.5)</f>
        <v>4.5</v>
      </c>
      <c r="F9" s="3">
        <f>IFERROR(__xludf.DUMMYFUNCTION("""COMPUTED_VALUE"""),4.222222222222222)</f>
        <v>4.222222222</v>
      </c>
      <c r="G9" s="3">
        <f>IFERROR(__xludf.DUMMYFUNCTION("""COMPUTED_VALUE"""),4.666666666666667)</f>
        <v>4.666666667</v>
      </c>
      <c r="H9" s="3">
        <f>IFERROR(__xludf.DUMMYFUNCTION("""COMPUTED_VALUE"""),4.5)</f>
        <v>4.5</v>
      </c>
      <c r="I9" s="3">
        <f>IFERROR(__xludf.DUMMYFUNCTION("""COMPUTED_VALUE"""),4.666666666666667)</f>
        <v>4.666666667</v>
      </c>
      <c r="J9" s="3">
        <f>IFERROR(__xludf.DUMMYFUNCTION("""COMPUTED_VALUE"""),3.6)</f>
        <v>3.6</v>
      </c>
      <c r="K9" s="3">
        <f>IFERROR(__xludf.DUMMYFUNCTION("""COMPUTED_VALUE"""),3.3333333333333335)</f>
        <v>3.333333333</v>
      </c>
      <c r="L9" s="4">
        <f t="shared" si="2"/>
        <v>4.407407407</v>
      </c>
      <c r="M9" s="4" t="str">
        <f t="shared" si="3"/>
        <v>HIGH</v>
      </c>
      <c r="N9" s="3"/>
      <c r="O9" s="3"/>
      <c r="P9" s="3">
        <f>IFERROR(__xludf.DUMMYFUNCTION("""COMPUTED_VALUE"""),7.0)</f>
        <v>7</v>
      </c>
      <c r="Q9" s="4">
        <f t="shared" si="4"/>
        <v>4.601481481</v>
      </c>
    </row>
    <row r="10">
      <c r="A10" s="3" t="str">
        <f>IFERROR(__xludf.DUMMYFUNCTION("""COMPUTED_VALUE"""),"Jino Villariba ")</f>
        <v>Jino Villariba </v>
      </c>
      <c r="B10" s="3">
        <f>IFERROR(__xludf.DUMMYFUNCTION("""COMPUTED_VALUE"""),5.714285714285714)</f>
        <v>5.714285714</v>
      </c>
      <c r="C10" s="4" t="str">
        <f t="shared" si="1"/>
        <v>HEAVY</v>
      </c>
      <c r="D10" s="3">
        <f>IFERROR(__xludf.DUMMYFUNCTION("""COMPUTED_VALUE"""),4.222222222222222)</f>
        <v>4.222222222</v>
      </c>
      <c r="E10" s="3">
        <f>IFERROR(__xludf.DUMMYFUNCTION("""COMPUTED_VALUE"""),2.75)</f>
        <v>2.75</v>
      </c>
      <c r="F10" s="3">
        <f>IFERROR(__xludf.DUMMYFUNCTION("""COMPUTED_VALUE"""),4.666666666666667)</f>
        <v>4.666666667</v>
      </c>
      <c r="G10" s="3">
        <f>IFERROR(__xludf.DUMMYFUNCTION("""COMPUTED_VALUE"""),3.0)</f>
        <v>3</v>
      </c>
      <c r="H10" s="3">
        <f>IFERROR(__xludf.DUMMYFUNCTION("""COMPUTED_VALUE"""),4.75)</f>
        <v>4.75</v>
      </c>
      <c r="I10" s="3">
        <f>IFERROR(__xludf.DUMMYFUNCTION("""COMPUTED_VALUE"""),4.333333333333333)</f>
        <v>4.333333333</v>
      </c>
      <c r="J10" s="3">
        <f>IFERROR(__xludf.DUMMYFUNCTION("""COMPUTED_VALUE"""),3.2)</f>
        <v>3.2</v>
      </c>
      <c r="K10" s="3">
        <f>IFERROR(__xludf.DUMMYFUNCTION("""COMPUTED_VALUE"""),3.3333333333333335)</f>
        <v>3.333333333</v>
      </c>
      <c r="L10" s="4">
        <f t="shared" si="2"/>
        <v>3.953703704</v>
      </c>
      <c r="M10" s="4" t="str">
        <f t="shared" si="3"/>
        <v>MODERATE</v>
      </c>
      <c r="N10" s="3"/>
      <c r="O10" s="3"/>
      <c r="P10" s="3">
        <f>IFERROR(__xludf.DUMMYFUNCTION("""COMPUTED_VALUE"""),5.714285714285714)</f>
        <v>5.714285714</v>
      </c>
      <c r="Q10" s="4">
        <f t="shared" si="4"/>
        <v>4.106931217</v>
      </c>
    </row>
    <row r="11">
      <c r="A11" s="3" t="str">
        <f>IFERROR(__xludf.DUMMYFUNCTION("""COMPUTED_VALUE"""),"Therese Ybañez")</f>
        <v>Therese Ybañez</v>
      </c>
      <c r="B11" s="3">
        <f>IFERROR(__xludf.DUMMYFUNCTION("""COMPUTED_VALUE"""),2.2857142857142856)</f>
        <v>2.285714286</v>
      </c>
      <c r="C11" s="4" t="str">
        <f t="shared" si="1"/>
        <v>MEDIUM</v>
      </c>
      <c r="D11" s="3">
        <f>IFERROR(__xludf.DUMMYFUNCTION("""COMPUTED_VALUE"""),3.888888888888889)</f>
        <v>3.888888889</v>
      </c>
      <c r="E11" s="3">
        <f>IFERROR(__xludf.DUMMYFUNCTION("""COMPUTED_VALUE"""),5.0)</f>
        <v>5</v>
      </c>
      <c r="F11" s="3">
        <f>IFERROR(__xludf.DUMMYFUNCTION("""COMPUTED_VALUE"""),3.4444444444444446)</f>
        <v>3.444444444</v>
      </c>
      <c r="G11" s="3">
        <f>IFERROR(__xludf.DUMMYFUNCTION("""COMPUTED_VALUE"""),3.0)</f>
        <v>3</v>
      </c>
      <c r="H11" s="3">
        <f>IFERROR(__xludf.DUMMYFUNCTION("""COMPUTED_VALUE"""),3.75)</f>
        <v>3.75</v>
      </c>
      <c r="I11" s="3">
        <f>IFERROR(__xludf.DUMMYFUNCTION("""COMPUTED_VALUE"""),4.333333333333333)</f>
        <v>4.333333333</v>
      </c>
      <c r="J11" s="3">
        <f>IFERROR(__xludf.DUMMYFUNCTION("""COMPUTED_VALUE"""),3.2)</f>
        <v>3.2</v>
      </c>
      <c r="K11" s="3">
        <f>IFERROR(__xludf.DUMMYFUNCTION("""COMPUTED_VALUE"""),4.0)</f>
        <v>4</v>
      </c>
      <c r="L11" s="4">
        <f t="shared" si="2"/>
        <v>3.902777778</v>
      </c>
      <c r="M11" s="4" t="str">
        <f t="shared" si="3"/>
        <v>MODERATE</v>
      </c>
      <c r="N11" s="3"/>
      <c r="O11" s="3"/>
      <c r="P11" s="3">
        <f>IFERROR(__xludf.DUMMYFUNCTION("""COMPUTED_VALUE"""),2.2857142857142856)</f>
        <v>2.285714286</v>
      </c>
      <c r="Q11" s="4">
        <f t="shared" si="4"/>
        <v>3.544365079</v>
      </c>
    </row>
    <row r="12">
      <c r="A12" s="3" t="str">
        <f>IFERROR(__xludf.DUMMYFUNCTION("""COMPUTED_VALUE"""),"Tz")</f>
        <v>Tz</v>
      </c>
      <c r="B12" s="3">
        <f>IFERROR(__xludf.DUMMYFUNCTION("""COMPUTED_VALUE"""),2.857142857142857)</f>
        <v>2.857142857</v>
      </c>
      <c r="C12" s="4" t="str">
        <f t="shared" si="1"/>
        <v>MEDIUM</v>
      </c>
      <c r="D12" s="3">
        <f>IFERROR(__xludf.DUMMYFUNCTION("""COMPUTED_VALUE"""),4.0)</f>
        <v>4</v>
      </c>
      <c r="E12" s="3">
        <f>IFERROR(__xludf.DUMMYFUNCTION("""COMPUTED_VALUE"""),4.5)</f>
        <v>4.5</v>
      </c>
      <c r="F12" s="3">
        <f>IFERROR(__xludf.DUMMYFUNCTION("""COMPUTED_VALUE"""),3.888888888888889)</f>
        <v>3.888888889</v>
      </c>
      <c r="G12" s="3">
        <f>IFERROR(__xludf.DUMMYFUNCTION("""COMPUTED_VALUE"""),3.3333333333333335)</f>
        <v>3.333333333</v>
      </c>
      <c r="H12" s="3">
        <f>IFERROR(__xludf.DUMMYFUNCTION("""COMPUTED_VALUE"""),4.25)</f>
        <v>4.25</v>
      </c>
      <c r="I12" s="3">
        <f>IFERROR(__xludf.DUMMYFUNCTION("""COMPUTED_VALUE"""),4.0)</f>
        <v>4</v>
      </c>
      <c r="J12" s="3">
        <f>IFERROR(__xludf.DUMMYFUNCTION("""COMPUTED_VALUE"""),3.2)</f>
        <v>3.2</v>
      </c>
      <c r="K12" s="3">
        <f>IFERROR(__xludf.DUMMYFUNCTION("""COMPUTED_VALUE"""),2.3333333333333335)</f>
        <v>2.333333333</v>
      </c>
      <c r="L12" s="4">
        <f t="shared" si="2"/>
        <v>3.99537037</v>
      </c>
      <c r="M12" s="4" t="str">
        <f t="shared" si="3"/>
        <v>MODERATE</v>
      </c>
      <c r="N12" s="3"/>
      <c r="O12" s="3"/>
      <c r="P12" s="3">
        <f>IFERROR(__xludf.DUMMYFUNCTION("""COMPUTED_VALUE"""),2.857142857142857)</f>
        <v>2.857142857</v>
      </c>
      <c r="Q12" s="4">
        <f t="shared" si="4"/>
        <v>3.277169312</v>
      </c>
    </row>
    <row r="13">
      <c r="A13" s="3" t="str">
        <f>IFERROR(__xludf.DUMMYFUNCTION("""COMPUTED_VALUE"""),"Justin Cortes")</f>
        <v>Justin Cortes</v>
      </c>
      <c r="B13" s="3">
        <f>IFERROR(__xludf.DUMMYFUNCTION("""COMPUTED_VALUE"""),1.857142857142857)</f>
        <v>1.857142857</v>
      </c>
      <c r="C13" s="4" t="str">
        <f t="shared" si="1"/>
        <v>LIGHT</v>
      </c>
      <c r="D13" s="3">
        <f>IFERROR(__xludf.DUMMYFUNCTION("""COMPUTED_VALUE"""),3.7777777777777777)</f>
        <v>3.777777778</v>
      </c>
      <c r="E13" s="3">
        <f>IFERROR(__xludf.DUMMYFUNCTION("""COMPUTED_VALUE"""),3.25)</f>
        <v>3.25</v>
      </c>
      <c r="F13" s="3">
        <f>IFERROR(__xludf.DUMMYFUNCTION("""COMPUTED_VALUE"""),4.111111111111111)</f>
        <v>4.111111111</v>
      </c>
      <c r="G13" s="3">
        <f>IFERROR(__xludf.DUMMYFUNCTION("""COMPUTED_VALUE"""),3.3333333333333335)</f>
        <v>3.333333333</v>
      </c>
      <c r="H13" s="3">
        <f>IFERROR(__xludf.DUMMYFUNCTION("""COMPUTED_VALUE"""),3.75)</f>
        <v>3.75</v>
      </c>
      <c r="I13" s="3">
        <f>IFERROR(__xludf.DUMMYFUNCTION("""COMPUTED_VALUE"""),4.333333333333333)</f>
        <v>4.333333333</v>
      </c>
      <c r="J13" s="3">
        <f>IFERROR(__xludf.DUMMYFUNCTION("""COMPUTED_VALUE"""),3.2)</f>
        <v>3.2</v>
      </c>
      <c r="K13" s="3">
        <f>IFERROR(__xludf.DUMMYFUNCTION("""COMPUTED_VALUE"""),4.333333333333333)</f>
        <v>4.333333333</v>
      </c>
      <c r="L13" s="4">
        <f t="shared" si="2"/>
        <v>3.759259259</v>
      </c>
      <c r="M13" s="4" t="str">
        <f t="shared" si="3"/>
        <v>MODERATE</v>
      </c>
      <c r="N13" s="3"/>
      <c r="O13" s="3"/>
      <c r="P13" s="3">
        <f>IFERROR(__xludf.DUMMYFUNCTION("""COMPUTED_VALUE"""),1.857142857142857)</f>
        <v>1.857142857</v>
      </c>
      <c r="Q13" s="4">
        <f t="shared" si="4"/>
        <v>3.496613757</v>
      </c>
    </row>
    <row r="14">
      <c r="A14" s="3" t="str">
        <f>IFERROR(__xludf.DUMMYFUNCTION("""COMPUTED_VALUE"""),"Jacob Reyes")</f>
        <v>Jacob Reyes</v>
      </c>
      <c r="B14" s="3">
        <f>IFERROR(__xludf.DUMMYFUNCTION("""COMPUTED_VALUE"""),3.2857142857142856)</f>
        <v>3.285714286</v>
      </c>
      <c r="C14" s="4" t="str">
        <f t="shared" si="1"/>
        <v>MEDIUM</v>
      </c>
      <c r="D14" s="3">
        <f>IFERROR(__xludf.DUMMYFUNCTION("""COMPUTED_VALUE"""),3.3333333333333335)</f>
        <v>3.333333333</v>
      </c>
      <c r="E14" s="3">
        <f>IFERROR(__xludf.DUMMYFUNCTION("""COMPUTED_VALUE"""),4.0)</f>
        <v>4</v>
      </c>
      <c r="F14" s="3">
        <f>IFERROR(__xludf.DUMMYFUNCTION("""COMPUTED_VALUE"""),3.888888888888889)</f>
        <v>3.888888889</v>
      </c>
      <c r="G14" s="3">
        <f>IFERROR(__xludf.DUMMYFUNCTION("""COMPUTED_VALUE"""),4.666666666666667)</f>
        <v>4.666666667</v>
      </c>
      <c r="H14" s="3">
        <f>IFERROR(__xludf.DUMMYFUNCTION("""COMPUTED_VALUE"""),4.5)</f>
        <v>4.5</v>
      </c>
      <c r="I14" s="3">
        <f>IFERROR(__xludf.DUMMYFUNCTION("""COMPUTED_VALUE"""),4.666666666666667)</f>
        <v>4.666666667</v>
      </c>
      <c r="J14" s="3">
        <f>IFERROR(__xludf.DUMMYFUNCTION("""COMPUTED_VALUE"""),2.4)</f>
        <v>2.4</v>
      </c>
      <c r="K14" s="3">
        <f>IFERROR(__xludf.DUMMYFUNCTION("""COMPUTED_VALUE"""),2.6666666666666665)</f>
        <v>2.666666667</v>
      </c>
      <c r="L14" s="4">
        <f t="shared" si="2"/>
        <v>4.175925926</v>
      </c>
      <c r="M14" s="4" t="str">
        <f t="shared" si="3"/>
        <v>HIGH</v>
      </c>
      <c r="N14" s="3"/>
      <c r="O14" s="3"/>
      <c r="P14" s="3">
        <f>IFERROR(__xludf.DUMMYFUNCTION("""COMPUTED_VALUE"""),3.2857142857142856)</f>
        <v>3.285714286</v>
      </c>
      <c r="Q14" s="4">
        <f t="shared" si="4"/>
        <v>3.438994709</v>
      </c>
    </row>
    <row r="15">
      <c r="A15" s="3" t="str">
        <f>IFERROR(__xludf.DUMMYFUNCTION("""COMPUTED_VALUE"""),"Sam Francisco ")</f>
        <v>Sam Francisco </v>
      </c>
      <c r="B15" s="3">
        <f>IFERROR(__xludf.DUMMYFUNCTION("""COMPUTED_VALUE"""),2.2857142857142856)</f>
        <v>2.285714286</v>
      </c>
      <c r="C15" s="4" t="str">
        <f t="shared" si="1"/>
        <v>MEDIUM</v>
      </c>
      <c r="D15" s="3">
        <f>IFERROR(__xludf.DUMMYFUNCTION("""COMPUTED_VALUE"""),4.555555555555555)</f>
        <v>4.555555556</v>
      </c>
      <c r="E15" s="3">
        <f>IFERROR(__xludf.DUMMYFUNCTION("""COMPUTED_VALUE"""),4.25)</f>
        <v>4.25</v>
      </c>
      <c r="F15" s="3">
        <f>IFERROR(__xludf.DUMMYFUNCTION("""COMPUTED_VALUE"""),4.555555555555555)</f>
        <v>4.555555556</v>
      </c>
      <c r="G15" s="3">
        <f>IFERROR(__xludf.DUMMYFUNCTION("""COMPUTED_VALUE"""),5.0)</f>
        <v>5</v>
      </c>
      <c r="H15" s="3">
        <f>IFERROR(__xludf.DUMMYFUNCTION("""COMPUTED_VALUE"""),4.0)</f>
        <v>4</v>
      </c>
      <c r="I15" s="3">
        <f>IFERROR(__xludf.DUMMYFUNCTION("""COMPUTED_VALUE"""),5.0)</f>
        <v>5</v>
      </c>
      <c r="J15" s="3">
        <f>IFERROR(__xludf.DUMMYFUNCTION("""COMPUTED_VALUE"""),2.2)</f>
        <v>2.2</v>
      </c>
      <c r="K15" s="3">
        <f>IFERROR(__xludf.DUMMYFUNCTION("""COMPUTED_VALUE"""),1.0)</f>
        <v>1</v>
      </c>
      <c r="L15" s="4">
        <f t="shared" si="2"/>
        <v>4.560185185</v>
      </c>
      <c r="M15" s="4" t="str">
        <f t="shared" si="3"/>
        <v>HIGH</v>
      </c>
      <c r="N15" s="3"/>
      <c r="O15" s="3"/>
      <c r="P15" s="3">
        <f>IFERROR(__xludf.DUMMYFUNCTION("""COMPUTED_VALUE"""),2.2857142857142856)</f>
        <v>2.285714286</v>
      </c>
      <c r="Q15" s="4">
        <f t="shared" si="4"/>
        <v>3.009179894</v>
      </c>
    </row>
    <row r="16">
      <c r="A16" s="3" t="str">
        <f>IFERROR(__xludf.DUMMYFUNCTION("""COMPUTED_VALUE"""),"Bea U")</f>
        <v>Bea U</v>
      </c>
      <c r="B16" s="3">
        <f>IFERROR(__xludf.DUMMYFUNCTION("""COMPUTED_VALUE"""),3.2857142857142856)</f>
        <v>3.285714286</v>
      </c>
      <c r="C16" s="4" t="str">
        <f t="shared" si="1"/>
        <v>MEDIUM</v>
      </c>
      <c r="D16" s="3">
        <f>IFERROR(__xludf.DUMMYFUNCTION("""COMPUTED_VALUE"""),3.111111111111111)</f>
        <v>3.111111111</v>
      </c>
      <c r="E16" s="3">
        <f>IFERROR(__xludf.DUMMYFUNCTION("""COMPUTED_VALUE"""),4.5)</f>
        <v>4.5</v>
      </c>
      <c r="F16" s="3">
        <f>IFERROR(__xludf.DUMMYFUNCTION("""COMPUTED_VALUE"""),4.111111111111111)</f>
        <v>4.111111111</v>
      </c>
      <c r="G16" s="3">
        <f>IFERROR(__xludf.DUMMYFUNCTION("""COMPUTED_VALUE"""),3.3333333333333335)</f>
        <v>3.333333333</v>
      </c>
      <c r="H16" s="3">
        <f>IFERROR(__xludf.DUMMYFUNCTION("""COMPUTED_VALUE"""),4.25)</f>
        <v>4.25</v>
      </c>
      <c r="I16" s="3">
        <f>IFERROR(__xludf.DUMMYFUNCTION("""COMPUTED_VALUE"""),4.333333333333333)</f>
        <v>4.333333333</v>
      </c>
      <c r="J16" s="3">
        <f>IFERROR(__xludf.DUMMYFUNCTION("""COMPUTED_VALUE"""),3.2)</f>
        <v>3.2</v>
      </c>
      <c r="K16" s="3">
        <f>IFERROR(__xludf.DUMMYFUNCTION("""COMPUTED_VALUE"""),3.3333333333333335)</f>
        <v>3.333333333</v>
      </c>
      <c r="L16" s="4">
        <f t="shared" si="2"/>
        <v>3.939814815</v>
      </c>
      <c r="M16" s="4" t="str">
        <f t="shared" si="3"/>
        <v>MODERATE</v>
      </c>
      <c r="N16" s="3"/>
      <c r="O16" s="3"/>
      <c r="P16" s="3">
        <f>IFERROR(__xludf.DUMMYFUNCTION("""COMPUTED_VALUE"""),3.2857142857142856)</f>
        <v>3.285714286</v>
      </c>
      <c r="Q16" s="4">
        <f t="shared" si="4"/>
        <v>3.618439153</v>
      </c>
    </row>
    <row r="17">
      <c r="A17" s="3" t="str">
        <f>IFERROR(__xludf.DUMMYFUNCTION("""COMPUTED_VALUE"""),"Keith Yao")</f>
        <v>Keith Yao</v>
      </c>
      <c r="B17" s="3">
        <f>IFERROR(__xludf.DUMMYFUNCTION("""COMPUTED_VALUE"""),3.2857142857142856)</f>
        <v>3.285714286</v>
      </c>
      <c r="C17" s="4" t="str">
        <f t="shared" si="1"/>
        <v>MEDIUM</v>
      </c>
      <c r="D17" s="3">
        <f>IFERROR(__xludf.DUMMYFUNCTION("""COMPUTED_VALUE"""),4.444444444444445)</f>
        <v>4.444444444</v>
      </c>
      <c r="E17" s="3">
        <f>IFERROR(__xludf.DUMMYFUNCTION("""COMPUTED_VALUE"""),4.0)</f>
        <v>4</v>
      </c>
      <c r="F17" s="3">
        <f>IFERROR(__xludf.DUMMYFUNCTION("""COMPUTED_VALUE"""),4.666666666666667)</f>
        <v>4.666666667</v>
      </c>
      <c r="G17" s="3">
        <f>IFERROR(__xludf.DUMMYFUNCTION("""COMPUTED_VALUE"""),4.333333333333333)</f>
        <v>4.333333333</v>
      </c>
      <c r="H17" s="3">
        <f>IFERROR(__xludf.DUMMYFUNCTION("""COMPUTED_VALUE"""),4.0)</f>
        <v>4</v>
      </c>
      <c r="I17" s="3">
        <f>IFERROR(__xludf.DUMMYFUNCTION("""COMPUTED_VALUE"""),5.0)</f>
        <v>5</v>
      </c>
      <c r="J17" s="3">
        <f>IFERROR(__xludf.DUMMYFUNCTION("""COMPUTED_VALUE"""),3.4)</f>
        <v>3.4</v>
      </c>
      <c r="K17" s="3">
        <f>IFERROR(__xludf.DUMMYFUNCTION("""COMPUTED_VALUE"""),1.0)</f>
        <v>1</v>
      </c>
      <c r="L17" s="4">
        <f t="shared" si="2"/>
        <v>4.407407407</v>
      </c>
      <c r="M17" s="4" t="str">
        <f t="shared" si="3"/>
        <v>HIGH</v>
      </c>
      <c r="N17" s="3"/>
      <c r="O17" s="3"/>
      <c r="P17" s="3">
        <f>IFERROR(__xludf.DUMMYFUNCTION("""COMPUTED_VALUE"""),3.2857142857142856)</f>
        <v>3.285714286</v>
      </c>
      <c r="Q17" s="4">
        <f t="shared" si="4"/>
        <v>3.418624339</v>
      </c>
    </row>
    <row r="18">
      <c r="A18" s="3" t="str">
        <f>IFERROR(__xludf.DUMMYFUNCTION("""COMPUTED_VALUE"""),"Andrea Gajisan")</f>
        <v>Andrea Gajisan</v>
      </c>
      <c r="B18" s="3">
        <f>IFERROR(__xludf.DUMMYFUNCTION("""COMPUTED_VALUE"""),4.142857142857143)</f>
        <v>4.142857143</v>
      </c>
      <c r="C18" s="4" t="str">
        <f t="shared" si="1"/>
        <v>HEAVY</v>
      </c>
      <c r="D18" s="3">
        <f>IFERROR(__xludf.DUMMYFUNCTION("""COMPUTED_VALUE"""),3.2222222222222223)</f>
        <v>3.222222222</v>
      </c>
      <c r="E18" s="3">
        <f>IFERROR(__xludf.DUMMYFUNCTION("""COMPUTED_VALUE"""),3.75)</f>
        <v>3.75</v>
      </c>
      <c r="F18" s="3">
        <f>IFERROR(__xludf.DUMMYFUNCTION("""COMPUTED_VALUE"""),3.5555555555555554)</f>
        <v>3.555555556</v>
      </c>
      <c r="G18" s="3">
        <f>IFERROR(__xludf.DUMMYFUNCTION("""COMPUTED_VALUE"""),3.6666666666666665)</f>
        <v>3.666666667</v>
      </c>
      <c r="H18" s="3">
        <f>IFERROR(__xludf.DUMMYFUNCTION("""COMPUTED_VALUE"""),4.25)</f>
        <v>4.25</v>
      </c>
      <c r="I18" s="3">
        <f>IFERROR(__xludf.DUMMYFUNCTION("""COMPUTED_VALUE"""),4.666666666666667)</f>
        <v>4.666666667</v>
      </c>
      <c r="J18" s="3">
        <f>IFERROR(__xludf.DUMMYFUNCTION("""COMPUTED_VALUE"""),1.4)</f>
        <v>1.4</v>
      </c>
      <c r="K18" s="3">
        <f>IFERROR(__xludf.DUMMYFUNCTION("""COMPUTED_VALUE"""),1.0)</f>
        <v>1</v>
      </c>
      <c r="L18" s="4">
        <f t="shared" si="2"/>
        <v>3.851851852</v>
      </c>
      <c r="M18" s="4" t="str">
        <f t="shared" si="3"/>
        <v>MODERATE</v>
      </c>
      <c r="N18" s="3"/>
      <c r="O18" s="3"/>
      <c r="P18" s="3">
        <f>IFERROR(__xludf.DUMMYFUNCTION("""COMPUTED_VALUE"""),4.142857142857143)</f>
        <v>4.142857143</v>
      </c>
      <c r="Q18" s="4">
        <f t="shared" si="4"/>
        <v>3.012275132</v>
      </c>
    </row>
    <row r="19">
      <c r="A19" s="3" t="str">
        <f>IFERROR(__xludf.DUMMYFUNCTION("""COMPUTED_VALUE"""),"LIND DANIELLE PORTES BILWAYEN")</f>
        <v>LIND DANIELLE PORTES BILWAYEN</v>
      </c>
      <c r="B19" s="3">
        <f>IFERROR(__xludf.DUMMYFUNCTION("""COMPUTED_VALUE"""),2.0)</f>
        <v>2</v>
      </c>
      <c r="C19" s="4" t="str">
        <f t="shared" si="1"/>
        <v>LIGHT</v>
      </c>
      <c r="D19" s="3">
        <f>IFERROR(__xludf.DUMMYFUNCTION("""COMPUTED_VALUE"""),3.4444444444444446)</f>
        <v>3.444444444</v>
      </c>
      <c r="E19" s="3">
        <f>IFERROR(__xludf.DUMMYFUNCTION("""COMPUTED_VALUE"""),3.25)</f>
        <v>3.25</v>
      </c>
      <c r="F19" s="3">
        <f>IFERROR(__xludf.DUMMYFUNCTION("""COMPUTED_VALUE"""),3.4444444444444446)</f>
        <v>3.444444444</v>
      </c>
      <c r="G19" s="3">
        <f>IFERROR(__xludf.DUMMYFUNCTION("""COMPUTED_VALUE"""),3.6666666666666665)</f>
        <v>3.666666667</v>
      </c>
      <c r="H19" s="3">
        <f>IFERROR(__xludf.DUMMYFUNCTION("""COMPUTED_VALUE"""),4.0)</f>
        <v>4</v>
      </c>
      <c r="I19" s="3">
        <f>IFERROR(__xludf.DUMMYFUNCTION("""COMPUTED_VALUE"""),4.666666666666667)</f>
        <v>4.666666667</v>
      </c>
      <c r="J19" s="3">
        <f>IFERROR(__xludf.DUMMYFUNCTION("""COMPUTED_VALUE"""),3.2)</f>
        <v>3.2</v>
      </c>
      <c r="K19" s="3">
        <f>IFERROR(__xludf.DUMMYFUNCTION("""COMPUTED_VALUE"""),2.3333333333333335)</f>
        <v>2.333333333</v>
      </c>
      <c r="L19" s="4">
        <f t="shared" si="2"/>
        <v>3.74537037</v>
      </c>
      <c r="M19" s="4" t="str">
        <f t="shared" si="3"/>
        <v>MODERATE</v>
      </c>
      <c r="N19" s="3"/>
      <c r="O19" s="3"/>
      <c r="P19" s="3">
        <f>IFERROR(__xludf.DUMMYFUNCTION("""COMPUTED_VALUE"""),2.0)</f>
        <v>2</v>
      </c>
      <c r="Q19" s="4">
        <f t="shared" si="4"/>
        <v>3.189074074</v>
      </c>
    </row>
    <row r="20">
      <c r="A20" s="3" t="str">
        <f>IFERROR(__xludf.DUMMYFUNCTION("""COMPUTED_VALUE"""),"Melissa M. Luzuriaga")</f>
        <v>Melissa M. Luzuriaga</v>
      </c>
      <c r="B20" s="3">
        <f>IFERROR(__xludf.DUMMYFUNCTION("""COMPUTED_VALUE"""),1.0)</f>
        <v>1</v>
      </c>
      <c r="C20" s="4" t="str">
        <f t="shared" si="1"/>
        <v>LIGHT</v>
      </c>
      <c r="D20" s="3">
        <f>IFERROR(__xludf.DUMMYFUNCTION("""COMPUTED_VALUE"""),3.6666666666666665)</f>
        <v>3.666666667</v>
      </c>
      <c r="E20" s="3">
        <f>IFERROR(__xludf.DUMMYFUNCTION("""COMPUTED_VALUE"""),4.25)</f>
        <v>4.25</v>
      </c>
      <c r="F20" s="3">
        <f>IFERROR(__xludf.DUMMYFUNCTION("""COMPUTED_VALUE"""),3.4444444444444446)</f>
        <v>3.444444444</v>
      </c>
      <c r="G20" s="3">
        <f>IFERROR(__xludf.DUMMYFUNCTION("""COMPUTED_VALUE"""),3.6666666666666665)</f>
        <v>3.666666667</v>
      </c>
      <c r="H20" s="3">
        <f>IFERROR(__xludf.DUMMYFUNCTION("""COMPUTED_VALUE"""),3.25)</f>
        <v>3.25</v>
      </c>
      <c r="I20" s="3">
        <f>IFERROR(__xludf.DUMMYFUNCTION("""COMPUTED_VALUE"""),3.6666666666666665)</f>
        <v>3.666666667</v>
      </c>
      <c r="J20" s="3">
        <f>IFERROR(__xludf.DUMMYFUNCTION("""COMPUTED_VALUE"""),3.4)</f>
        <v>3.4</v>
      </c>
      <c r="K20" s="3">
        <f>IFERROR(__xludf.DUMMYFUNCTION("""COMPUTED_VALUE"""),3.3333333333333335)</f>
        <v>3.333333333</v>
      </c>
      <c r="L20" s="4">
        <f t="shared" si="2"/>
        <v>3.657407407</v>
      </c>
      <c r="M20" s="4" t="str">
        <f t="shared" si="3"/>
        <v>MODERATE</v>
      </c>
      <c r="N20" s="3"/>
      <c r="O20" s="3"/>
      <c r="P20" s="3">
        <f>IFERROR(__xludf.DUMMYFUNCTION("""COMPUTED_VALUE"""),1.0)</f>
        <v>1</v>
      </c>
      <c r="Q20" s="4">
        <f t="shared" si="4"/>
        <v>3.011481481</v>
      </c>
    </row>
    <row r="21">
      <c r="A21" s="3" t="str">
        <f>IFERROR(__xludf.DUMMYFUNCTION("""COMPUTED_VALUE"""),"Eddie Miyao")</f>
        <v>Eddie Miyao</v>
      </c>
      <c r="B21" s="3">
        <f>IFERROR(__xludf.DUMMYFUNCTION("""COMPUTED_VALUE"""),2.285714285714286)</f>
        <v>2.285714286</v>
      </c>
      <c r="C21" s="4" t="str">
        <f t="shared" si="1"/>
        <v>MEDIUM</v>
      </c>
      <c r="D21" s="3">
        <f>IFERROR(__xludf.DUMMYFUNCTION("""COMPUTED_VALUE"""),4.444444444444445)</f>
        <v>4.444444444</v>
      </c>
      <c r="E21" s="3">
        <f>IFERROR(__xludf.DUMMYFUNCTION("""COMPUTED_VALUE"""),5.0)</f>
        <v>5</v>
      </c>
      <c r="F21" s="3">
        <f>IFERROR(__xludf.DUMMYFUNCTION("""COMPUTED_VALUE"""),3.6666666666666665)</f>
        <v>3.666666667</v>
      </c>
      <c r="G21" s="3">
        <f>IFERROR(__xludf.DUMMYFUNCTION("""COMPUTED_VALUE"""),3.6666666666666665)</f>
        <v>3.666666667</v>
      </c>
      <c r="H21" s="3">
        <f>IFERROR(__xludf.DUMMYFUNCTION("""COMPUTED_VALUE"""),4.5)</f>
        <v>4.5</v>
      </c>
      <c r="I21" s="3">
        <f>IFERROR(__xludf.DUMMYFUNCTION("""COMPUTED_VALUE"""),5.0)</f>
        <v>5</v>
      </c>
      <c r="J21" s="3">
        <f>IFERROR(__xludf.DUMMYFUNCTION("""COMPUTED_VALUE"""),4.6)</f>
        <v>4.6</v>
      </c>
      <c r="K21" s="3">
        <f>IFERROR(__xludf.DUMMYFUNCTION("""COMPUTED_VALUE"""),4.666666666666667)</f>
        <v>4.666666667</v>
      </c>
      <c r="L21" s="4">
        <f t="shared" si="2"/>
        <v>4.37962963</v>
      </c>
      <c r="M21" s="4" t="str">
        <f t="shared" si="3"/>
        <v>HIGH</v>
      </c>
      <c r="N21" s="3"/>
      <c r="O21" s="3"/>
      <c r="P21" s="3">
        <f>IFERROR(__xludf.DUMMYFUNCTION("""COMPUTED_VALUE"""),2.285714285714286)</f>
        <v>2.285714286</v>
      </c>
      <c r="Q21" s="4">
        <f t="shared" si="4"/>
        <v>4.186402116</v>
      </c>
    </row>
    <row r="22">
      <c r="A22" s="3" t="str">
        <f>IFERROR(__xludf.DUMMYFUNCTION("""COMPUTED_VALUE"""),"ALAIZAH GAIL L. MATIAS")</f>
        <v>ALAIZAH GAIL L. MATIAS</v>
      </c>
      <c r="B22" s="3">
        <f>IFERROR(__xludf.DUMMYFUNCTION("""COMPUTED_VALUE"""),5.428571428571429)</f>
        <v>5.428571429</v>
      </c>
      <c r="C22" s="4" t="str">
        <f t="shared" si="1"/>
        <v>HEAVY</v>
      </c>
      <c r="D22" s="3">
        <f>IFERROR(__xludf.DUMMYFUNCTION("""COMPUTED_VALUE"""),2.7777777777777777)</f>
        <v>2.777777778</v>
      </c>
      <c r="E22" s="3">
        <f>IFERROR(__xludf.DUMMYFUNCTION("""COMPUTED_VALUE"""),2.25)</f>
        <v>2.25</v>
      </c>
      <c r="F22" s="3">
        <f>IFERROR(__xludf.DUMMYFUNCTION("""COMPUTED_VALUE"""),2.4444444444444446)</f>
        <v>2.444444444</v>
      </c>
      <c r="G22" s="3">
        <f>IFERROR(__xludf.DUMMYFUNCTION("""COMPUTED_VALUE"""),2.0)</f>
        <v>2</v>
      </c>
      <c r="H22" s="3">
        <f>IFERROR(__xludf.DUMMYFUNCTION("""COMPUTED_VALUE"""),1.5)</f>
        <v>1.5</v>
      </c>
      <c r="I22" s="3">
        <f>IFERROR(__xludf.DUMMYFUNCTION("""COMPUTED_VALUE"""),1.0)</f>
        <v>1</v>
      </c>
      <c r="J22" s="3">
        <f>IFERROR(__xludf.DUMMYFUNCTION("""COMPUTED_VALUE"""),2.0)</f>
        <v>2</v>
      </c>
      <c r="K22" s="3">
        <f>IFERROR(__xludf.DUMMYFUNCTION("""COMPUTED_VALUE"""),2.0)</f>
        <v>2</v>
      </c>
      <c r="L22" s="4">
        <f t="shared" si="2"/>
        <v>1.99537037</v>
      </c>
      <c r="M22" s="4" t="str">
        <f t="shared" si="3"/>
        <v>LOW</v>
      </c>
      <c r="N22" s="3"/>
      <c r="O22" s="3"/>
      <c r="P22" s="3">
        <f>IFERROR(__xludf.DUMMYFUNCTION("""COMPUTED_VALUE"""),5.428571428571429)</f>
        <v>5.428571429</v>
      </c>
      <c r="Q22" s="4">
        <f t="shared" si="4"/>
        <v>2.48478836</v>
      </c>
    </row>
    <row r="23">
      <c r="A23" s="3" t="str">
        <f>IFERROR(__xludf.DUMMYFUNCTION("""COMPUTED_VALUE"""),"Sophia Paynor")</f>
        <v>Sophia Paynor</v>
      </c>
      <c r="B23" s="3">
        <f>IFERROR(__xludf.DUMMYFUNCTION("""COMPUTED_VALUE"""),7.142857142857143)</f>
        <v>7.142857143</v>
      </c>
      <c r="C23" s="4" t="str">
        <f t="shared" si="1"/>
        <v>HEAVY</v>
      </c>
      <c r="D23" s="3">
        <f>IFERROR(__xludf.DUMMYFUNCTION("""COMPUTED_VALUE"""),2.888888888888889)</f>
        <v>2.888888889</v>
      </c>
      <c r="E23" s="3">
        <f>IFERROR(__xludf.DUMMYFUNCTION("""COMPUTED_VALUE"""),2.75)</f>
        <v>2.75</v>
      </c>
      <c r="F23" s="3">
        <f>IFERROR(__xludf.DUMMYFUNCTION("""COMPUTED_VALUE"""),3.111111111111111)</f>
        <v>3.111111111</v>
      </c>
      <c r="G23" s="3">
        <f>IFERROR(__xludf.DUMMYFUNCTION("""COMPUTED_VALUE"""),4.0)</f>
        <v>4</v>
      </c>
      <c r="H23" s="3">
        <f>IFERROR(__xludf.DUMMYFUNCTION("""COMPUTED_VALUE"""),3.0)</f>
        <v>3</v>
      </c>
      <c r="I23" s="3">
        <f>IFERROR(__xludf.DUMMYFUNCTION("""COMPUTED_VALUE"""),4.0)</f>
        <v>4</v>
      </c>
      <c r="J23" s="3">
        <f>IFERROR(__xludf.DUMMYFUNCTION("""COMPUTED_VALUE"""),1.0)</f>
        <v>1</v>
      </c>
      <c r="K23" s="3">
        <f>IFERROR(__xludf.DUMMYFUNCTION("""COMPUTED_VALUE"""),1.6666666666666667)</f>
        <v>1.666666667</v>
      </c>
      <c r="L23" s="4">
        <f t="shared" si="2"/>
        <v>3.291666667</v>
      </c>
      <c r="M23" s="4" t="str">
        <f t="shared" si="3"/>
        <v>MODERATE</v>
      </c>
      <c r="N23" s="3"/>
      <c r="O23" s="3"/>
      <c r="P23" s="3">
        <f>IFERROR(__xludf.DUMMYFUNCTION("""COMPUTED_VALUE"""),7.142857142857143)</f>
        <v>7.142857143</v>
      </c>
      <c r="Q23" s="4">
        <f t="shared" si="4"/>
        <v>3.420238095</v>
      </c>
    </row>
    <row r="24">
      <c r="A24" s="3" t="str">
        <f>IFERROR(__xludf.DUMMYFUNCTION("""COMPUTED_VALUE"""),"Antonella P. Ventura")</f>
        <v>Antonella P. Ventura</v>
      </c>
      <c r="B24" s="3">
        <f>IFERROR(__xludf.DUMMYFUNCTION("""COMPUTED_VALUE"""),0.8571428571428571)</f>
        <v>0.8571428571</v>
      </c>
      <c r="C24" s="4" t="str">
        <f t="shared" si="1"/>
        <v>LIGHT</v>
      </c>
      <c r="D24" s="3">
        <f>IFERROR(__xludf.DUMMYFUNCTION("""COMPUTED_VALUE"""),3.7777777777777777)</f>
        <v>3.777777778</v>
      </c>
      <c r="E24" s="3">
        <f>IFERROR(__xludf.DUMMYFUNCTION("""COMPUTED_VALUE"""),3.25)</f>
        <v>3.25</v>
      </c>
      <c r="F24" s="3">
        <f>IFERROR(__xludf.DUMMYFUNCTION("""COMPUTED_VALUE"""),4.0)</f>
        <v>4</v>
      </c>
      <c r="G24" s="3">
        <f>IFERROR(__xludf.DUMMYFUNCTION("""COMPUTED_VALUE"""),3.6666666666666665)</f>
        <v>3.666666667</v>
      </c>
      <c r="H24" s="3">
        <f>IFERROR(__xludf.DUMMYFUNCTION("""COMPUTED_VALUE"""),4.0)</f>
        <v>4</v>
      </c>
      <c r="I24" s="3">
        <f>IFERROR(__xludf.DUMMYFUNCTION("""COMPUTED_VALUE"""),5.0)</f>
        <v>5</v>
      </c>
      <c r="J24" s="3">
        <f>IFERROR(__xludf.DUMMYFUNCTION("""COMPUTED_VALUE"""),3.6)</f>
        <v>3.6</v>
      </c>
      <c r="K24" s="3">
        <f>IFERROR(__xludf.DUMMYFUNCTION("""COMPUTED_VALUE"""),4.333333333333333)</f>
        <v>4.333333333</v>
      </c>
      <c r="L24" s="4">
        <f t="shared" si="2"/>
        <v>3.949074074</v>
      </c>
      <c r="M24" s="4" t="str">
        <f t="shared" si="3"/>
        <v>MODERATE</v>
      </c>
      <c r="N24" s="3"/>
      <c r="O24" s="3"/>
      <c r="P24" s="3">
        <f>IFERROR(__xludf.DUMMYFUNCTION("""COMPUTED_VALUE"""),0.8571428571428571)</f>
        <v>0.8571428571</v>
      </c>
      <c r="Q24" s="4">
        <f t="shared" si="4"/>
        <v>3.547910053</v>
      </c>
    </row>
    <row r="25">
      <c r="A25" s="3" t="str">
        <f>IFERROR(__xludf.DUMMYFUNCTION("""COMPUTED_VALUE"""),"Christian Tiu")</f>
        <v>Christian Tiu</v>
      </c>
      <c r="B25" s="3">
        <f>IFERROR(__xludf.DUMMYFUNCTION("""COMPUTED_VALUE"""),6.142857142857143)</f>
        <v>6.142857143</v>
      </c>
      <c r="C25" s="4" t="str">
        <f t="shared" si="1"/>
        <v>HEAVY</v>
      </c>
      <c r="D25" s="3">
        <f>IFERROR(__xludf.DUMMYFUNCTION("""COMPUTED_VALUE"""),4.777777777777778)</f>
        <v>4.777777778</v>
      </c>
      <c r="E25" s="3">
        <f>IFERROR(__xludf.DUMMYFUNCTION("""COMPUTED_VALUE"""),5.0)</f>
        <v>5</v>
      </c>
      <c r="F25" s="3">
        <f>IFERROR(__xludf.DUMMYFUNCTION("""COMPUTED_VALUE"""),5.0)</f>
        <v>5</v>
      </c>
      <c r="G25" s="3">
        <f>IFERROR(__xludf.DUMMYFUNCTION("""COMPUTED_VALUE"""),5.0)</f>
        <v>5</v>
      </c>
      <c r="H25" s="3">
        <f>IFERROR(__xludf.DUMMYFUNCTION("""COMPUTED_VALUE"""),4.5)</f>
        <v>4.5</v>
      </c>
      <c r="I25" s="3">
        <f>IFERROR(__xludf.DUMMYFUNCTION("""COMPUTED_VALUE"""),5.0)</f>
        <v>5</v>
      </c>
      <c r="J25" s="3">
        <f>IFERROR(__xludf.DUMMYFUNCTION("""COMPUTED_VALUE"""),3.2)</f>
        <v>3.2</v>
      </c>
      <c r="K25" s="3">
        <f>IFERROR(__xludf.DUMMYFUNCTION("""COMPUTED_VALUE"""),5.0)</f>
        <v>5</v>
      </c>
      <c r="L25" s="4">
        <f t="shared" si="2"/>
        <v>4.87962963</v>
      </c>
      <c r="M25" s="4" t="str">
        <f t="shared" si="3"/>
        <v>HIGH</v>
      </c>
      <c r="N25" s="3"/>
      <c r="O25" s="3"/>
      <c r="P25" s="3">
        <f>IFERROR(__xludf.DUMMYFUNCTION("""COMPUTED_VALUE"""),6.142857142857143)</f>
        <v>6.142857143</v>
      </c>
      <c r="Q25" s="4">
        <f t="shared" si="4"/>
        <v>4.844497354</v>
      </c>
    </row>
    <row r="26">
      <c r="A26" s="3" t="str">
        <f>IFERROR(__xludf.DUMMYFUNCTION("""COMPUTED_VALUE"""),"Marie Angeli O. Rondilla")</f>
        <v>Marie Angeli O. Rondilla</v>
      </c>
      <c r="B26" s="3">
        <f>IFERROR(__xludf.DUMMYFUNCTION("""COMPUTED_VALUE"""),4.285714285714286)</f>
        <v>4.285714286</v>
      </c>
      <c r="C26" s="4" t="str">
        <f t="shared" si="1"/>
        <v>HEAVY</v>
      </c>
      <c r="D26" s="3">
        <f>IFERROR(__xludf.DUMMYFUNCTION("""COMPUTED_VALUE"""),4.333333333333333)</f>
        <v>4.333333333</v>
      </c>
      <c r="E26" s="3">
        <f>IFERROR(__xludf.DUMMYFUNCTION("""COMPUTED_VALUE"""),5.0)</f>
        <v>5</v>
      </c>
      <c r="F26" s="3">
        <f>IFERROR(__xludf.DUMMYFUNCTION("""COMPUTED_VALUE"""),5.0)</f>
        <v>5</v>
      </c>
      <c r="G26" s="3">
        <f>IFERROR(__xludf.DUMMYFUNCTION("""COMPUTED_VALUE"""),5.0)</f>
        <v>5</v>
      </c>
      <c r="H26" s="3">
        <f>IFERROR(__xludf.DUMMYFUNCTION("""COMPUTED_VALUE"""),5.0)</f>
        <v>5</v>
      </c>
      <c r="I26" s="3">
        <f>IFERROR(__xludf.DUMMYFUNCTION("""COMPUTED_VALUE"""),5.0)</f>
        <v>5</v>
      </c>
      <c r="J26" s="3">
        <f>IFERROR(__xludf.DUMMYFUNCTION("""COMPUTED_VALUE"""),3.2)</f>
        <v>3.2</v>
      </c>
      <c r="K26" s="3">
        <f>IFERROR(__xludf.DUMMYFUNCTION("""COMPUTED_VALUE"""),5.0)</f>
        <v>5</v>
      </c>
      <c r="L26" s="4">
        <f t="shared" si="2"/>
        <v>4.888888889</v>
      </c>
      <c r="M26" s="4" t="str">
        <f t="shared" si="3"/>
        <v>HIGH</v>
      </c>
      <c r="N26" s="3"/>
      <c r="O26" s="3"/>
      <c r="P26" s="3">
        <f>IFERROR(__xludf.DUMMYFUNCTION("""COMPUTED_VALUE"""),4.285714285714286)</f>
        <v>4.285714286</v>
      </c>
      <c r="Q26" s="4">
        <f t="shared" si="4"/>
        <v>4.474920635</v>
      </c>
    </row>
    <row r="27">
      <c r="A27" s="3" t="str">
        <f>IFERROR(__xludf.DUMMYFUNCTION("""COMPUTED_VALUE"""),"Margaret Macasiray ")</f>
        <v>Margaret Macasiray </v>
      </c>
      <c r="B27" s="3">
        <f>IFERROR(__xludf.DUMMYFUNCTION("""COMPUTED_VALUE"""),5.571428571428571)</f>
        <v>5.571428571</v>
      </c>
      <c r="C27" s="4" t="str">
        <f t="shared" si="1"/>
        <v>HEAVY</v>
      </c>
      <c r="D27" s="3">
        <f>IFERROR(__xludf.DUMMYFUNCTION("""COMPUTED_VALUE"""),3.888888888888889)</f>
        <v>3.888888889</v>
      </c>
      <c r="E27" s="3">
        <f>IFERROR(__xludf.DUMMYFUNCTION("""COMPUTED_VALUE"""),5.0)</f>
        <v>5</v>
      </c>
      <c r="F27" s="3">
        <f>IFERROR(__xludf.DUMMYFUNCTION("""COMPUTED_VALUE"""),4.111111111111111)</f>
        <v>4.111111111</v>
      </c>
      <c r="G27" s="3">
        <f>IFERROR(__xludf.DUMMYFUNCTION("""COMPUTED_VALUE"""),4.333333333333333)</f>
        <v>4.333333333</v>
      </c>
      <c r="H27" s="3">
        <f>IFERROR(__xludf.DUMMYFUNCTION("""COMPUTED_VALUE"""),4.75)</f>
        <v>4.75</v>
      </c>
      <c r="I27" s="3">
        <f>IFERROR(__xludf.DUMMYFUNCTION("""COMPUTED_VALUE"""),5.0)</f>
        <v>5</v>
      </c>
      <c r="J27" s="3">
        <f>IFERROR(__xludf.DUMMYFUNCTION("""COMPUTED_VALUE"""),2.4)</f>
        <v>2.4</v>
      </c>
      <c r="K27" s="3">
        <f>IFERROR(__xludf.DUMMYFUNCTION("""COMPUTED_VALUE"""),4.0)</f>
        <v>4</v>
      </c>
      <c r="L27" s="4">
        <f t="shared" si="2"/>
        <v>4.513888889</v>
      </c>
      <c r="M27" s="4" t="str">
        <f t="shared" si="3"/>
        <v>HIGH</v>
      </c>
      <c r="N27" s="3"/>
      <c r="O27" s="3"/>
      <c r="P27" s="3">
        <f>IFERROR(__xludf.DUMMYFUNCTION("""COMPUTED_VALUE"""),5.571428571428571)</f>
        <v>5.571428571</v>
      </c>
      <c r="Q27" s="4">
        <f t="shared" si="4"/>
        <v>4.297063492</v>
      </c>
    </row>
    <row r="28">
      <c r="A28" s="3" t="str">
        <f>IFERROR(__xludf.DUMMYFUNCTION("""COMPUTED_VALUE"""),"Leila Jasmine P. Gonzales")</f>
        <v>Leila Jasmine P. Gonzales</v>
      </c>
      <c r="B28" s="3">
        <f>IFERROR(__xludf.DUMMYFUNCTION("""COMPUTED_VALUE"""),6.571428571428571)</f>
        <v>6.571428571</v>
      </c>
      <c r="C28" s="4" t="str">
        <f t="shared" si="1"/>
        <v>HEAVY</v>
      </c>
      <c r="D28" s="3">
        <f>IFERROR(__xludf.DUMMYFUNCTION("""COMPUTED_VALUE"""),3.7777777777777777)</f>
        <v>3.777777778</v>
      </c>
      <c r="E28" s="3">
        <f>IFERROR(__xludf.DUMMYFUNCTION("""COMPUTED_VALUE"""),4.5)</f>
        <v>4.5</v>
      </c>
      <c r="F28" s="3">
        <f>IFERROR(__xludf.DUMMYFUNCTION("""COMPUTED_VALUE"""),3.7777777777777777)</f>
        <v>3.777777778</v>
      </c>
      <c r="G28" s="3">
        <f>IFERROR(__xludf.DUMMYFUNCTION("""COMPUTED_VALUE"""),3.3333333333333335)</f>
        <v>3.333333333</v>
      </c>
      <c r="H28" s="3">
        <f>IFERROR(__xludf.DUMMYFUNCTION("""COMPUTED_VALUE"""),4.0)</f>
        <v>4</v>
      </c>
      <c r="I28" s="3">
        <f>IFERROR(__xludf.DUMMYFUNCTION("""COMPUTED_VALUE"""),4.333333333333333)</f>
        <v>4.333333333</v>
      </c>
      <c r="J28" s="3">
        <f>IFERROR(__xludf.DUMMYFUNCTION("""COMPUTED_VALUE"""),2.4)</f>
        <v>2.4</v>
      </c>
      <c r="K28" s="3">
        <f>IFERROR(__xludf.DUMMYFUNCTION("""COMPUTED_VALUE"""),2.6666666666666665)</f>
        <v>2.666666667</v>
      </c>
      <c r="L28" s="4">
        <f t="shared" si="2"/>
        <v>3.953703704</v>
      </c>
      <c r="M28" s="4" t="str">
        <f t="shared" si="3"/>
        <v>MODERATE</v>
      </c>
      <c r="N28" s="3"/>
      <c r="O28" s="3"/>
      <c r="P28" s="3">
        <f>IFERROR(__xludf.DUMMYFUNCTION("""COMPUTED_VALUE"""),6.571428571428571)</f>
        <v>6.571428571</v>
      </c>
      <c r="Q28" s="4">
        <f t="shared" si="4"/>
        <v>3.985026455</v>
      </c>
    </row>
    <row r="29">
      <c r="A29" s="3" t="str">
        <f>IFERROR(__xludf.DUMMYFUNCTION("""COMPUTED_VALUE"""),"Mabel Villanueva")</f>
        <v>Mabel Villanueva</v>
      </c>
      <c r="B29" s="3">
        <f>IFERROR(__xludf.DUMMYFUNCTION("""COMPUTED_VALUE"""),4.714285714285714)</f>
        <v>4.714285714</v>
      </c>
      <c r="C29" s="4" t="str">
        <f t="shared" si="1"/>
        <v>HEAVY</v>
      </c>
      <c r="D29" s="3">
        <f>IFERROR(__xludf.DUMMYFUNCTION("""COMPUTED_VALUE"""),4.111111111111111)</f>
        <v>4.111111111</v>
      </c>
      <c r="E29" s="3">
        <f>IFERROR(__xludf.DUMMYFUNCTION("""COMPUTED_VALUE"""),4.75)</f>
        <v>4.75</v>
      </c>
      <c r="F29" s="3">
        <f>IFERROR(__xludf.DUMMYFUNCTION("""COMPUTED_VALUE"""),4.0)</f>
        <v>4</v>
      </c>
      <c r="G29" s="3">
        <f>IFERROR(__xludf.DUMMYFUNCTION("""COMPUTED_VALUE"""),4.0)</f>
        <v>4</v>
      </c>
      <c r="H29" s="3">
        <f>IFERROR(__xludf.DUMMYFUNCTION("""COMPUTED_VALUE"""),4.25)</f>
        <v>4.25</v>
      </c>
      <c r="I29" s="3">
        <f>IFERROR(__xludf.DUMMYFUNCTION("""COMPUTED_VALUE"""),5.0)</f>
        <v>5</v>
      </c>
      <c r="J29" s="3">
        <f>IFERROR(__xludf.DUMMYFUNCTION("""COMPUTED_VALUE"""),3.0)</f>
        <v>3</v>
      </c>
      <c r="K29" s="3">
        <f>IFERROR(__xludf.DUMMYFUNCTION("""COMPUTED_VALUE"""),4.0)</f>
        <v>4</v>
      </c>
      <c r="L29" s="4">
        <f t="shared" si="2"/>
        <v>4.351851852</v>
      </c>
      <c r="M29" s="4" t="str">
        <f t="shared" si="3"/>
        <v>HIGH</v>
      </c>
      <c r="N29" s="3"/>
      <c r="O29" s="3"/>
      <c r="P29" s="3">
        <f>IFERROR(__xludf.DUMMYFUNCTION("""COMPUTED_VALUE"""),4.714285714285714)</f>
        <v>4.714285714</v>
      </c>
      <c r="Q29" s="4">
        <f t="shared" si="4"/>
        <v>4.213227513</v>
      </c>
    </row>
    <row r="30">
      <c r="A30" s="3" t="str">
        <f>IFERROR(__xludf.DUMMYFUNCTION("""COMPUTED_VALUE"""),"Joaquin Querido")</f>
        <v>Joaquin Querido</v>
      </c>
      <c r="B30" s="3">
        <f>IFERROR(__xludf.DUMMYFUNCTION("""COMPUTED_VALUE"""),7.142857142857143)</f>
        <v>7.142857143</v>
      </c>
      <c r="C30" s="4" t="str">
        <f t="shared" si="1"/>
        <v>HEAVY</v>
      </c>
      <c r="D30" s="3">
        <f>IFERROR(__xludf.DUMMYFUNCTION("""COMPUTED_VALUE"""),4.333333333333333)</f>
        <v>4.333333333</v>
      </c>
      <c r="E30" s="3">
        <f>IFERROR(__xludf.DUMMYFUNCTION("""COMPUTED_VALUE"""),4.75)</f>
        <v>4.75</v>
      </c>
      <c r="F30" s="3">
        <f>IFERROR(__xludf.DUMMYFUNCTION("""COMPUTED_VALUE"""),3.6666666666666665)</f>
        <v>3.666666667</v>
      </c>
      <c r="G30" s="3">
        <f>IFERROR(__xludf.DUMMYFUNCTION("""COMPUTED_VALUE"""),3.0)</f>
        <v>3</v>
      </c>
      <c r="H30" s="3">
        <f>IFERROR(__xludf.DUMMYFUNCTION("""COMPUTED_VALUE"""),4.75)</f>
        <v>4.75</v>
      </c>
      <c r="I30" s="3">
        <f>IFERROR(__xludf.DUMMYFUNCTION("""COMPUTED_VALUE"""),5.0)</f>
        <v>5</v>
      </c>
      <c r="J30" s="3">
        <f>IFERROR(__xludf.DUMMYFUNCTION("""COMPUTED_VALUE"""),3.2)</f>
        <v>3.2</v>
      </c>
      <c r="K30" s="3">
        <f>IFERROR(__xludf.DUMMYFUNCTION("""COMPUTED_VALUE"""),2.0)</f>
        <v>2</v>
      </c>
      <c r="L30" s="4">
        <f t="shared" si="2"/>
        <v>4.25</v>
      </c>
      <c r="M30" s="4" t="str">
        <f t="shared" si="3"/>
        <v>HIGH</v>
      </c>
      <c r="N30" s="3"/>
      <c r="O30" s="3"/>
      <c r="P30" s="3">
        <f>IFERROR(__xludf.DUMMYFUNCTION("""COMPUTED_VALUE"""),7.142857142857143)</f>
        <v>7.142857143</v>
      </c>
      <c r="Q30" s="4">
        <f t="shared" si="4"/>
        <v>4.318571429</v>
      </c>
    </row>
    <row r="31">
      <c r="A31" s="3" t="str">
        <f>IFERROR(__xludf.DUMMYFUNCTION("""COMPUTED_VALUE"""),"Gabrielle Belmonte")</f>
        <v>Gabrielle Belmonte</v>
      </c>
      <c r="B31" s="3">
        <f>IFERROR(__xludf.DUMMYFUNCTION("""COMPUTED_VALUE"""),0.28571428571428575)</f>
        <v>0.2857142857</v>
      </c>
      <c r="C31" s="4" t="str">
        <f t="shared" si="1"/>
        <v>LIGHT</v>
      </c>
      <c r="D31" s="3">
        <f>IFERROR(__xludf.DUMMYFUNCTION("""COMPUTED_VALUE"""),4.222222222222222)</f>
        <v>4.222222222</v>
      </c>
      <c r="E31" s="3">
        <f>IFERROR(__xludf.DUMMYFUNCTION("""COMPUTED_VALUE"""),5.0)</f>
        <v>5</v>
      </c>
      <c r="F31" s="3">
        <f>IFERROR(__xludf.DUMMYFUNCTION("""COMPUTED_VALUE"""),3.888888888888889)</f>
        <v>3.888888889</v>
      </c>
      <c r="G31" s="3">
        <f>IFERROR(__xludf.DUMMYFUNCTION("""COMPUTED_VALUE"""),4.333333333333333)</f>
        <v>4.333333333</v>
      </c>
      <c r="H31" s="3">
        <f>IFERROR(__xludf.DUMMYFUNCTION("""COMPUTED_VALUE"""),4.5)</f>
        <v>4.5</v>
      </c>
      <c r="I31" s="3">
        <f>IFERROR(__xludf.DUMMYFUNCTION("""COMPUTED_VALUE"""),4.666666666666667)</f>
        <v>4.666666667</v>
      </c>
      <c r="J31" s="3">
        <f>IFERROR(__xludf.DUMMYFUNCTION("""COMPUTED_VALUE"""),4.0)</f>
        <v>4</v>
      </c>
      <c r="K31" s="3">
        <f>IFERROR(__xludf.DUMMYFUNCTION("""COMPUTED_VALUE"""),3.0)</f>
        <v>3</v>
      </c>
      <c r="L31" s="4">
        <f t="shared" si="2"/>
        <v>4.435185185</v>
      </c>
      <c r="M31" s="4" t="str">
        <f t="shared" si="3"/>
        <v>HIGH</v>
      </c>
      <c r="N31" s="3"/>
      <c r="O31" s="3"/>
      <c r="P31" s="3">
        <f>IFERROR(__xludf.DUMMYFUNCTION("""COMPUTED_VALUE"""),0.28571428571428575)</f>
        <v>0.2857142857</v>
      </c>
      <c r="Q31" s="4">
        <f t="shared" si="4"/>
        <v>3.277513228</v>
      </c>
    </row>
    <row r="32">
      <c r="A32" s="3" t="str">
        <f>IFERROR(__xludf.DUMMYFUNCTION("""COMPUTED_VALUE"""),"Skye")</f>
        <v>Skye</v>
      </c>
      <c r="B32" s="3">
        <f>IFERROR(__xludf.DUMMYFUNCTION("""COMPUTED_VALUE"""),7.0)</f>
        <v>7</v>
      </c>
      <c r="C32" s="4" t="str">
        <f t="shared" si="1"/>
        <v>HEAVY</v>
      </c>
      <c r="D32" s="3">
        <f>IFERROR(__xludf.DUMMYFUNCTION("""COMPUTED_VALUE"""),3.6666666666666665)</f>
        <v>3.666666667</v>
      </c>
      <c r="E32" s="3">
        <f>IFERROR(__xludf.DUMMYFUNCTION("""COMPUTED_VALUE"""),4.5)</f>
        <v>4.5</v>
      </c>
      <c r="F32" s="3">
        <f>IFERROR(__xludf.DUMMYFUNCTION("""COMPUTED_VALUE"""),3.6666666666666665)</f>
        <v>3.666666667</v>
      </c>
      <c r="G32" s="3">
        <f>IFERROR(__xludf.DUMMYFUNCTION("""COMPUTED_VALUE"""),4.0)</f>
        <v>4</v>
      </c>
      <c r="H32" s="3">
        <f>IFERROR(__xludf.DUMMYFUNCTION("""COMPUTED_VALUE"""),4.5)</f>
        <v>4.5</v>
      </c>
      <c r="I32" s="3">
        <f>IFERROR(__xludf.DUMMYFUNCTION("""COMPUTED_VALUE"""),5.0)</f>
        <v>5</v>
      </c>
      <c r="J32" s="3">
        <f>IFERROR(__xludf.DUMMYFUNCTION("""COMPUTED_VALUE"""),2.6)</f>
        <v>2.6</v>
      </c>
      <c r="K32" s="3">
        <f>IFERROR(__xludf.DUMMYFUNCTION("""COMPUTED_VALUE"""),2.0)</f>
        <v>2</v>
      </c>
      <c r="L32" s="4">
        <f t="shared" si="2"/>
        <v>4.222222222</v>
      </c>
      <c r="M32" s="4" t="str">
        <f t="shared" si="3"/>
        <v>HIGH</v>
      </c>
      <c r="N32" s="3"/>
      <c r="O32" s="3"/>
      <c r="P32" s="3">
        <f>IFERROR(__xludf.DUMMYFUNCTION("""COMPUTED_VALUE"""),7.0)</f>
        <v>7</v>
      </c>
      <c r="Q32" s="4">
        <f t="shared" si="4"/>
        <v>4.164444444</v>
      </c>
    </row>
    <row r="33">
      <c r="A33" s="3" t="str">
        <f>IFERROR(__xludf.DUMMYFUNCTION("""COMPUTED_VALUE"""),"Joaquin de Dios")</f>
        <v>Joaquin de Dios</v>
      </c>
      <c r="B33" s="3">
        <f>IFERROR(__xludf.DUMMYFUNCTION("""COMPUTED_VALUE"""),1.0)</f>
        <v>1</v>
      </c>
      <c r="C33" s="4" t="str">
        <f t="shared" si="1"/>
        <v>LIGHT</v>
      </c>
      <c r="D33" s="3">
        <f>IFERROR(__xludf.DUMMYFUNCTION("""COMPUTED_VALUE"""),3.5555555555555554)</f>
        <v>3.555555556</v>
      </c>
      <c r="E33" s="3">
        <f>IFERROR(__xludf.DUMMYFUNCTION("""COMPUTED_VALUE"""),4.0)</f>
        <v>4</v>
      </c>
      <c r="F33" s="3">
        <f>IFERROR(__xludf.DUMMYFUNCTION("""COMPUTED_VALUE"""),3.888888888888889)</f>
        <v>3.888888889</v>
      </c>
      <c r="G33" s="3">
        <f>IFERROR(__xludf.DUMMYFUNCTION("""COMPUTED_VALUE"""),4.333333333333333)</f>
        <v>4.333333333</v>
      </c>
      <c r="H33" s="3">
        <f>IFERROR(__xludf.DUMMYFUNCTION("""COMPUTED_VALUE"""),4.25)</f>
        <v>4.25</v>
      </c>
      <c r="I33" s="3">
        <f>IFERROR(__xludf.DUMMYFUNCTION("""COMPUTED_VALUE"""),4.666666666666667)</f>
        <v>4.666666667</v>
      </c>
      <c r="J33" s="3">
        <f>IFERROR(__xludf.DUMMYFUNCTION("""COMPUTED_VALUE"""),2.6)</f>
        <v>2.6</v>
      </c>
      <c r="K33" s="3">
        <f>IFERROR(__xludf.DUMMYFUNCTION("""COMPUTED_VALUE"""),3.3333333333333335)</f>
        <v>3.333333333</v>
      </c>
      <c r="L33" s="4">
        <f t="shared" si="2"/>
        <v>4.115740741</v>
      </c>
      <c r="M33" s="4" t="str">
        <f t="shared" si="3"/>
        <v>HIGH</v>
      </c>
      <c r="N33" s="3"/>
      <c r="O33" s="3"/>
      <c r="P33" s="3">
        <f>IFERROR(__xludf.DUMMYFUNCTION("""COMPUTED_VALUE"""),1.0)</f>
        <v>1</v>
      </c>
      <c r="Q33" s="4">
        <f t="shared" si="4"/>
        <v>3.143148148</v>
      </c>
    </row>
    <row r="34">
      <c r="A34" s="3" t="str">
        <f>IFERROR(__xludf.DUMMYFUNCTION("""COMPUTED_VALUE"""),"Alyanna Abear")</f>
        <v>Alyanna Abear</v>
      </c>
      <c r="B34" s="3">
        <f>IFERROR(__xludf.DUMMYFUNCTION("""COMPUTED_VALUE"""),4.571428571428571)</f>
        <v>4.571428571</v>
      </c>
      <c r="C34" s="4" t="str">
        <f t="shared" si="1"/>
        <v>HEAVY</v>
      </c>
      <c r="D34" s="3">
        <f>IFERROR(__xludf.DUMMYFUNCTION("""COMPUTED_VALUE"""),3.0)</f>
        <v>3</v>
      </c>
      <c r="E34" s="3">
        <f>IFERROR(__xludf.DUMMYFUNCTION("""COMPUTED_VALUE"""),4.5)</f>
        <v>4.5</v>
      </c>
      <c r="F34" s="3">
        <f>IFERROR(__xludf.DUMMYFUNCTION("""COMPUTED_VALUE"""),3.888888888888889)</f>
        <v>3.888888889</v>
      </c>
      <c r="G34" s="3">
        <f>IFERROR(__xludf.DUMMYFUNCTION("""COMPUTED_VALUE"""),4.666666666666667)</f>
        <v>4.666666667</v>
      </c>
      <c r="H34" s="3">
        <f>IFERROR(__xludf.DUMMYFUNCTION("""COMPUTED_VALUE"""),4.5)</f>
        <v>4.5</v>
      </c>
      <c r="I34" s="3">
        <f>IFERROR(__xludf.DUMMYFUNCTION("""COMPUTED_VALUE"""),3.6666666666666665)</f>
        <v>3.666666667</v>
      </c>
      <c r="J34" s="3">
        <f>IFERROR(__xludf.DUMMYFUNCTION("""COMPUTED_VALUE"""),2.6)</f>
        <v>2.6</v>
      </c>
      <c r="K34" s="3">
        <f>IFERROR(__xludf.DUMMYFUNCTION("""COMPUTED_VALUE"""),1.6666666666666667)</f>
        <v>1.666666667</v>
      </c>
      <c r="L34" s="4">
        <f t="shared" si="2"/>
        <v>4.037037037</v>
      </c>
      <c r="M34" s="4" t="str">
        <f t="shared" si="3"/>
        <v>HIGH</v>
      </c>
      <c r="N34" s="3"/>
      <c r="O34" s="3"/>
      <c r="P34" s="3">
        <f>IFERROR(__xludf.DUMMYFUNCTION("""COMPUTED_VALUE"""),4.571428571428571)</f>
        <v>4.571428571</v>
      </c>
      <c r="Q34" s="4">
        <f t="shared" si="4"/>
        <v>3.308359788</v>
      </c>
    </row>
    <row r="35">
      <c r="A35" s="3" t="str">
        <f>IFERROR(__xludf.DUMMYFUNCTION("""COMPUTED_VALUE"""),"Rice Brion")</f>
        <v>Rice Brion</v>
      </c>
      <c r="B35" s="3">
        <f>IFERROR(__xludf.DUMMYFUNCTION("""COMPUTED_VALUE"""),6.0)</f>
        <v>6</v>
      </c>
      <c r="C35" s="4" t="str">
        <f t="shared" si="1"/>
        <v>HEAVY</v>
      </c>
      <c r="D35" s="3">
        <f>IFERROR(__xludf.DUMMYFUNCTION("""COMPUTED_VALUE"""),3.888888888888889)</f>
        <v>3.888888889</v>
      </c>
      <c r="E35" s="3">
        <f>IFERROR(__xludf.DUMMYFUNCTION("""COMPUTED_VALUE"""),4.25)</f>
        <v>4.25</v>
      </c>
      <c r="F35" s="3">
        <f>IFERROR(__xludf.DUMMYFUNCTION("""COMPUTED_VALUE"""),4.777777777777778)</f>
        <v>4.777777778</v>
      </c>
      <c r="G35" s="3">
        <f>IFERROR(__xludf.DUMMYFUNCTION("""COMPUTED_VALUE"""),4.666666666666667)</f>
        <v>4.666666667</v>
      </c>
      <c r="H35" s="3">
        <f>IFERROR(__xludf.DUMMYFUNCTION("""COMPUTED_VALUE"""),4.5)</f>
        <v>4.5</v>
      </c>
      <c r="I35" s="3">
        <f>IFERROR(__xludf.DUMMYFUNCTION("""COMPUTED_VALUE"""),5.0)</f>
        <v>5</v>
      </c>
      <c r="J35" s="3">
        <f>IFERROR(__xludf.DUMMYFUNCTION("""COMPUTED_VALUE"""),3.0)</f>
        <v>3</v>
      </c>
      <c r="K35" s="3">
        <f>IFERROR(__xludf.DUMMYFUNCTION("""COMPUTED_VALUE"""),4.0)</f>
        <v>4</v>
      </c>
      <c r="L35" s="4">
        <f t="shared" si="2"/>
        <v>4.513888889</v>
      </c>
      <c r="M35" s="4" t="str">
        <f t="shared" si="3"/>
        <v>HIGH</v>
      </c>
      <c r="N35" s="3"/>
      <c r="O35" s="3"/>
      <c r="P35" s="3">
        <f>IFERROR(__xludf.DUMMYFUNCTION("""COMPUTED_VALUE"""),6.0)</f>
        <v>6</v>
      </c>
      <c r="Q35" s="4">
        <f t="shared" si="4"/>
        <v>4.502777778</v>
      </c>
    </row>
    <row r="36">
      <c r="A36" s="3" t="str">
        <f>IFERROR(__xludf.DUMMYFUNCTION("""COMPUTED_VALUE"""),"Jessa Tan")</f>
        <v>Jessa Tan</v>
      </c>
      <c r="B36" s="3">
        <f>IFERROR(__xludf.DUMMYFUNCTION("""COMPUTED_VALUE"""),5.428571428571429)</f>
        <v>5.428571429</v>
      </c>
      <c r="C36" s="4" t="str">
        <f t="shared" si="1"/>
        <v>HEAVY</v>
      </c>
      <c r="D36" s="3">
        <f>IFERROR(__xludf.DUMMYFUNCTION("""COMPUTED_VALUE"""),3.111111111111111)</f>
        <v>3.111111111</v>
      </c>
      <c r="E36" s="3">
        <f>IFERROR(__xludf.DUMMYFUNCTION("""COMPUTED_VALUE"""),4.25)</f>
        <v>4.25</v>
      </c>
      <c r="F36" s="3">
        <f>IFERROR(__xludf.DUMMYFUNCTION("""COMPUTED_VALUE"""),3.888888888888889)</f>
        <v>3.888888889</v>
      </c>
      <c r="G36" s="3">
        <f>IFERROR(__xludf.DUMMYFUNCTION("""COMPUTED_VALUE"""),3.6666666666666665)</f>
        <v>3.666666667</v>
      </c>
      <c r="H36" s="3">
        <f>IFERROR(__xludf.DUMMYFUNCTION("""COMPUTED_VALUE"""),4.25)</f>
        <v>4.25</v>
      </c>
      <c r="I36" s="3">
        <f>IFERROR(__xludf.DUMMYFUNCTION("""COMPUTED_VALUE"""),4.333333333333333)</f>
        <v>4.333333333</v>
      </c>
      <c r="J36" s="3">
        <f>IFERROR(__xludf.DUMMYFUNCTION("""COMPUTED_VALUE"""),2.4)</f>
        <v>2.4</v>
      </c>
      <c r="K36" s="3">
        <f>IFERROR(__xludf.DUMMYFUNCTION("""COMPUTED_VALUE"""),3.6666666666666665)</f>
        <v>3.666666667</v>
      </c>
      <c r="L36" s="4">
        <f t="shared" si="2"/>
        <v>3.916666667</v>
      </c>
      <c r="M36" s="4" t="str">
        <f t="shared" si="3"/>
        <v>MODERATE</v>
      </c>
      <c r="N36" s="3"/>
      <c r="O36" s="3"/>
      <c r="P36" s="3">
        <f>IFERROR(__xludf.DUMMYFUNCTION("""COMPUTED_VALUE"""),5.428571428571429)</f>
        <v>5.428571429</v>
      </c>
      <c r="Q36" s="4">
        <f t="shared" si="4"/>
        <v>3.949047619</v>
      </c>
    </row>
    <row r="37">
      <c r="A37" s="3" t="str">
        <f>IFERROR(__xludf.DUMMYFUNCTION("""COMPUTED_VALUE"""),"Alyssa Co")</f>
        <v>Alyssa Co</v>
      </c>
      <c r="B37" s="3">
        <f>IFERROR(__xludf.DUMMYFUNCTION("""COMPUTED_VALUE"""),9.285714285714286)</f>
        <v>9.285714286</v>
      </c>
      <c r="C37" s="4" t="str">
        <f t="shared" si="1"/>
        <v>HEAVY</v>
      </c>
      <c r="D37" s="3">
        <f>IFERROR(__xludf.DUMMYFUNCTION("""COMPUTED_VALUE"""),4.0)</f>
        <v>4</v>
      </c>
      <c r="E37" s="3">
        <f>IFERROR(__xludf.DUMMYFUNCTION("""COMPUTED_VALUE"""),4.0)</f>
        <v>4</v>
      </c>
      <c r="F37" s="3">
        <f>IFERROR(__xludf.DUMMYFUNCTION("""COMPUTED_VALUE"""),3.888888888888889)</f>
        <v>3.888888889</v>
      </c>
      <c r="G37" s="3">
        <f>IFERROR(__xludf.DUMMYFUNCTION("""COMPUTED_VALUE"""),4.0)</f>
        <v>4</v>
      </c>
      <c r="H37" s="3">
        <f>IFERROR(__xludf.DUMMYFUNCTION("""COMPUTED_VALUE"""),3.75)</f>
        <v>3.75</v>
      </c>
      <c r="I37" s="3">
        <f>IFERROR(__xludf.DUMMYFUNCTION("""COMPUTED_VALUE"""),4.0)</f>
        <v>4</v>
      </c>
      <c r="J37" s="3">
        <f>IFERROR(__xludf.DUMMYFUNCTION("""COMPUTED_VALUE"""),2.6)</f>
        <v>2.6</v>
      </c>
      <c r="K37" s="3">
        <f>IFERROR(__xludf.DUMMYFUNCTION("""COMPUTED_VALUE"""),3.3333333333333335)</f>
        <v>3.333333333</v>
      </c>
      <c r="L37" s="4">
        <f t="shared" si="2"/>
        <v>3.939814815</v>
      </c>
      <c r="M37" s="4" t="str">
        <f t="shared" si="3"/>
        <v>MODERATE</v>
      </c>
      <c r="N37" s="3"/>
      <c r="O37" s="3"/>
      <c r="P37" s="3">
        <f>IFERROR(__xludf.DUMMYFUNCTION("""COMPUTED_VALUE"""),9.285714285714286)</f>
        <v>9.285714286</v>
      </c>
      <c r="Q37" s="4">
        <f t="shared" si="4"/>
        <v>4.631772487</v>
      </c>
    </row>
    <row r="38">
      <c r="A38" s="3" t="str">
        <f>IFERROR(__xludf.DUMMYFUNCTION("""COMPUTED_VALUE"""),"Kyrene Santos")</f>
        <v>Kyrene Santos</v>
      </c>
      <c r="B38" s="3">
        <f>IFERROR(__xludf.DUMMYFUNCTION("""COMPUTED_VALUE"""),8.857142857142858)</f>
        <v>8.857142857</v>
      </c>
      <c r="C38" s="4" t="str">
        <f t="shared" si="1"/>
        <v>HEAVY</v>
      </c>
      <c r="D38" s="3">
        <f>IFERROR(__xludf.DUMMYFUNCTION("""COMPUTED_VALUE"""),3.6666666666666665)</f>
        <v>3.666666667</v>
      </c>
      <c r="E38" s="3">
        <f>IFERROR(__xludf.DUMMYFUNCTION("""COMPUTED_VALUE"""),4.25)</f>
        <v>4.25</v>
      </c>
      <c r="F38" s="3">
        <f>IFERROR(__xludf.DUMMYFUNCTION("""COMPUTED_VALUE"""),3.0)</f>
        <v>3</v>
      </c>
      <c r="G38" s="3">
        <f>IFERROR(__xludf.DUMMYFUNCTION("""COMPUTED_VALUE"""),4.0)</f>
        <v>4</v>
      </c>
      <c r="H38" s="3">
        <f>IFERROR(__xludf.DUMMYFUNCTION("""COMPUTED_VALUE"""),4.5)</f>
        <v>4.5</v>
      </c>
      <c r="I38" s="3">
        <f>IFERROR(__xludf.DUMMYFUNCTION("""COMPUTED_VALUE"""),5.0)</f>
        <v>5</v>
      </c>
      <c r="J38" s="3">
        <f>IFERROR(__xludf.DUMMYFUNCTION("""COMPUTED_VALUE"""),2.0)</f>
        <v>2</v>
      </c>
      <c r="K38" s="3">
        <f>IFERROR(__xludf.DUMMYFUNCTION("""COMPUTED_VALUE"""),4.0)</f>
        <v>4</v>
      </c>
      <c r="L38" s="4">
        <f t="shared" si="2"/>
        <v>4.069444444</v>
      </c>
      <c r="M38" s="4" t="str">
        <f t="shared" si="3"/>
        <v>HIGH</v>
      </c>
      <c r="N38" s="3"/>
      <c r="O38" s="3"/>
      <c r="P38" s="3">
        <f>IFERROR(__xludf.DUMMYFUNCTION("""COMPUTED_VALUE"""),8.857142857142858)</f>
        <v>8.857142857</v>
      </c>
      <c r="Q38" s="4">
        <f t="shared" si="4"/>
        <v>4.78531746</v>
      </c>
    </row>
    <row r="39">
      <c r="A39" s="3" t="str">
        <f>IFERROR(__xludf.DUMMYFUNCTION("""COMPUTED_VALUE"""),"Grace Chan")</f>
        <v>Grace Chan</v>
      </c>
      <c r="B39" s="3">
        <f>IFERROR(__xludf.DUMMYFUNCTION("""COMPUTED_VALUE"""),3.5714285714285716)</f>
        <v>3.571428571</v>
      </c>
      <c r="C39" s="4" t="str">
        <f t="shared" si="1"/>
        <v>MEDIUM</v>
      </c>
      <c r="D39" s="3">
        <f>IFERROR(__xludf.DUMMYFUNCTION("""COMPUTED_VALUE"""),3.4444444444444446)</f>
        <v>3.444444444</v>
      </c>
      <c r="E39" s="3">
        <f>IFERROR(__xludf.DUMMYFUNCTION("""COMPUTED_VALUE"""),5.0)</f>
        <v>5</v>
      </c>
      <c r="F39" s="3">
        <f>IFERROR(__xludf.DUMMYFUNCTION("""COMPUTED_VALUE"""),3.2222222222222223)</f>
        <v>3.222222222</v>
      </c>
      <c r="G39" s="3">
        <f>IFERROR(__xludf.DUMMYFUNCTION("""COMPUTED_VALUE"""),2.0)</f>
        <v>2</v>
      </c>
      <c r="H39" s="3">
        <f>IFERROR(__xludf.DUMMYFUNCTION("""COMPUTED_VALUE"""),4.0)</f>
        <v>4</v>
      </c>
      <c r="I39" s="3">
        <f>IFERROR(__xludf.DUMMYFUNCTION("""COMPUTED_VALUE"""),5.0)</f>
        <v>5</v>
      </c>
      <c r="J39" s="3">
        <f>IFERROR(__xludf.DUMMYFUNCTION("""COMPUTED_VALUE"""),2.0)</f>
        <v>2</v>
      </c>
      <c r="K39" s="3">
        <f>IFERROR(__xludf.DUMMYFUNCTION("""COMPUTED_VALUE"""),3.3333333333333335)</f>
        <v>3.333333333</v>
      </c>
      <c r="L39" s="4">
        <f t="shared" si="2"/>
        <v>3.777777778</v>
      </c>
      <c r="M39" s="4" t="str">
        <f t="shared" si="3"/>
        <v>MODERATE</v>
      </c>
      <c r="N39" s="3"/>
      <c r="O39" s="3"/>
      <c r="P39" s="3">
        <f>IFERROR(__xludf.DUMMYFUNCTION("""COMPUTED_VALUE"""),3.5714285714285716)</f>
        <v>3.571428571</v>
      </c>
      <c r="Q39" s="4">
        <f t="shared" si="4"/>
        <v>3.536507937</v>
      </c>
    </row>
    <row r="40">
      <c r="A40" s="3" t="str">
        <f>IFERROR(__xludf.DUMMYFUNCTION("""COMPUTED_VALUE"""),"Beatrice Pangandian")</f>
        <v>Beatrice Pangandian</v>
      </c>
      <c r="B40" s="3">
        <f>IFERROR(__xludf.DUMMYFUNCTION("""COMPUTED_VALUE"""),1.2857142857142858)</f>
        <v>1.285714286</v>
      </c>
      <c r="C40" s="4" t="str">
        <f t="shared" si="1"/>
        <v>LIGHT</v>
      </c>
      <c r="D40" s="3">
        <f>IFERROR(__xludf.DUMMYFUNCTION("""COMPUTED_VALUE"""),4.0)</f>
        <v>4</v>
      </c>
      <c r="E40" s="3">
        <f>IFERROR(__xludf.DUMMYFUNCTION("""COMPUTED_VALUE"""),3.25)</f>
        <v>3.25</v>
      </c>
      <c r="F40" s="3">
        <f>IFERROR(__xludf.DUMMYFUNCTION("""COMPUTED_VALUE"""),3.4444444444444446)</f>
        <v>3.444444444</v>
      </c>
      <c r="G40" s="3">
        <f>IFERROR(__xludf.DUMMYFUNCTION("""COMPUTED_VALUE"""),3.6666666666666665)</f>
        <v>3.666666667</v>
      </c>
      <c r="H40" s="3">
        <f>IFERROR(__xludf.DUMMYFUNCTION("""COMPUTED_VALUE"""),3.5)</f>
        <v>3.5</v>
      </c>
      <c r="I40" s="3">
        <f>IFERROR(__xludf.DUMMYFUNCTION("""COMPUTED_VALUE"""),5.0)</f>
        <v>5</v>
      </c>
      <c r="J40" s="3">
        <f>IFERROR(__xludf.DUMMYFUNCTION("""COMPUTED_VALUE"""),2.8)</f>
        <v>2.8</v>
      </c>
      <c r="K40" s="3">
        <f>IFERROR(__xludf.DUMMYFUNCTION("""COMPUTED_VALUE"""),3.0)</f>
        <v>3</v>
      </c>
      <c r="L40" s="4">
        <f t="shared" si="2"/>
        <v>3.810185185</v>
      </c>
      <c r="M40" s="4" t="str">
        <f t="shared" si="3"/>
        <v>MODERATE</v>
      </c>
      <c r="N40" s="3"/>
      <c r="O40" s="3"/>
      <c r="P40" s="3">
        <f>IFERROR(__xludf.DUMMYFUNCTION("""COMPUTED_VALUE"""),1.2857142857142858)</f>
        <v>1.285714286</v>
      </c>
      <c r="Q40" s="4">
        <f t="shared" si="4"/>
        <v>3.179179894</v>
      </c>
    </row>
    <row r="41">
      <c r="A41" s="3" t="str">
        <f>IFERROR(__xludf.DUMMYFUNCTION("""COMPUTED_VALUE"""),"Beatrice Santillan")</f>
        <v>Beatrice Santillan</v>
      </c>
      <c r="B41" s="3">
        <f>IFERROR(__xludf.DUMMYFUNCTION("""COMPUTED_VALUE"""),2.857142857142857)</f>
        <v>2.857142857</v>
      </c>
      <c r="C41" s="4" t="str">
        <f t="shared" si="1"/>
        <v>MEDIUM</v>
      </c>
      <c r="D41" s="3">
        <f>IFERROR(__xludf.DUMMYFUNCTION("""COMPUTED_VALUE"""),4.666666666666667)</f>
        <v>4.666666667</v>
      </c>
      <c r="E41" s="3">
        <f>IFERROR(__xludf.DUMMYFUNCTION("""COMPUTED_VALUE"""),5.0)</f>
        <v>5</v>
      </c>
      <c r="F41" s="3">
        <f>IFERROR(__xludf.DUMMYFUNCTION("""COMPUTED_VALUE"""),3.3333333333333335)</f>
        <v>3.333333333</v>
      </c>
      <c r="G41" s="3">
        <f>IFERROR(__xludf.DUMMYFUNCTION("""COMPUTED_VALUE"""),4.333333333333333)</f>
        <v>4.333333333</v>
      </c>
      <c r="H41" s="3">
        <f>IFERROR(__xludf.DUMMYFUNCTION("""COMPUTED_VALUE"""),4.25)</f>
        <v>4.25</v>
      </c>
      <c r="I41" s="3">
        <f>IFERROR(__xludf.DUMMYFUNCTION("""COMPUTED_VALUE"""),5.0)</f>
        <v>5</v>
      </c>
      <c r="J41" s="3">
        <f>IFERROR(__xludf.DUMMYFUNCTION("""COMPUTED_VALUE"""),4.0)</f>
        <v>4</v>
      </c>
      <c r="K41" s="3">
        <f>IFERROR(__xludf.DUMMYFUNCTION("""COMPUTED_VALUE"""),5.0)</f>
        <v>5</v>
      </c>
      <c r="L41" s="4">
        <f t="shared" si="2"/>
        <v>4.430555556</v>
      </c>
      <c r="M41" s="4" t="str">
        <f t="shared" si="3"/>
        <v>HIGH</v>
      </c>
      <c r="N41" s="3"/>
      <c r="O41" s="3"/>
      <c r="P41" s="3">
        <f>IFERROR(__xludf.DUMMYFUNCTION("""COMPUTED_VALUE"""),2.857142857142857)</f>
        <v>2.857142857</v>
      </c>
      <c r="Q41" s="4">
        <f t="shared" si="4"/>
        <v>4.257539683</v>
      </c>
    </row>
    <row r="42">
      <c r="A42" s="3" t="str">
        <f>IFERROR(__xludf.DUMMYFUNCTION("""COMPUTED_VALUE"""),"Mathieu Zeph Estacion ")</f>
        <v>Mathieu Zeph Estacion </v>
      </c>
      <c r="B42" s="3">
        <f>IFERROR(__xludf.DUMMYFUNCTION("""COMPUTED_VALUE"""),2.0)</f>
        <v>2</v>
      </c>
      <c r="C42" s="4" t="str">
        <f t="shared" si="1"/>
        <v>LIGHT</v>
      </c>
      <c r="D42" s="3">
        <f>IFERROR(__xludf.DUMMYFUNCTION("""COMPUTED_VALUE"""),2.7777777777777777)</f>
        <v>2.777777778</v>
      </c>
      <c r="E42" s="3">
        <f>IFERROR(__xludf.DUMMYFUNCTION("""COMPUTED_VALUE"""),4.25)</f>
        <v>4.25</v>
      </c>
      <c r="F42" s="3">
        <f>IFERROR(__xludf.DUMMYFUNCTION("""COMPUTED_VALUE"""),3.888888888888889)</f>
        <v>3.888888889</v>
      </c>
      <c r="G42" s="3">
        <f>IFERROR(__xludf.DUMMYFUNCTION("""COMPUTED_VALUE"""),3.3333333333333335)</f>
        <v>3.333333333</v>
      </c>
      <c r="H42" s="3">
        <f>IFERROR(__xludf.DUMMYFUNCTION("""COMPUTED_VALUE"""),4.0)</f>
        <v>4</v>
      </c>
      <c r="I42" s="3">
        <f>IFERROR(__xludf.DUMMYFUNCTION("""COMPUTED_VALUE"""),4.333333333333333)</f>
        <v>4.333333333</v>
      </c>
      <c r="J42" s="3">
        <f>IFERROR(__xludf.DUMMYFUNCTION("""COMPUTED_VALUE"""),2.2)</f>
        <v>2.2</v>
      </c>
      <c r="K42" s="3">
        <f>IFERROR(__xludf.DUMMYFUNCTION("""COMPUTED_VALUE"""),2.0)</f>
        <v>2</v>
      </c>
      <c r="L42" s="4">
        <f t="shared" si="2"/>
        <v>3.763888889</v>
      </c>
      <c r="M42" s="4" t="str">
        <f t="shared" si="3"/>
        <v>MODERATE</v>
      </c>
      <c r="N42" s="3"/>
      <c r="O42" s="3"/>
      <c r="P42" s="3">
        <f>IFERROR(__xludf.DUMMYFUNCTION("""COMPUTED_VALUE"""),2.0)</f>
        <v>2</v>
      </c>
      <c r="Q42" s="4">
        <f t="shared" si="4"/>
        <v>2.859444444</v>
      </c>
    </row>
    <row r="43">
      <c r="A43" s="3" t="str">
        <f>IFERROR(__xludf.DUMMYFUNCTION("""COMPUTED_VALUE"""),"Andrea Isaac")</f>
        <v>Andrea Isaac</v>
      </c>
      <c r="B43" s="3">
        <f>IFERROR(__xludf.DUMMYFUNCTION("""COMPUTED_VALUE"""),4.285714285714286)</f>
        <v>4.285714286</v>
      </c>
      <c r="C43" s="4" t="str">
        <f t="shared" si="1"/>
        <v>HEAVY</v>
      </c>
      <c r="D43" s="3">
        <f>IFERROR(__xludf.DUMMYFUNCTION("""COMPUTED_VALUE"""),3.6666666666666665)</f>
        <v>3.666666667</v>
      </c>
      <c r="E43" s="3">
        <f>IFERROR(__xludf.DUMMYFUNCTION("""COMPUTED_VALUE"""),4.0)</f>
        <v>4</v>
      </c>
      <c r="F43" s="3">
        <f>IFERROR(__xludf.DUMMYFUNCTION("""COMPUTED_VALUE"""),3.6666666666666665)</f>
        <v>3.666666667</v>
      </c>
      <c r="G43" s="3">
        <f>IFERROR(__xludf.DUMMYFUNCTION("""COMPUTED_VALUE"""),3.3333333333333335)</f>
        <v>3.333333333</v>
      </c>
      <c r="H43" s="3">
        <f>IFERROR(__xludf.DUMMYFUNCTION("""COMPUTED_VALUE"""),3.75)</f>
        <v>3.75</v>
      </c>
      <c r="I43" s="3">
        <f>IFERROR(__xludf.DUMMYFUNCTION("""COMPUTED_VALUE"""),4.0)</f>
        <v>4</v>
      </c>
      <c r="J43" s="3">
        <f>IFERROR(__xludf.DUMMYFUNCTION("""COMPUTED_VALUE"""),2.4)</f>
        <v>2.4</v>
      </c>
      <c r="K43" s="3">
        <f>IFERROR(__xludf.DUMMYFUNCTION("""COMPUTED_VALUE"""),3.3333333333333335)</f>
        <v>3.333333333</v>
      </c>
      <c r="L43" s="4">
        <f t="shared" si="2"/>
        <v>3.736111111</v>
      </c>
      <c r="M43" s="4" t="str">
        <f t="shared" si="3"/>
        <v>MODERATE</v>
      </c>
      <c r="N43" s="3"/>
      <c r="O43" s="3"/>
      <c r="P43" s="3">
        <f>IFERROR(__xludf.DUMMYFUNCTION("""COMPUTED_VALUE"""),4.285714285714286)</f>
        <v>4.285714286</v>
      </c>
      <c r="Q43" s="4">
        <f t="shared" si="4"/>
        <v>3.551031746</v>
      </c>
    </row>
    <row r="44">
      <c r="A44" s="3" t="str">
        <f>IFERROR(__xludf.DUMMYFUNCTION("""COMPUTED_VALUE"""),"Martha Olanday ")</f>
        <v>Martha Olanday </v>
      </c>
      <c r="B44" s="3">
        <f>IFERROR(__xludf.DUMMYFUNCTION("""COMPUTED_VALUE"""),2.2857142857142856)</f>
        <v>2.285714286</v>
      </c>
      <c r="C44" s="4" t="str">
        <f t="shared" si="1"/>
        <v>MEDIUM</v>
      </c>
      <c r="D44" s="3">
        <f>IFERROR(__xludf.DUMMYFUNCTION("""COMPUTED_VALUE"""),3.888888888888889)</f>
        <v>3.888888889</v>
      </c>
      <c r="E44" s="3">
        <f>IFERROR(__xludf.DUMMYFUNCTION("""COMPUTED_VALUE"""),4.0)</f>
        <v>4</v>
      </c>
      <c r="F44" s="3">
        <f>IFERROR(__xludf.DUMMYFUNCTION("""COMPUTED_VALUE"""),3.5555555555555554)</f>
        <v>3.555555556</v>
      </c>
      <c r="G44" s="3">
        <f>IFERROR(__xludf.DUMMYFUNCTION("""COMPUTED_VALUE"""),4.0)</f>
        <v>4</v>
      </c>
      <c r="H44" s="3">
        <f>IFERROR(__xludf.DUMMYFUNCTION("""COMPUTED_VALUE"""),4.0)</f>
        <v>4</v>
      </c>
      <c r="I44" s="3">
        <f>IFERROR(__xludf.DUMMYFUNCTION("""COMPUTED_VALUE"""),3.6666666666666665)</f>
        <v>3.666666667</v>
      </c>
      <c r="J44" s="3">
        <f>IFERROR(__xludf.DUMMYFUNCTION("""COMPUTED_VALUE"""),3.6)</f>
        <v>3.6</v>
      </c>
      <c r="K44" s="3">
        <f>IFERROR(__xludf.DUMMYFUNCTION("""COMPUTED_VALUE"""),4.333333333333333)</f>
        <v>4.333333333</v>
      </c>
      <c r="L44" s="4">
        <f t="shared" si="2"/>
        <v>3.851851852</v>
      </c>
      <c r="M44" s="4" t="str">
        <f t="shared" si="3"/>
        <v>MODERATE</v>
      </c>
      <c r="N44" s="3"/>
      <c r="O44" s="3"/>
      <c r="P44" s="3">
        <f>IFERROR(__xludf.DUMMYFUNCTION("""COMPUTED_VALUE"""),2.2857142857142856)</f>
        <v>2.285714286</v>
      </c>
      <c r="Q44" s="4">
        <f t="shared" si="4"/>
        <v>3.547513228</v>
      </c>
    </row>
    <row r="45">
      <c r="A45" s="3" t="str">
        <f>IFERROR(__xludf.DUMMYFUNCTION("""COMPUTED_VALUE"""),"Jeimarson Politico")</f>
        <v>Jeimarson Politico</v>
      </c>
      <c r="B45" s="3">
        <f>IFERROR(__xludf.DUMMYFUNCTION("""COMPUTED_VALUE"""),3.0)</f>
        <v>3</v>
      </c>
      <c r="C45" s="4" t="str">
        <f t="shared" si="1"/>
        <v>MEDIUM</v>
      </c>
      <c r="D45" s="3">
        <f>IFERROR(__xludf.DUMMYFUNCTION("""COMPUTED_VALUE"""),2.888888888888889)</f>
        <v>2.888888889</v>
      </c>
      <c r="E45" s="3">
        <f>IFERROR(__xludf.DUMMYFUNCTION("""COMPUTED_VALUE"""),3.75)</f>
        <v>3.75</v>
      </c>
      <c r="F45" s="3">
        <f>IFERROR(__xludf.DUMMYFUNCTION("""COMPUTED_VALUE"""),3.3333333333333335)</f>
        <v>3.333333333</v>
      </c>
      <c r="G45" s="3">
        <f>IFERROR(__xludf.DUMMYFUNCTION("""COMPUTED_VALUE"""),3.3333333333333335)</f>
        <v>3.333333333</v>
      </c>
      <c r="H45" s="3">
        <f>IFERROR(__xludf.DUMMYFUNCTION("""COMPUTED_VALUE"""),3.75)</f>
        <v>3.75</v>
      </c>
      <c r="I45" s="3">
        <f>IFERROR(__xludf.DUMMYFUNCTION("""COMPUTED_VALUE"""),4.0)</f>
        <v>4</v>
      </c>
      <c r="J45" s="3">
        <f>IFERROR(__xludf.DUMMYFUNCTION("""COMPUTED_VALUE"""),3.2)</f>
        <v>3.2</v>
      </c>
      <c r="K45" s="3">
        <f>IFERROR(__xludf.DUMMYFUNCTION("""COMPUTED_VALUE"""),4.0)</f>
        <v>4</v>
      </c>
      <c r="L45" s="4">
        <f t="shared" si="2"/>
        <v>3.509259259</v>
      </c>
      <c r="M45" s="4" t="str">
        <f t="shared" si="3"/>
        <v>MODERATE</v>
      </c>
      <c r="N45" s="3"/>
      <c r="O45" s="3"/>
      <c r="P45" s="3">
        <f>IFERROR(__xludf.DUMMYFUNCTION("""COMPUTED_VALUE"""),3.0)</f>
        <v>3</v>
      </c>
      <c r="Q45" s="4">
        <f t="shared" si="4"/>
        <v>3.541851852</v>
      </c>
    </row>
    <row r="46">
      <c r="A46" s="3" t="str">
        <f>IFERROR(__xludf.DUMMYFUNCTION("""COMPUTED_VALUE"""),"Sophia Ong :3")</f>
        <v>Sophia Ong :3</v>
      </c>
      <c r="B46" s="3">
        <f>IFERROR(__xludf.DUMMYFUNCTION("""COMPUTED_VALUE"""),3.0)</f>
        <v>3</v>
      </c>
      <c r="C46" s="4" t="str">
        <f t="shared" si="1"/>
        <v>MEDIUM</v>
      </c>
      <c r="D46" s="3">
        <f>IFERROR(__xludf.DUMMYFUNCTION("""COMPUTED_VALUE"""),4.0)</f>
        <v>4</v>
      </c>
      <c r="E46" s="3">
        <f>IFERROR(__xludf.DUMMYFUNCTION("""COMPUTED_VALUE"""),4.25)</f>
        <v>4.25</v>
      </c>
      <c r="F46" s="3">
        <f>IFERROR(__xludf.DUMMYFUNCTION("""COMPUTED_VALUE"""),3.6666666666666665)</f>
        <v>3.666666667</v>
      </c>
      <c r="G46" s="3">
        <f>IFERROR(__xludf.DUMMYFUNCTION("""COMPUTED_VALUE"""),3.6666666666666665)</f>
        <v>3.666666667</v>
      </c>
      <c r="H46" s="3">
        <f>IFERROR(__xludf.DUMMYFUNCTION("""COMPUTED_VALUE"""),3.75)</f>
        <v>3.75</v>
      </c>
      <c r="I46" s="3">
        <f>IFERROR(__xludf.DUMMYFUNCTION("""COMPUTED_VALUE"""),4.666666666666667)</f>
        <v>4.666666667</v>
      </c>
      <c r="J46" s="3">
        <f>IFERROR(__xludf.DUMMYFUNCTION("""COMPUTED_VALUE"""),2.4)</f>
        <v>2.4</v>
      </c>
      <c r="K46" s="3">
        <f>IFERROR(__xludf.DUMMYFUNCTION("""COMPUTED_VALUE"""),3.6666666666666665)</f>
        <v>3.666666667</v>
      </c>
      <c r="L46" s="4">
        <f t="shared" si="2"/>
        <v>4</v>
      </c>
      <c r="M46" s="4" t="str">
        <f t="shared" si="3"/>
        <v>HIGH</v>
      </c>
      <c r="N46" s="3"/>
      <c r="O46" s="3"/>
      <c r="P46" s="3">
        <f>IFERROR(__xludf.DUMMYFUNCTION("""COMPUTED_VALUE"""),3.0)</f>
        <v>3</v>
      </c>
      <c r="Q46" s="4">
        <f t="shared" si="4"/>
        <v>3.546666667</v>
      </c>
    </row>
    <row r="47">
      <c r="A47" s="3" t="str">
        <f>IFERROR(__xludf.DUMMYFUNCTION("""COMPUTED_VALUE"""),"Ashley Cruz")</f>
        <v>Ashley Cruz</v>
      </c>
      <c r="B47" s="3">
        <f>IFERROR(__xludf.DUMMYFUNCTION("""COMPUTED_VALUE"""),2.2857142857142856)</f>
        <v>2.285714286</v>
      </c>
      <c r="C47" s="4" t="str">
        <f t="shared" si="1"/>
        <v>MEDIUM</v>
      </c>
      <c r="D47" s="3">
        <f>IFERROR(__xludf.DUMMYFUNCTION("""COMPUTED_VALUE"""),3.2222222222222223)</f>
        <v>3.222222222</v>
      </c>
      <c r="E47" s="3">
        <f>IFERROR(__xludf.DUMMYFUNCTION("""COMPUTED_VALUE"""),4.0)</f>
        <v>4</v>
      </c>
      <c r="F47" s="3">
        <f>IFERROR(__xludf.DUMMYFUNCTION("""COMPUTED_VALUE"""),3.5555555555555554)</f>
        <v>3.555555556</v>
      </c>
      <c r="G47" s="3">
        <f>IFERROR(__xludf.DUMMYFUNCTION("""COMPUTED_VALUE"""),3.0)</f>
        <v>3</v>
      </c>
      <c r="H47" s="3">
        <f>IFERROR(__xludf.DUMMYFUNCTION("""COMPUTED_VALUE"""),3.0)</f>
        <v>3</v>
      </c>
      <c r="I47" s="3">
        <f>IFERROR(__xludf.DUMMYFUNCTION("""COMPUTED_VALUE"""),4.666666666666667)</f>
        <v>4.666666667</v>
      </c>
      <c r="J47" s="3">
        <f>IFERROR(__xludf.DUMMYFUNCTION("""COMPUTED_VALUE"""),3.4)</f>
        <v>3.4</v>
      </c>
      <c r="K47" s="3">
        <f>IFERROR(__xludf.DUMMYFUNCTION("""COMPUTED_VALUE"""),3.3333333333333335)</f>
        <v>3.333333333</v>
      </c>
      <c r="L47" s="4">
        <f t="shared" si="2"/>
        <v>3.574074074</v>
      </c>
      <c r="M47" s="4" t="str">
        <f t="shared" si="3"/>
        <v>MODERATE</v>
      </c>
      <c r="N47" s="3"/>
      <c r="O47" s="3"/>
      <c r="P47" s="3">
        <f>IFERROR(__xludf.DUMMYFUNCTION("""COMPUTED_VALUE"""),2.2857142857142856)</f>
        <v>2.285714286</v>
      </c>
      <c r="Q47" s="4">
        <f t="shared" si="4"/>
        <v>3.451957672</v>
      </c>
    </row>
    <row r="48">
      <c r="A48" s="3" t="str">
        <f>IFERROR(__xludf.DUMMYFUNCTION("""COMPUTED_VALUE"""),"Hillary Regalado")</f>
        <v>Hillary Regalado</v>
      </c>
      <c r="B48" s="3">
        <f>IFERROR(__xludf.DUMMYFUNCTION("""COMPUTED_VALUE"""),4.0)</f>
        <v>4</v>
      </c>
      <c r="C48" s="4" t="str">
        <f t="shared" si="1"/>
        <v>HEAVY</v>
      </c>
      <c r="D48" s="3">
        <f>IFERROR(__xludf.DUMMYFUNCTION("""COMPUTED_VALUE"""),3.7777777777777777)</f>
        <v>3.777777778</v>
      </c>
      <c r="E48" s="3">
        <f>IFERROR(__xludf.DUMMYFUNCTION("""COMPUTED_VALUE"""),3.75)</f>
        <v>3.75</v>
      </c>
      <c r="F48" s="3">
        <f>IFERROR(__xludf.DUMMYFUNCTION("""COMPUTED_VALUE"""),3.7777777777777777)</f>
        <v>3.777777778</v>
      </c>
      <c r="G48" s="3">
        <f>IFERROR(__xludf.DUMMYFUNCTION("""COMPUTED_VALUE"""),4.0)</f>
        <v>4</v>
      </c>
      <c r="H48" s="3">
        <f>IFERROR(__xludf.DUMMYFUNCTION("""COMPUTED_VALUE"""),4.25)</f>
        <v>4.25</v>
      </c>
      <c r="I48" s="3">
        <f>IFERROR(__xludf.DUMMYFUNCTION("""COMPUTED_VALUE"""),3.3333333333333335)</f>
        <v>3.333333333</v>
      </c>
      <c r="J48" s="3">
        <f>IFERROR(__xludf.DUMMYFUNCTION("""COMPUTED_VALUE"""),2.2)</f>
        <v>2.2</v>
      </c>
      <c r="K48" s="3">
        <f>IFERROR(__xludf.DUMMYFUNCTION("""COMPUTED_VALUE"""),2.6666666666666665)</f>
        <v>2.666666667</v>
      </c>
      <c r="L48" s="4">
        <f t="shared" si="2"/>
        <v>3.814814815</v>
      </c>
      <c r="M48" s="4" t="str">
        <f t="shared" si="3"/>
        <v>MODERATE</v>
      </c>
      <c r="N48" s="3"/>
      <c r="O48" s="3"/>
      <c r="P48" s="3">
        <f>IFERROR(__xludf.DUMMYFUNCTION("""COMPUTED_VALUE"""),4.0)</f>
        <v>4</v>
      </c>
      <c r="Q48" s="4">
        <f t="shared" si="4"/>
        <v>3.202962963</v>
      </c>
    </row>
    <row r="49">
      <c r="A49" s="3" t="str">
        <f>IFERROR(__xludf.DUMMYFUNCTION("""COMPUTED_VALUE"""),"Rai Ledda")</f>
        <v>Rai Ledda</v>
      </c>
      <c r="B49" s="3">
        <f>IFERROR(__xludf.DUMMYFUNCTION("""COMPUTED_VALUE"""),5.285714285714286)</f>
        <v>5.285714286</v>
      </c>
      <c r="C49" s="4" t="str">
        <f t="shared" si="1"/>
        <v>HEAVY</v>
      </c>
      <c r="D49" s="3">
        <f>IFERROR(__xludf.DUMMYFUNCTION("""COMPUTED_VALUE"""),3.5555555555555554)</f>
        <v>3.555555556</v>
      </c>
      <c r="E49" s="3">
        <f>IFERROR(__xludf.DUMMYFUNCTION("""COMPUTED_VALUE"""),3.75)</f>
        <v>3.75</v>
      </c>
      <c r="F49" s="3">
        <f>IFERROR(__xludf.DUMMYFUNCTION("""COMPUTED_VALUE"""),3.4444444444444446)</f>
        <v>3.444444444</v>
      </c>
      <c r="G49" s="3">
        <f>IFERROR(__xludf.DUMMYFUNCTION("""COMPUTED_VALUE"""),3.6666666666666665)</f>
        <v>3.666666667</v>
      </c>
      <c r="H49" s="3">
        <f>IFERROR(__xludf.DUMMYFUNCTION("""COMPUTED_VALUE"""),3.0)</f>
        <v>3</v>
      </c>
      <c r="I49" s="3">
        <f>IFERROR(__xludf.DUMMYFUNCTION("""COMPUTED_VALUE"""),4.0)</f>
        <v>4</v>
      </c>
      <c r="J49" s="3">
        <f>IFERROR(__xludf.DUMMYFUNCTION("""COMPUTED_VALUE"""),2.0)</f>
        <v>2</v>
      </c>
      <c r="K49" s="3">
        <f>IFERROR(__xludf.DUMMYFUNCTION("""COMPUTED_VALUE"""),2.0)</f>
        <v>2</v>
      </c>
      <c r="L49" s="4">
        <f t="shared" si="2"/>
        <v>3.569444444</v>
      </c>
      <c r="M49" s="4" t="str">
        <f t="shared" si="3"/>
        <v>MODERATE</v>
      </c>
      <c r="N49" s="3"/>
      <c r="O49" s="3"/>
      <c r="P49" s="3">
        <f>IFERROR(__xludf.DUMMYFUNCTION("""COMPUTED_VALUE"""),5.285714285714286)</f>
        <v>5.285714286</v>
      </c>
      <c r="Q49" s="4">
        <f t="shared" si="4"/>
        <v>3.371031746</v>
      </c>
    </row>
    <row r="50">
      <c r="A50" s="3" t="str">
        <f>IFERROR(__xludf.DUMMYFUNCTION("""COMPUTED_VALUE"""),"Jeanella P Mangaluz ")</f>
        <v>Jeanella P Mangaluz </v>
      </c>
      <c r="B50" s="3">
        <f>IFERROR(__xludf.DUMMYFUNCTION("""COMPUTED_VALUE"""),0.8571428571428571)</f>
        <v>0.8571428571</v>
      </c>
      <c r="C50" s="4" t="str">
        <f t="shared" si="1"/>
        <v>LIGHT</v>
      </c>
      <c r="D50" s="3">
        <f>IFERROR(__xludf.DUMMYFUNCTION("""COMPUTED_VALUE"""),4.0)</f>
        <v>4</v>
      </c>
      <c r="E50" s="3">
        <f>IFERROR(__xludf.DUMMYFUNCTION("""COMPUTED_VALUE"""),4.0)</f>
        <v>4</v>
      </c>
      <c r="F50" s="3">
        <f>IFERROR(__xludf.DUMMYFUNCTION("""COMPUTED_VALUE"""),3.3333333333333335)</f>
        <v>3.333333333</v>
      </c>
      <c r="G50" s="3">
        <f>IFERROR(__xludf.DUMMYFUNCTION("""COMPUTED_VALUE"""),3.6666666666666665)</f>
        <v>3.666666667</v>
      </c>
      <c r="H50" s="3">
        <f>IFERROR(__xludf.DUMMYFUNCTION("""COMPUTED_VALUE"""),4.0)</f>
        <v>4</v>
      </c>
      <c r="I50" s="3">
        <f>IFERROR(__xludf.DUMMYFUNCTION("""COMPUTED_VALUE"""),4.0)</f>
        <v>4</v>
      </c>
      <c r="J50" s="3">
        <f>IFERROR(__xludf.DUMMYFUNCTION("""COMPUTED_VALUE"""),3.2)</f>
        <v>3.2</v>
      </c>
      <c r="K50" s="3">
        <f>IFERROR(__xludf.DUMMYFUNCTION("""COMPUTED_VALUE"""),4.0)</f>
        <v>4</v>
      </c>
      <c r="L50" s="4">
        <f t="shared" si="2"/>
        <v>3.833333333</v>
      </c>
      <c r="M50" s="4" t="str">
        <f t="shared" si="3"/>
        <v>MODERATE</v>
      </c>
      <c r="N50" s="3"/>
      <c r="O50" s="3"/>
      <c r="P50" s="3">
        <f>IFERROR(__xludf.DUMMYFUNCTION("""COMPUTED_VALUE"""),0.8571428571428571)</f>
        <v>0.8571428571</v>
      </c>
      <c r="Q50" s="4">
        <f t="shared" si="4"/>
        <v>3.178095238</v>
      </c>
    </row>
    <row r="51">
      <c r="A51" s="3" t="str">
        <f>IFERROR(__xludf.DUMMYFUNCTION("""COMPUTED_VALUE"""),"Mariana Gardoce")</f>
        <v>Mariana Gardoce</v>
      </c>
      <c r="B51" s="3">
        <f>IFERROR(__xludf.DUMMYFUNCTION("""COMPUTED_VALUE"""),2.0)</f>
        <v>2</v>
      </c>
      <c r="C51" s="4" t="str">
        <f t="shared" si="1"/>
        <v>LIGHT</v>
      </c>
      <c r="D51" s="3">
        <f>IFERROR(__xludf.DUMMYFUNCTION("""COMPUTED_VALUE"""),3.0)</f>
        <v>3</v>
      </c>
      <c r="E51" s="3">
        <f>IFERROR(__xludf.DUMMYFUNCTION("""COMPUTED_VALUE"""),4.25)</f>
        <v>4.25</v>
      </c>
      <c r="F51" s="3">
        <f>IFERROR(__xludf.DUMMYFUNCTION("""COMPUTED_VALUE"""),3.888888888888889)</f>
        <v>3.888888889</v>
      </c>
      <c r="G51" s="3">
        <f>IFERROR(__xludf.DUMMYFUNCTION("""COMPUTED_VALUE"""),4.0)</f>
        <v>4</v>
      </c>
      <c r="H51" s="3">
        <f>IFERROR(__xludf.DUMMYFUNCTION("""COMPUTED_VALUE"""),4.25)</f>
        <v>4.25</v>
      </c>
      <c r="I51" s="3">
        <f>IFERROR(__xludf.DUMMYFUNCTION("""COMPUTED_VALUE"""),5.0)</f>
        <v>5</v>
      </c>
      <c r="J51" s="3">
        <f>IFERROR(__xludf.DUMMYFUNCTION("""COMPUTED_VALUE"""),3.0)</f>
        <v>3</v>
      </c>
      <c r="K51" s="3">
        <f>IFERROR(__xludf.DUMMYFUNCTION("""COMPUTED_VALUE"""),3.3333333333333335)</f>
        <v>3.333333333</v>
      </c>
      <c r="L51" s="4">
        <f t="shared" si="2"/>
        <v>4.064814815</v>
      </c>
      <c r="M51" s="4" t="str">
        <f t="shared" si="3"/>
        <v>HIGH</v>
      </c>
      <c r="N51" s="3"/>
      <c r="O51" s="3"/>
      <c r="P51" s="3">
        <f>IFERROR(__xludf.DUMMYFUNCTION("""COMPUTED_VALUE"""),2.0)</f>
        <v>2</v>
      </c>
      <c r="Q51" s="4">
        <f t="shared" si="4"/>
        <v>3.47962963</v>
      </c>
    </row>
    <row r="52">
      <c r="A52" s="3" t="str">
        <f>IFERROR(__xludf.DUMMYFUNCTION("""COMPUTED_VALUE"""),"Erin Ambulo")</f>
        <v>Erin Ambulo</v>
      </c>
      <c r="B52" s="3">
        <f>IFERROR(__xludf.DUMMYFUNCTION("""COMPUTED_VALUE"""),6.857142857142857)</f>
        <v>6.857142857</v>
      </c>
      <c r="C52" s="4" t="str">
        <f t="shared" si="1"/>
        <v>HEAVY</v>
      </c>
      <c r="D52" s="3">
        <f>IFERROR(__xludf.DUMMYFUNCTION("""COMPUTED_VALUE"""),4.0)</f>
        <v>4</v>
      </c>
      <c r="E52" s="3">
        <f>IFERROR(__xludf.DUMMYFUNCTION("""COMPUTED_VALUE"""),4.0)</f>
        <v>4</v>
      </c>
      <c r="F52" s="3">
        <f>IFERROR(__xludf.DUMMYFUNCTION("""COMPUTED_VALUE"""),4.0)</f>
        <v>4</v>
      </c>
      <c r="G52" s="3">
        <f>IFERROR(__xludf.DUMMYFUNCTION("""COMPUTED_VALUE"""),4.666666666666667)</f>
        <v>4.666666667</v>
      </c>
      <c r="H52" s="3">
        <f>IFERROR(__xludf.DUMMYFUNCTION("""COMPUTED_VALUE"""),4.25)</f>
        <v>4.25</v>
      </c>
      <c r="I52" s="3">
        <f>IFERROR(__xludf.DUMMYFUNCTION("""COMPUTED_VALUE"""),5.0)</f>
        <v>5</v>
      </c>
      <c r="J52" s="3">
        <f>IFERROR(__xludf.DUMMYFUNCTION("""COMPUTED_VALUE"""),2.8)</f>
        <v>2.8</v>
      </c>
      <c r="K52" s="3">
        <f>IFERROR(__xludf.DUMMYFUNCTION("""COMPUTED_VALUE"""),1.6666666666666667)</f>
        <v>1.666666667</v>
      </c>
      <c r="L52" s="4">
        <f t="shared" si="2"/>
        <v>4.319444444</v>
      </c>
      <c r="M52" s="4" t="str">
        <f t="shared" si="3"/>
        <v>HIGH</v>
      </c>
      <c r="N52" s="3"/>
      <c r="O52" s="3"/>
      <c r="P52" s="3">
        <f>IFERROR(__xludf.DUMMYFUNCTION("""COMPUTED_VALUE"""),6.857142857142857)</f>
        <v>6.857142857</v>
      </c>
      <c r="Q52" s="4">
        <f t="shared" si="4"/>
        <v>4.128650794</v>
      </c>
    </row>
    <row r="53">
      <c r="A53" s="3" t="str">
        <f>IFERROR(__xludf.DUMMYFUNCTION("""COMPUTED_VALUE"""),"Rosemarie Sy")</f>
        <v>Rosemarie Sy</v>
      </c>
      <c r="B53" s="3">
        <f>IFERROR(__xludf.DUMMYFUNCTION("""COMPUTED_VALUE"""),1.7142857142857142)</f>
        <v>1.714285714</v>
      </c>
      <c r="C53" s="4" t="str">
        <f t="shared" si="1"/>
        <v>LIGHT</v>
      </c>
      <c r="D53" s="3">
        <f>IFERROR(__xludf.DUMMYFUNCTION("""COMPUTED_VALUE"""),3.2222222222222223)</f>
        <v>3.222222222</v>
      </c>
      <c r="E53" s="3">
        <f>IFERROR(__xludf.DUMMYFUNCTION("""COMPUTED_VALUE"""),4.5)</f>
        <v>4.5</v>
      </c>
      <c r="F53" s="3">
        <f>IFERROR(__xludf.DUMMYFUNCTION("""COMPUTED_VALUE"""),3.6666666666666665)</f>
        <v>3.666666667</v>
      </c>
      <c r="G53" s="3">
        <f>IFERROR(__xludf.DUMMYFUNCTION("""COMPUTED_VALUE"""),3.6666666666666665)</f>
        <v>3.666666667</v>
      </c>
      <c r="H53" s="3">
        <f>IFERROR(__xludf.DUMMYFUNCTION("""COMPUTED_VALUE"""),4.0)</f>
        <v>4</v>
      </c>
      <c r="I53" s="3">
        <f>IFERROR(__xludf.DUMMYFUNCTION("""COMPUTED_VALUE"""),4.666666666666667)</f>
        <v>4.666666667</v>
      </c>
      <c r="J53" s="3">
        <f>IFERROR(__xludf.DUMMYFUNCTION("""COMPUTED_VALUE"""),2.0)</f>
        <v>2</v>
      </c>
      <c r="K53" s="3">
        <f>IFERROR(__xludf.DUMMYFUNCTION("""COMPUTED_VALUE"""),1.0)</f>
        <v>1</v>
      </c>
      <c r="L53" s="4">
        <f t="shared" si="2"/>
        <v>3.953703704</v>
      </c>
      <c r="M53" s="4" t="str">
        <f t="shared" si="3"/>
        <v>MODERATE</v>
      </c>
      <c r="N53" s="3"/>
      <c r="O53" s="3"/>
      <c r="P53" s="3">
        <f>IFERROR(__xludf.DUMMYFUNCTION("""COMPUTED_VALUE"""),1.7142857142857142)</f>
        <v>1.714285714</v>
      </c>
      <c r="Q53" s="4">
        <f t="shared" si="4"/>
        <v>2.666931217</v>
      </c>
    </row>
    <row r="54">
      <c r="A54" s="3" t="str">
        <f>IFERROR(__xludf.DUMMYFUNCTION("""COMPUTED_VALUE"""),"Andie")</f>
        <v>Andie</v>
      </c>
      <c r="B54" s="3">
        <f>IFERROR(__xludf.DUMMYFUNCTION("""COMPUTED_VALUE"""),1.2857142857142858)</f>
        <v>1.285714286</v>
      </c>
      <c r="C54" s="4" t="str">
        <f t="shared" si="1"/>
        <v>LIGHT</v>
      </c>
      <c r="D54" s="3">
        <f>IFERROR(__xludf.DUMMYFUNCTION("""COMPUTED_VALUE"""),3.111111111111111)</f>
        <v>3.111111111</v>
      </c>
      <c r="E54" s="3">
        <f>IFERROR(__xludf.DUMMYFUNCTION("""COMPUTED_VALUE"""),3.75)</f>
        <v>3.75</v>
      </c>
      <c r="F54" s="3">
        <f>IFERROR(__xludf.DUMMYFUNCTION("""COMPUTED_VALUE"""),4.0)</f>
        <v>4</v>
      </c>
      <c r="G54" s="3">
        <f>IFERROR(__xludf.DUMMYFUNCTION("""COMPUTED_VALUE"""),3.6666666666666665)</f>
        <v>3.666666667</v>
      </c>
      <c r="H54" s="3">
        <f>IFERROR(__xludf.DUMMYFUNCTION("""COMPUTED_VALUE"""),4.5)</f>
        <v>4.5</v>
      </c>
      <c r="I54" s="3">
        <f>IFERROR(__xludf.DUMMYFUNCTION("""COMPUTED_VALUE"""),5.0)</f>
        <v>5</v>
      </c>
      <c r="J54" s="3">
        <f>IFERROR(__xludf.DUMMYFUNCTION("""COMPUTED_VALUE"""),2.4)</f>
        <v>2.4</v>
      </c>
      <c r="K54" s="3">
        <f>IFERROR(__xludf.DUMMYFUNCTION("""COMPUTED_VALUE"""),1.0)</f>
        <v>1</v>
      </c>
      <c r="L54" s="4">
        <f t="shared" si="2"/>
        <v>4.00462963</v>
      </c>
      <c r="M54" s="4" t="str">
        <f t="shared" si="3"/>
        <v>HIGH</v>
      </c>
      <c r="N54" s="3"/>
      <c r="O54" s="3"/>
      <c r="P54" s="3">
        <f>IFERROR(__xludf.DUMMYFUNCTION("""COMPUTED_VALUE"""),1.2857142857142858)</f>
        <v>1.285714286</v>
      </c>
      <c r="Q54" s="4">
        <f t="shared" si="4"/>
        <v>2.738068783</v>
      </c>
    </row>
    <row r="55">
      <c r="A55" s="3" t="str">
        <f>IFERROR(__xludf.DUMMYFUNCTION("""COMPUTED_VALUE"""),"Leslie Joy Gutierrez")</f>
        <v>Leslie Joy Gutierrez</v>
      </c>
      <c r="B55" s="3">
        <f>IFERROR(__xludf.DUMMYFUNCTION("""COMPUTED_VALUE"""),11.857142857142858)</f>
        <v>11.85714286</v>
      </c>
      <c r="C55" s="4" t="str">
        <f t="shared" si="1"/>
        <v>HEAVY</v>
      </c>
      <c r="D55" s="3">
        <f>IFERROR(__xludf.DUMMYFUNCTION("""COMPUTED_VALUE"""),3.4444444444444446)</f>
        <v>3.444444444</v>
      </c>
      <c r="E55" s="3">
        <f>IFERROR(__xludf.DUMMYFUNCTION("""COMPUTED_VALUE"""),3.75)</f>
        <v>3.75</v>
      </c>
      <c r="F55" s="3">
        <f>IFERROR(__xludf.DUMMYFUNCTION("""COMPUTED_VALUE"""),3.2222222222222223)</f>
        <v>3.222222222</v>
      </c>
      <c r="G55" s="3">
        <f>IFERROR(__xludf.DUMMYFUNCTION("""COMPUTED_VALUE"""),3.3333333333333335)</f>
        <v>3.333333333</v>
      </c>
      <c r="H55" s="3">
        <f>IFERROR(__xludf.DUMMYFUNCTION("""COMPUTED_VALUE"""),4.25)</f>
        <v>4.25</v>
      </c>
      <c r="I55" s="3">
        <f>IFERROR(__xludf.DUMMYFUNCTION("""COMPUTED_VALUE"""),4.666666666666667)</f>
        <v>4.666666667</v>
      </c>
      <c r="J55" s="3">
        <f>IFERROR(__xludf.DUMMYFUNCTION("""COMPUTED_VALUE"""),2.2)</f>
        <v>2.2</v>
      </c>
      <c r="K55" s="3">
        <f>IFERROR(__xludf.DUMMYFUNCTION("""COMPUTED_VALUE"""),2.6666666666666665)</f>
        <v>2.666666667</v>
      </c>
      <c r="L55" s="4">
        <f t="shared" si="2"/>
        <v>3.777777778</v>
      </c>
      <c r="M55" s="4" t="str">
        <f t="shared" si="3"/>
        <v>MODERATE</v>
      </c>
      <c r="N55" s="3"/>
      <c r="O55" s="3"/>
      <c r="P55" s="3">
        <f>IFERROR(__xludf.DUMMYFUNCTION("""COMPUTED_VALUE"""),11.857142857142858)</f>
        <v>11.85714286</v>
      </c>
      <c r="Q55" s="4">
        <f t="shared" si="4"/>
        <v>5.033650794</v>
      </c>
    </row>
    <row r="56">
      <c r="A56" s="3" t="str">
        <f>IFERROR(__xludf.DUMMYFUNCTION("""COMPUTED_VALUE"""),"Stephen Sison")</f>
        <v>Stephen Sison</v>
      </c>
      <c r="B56" s="3">
        <f>IFERROR(__xludf.DUMMYFUNCTION("""COMPUTED_VALUE"""),3.7142857142857144)</f>
        <v>3.714285714</v>
      </c>
      <c r="C56" s="4" t="str">
        <f t="shared" si="1"/>
        <v>MEDIUM</v>
      </c>
      <c r="D56" s="3">
        <f>IFERROR(__xludf.DUMMYFUNCTION("""COMPUTED_VALUE"""),3.3333333333333335)</f>
        <v>3.333333333</v>
      </c>
      <c r="E56" s="3">
        <f>IFERROR(__xludf.DUMMYFUNCTION("""COMPUTED_VALUE"""),3.25)</f>
        <v>3.25</v>
      </c>
      <c r="F56" s="3">
        <f>IFERROR(__xludf.DUMMYFUNCTION("""COMPUTED_VALUE"""),3.5555555555555554)</f>
        <v>3.555555556</v>
      </c>
      <c r="G56" s="3">
        <f>IFERROR(__xludf.DUMMYFUNCTION("""COMPUTED_VALUE"""),3.6666666666666665)</f>
        <v>3.666666667</v>
      </c>
      <c r="H56" s="3">
        <f>IFERROR(__xludf.DUMMYFUNCTION("""COMPUTED_VALUE"""),4.0)</f>
        <v>4</v>
      </c>
      <c r="I56" s="3">
        <f>IFERROR(__xludf.DUMMYFUNCTION("""COMPUTED_VALUE"""),4.666666666666667)</f>
        <v>4.666666667</v>
      </c>
      <c r="J56" s="3">
        <f>IFERROR(__xludf.DUMMYFUNCTION("""COMPUTED_VALUE"""),2.2)</f>
        <v>2.2</v>
      </c>
      <c r="K56" s="3">
        <f>IFERROR(__xludf.DUMMYFUNCTION("""COMPUTED_VALUE"""),1.6666666666666667)</f>
        <v>1.666666667</v>
      </c>
      <c r="L56" s="4">
        <f t="shared" si="2"/>
        <v>3.74537037</v>
      </c>
      <c r="M56" s="4" t="str">
        <f t="shared" si="3"/>
        <v>MODERATE</v>
      </c>
      <c r="N56" s="3"/>
      <c r="O56" s="3"/>
      <c r="P56" s="3">
        <f>IFERROR(__xludf.DUMMYFUNCTION("""COMPUTED_VALUE"""),3.7142857142857144)</f>
        <v>3.714285714</v>
      </c>
      <c r="Q56" s="4">
        <f t="shared" si="4"/>
        <v>3.198597884</v>
      </c>
    </row>
    <row r="57">
      <c r="A57" s="3" t="str">
        <f>IFERROR(__xludf.DUMMYFUNCTION("""COMPUTED_VALUE"""),"Creesian Skeen Villaruel")</f>
        <v>Creesian Skeen Villaruel</v>
      </c>
      <c r="B57" s="3">
        <f>IFERROR(__xludf.DUMMYFUNCTION("""COMPUTED_VALUE"""),6.428571428571429)</f>
        <v>6.428571429</v>
      </c>
      <c r="C57" s="4" t="str">
        <f t="shared" si="1"/>
        <v>HEAVY</v>
      </c>
      <c r="D57" s="3">
        <f>IFERROR(__xludf.DUMMYFUNCTION("""COMPUTED_VALUE"""),3.3333333333333335)</f>
        <v>3.333333333</v>
      </c>
      <c r="E57" s="3">
        <f>IFERROR(__xludf.DUMMYFUNCTION("""COMPUTED_VALUE"""),4.25)</f>
        <v>4.25</v>
      </c>
      <c r="F57" s="3">
        <f>IFERROR(__xludf.DUMMYFUNCTION("""COMPUTED_VALUE"""),3.6666666666666665)</f>
        <v>3.666666667</v>
      </c>
      <c r="G57" s="3">
        <f>IFERROR(__xludf.DUMMYFUNCTION("""COMPUTED_VALUE"""),4.333333333333333)</f>
        <v>4.333333333</v>
      </c>
      <c r="H57" s="3">
        <f>IFERROR(__xludf.DUMMYFUNCTION("""COMPUTED_VALUE"""),4.25)</f>
        <v>4.25</v>
      </c>
      <c r="I57" s="3">
        <f>IFERROR(__xludf.DUMMYFUNCTION("""COMPUTED_VALUE"""),5.0)</f>
        <v>5</v>
      </c>
      <c r="J57" s="3">
        <f>IFERROR(__xludf.DUMMYFUNCTION("""COMPUTED_VALUE"""),1.8)</f>
        <v>1.8</v>
      </c>
      <c r="K57" s="3">
        <f>IFERROR(__xludf.DUMMYFUNCTION("""COMPUTED_VALUE"""),3.6666666666666665)</f>
        <v>3.666666667</v>
      </c>
      <c r="L57" s="4">
        <f t="shared" si="2"/>
        <v>4.138888889</v>
      </c>
      <c r="M57" s="4" t="str">
        <f t="shared" si="3"/>
        <v>HIGH</v>
      </c>
      <c r="N57" s="3"/>
      <c r="O57" s="3"/>
      <c r="P57" s="3">
        <f>IFERROR(__xludf.DUMMYFUNCTION("""COMPUTED_VALUE"""),6.428571428571429)</f>
        <v>6.428571429</v>
      </c>
      <c r="Q57" s="4">
        <f t="shared" si="4"/>
        <v>4.206825397</v>
      </c>
    </row>
    <row r="58">
      <c r="A58" s="3" t="str">
        <f>IFERROR(__xludf.DUMMYFUNCTION("""COMPUTED_VALUE"""),"Emilio Anton T. Bello")</f>
        <v>Emilio Anton T. Bello</v>
      </c>
      <c r="B58" s="3">
        <f>IFERROR(__xludf.DUMMYFUNCTION("""COMPUTED_VALUE"""),1.0)</f>
        <v>1</v>
      </c>
      <c r="C58" s="4" t="str">
        <f t="shared" si="1"/>
        <v>LIGHT</v>
      </c>
      <c r="D58" s="3">
        <f>IFERROR(__xludf.DUMMYFUNCTION("""COMPUTED_VALUE"""),3.5555555555555554)</f>
        <v>3.555555556</v>
      </c>
      <c r="E58" s="3">
        <f>IFERROR(__xludf.DUMMYFUNCTION("""COMPUTED_VALUE"""),4.5)</f>
        <v>4.5</v>
      </c>
      <c r="F58" s="3">
        <f>IFERROR(__xludf.DUMMYFUNCTION("""COMPUTED_VALUE"""),4.0)</f>
        <v>4</v>
      </c>
      <c r="G58" s="3">
        <f>IFERROR(__xludf.DUMMYFUNCTION("""COMPUTED_VALUE"""),4.0)</f>
        <v>4</v>
      </c>
      <c r="H58" s="3">
        <f>IFERROR(__xludf.DUMMYFUNCTION("""COMPUTED_VALUE"""),4.25)</f>
        <v>4.25</v>
      </c>
      <c r="I58" s="3">
        <f>IFERROR(__xludf.DUMMYFUNCTION("""COMPUTED_VALUE"""),4.666666666666667)</f>
        <v>4.666666667</v>
      </c>
      <c r="J58" s="3">
        <f>IFERROR(__xludf.DUMMYFUNCTION("""COMPUTED_VALUE"""),2.6)</f>
        <v>2.6</v>
      </c>
      <c r="K58" s="3">
        <f>IFERROR(__xludf.DUMMYFUNCTION("""COMPUTED_VALUE"""),4.333333333333333)</f>
        <v>4.333333333</v>
      </c>
      <c r="L58" s="4">
        <f t="shared" si="2"/>
        <v>4.162037037</v>
      </c>
      <c r="M58" s="4" t="str">
        <f t="shared" si="3"/>
        <v>HIGH</v>
      </c>
      <c r="N58" s="3"/>
      <c r="O58" s="3"/>
      <c r="P58" s="3">
        <f>IFERROR(__xludf.DUMMYFUNCTION("""COMPUTED_VALUE"""),1.0)</f>
        <v>1</v>
      </c>
      <c r="Q58" s="4">
        <f t="shared" si="4"/>
        <v>3.352407407</v>
      </c>
    </row>
    <row r="59">
      <c r="A59" s="3" t="str">
        <f>IFERROR(__xludf.DUMMYFUNCTION("""COMPUTED_VALUE"""),"Julia Badiola")</f>
        <v>Julia Badiola</v>
      </c>
      <c r="B59" s="3">
        <f>IFERROR(__xludf.DUMMYFUNCTION("""COMPUTED_VALUE"""),3.857142857142857)</f>
        <v>3.857142857</v>
      </c>
      <c r="C59" s="4" t="str">
        <f t="shared" si="1"/>
        <v>MEDIUM</v>
      </c>
      <c r="D59" s="3">
        <f>IFERROR(__xludf.DUMMYFUNCTION("""COMPUTED_VALUE"""),3.888888888888889)</f>
        <v>3.888888889</v>
      </c>
      <c r="E59" s="3">
        <f>IFERROR(__xludf.DUMMYFUNCTION("""COMPUTED_VALUE"""),4.75)</f>
        <v>4.75</v>
      </c>
      <c r="F59" s="3">
        <f>IFERROR(__xludf.DUMMYFUNCTION("""COMPUTED_VALUE"""),4.111111111111111)</f>
        <v>4.111111111</v>
      </c>
      <c r="G59" s="3">
        <f>IFERROR(__xludf.DUMMYFUNCTION("""COMPUTED_VALUE"""),4.0)</f>
        <v>4</v>
      </c>
      <c r="H59" s="3">
        <f>IFERROR(__xludf.DUMMYFUNCTION("""COMPUTED_VALUE"""),4.0)</f>
        <v>4</v>
      </c>
      <c r="I59" s="3">
        <f>IFERROR(__xludf.DUMMYFUNCTION("""COMPUTED_VALUE"""),5.0)</f>
        <v>5</v>
      </c>
      <c r="J59" s="3">
        <f>IFERROR(__xludf.DUMMYFUNCTION("""COMPUTED_VALUE"""),3.2)</f>
        <v>3.2</v>
      </c>
      <c r="K59" s="3">
        <f>IFERROR(__xludf.DUMMYFUNCTION("""COMPUTED_VALUE"""),4.0)</f>
        <v>4</v>
      </c>
      <c r="L59" s="4">
        <f t="shared" si="2"/>
        <v>4.291666667</v>
      </c>
      <c r="M59" s="4" t="str">
        <f t="shared" si="3"/>
        <v>HIGH</v>
      </c>
      <c r="N59" s="3"/>
      <c r="O59" s="3"/>
      <c r="P59" s="3">
        <f>IFERROR(__xludf.DUMMYFUNCTION("""COMPUTED_VALUE"""),3.857142857142857)</f>
        <v>3.857142857</v>
      </c>
      <c r="Q59" s="4">
        <f t="shared" si="4"/>
        <v>4.069761905</v>
      </c>
    </row>
    <row r="60">
      <c r="A60" s="3" t="str">
        <f>IFERROR(__xludf.DUMMYFUNCTION("""COMPUTED_VALUE"""),"Ella Sario")</f>
        <v>Ella Sario</v>
      </c>
      <c r="B60" s="3">
        <f>IFERROR(__xludf.DUMMYFUNCTION("""COMPUTED_VALUE"""),5.857142857142857)</f>
        <v>5.857142857</v>
      </c>
      <c r="C60" s="4" t="str">
        <f t="shared" si="1"/>
        <v>HEAVY</v>
      </c>
      <c r="D60" s="3">
        <f>IFERROR(__xludf.DUMMYFUNCTION("""COMPUTED_VALUE"""),3.5555555555555554)</f>
        <v>3.555555556</v>
      </c>
      <c r="E60" s="3">
        <f>IFERROR(__xludf.DUMMYFUNCTION("""COMPUTED_VALUE"""),4.25)</f>
        <v>4.25</v>
      </c>
      <c r="F60" s="3">
        <f>IFERROR(__xludf.DUMMYFUNCTION("""COMPUTED_VALUE"""),3.3333333333333335)</f>
        <v>3.333333333</v>
      </c>
      <c r="G60" s="3">
        <f>IFERROR(__xludf.DUMMYFUNCTION("""COMPUTED_VALUE"""),4.0)</f>
        <v>4</v>
      </c>
      <c r="H60" s="3">
        <f>IFERROR(__xludf.DUMMYFUNCTION("""COMPUTED_VALUE"""),4.25)</f>
        <v>4.25</v>
      </c>
      <c r="I60" s="3">
        <f>IFERROR(__xludf.DUMMYFUNCTION("""COMPUTED_VALUE"""),4.666666666666667)</f>
        <v>4.666666667</v>
      </c>
      <c r="J60" s="3">
        <f>IFERROR(__xludf.DUMMYFUNCTION("""COMPUTED_VALUE"""),1.4)</f>
        <v>1.4</v>
      </c>
      <c r="K60" s="3">
        <f>IFERROR(__xludf.DUMMYFUNCTION("""COMPUTED_VALUE"""),2.0)</f>
        <v>2</v>
      </c>
      <c r="L60" s="4">
        <f t="shared" si="2"/>
        <v>4.009259259</v>
      </c>
      <c r="M60" s="4" t="str">
        <f t="shared" si="3"/>
        <v>HIGH</v>
      </c>
      <c r="N60" s="3"/>
      <c r="O60" s="3"/>
      <c r="P60" s="3">
        <f>IFERROR(__xludf.DUMMYFUNCTION("""COMPUTED_VALUE"""),5.857142857142857)</f>
        <v>5.857142857</v>
      </c>
      <c r="Q60" s="4">
        <f t="shared" si="4"/>
        <v>3.586613757</v>
      </c>
    </row>
    <row r="61">
      <c r="A61" s="3" t="str">
        <f>IFERROR(__xludf.DUMMYFUNCTION("""COMPUTED_VALUE"""),"Dana Salvador")</f>
        <v>Dana Salvador</v>
      </c>
      <c r="B61" s="3">
        <f>IFERROR(__xludf.DUMMYFUNCTION("""COMPUTED_VALUE"""),5.285714285714286)</f>
        <v>5.285714286</v>
      </c>
      <c r="C61" s="4" t="str">
        <f t="shared" si="1"/>
        <v>HEAVY</v>
      </c>
      <c r="D61" s="3">
        <f>IFERROR(__xludf.DUMMYFUNCTION("""COMPUTED_VALUE"""),4.111111111111111)</f>
        <v>4.111111111</v>
      </c>
      <c r="E61" s="3">
        <f>IFERROR(__xludf.DUMMYFUNCTION("""COMPUTED_VALUE"""),4.5)</f>
        <v>4.5</v>
      </c>
      <c r="F61" s="3">
        <f>IFERROR(__xludf.DUMMYFUNCTION("""COMPUTED_VALUE"""),3.6666666666666665)</f>
        <v>3.666666667</v>
      </c>
      <c r="G61" s="3">
        <f>IFERROR(__xludf.DUMMYFUNCTION("""COMPUTED_VALUE"""),4.666666666666667)</f>
        <v>4.666666667</v>
      </c>
      <c r="H61" s="3">
        <f>IFERROR(__xludf.DUMMYFUNCTION("""COMPUTED_VALUE"""),4.75)</f>
        <v>4.75</v>
      </c>
      <c r="I61" s="3">
        <f>IFERROR(__xludf.DUMMYFUNCTION("""COMPUTED_VALUE"""),5.0)</f>
        <v>5</v>
      </c>
      <c r="J61" s="3">
        <f>IFERROR(__xludf.DUMMYFUNCTION("""COMPUTED_VALUE"""),2.0)</f>
        <v>2</v>
      </c>
      <c r="K61" s="3">
        <f>IFERROR(__xludf.DUMMYFUNCTION("""COMPUTED_VALUE"""),5.0)</f>
        <v>5</v>
      </c>
      <c r="L61" s="4">
        <f t="shared" si="2"/>
        <v>4.449074074</v>
      </c>
      <c r="M61" s="4" t="str">
        <f t="shared" si="3"/>
        <v>HIGH</v>
      </c>
      <c r="N61" s="3"/>
      <c r="O61" s="3"/>
      <c r="P61" s="3">
        <f>IFERROR(__xludf.DUMMYFUNCTION("""COMPUTED_VALUE"""),5.285714285714286)</f>
        <v>5.285714286</v>
      </c>
      <c r="Q61" s="4">
        <f t="shared" si="4"/>
        <v>4.346957672</v>
      </c>
    </row>
    <row r="62">
      <c r="A62" s="3" t="str">
        <f>IFERROR(__xludf.DUMMYFUNCTION("""COMPUTED_VALUE"""),"Melissa Togle")</f>
        <v>Melissa Togle</v>
      </c>
      <c r="B62" s="3">
        <f>IFERROR(__xludf.DUMMYFUNCTION("""COMPUTED_VALUE"""),3.0)</f>
        <v>3</v>
      </c>
      <c r="C62" s="4" t="str">
        <f t="shared" si="1"/>
        <v>MEDIUM</v>
      </c>
      <c r="D62" s="3">
        <f>IFERROR(__xludf.DUMMYFUNCTION("""COMPUTED_VALUE"""),3.6666666666666665)</f>
        <v>3.666666667</v>
      </c>
      <c r="E62" s="3">
        <f>IFERROR(__xludf.DUMMYFUNCTION("""COMPUTED_VALUE"""),4.5)</f>
        <v>4.5</v>
      </c>
      <c r="F62" s="3">
        <f>IFERROR(__xludf.DUMMYFUNCTION("""COMPUTED_VALUE"""),4.777777777777778)</f>
        <v>4.777777778</v>
      </c>
      <c r="G62" s="3">
        <f>IFERROR(__xludf.DUMMYFUNCTION("""COMPUTED_VALUE"""),3.6666666666666665)</f>
        <v>3.666666667</v>
      </c>
      <c r="H62" s="3">
        <f>IFERROR(__xludf.DUMMYFUNCTION("""COMPUTED_VALUE"""),4.0)</f>
        <v>4</v>
      </c>
      <c r="I62" s="3">
        <f>IFERROR(__xludf.DUMMYFUNCTION("""COMPUTED_VALUE"""),4.666666666666667)</f>
        <v>4.666666667</v>
      </c>
      <c r="J62" s="3">
        <f>IFERROR(__xludf.DUMMYFUNCTION("""COMPUTED_VALUE"""),2.2)</f>
        <v>2.2</v>
      </c>
      <c r="K62" s="3">
        <f>IFERROR(__xludf.DUMMYFUNCTION("""COMPUTED_VALUE"""),4.333333333333333)</f>
        <v>4.333333333</v>
      </c>
      <c r="L62" s="4">
        <f t="shared" si="2"/>
        <v>4.212962963</v>
      </c>
      <c r="M62" s="4" t="str">
        <f t="shared" si="3"/>
        <v>HIGH</v>
      </c>
      <c r="N62" s="3"/>
      <c r="O62" s="3"/>
      <c r="P62" s="3">
        <f>IFERROR(__xludf.DUMMYFUNCTION("""COMPUTED_VALUE"""),3.0)</f>
        <v>3</v>
      </c>
      <c r="Q62" s="4">
        <f t="shared" si="4"/>
        <v>3.682592593</v>
      </c>
    </row>
    <row r="63">
      <c r="A63" s="3" t="str">
        <f>IFERROR(__xludf.DUMMYFUNCTION("""COMPUTED_VALUE"""),"Trisha")</f>
        <v>Trisha</v>
      </c>
      <c r="B63" s="3">
        <f>IFERROR(__xludf.DUMMYFUNCTION("""COMPUTED_VALUE"""),1.2857142857142858)</f>
        <v>1.285714286</v>
      </c>
      <c r="C63" s="4" t="str">
        <f t="shared" si="1"/>
        <v>LIGHT</v>
      </c>
      <c r="D63" s="3">
        <f>IFERROR(__xludf.DUMMYFUNCTION("""COMPUTED_VALUE"""),3.4444444444444446)</f>
        <v>3.444444444</v>
      </c>
      <c r="E63" s="3">
        <f>IFERROR(__xludf.DUMMYFUNCTION("""COMPUTED_VALUE"""),4.5)</f>
        <v>4.5</v>
      </c>
      <c r="F63" s="3">
        <f>IFERROR(__xludf.DUMMYFUNCTION("""COMPUTED_VALUE"""),4.0)</f>
        <v>4</v>
      </c>
      <c r="G63" s="3">
        <f>IFERROR(__xludf.DUMMYFUNCTION("""COMPUTED_VALUE"""),3.3333333333333335)</f>
        <v>3.333333333</v>
      </c>
      <c r="H63" s="3">
        <f>IFERROR(__xludf.DUMMYFUNCTION("""COMPUTED_VALUE"""),4.25)</f>
        <v>4.25</v>
      </c>
      <c r="I63" s="3">
        <f>IFERROR(__xludf.DUMMYFUNCTION("""COMPUTED_VALUE"""),4.333333333333333)</f>
        <v>4.333333333</v>
      </c>
      <c r="J63" s="3">
        <f>IFERROR(__xludf.DUMMYFUNCTION("""COMPUTED_VALUE"""),2.6)</f>
        <v>2.6</v>
      </c>
      <c r="K63" s="3">
        <f>IFERROR(__xludf.DUMMYFUNCTION("""COMPUTED_VALUE"""),2.6666666666666665)</f>
        <v>2.666666667</v>
      </c>
      <c r="L63" s="4">
        <f t="shared" si="2"/>
        <v>3.976851852</v>
      </c>
      <c r="M63" s="4" t="str">
        <f t="shared" si="3"/>
        <v>MODERATE</v>
      </c>
      <c r="N63" s="3"/>
      <c r="O63" s="3"/>
      <c r="P63" s="3">
        <f>IFERROR(__xludf.DUMMYFUNCTION("""COMPUTED_VALUE"""),1.2857142857142858)</f>
        <v>1.285714286</v>
      </c>
      <c r="Q63" s="4">
        <f t="shared" si="4"/>
        <v>2.972513228</v>
      </c>
    </row>
    <row r="64">
      <c r="A64" s="3" t="str">
        <f>IFERROR(__xludf.DUMMYFUNCTION("""COMPUTED_VALUE"""),"Jerry Jerald")</f>
        <v>Jerry Jerald</v>
      </c>
      <c r="B64" s="3">
        <f>IFERROR(__xludf.DUMMYFUNCTION("""COMPUTED_VALUE"""),5.285714285714286)</f>
        <v>5.285714286</v>
      </c>
      <c r="C64" s="4" t="str">
        <f t="shared" si="1"/>
        <v>HEAVY</v>
      </c>
      <c r="D64" s="3">
        <f>IFERROR(__xludf.DUMMYFUNCTION("""COMPUTED_VALUE"""),3.888888888888889)</f>
        <v>3.888888889</v>
      </c>
      <c r="E64" s="3">
        <f>IFERROR(__xludf.DUMMYFUNCTION("""COMPUTED_VALUE"""),5.0)</f>
        <v>5</v>
      </c>
      <c r="F64" s="3">
        <f>IFERROR(__xludf.DUMMYFUNCTION("""COMPUTED_VALUE"""),3.7777777777777777)</f>
        <v>3.777777778</v>
      </c>
      <c r="G64" s="3">
        <f>IFERROR(__xludf.DUMMYFUNCTION("""COMPUTED_VALUE"""),3.3333333333333335)</f>
        <v>3.333333333</v>
      </c>
      <c r="H64" s="3">
        <f>IFERROR(__xludf.DUMMYFUNCTION("""COMPUTED_VALUE"""),4.5)</f>
        <v>4.5</v>
      </c>
      <c r="I64" s="3">
        <f>IFERROR(__xludf.DUMMYFUNCTION("""COMPUTED_VALUE"""),5.0)</f>
        <v>5</v>
      </c>
      <c r="J64" s="3">
        <f>IFERROR(__xludf.DUMMYFUNCTION("""COMPUTED_VALUE"""),3.4)</f>
        <v>3.4</v>
      </c>
      <c r="K64" s="3">
        <f>IFERROR(__xludf.DUMMYFUNCTION("""COMPUTED_VALUE"""),3.3333333333333335)</f>
        <v>3.333333333</v>
      </c>
      <c r="L64" s="4">
        <f t="shared" si="2"/>
        <v>4.25</v>
      </c>
      <c r="M64" s="4" t="str">
        <f t="shared" si="3"/>
        <v>HIGH</v>
      </c>
      <c r="N64" s="3"/>
      <c r="O64" s="3"/>
      <c r="P64" s="3">
        <f>IFERROR(__xludf.DUMMYFUNCTION("""COMPUTED_VALUE"""),5.285714285714286)</f>
        <v>5.285714286</v>
      </c>
      <c r="Q64" s="4">
        <f t="shared" si="4"/>
        <v>4.253809524</v>
      </c>
    </row>
    <row r="65">
      <c r="A65" s="3" t="str">
        <f>IFERROR(__xludf.DUMMYFUNCTION("""COMPUTED_VALUE"""),"Pierre Matthews Delos reyes ")</f>
        <v>Pierre Matthews Delos reyes </v>
      </c>
      <c r="B65" s="3">
        <f>IFERROR(__xludf.DUMMYFUNCTION("""COMPUTED_VALUE"""),6.857142857142857)</f>
        <v>6.857142857</v>
      </c>
      <c r="C65" s="4" t="str">
        <f t="shared" si="1"/>
        <v>HEAVY</v>
      </c>
      <c r="D65" s="3">
        <f>IFERROR(__xludf.DUMMYFUNCTION("""COMPUTED_VALUE"""),3.2222222222222223)</f>
        <v>3.222222222</v>
      </c>
      <c r="E65" s="3">
        <f>IFERROR(__xludf.DUMMYFUNCTION("""COMPUTED_VALUE"""),4.0)</f>
        <v>4</v>
      </c>
      <c r="F65" s="3">
        <f>IFERROR(__xludf.DUMMYFUNCTION("""COMPUTED_VALUE"""),3.111111111111111)</f>
        <v>3.111111111</v>
      </c>
      <c r="G65" s="3">
        <f>IFERROR(__xludf.DUMMYFUNCTION("""COMPUTED_VALUE"""),3.6666666666666665)</f>
        <v>3.666666667</v>
      </c>
      <c r="H65" s="3">
        <f>IFERROR(__xludf.DUMMYFUNCTION("""COMPUTED_VALUE"""),4.0)</f>
        <v>4</v>
      </c>
      <c r="I65" s="3">
        <f>IFERROR(__xludf.DUMMYFUNCTION("""COMPUTED_VALUE"""),4.333333333333333)</f>
        <v>4.333333333</v>
      </c>
      <c r="J65" s="3">
        <f>IFERROR(__xludf.DUMMYFUNCTION("""COMPUTED_VALUE"""),2.4)</f>
        <v>2.4</v>
      </c>
      <c r="K65" s="3">
        <f>IFERROR(__xludf.DUMMYFUNCTION("""COMPUTED_VALUE"""),2.3333333333333335)</f>
        <v>2.333333333</v>
      </c>
      <c r="L65" s="4">
        <f t="shared" si="2"/>
        <v>3.722222222</v>
      </c>
      <c r="M65" s="4" t="str">
        <f t="shared" si="3"/>
        <v>MODERATE</v>
      </c>
      <c r="N65" s="3"/>
      <c r="O65" s="3"/>
      <c r="P65" s="3">
        <f>IFERROR(__xludf.DUMMYFUNCTION("""COMPUTED_VALUE"""),6.857142857142857)</f>
        <v>6.857142857</v>
      </c>
      <c r="Q65" s="4">
        <f t="shared" si="4"/>
        <v>3.929206349</v>
      </c>
    </row>
    <row r="66">
      <c r="A66" s="3" t="str">
        <f>IFERROR(__xludf.DUMMYFUNCTION("""COMPUTED_VALUE"""),"Ivan Murray D Solimen")</f>
        <v>Ivan Murray D Solimen</v>
      </c>
      <c r="B66" s="3">
        <f>IFERROR(__xludf.DUMMYFUNCTION("""COMPUTED_VALUE"""),6.714285714285714)</f>
        <v>6.714285714</v>
      </c>
      <c r="C66" s="4" t="str">
        <f t="shared" si="1"/>
        <v>HEAVY</v>
      </c>
      <c r="D66" s="3">
        <f>IFERROR(__xludf.DUMMYFUNCTION("""COMPUTED_VALUE"""),3.7777777777777777)</f>
        <v>3.777777778</v>
      </c>
      <c r="E66" s="3">
        <f>IFERROR(__xludf.DUMMYFUNCTION("""COMPUTED_VALUE"""),2.75)</f>
        <v>2.75</v>
      </c>
      <c r="F66" s="3">
        <f>IFERROR(__xludf.DUMMYFUNCTION("""COMPUTED_VALUE"""),3.888888888888889)</f>
        <v>3.888888889</v>
      </c>
      <c r="G66" s="3">
        <f>IFERROR(__xludf.DUMMYFUNCTION("""COMPUTED_VALUE"""),2.3333333333333335)</f>
        <v>2.333333333</v>
      </c>
      <c r="H66" s="3">
        <f>IFERROR(__xludf.DUMMYFUNCTION("""COMPUTED_VALUE"""),3.5)</f>
        <v>3.5</v>
      </c>
      <c r="I66" s="3">
        <f>IFERROR(__xludf.DUMMYFUNCTION("""COMPUTED_VALUE"""),4.0)</f>
        <v>4</v>
      </c>
      <c r="J66" s="3">
        <f>IFERROR(__xludf.DUMMYFUNCTION("""COMPUTED_VALUE"""),2.0)</f>
        <v>2</v>
      </c>
      <c r="K66" s="3">
        <f>IFERROR(__xludf.DUMMYFUNCTION("""COMPUTED_VALUE"""),3.6666666666666665)</f>
        <v>3.666666667</v>
      </c>
      <c r="L66" s="4">
        <f t="shared" si="2"/>
        <v>3.375</v>
      </c>
      <c r="M66" s="4" t="str">
        <f t="shared" si="3"/>
        <v>MODERATE</v>
      </c>
      <c r="N66" s="3"/>
      <c r="O66" s="3"/>
      <c r="P66" s="3">
        <f>IFERROR(__xludf.DUMMYFUNCTION("""COMPUTED_VALUE"""),6.714285714285714)</f>
        <v>6.714285714</v>
      </c>
      <c r="Q66" s="4">
        <f t="shared" si="4"/>
        <v>3.951190476</v>
      </c>
    </row>
    <row r="67">
      <c r="A67" s="3" t="str">
        <f>IFERROR(__xludf.DUMMYFUNCTION("""COMPUTED_VALUE"""),"Jazzmin Maranan")</f>
        <v>Jazzmin Maranan</v>
      </c>
      <c r="B67" s="3">
        <f>IFERROR(__xludf.DUMMYFUNCTION("""COMPUTED_VALUE"""),5.0)</f>
        <v>5</v>
      </c>
      <c r="C67" s="4" t="str">
        <f t="shared" si="1"/>
        <v>HEAVY</v>
      </c>
      <c r="D67" s="3">
        <f>IFERROR(__xludf.DUMMYFUNCTION("""COMPUTED_VALUE"""),3.5555555555555554)</f>
        <v>3.555555556</v>
      </c>
      <c r="E67" s="3">
        <f>IFERROR(__xludf.DUMMYFUNCTION("""COMPUTED_VALUE"""),4.25)</f>
        <v>4.25</v>
      </c>
      <c r="F67" s="3">
        <f>IFERROR(__xludf.DUMMYFUNCTION("""COMPUTED_VALUE"""),3.2222222222222223)</f>
        <v>3.222222222</v>
      </c>
      <c r="G67" s="3">
        <f>IFERROR(__xludf.DUMMYFUNCTION("""COMPUTED_VALUE"""),4.0)</f>
        <v>4</v>
      </c>
      <c r="H67" s="3">
        <f>IFERROR(__xludf.DUMMYFUNCTION("""COMPUTED_VALUE"""),4.25)</f>
        <v>4.25</v>
      </c>
      <c r="I67" s="3">
        <f>IFERROR(__xludf.DUMMYFUNCTION("""COMPUTED_VALUE"""),4.0)</f>
        <v>4</v>
      </c>
      <c r="J67" s="3">
        <f>IFERROR(__xludf.DUMMYFUNCTION("""COMPUTED_VALUE"""),2.2)</f>
        <v>2.2</v>
      </c>
      <c r="K67" s="3">
        <f>IFERROR(__xludf.DUMMYFUNCTION("""COMPUTED_VALUE"""),2.0)</f>
        <v>2</v>
      </c>
      <c r="L67" s="4">
        <f t="shared" si="2"/>
        <v>3.87962963</v>
      </c>
      <c r="M67" s="4" t="str">
        <f t="shared" si="3"/>
        <v>MODERATE</v>
      </c>
      <c r="N67" s="3"/>
      <c r="O67" s="3"/>
      <c r="P67" s="3">
        <f>IFERROR(__xludf.DUMMYFUNCTION("""COMPUTED_VALUE"""),5.0)</f>
        <v>5</v>
      </c>
      <c r="Q67" s="4">
        <f t="shared" si="4"/>
        <v>3.415925926</v>
      </c>
    </row>
    <row r="68">
      <c r="A68" s="3" t="str">
        <f>IFERROR(__xludf.DUMMYFUNCTION("""COMPUTED_VALUE"""),"Tom ")</f>
        <v>Tom </v>
      </c>
      <c r="B68" s="3">
        <f>IFERROR(__xludf.DUMMYFUNCTION("""COMPUTED_VALUE"""),24.0)</f>
        <v>24</v>
      </c>
      <c r="C68" s="4" t="str">
        <f t="shared" si="1"/>
        <v>HEAVY</v>
      </c>
      <c r="D68" s="3">
        <f>IFERROR(__xludf.DUMMYFUNCTION("""COMPUTED_VALUE"""),3.4444444444444446)</f>
        <v>3.444444444</v>
      </c>
      <c r="E68" s="3">
        <f>IFERROR(__xludf.DUMMYFUNCTION("""COMPUTED_VALUE"""),2.75)</f>
        <v>2.75</v>
      </c>
      <c r="F68" s="3">
        <f>IFERROR(__xludf.DUMMYFUNCTION("""COMPUTED_VALUE"""),3.2222222222222223)</f>
        <v>3.222222222</v>
      </c>
      <c r="G68" s="3">
        <f>IFERROR(__xludf.DUMMYFUNCTION("""COMPUTED_VALUE"""),3.6666666666666665)</f>
        <v>3.666666667</v>
      </c>
      <c r="H68" s="3">
        <f>IFERROR(__xludf.DUMMYFUNCTION("""COMPUTED_VALUE"""),3.0)</f>
        <v>3</v>
      </c>
      <c r="I68" s="3">
        <f>IFERROR(__xludf.DUMMYFUNCTION("""COMPUTED_VALUE"""),2.6666666666666665)</f>
        <v>2.666666667</v>
      </c>
      <c r="J68" s="3">
        <f>IFERROR(__xludf.DUMMYFUNCTION("""COMPUTED_VALUE"""),3.0)</f>
        <v>3</v>
      </c>
      <c r="K68" s="3">
        <f>IFERROR(__xludf.DUMMYFUNCTION("""COMPUTED_VALUE"""),3.6666666666666665)</f>
        <v>3.666666667</v>
      </c>
      <c r="L68" s="4">
        <f t="shared" si="2"/>
        <v>3.125</v>
      </c>
      <c r="M68" s="4" t="str">
        <f t="shared" si="3"/>
        <v>MODERATE</v>
      </c>
      <c r="N68" s="3"/>
      <c r="O68" s="3"/>
      <c r="P68" s="3">
        <f>IFERROR(__xludf.DUMMYFUNCTION("""COMPUTED_VALUE"""),24.0)</f>
        <v>24</v>
      </c>
      <c r="Q68" s="4">
        <f t="shared" si="4"/>
        <v>7.291666667</v>
      </c>
    </row>
    <row r="69">
      <c r="A69" s="3" t="str">
        <f>IFERROR(__xludf.DUMMYFUNCTION("""COMPUTED_VALUE"""),"Donamae Valdez")</f>
        <v>Donamae Valdez</v>
      </c>
      <c r="B69" s="3">
        <f>IFERROR(__xludf.DUMMYFUNCTION("""COMPUTED_VALUE"""),5.428571428571429)</f>
        <v>5.428571429</v>
      </c>
      <c r="C69" s="4" t="str">
        <f t="shared" si="1"/>
        <v>HEAVY</v>
      </c>
      <c r="D69" s="3">
        <f>IFERROR(__xludf.DUMMYFUNCTION("""COMPUTED_VALUE"""),3.0)</f>
        <v>3</v>
      </c>
      <c r="E69" s="3">
        <f>IFERROR(__xludf.DUMMYFUNCTION("""COMPUTED_VALUE"""),4.5)</f>
        <v>4.5</v>
      </c>
      <c r="F69" s="3">
        <f>IFERROR(__xludf.DUMMYFUNCTION("""COMPUTED_VALUE"""),3.4444444444444446)</f>
        <v>3.444444444</v>
      </c>
      <c r="G69" s="3">
        <f>IFERROR(__xludf.DUMMYFUNCTION("""COMPUTED_VALUE"""),3.0)</f>
        <v>3</v>
      </c>
      <c r="H69" s="3">
        <f>IFERROR(__xludf.DUMMYFUNCTION("""COMPUTED_VALUE"""),3.75)</f>
        <v>3.75</v>
      </c>
      <c r="I69" s="3">
        <f>IFERROR(__xludf.DUMMYFUNCTION("""COMPUTED_VALUE"""),3.3333333333333335)</f>
        <v>3.333333333</v>
      </c>
      <c r="J69" s="3">
        <f>IFERROR(__xludf.DUMMYFUNCTION("""COMPUTED_VALUE"""),2.2)</f>
        <v>2.2</v>
      </c>
      <c r="K69" s="3">
        <f>IFERROR(__xludf.DUMMYFUNCTION("""COMPUTED_VALUE"""),2.3333333333333335)</f>
        <v>2.333333333</v>
      </c>
      <c r="L69" s="4">
        <f t="shared" si="2"/>
        <v>3.50462963</v>
      </c>
      <c r="M69" s="4" t="str">
        <f t="shared" si="3"/>
        <v>MODERATE</v>
      </c>
      <c r="N69" s="3"/>
      <c r="O69" s="3"/>
      <c r="P69" s="3">
        <f>IFERROR(__xludf.DUMMYFUNCTION("""COMPUTED_VALUE"""),5.428571428571429)</f>
        <v>5.428571429</v>
      </c>
      <c r="Q69" s="4">
        <f t="shared" si="4"/>
        <v>3.359973545</v>
      </c>
    </row>
    <row r="70">
      <c r="A70" s="3" t="str">
        <f>IFERROR(__xludf.DUMMYFUNCTION("""COMPUTED_VALUE"""),"Amber Garma")</f>
        <v>Amber Garma</v>
      </c>
      <c r="B70" s="3">
        <f>IFERROR(__xludf.DUMMYFUNCTION("""COMPUTED_VALUE"""),7.428571428571429)</f>
        <v>7.428571429</v>
      </c>
      <c r="C70" s="4" t="str">
        <f t="shared" si="1"/>
        <v>HEAVY</v>
      </c>
      <c r="D70" s="3">
        <f>IFERROR(__xludf.DUMMYFUNCTION("""COMPUTED_VALUE"""),3.7777777777777777)</f>
        <v>3.777777778</v>
      </c>
      <c r="E70" s="3">
        <f>IFERROR(__xludf.DUMMYFUNCTION("""COMPUTED_VALUE"""),4.75)</f>
        <v>4.75</v>
      </c>
      <c r="F70" s="3">
        <f>IFERROR(__xludf.DUMMYFUNCTION("""COMPUTED_VALUE"""),3.5555555555555554)</f>
        <v>3.555555556</v>
      </c>
      <c r="G70" s="3">
        <f>IFERROR(__xludf.DUMMYFUNCTION("""COMPUTED_VALUE"""),4.333333333333333)</f>
        <v>4.333333333</v>
      </c>
      <c r="H70" s="3">
        <f>IFERROR(__xludf.DUMMYFUNCTION("""COMPUTED_VALUE"""),4.25)</f>
        <v>4.25</v>
      </c>
      <c r="I70" s="3">
        <f>IFERROR(__xludf.DUMMYFUNCTION("""COMPUTED_VALUE"""),4.333333333333333)</f>
        <v>4.333333333</v>
      </c>
      <c r="J70" s="3">
        <f>IFERROR(__xludf.DUMMYFUNCTION("""COMPUTED_VALUE"""),3.0)</f>
        <v>3</v>
      </c>
      <c r="K70" s="3">
        <f>IFERROR(__xludf.DUMMYFUNCTION("""COMPUTED_VALUE"""),3.3333333333333335)</f>
        <v>3.333333333</v>
      </c>
      <c r="L70" s="4">
        <f t="shared" si="2"/>
        <v>4.166666667</v>
      </c>
      <c r="M70" s="4" t="str">
        <f t="shared" si="3"/>
        <v>HIGH</v>
      </c>
      <c r="N70" s="3"/>
      <c r="O70" s="3"/>
      <c r="P70" s="3">
        <f>IFERROR(__xludf.DUMMYFUNCTION("""COMPUTED_VALUE"""),7.428571428571429)</f>
        <v>7.428571429</v>
      </c>
      <c r="Q70" s="4">
        <f t="shared" si="4"/>
        <v>4.452380952</v>
      </c>
    </row>
    <row r="71">
      <c r="A71" s="3" t="str">
        <f>IFERROR(__xludf.DUMMYFUNCTION("""COMPUTED_VALUE"""),"Faith")</f>
        <v>Faith</v>
      </c>
      <c r="B71" s="3">
        <f>IFERROR(__xludf.DUMMYFUNCTION("""COMPUTED_VALUE"""),1.7142857142857142)</f>
        <v>1.714285714</v>
      </c>
      <c r="C71" s="4" t="str">
        <f t="shared" si="1"/>
        <v>LIGHT</v>
      </c>
      <c r="D71" s="3">
        <f>IFERROR(__xludf.DUMMYFUNCTION("""COMPUTED_VALUE"""),2.6666666666666665)</f>
        <v>2.666666667</v>
      </c>
      <c r="E71" s="3">
        <f>IFERROR(__xludf.DUMMYFUNCTION("""COMPUTED_VALUE"""),3.75)</f>
        <v>3.75</v>
      </c>
      <c r="F71" s="3">
        <f>IFERROR(__xludf.DUMMYFUNCTION("""COMPUTED_VALUE"""),3.111111111111111)</f>
        <v>3.111111111</v>
      </c>
      <c r="G71" s="3">
        <f>IFERROR(__xludf.DUMMYFUNCTION("""COMPUTED_VALUE"""),2.6666666666666665)</f>
        <v>2.666666667</v>
      </c>
      <c r="H71" s="3">
        <f>IFERROR(__xludf.DUMMYFUNCTION("""COMPUTED_VALUE"""),3.0)</f>
        <v>3</v>
      </c>
      <c r="I71" s="3">
        <f>IFERROR(__xludf.DUMMYFUNCTION("""COMPUTED_VALUE"""),4.0)</f>
        <v>4</v>
      </c>
      <c r="J71" s="3">
        <f>IFERROR(__xludf.DUMMYFUNCTION("""COMPUTED_VALUE"""),1.2)</f>
        <v>1.2</v>
      </c>
      <c r="K71" s="3">
        <f>IFERROR(__xludf.DUMMYFUNCTION("""COMPUTED_VALUE"""),2.0)</f>
        <v>2</v>
      </c>
      <c r="L71" s="4">
        <f t="shared" si="2"/>
        <v>3.199074074</v>
      </c>
      <c r="M71" s="4" t="str">
        <f t="shared" si="3"/>
        <v>MODERATE</v>
      </c>
      <c r="N71" s="3"/>
      <c r="O71" s="3"/>
      <c r="P71" s="3">
        <f>IFERROR(__xludf.DUMMYFUNCTION("""COMPUTED_VALUE"""),1.7142857142857142)</f>
        <v>1.714285714</v>
      </c>
      <c r="Q71" s="4">
        <f t="shared" si="4"/>
        <v>2.422671958</v>
      </c>
    </row>
    <row r="72">
      <c r="A72" s="3" t="str">
        <f>IFERROR(__xludf.DUMMYFUNCTION("""COMPUTED_VALUE"""),"Jacob Tambunting")</f>
        <v>Jacob Tambunting</v>
      </c>
      <c r="B72" s="3">
        <f>IFERROR(__xludf.DUMMYFUNCTION("""COMPUTED_VALUE"""),4.0)</f>
        <v>4</v>
      </c>
      <c r="C72" s="4" t="str">
        <f t="shared" si="1"/>
        <v>HEAVY</v>
      </c>
      <c r="D72" s="3">
        <f>IFERROR(__xludf.DUMMYFUNCTION("""COMPUTED_VALUE"""),3.4444444444444446)</f>
        <v>3.444444444</v>
      </c>
      <c r="E72" s="3">
        <f>IFERROR(__xludf.DUMMYFUNCTION("""COMPUTED_VALUE"""),4.0)</f>
        <v>4</v>
      </c>
      <c r="F72" s="3">
        <f>IFERROR(__xludf.DUMMYFUNCTION("""COMPUTED_VALUE"""),3.3333333333333335)</f>
        <v>3.333333333</v>
      </c>
      <c r="G72" s="3">
        <f>IFERROR(__xludf.DUMMYFUNCTION("""COMPUTED_VALUE"""),3.6666666666666665)</f>
        <v>3.666666667</v>
      </c>
      <c r="H72" s="3">
        <f>IFERROR(__xludf.DUMMYFUNCTION("""COMPUTED_VALUE"""),4.5)</f>
        <v>4.5</v>
      </c>
      <c r="I72" s="3">
        <f>IFERROR(__xludf.DUMMYFUNCTION("""COMPUTED_VALUE"""),5.0)</f>
        <v>5</v>
      </c>
      <c r="J72" s="3">
        <f>IFERROR(__xludf.DUMMYFUNCTION("""COMPUTED_VALUE"""),2.4)</f>
        <v>2.4</v>
      </c>
      <c r="K72" s="3">
        <f>IFERROR(__xludf.DUMMYFUNCTION("""COMPUTED_VALUE"""),1.3333333333333333)</f>
        <v>1.333333333</v>
      </c>
      <c r="L72" s="4">
        <f t="shared" si="2"/>
        <v>3.990740741</v>
      </c>
      <c r="M72" s="4" t="str">
        <f t="shared" si="3"/>
        <v>MODERATE</v>
      </c>
      <c r="N72" s="3"/>
      <c r="O72" s="3"/>
      <c r="P72" s="3">
        <f>IFERROR(__xludf.DUMMYFUNCTION("""COMPUTED_VALUE"""),4.0)</f>
        <v>4</v>
      </c>
      <c r="Q72" s="4">
        <f t="shared" si="4"/>
        <v>3.344814815</v>
      </c>
    </row>
    <row r="73">
      <c r="A73" s="3" t="str">
        <f>IFERROR(__xludf.DUMMYFUNCTION("""COMPUTED_VALUE"""),"Robee Ng")</f>
        <v>Robee Ng</v>
      </c>
      <c r="B73" s="3">
        <f>IFERROR(__xludf.DUMMYFUNCTION("""COMPUTED_VALUE"""),6.142857142857143)</f>
        <v>6.142857143</v>
      </c>
      <c r="C73" s="4" t="str">
        <f t="shared" si="1"/>
        <v>HEAVY</v>
      </c>
      <c r="D73" s="3">
        <f>IFERROR(__xludf.DUMMYFUNCTION("""COMPUTED_VALUE"""),3.888888888888889)</f>
        <v>3.888888889</v>
      </c>
      <c r="E73" s="3">
        <f>IFERROR(__xludf.DUMMYFUNCTION("""COMPUTED_VALUE"""),4.0)</f>
        <v>4</v>
      </c>
      <c r="F73" s="3">
        <f>IFERROR(__xludf.DUMMYFUNCTION("""COMPUTED_VALUE"""),3.5555555555555554)</f>
        <v>3.555555556</v>
      </c>
      <c r="G73" s="3">
        <f>IFERROR(__xludf.DUMMYFUNCTION("""COMPUTED_VALUE"""),2.0)</f>
        <v>2</v>
      </c>
      <c r="H73" s="3">
        <f>IFERROR(__xludf.DUMMYFUNCTION("""COMPUTED_VALUE"""),3.75)</f>
        <v>3.75</v>
      </c>
      <c r="I73" s="3">
        <f>IFERROR(__xludf.DUMMYFUNCTION("""COMPUTED_VALUE"""),4.333333333333333)</f>
        <v>4.333333333</v>
      </c>
      <c r="J73" s="3">
        <f>IFERROR(__xludf.DUMMYFUNCTION("""COMPUTED_VALUE"""),3.0)</f>
        <v>3</v>
      </c>
      <c r="K73" s="3">
        <f>IFERROR(__xludf.DUMMYFUNCTION("""COMPUTED_VALUE"""),3.0)</f>
        <v>3</v>
      </c>
      <c r="L73" s="4">
        <f t="shared" si="2"/>
        <v>3.587962963</v>
      </c>
      <c r="M73" s="4" t="str">
        <f t="shared" si="3"/>
        <v>MODERATE</v>
      </c>
      <c r="N73" s="3"/>
      <c r="O73" s="3"/>
      <c r="P73" s="3">
        <f>IFERROR(__xludf.DUMMYFUNCTION("""COMPUTED_VALUE"""),6.142857142857143)</f>
        <v>6.142857143</v>
      </c>
      <c r="Q73" s="4">
        <f t="shared" si="4"/>
        <v>4.012830688</v>
      </c>
    </row>
    <row r="74">
      <c r="A74" s="3" t="str">
        <f>IFERROR(__xludf.DUMMYFUNCTION("""COMPUTED_VALUE"""),"Juan Aruego")</f>
        <v>Juan Aruego</v>
      </c>
      <c r="B74" s="3">
        <f>IFERROR(__xludf.DUMMYFUNCTION("""COMPUTED_VALUE"""),3.5714285714285716)</f>
        <v>3.571428571</v>
      </c>
      <c r="C74" s="4" t="str">
        <f t="shared" si="1"/>
        <v>MEDIUM</v>
      </c>
      <c r="D74" s="3">
        <f>IFERROR(__xludf.DUMMYFUNCTION("""COMPUTED_VALUE"""),4.0)</f>
        <v>4</v>
      </c>
      <c r="E74" s="3">
        <f>IFERROR(__xludf.DUMMYFUNCTION("""COMPUTED_VALUE"""),4.75)</f>
        <v>4.75</v>
      </c>
      <c r="F74" s="3">
        <f>IFERROR(__xludf.DUMMYFUNCTION("""COMPUTED_VALUE"""),4.666666666666667)</f>
        <v>4.666666667</v>
      </c>
      <c r="G74" s="3">
        <f>IFERROR(__xludf.DUMMYFUNCTION("""COMPUTED_VALUE"""),4.0)</f>
        <v>4</v>
      </c>
      <c r="H74" s="3">
        <f>IFERROR(__xludf.DUMMYFUNCTION("""COMPUTED_VALUE"""),4.25)</f>
        <v>4.25</v>
      </c>
      <c r="I74" s="3">
        <f>IFERROR(__xludf.DUMMYFUNCTION("""COMPUTED_VALUE"""),5.0)</f>
        <v>5</v>
      </c>
      <c r="J74" s="3">
        <f>IFERROR(__xludf.DUMMYFUNCTION("""COMPUTED_VALUE"""),2.0)</f>
        <v>2</v>
      </c>
      <c r="K74" s="3">
        <f>IFERROR(__xludf.DUMMYFUNCTION("""COMPUTED_VALUE"""),2.6666666666666665)</f>
        <v>2.666666667</v>
      </c>
      <c r="L74" s="4">
        <f t="shared" si="2"/>
        <v>4.444444444</v>
      </c>
      <c r="M74" s="4" t="str">
        <f t="shared" si="3"/>
        <v>HIGH</v>
      </c>
      <c r="N74" s="3"/>
      <c r="O74" s="3"/>
      <c r="P74" s="3">
        <f>IFERROR(__xludf.DUMMYFUNCTION("""COMPUTED_VALUE"""),3.5714285714285716)</f>
        <v>3.571428571</v>
      </c>
      <c r="Q74" s="4">
        <f t="shared" si="4"/>
        <v>3.536507937</v>
      </c>
    </row>
    <row r="75">
      <c r="A75" s="3" t="str">
        <f>IFERROR(__xludf.DUMMYFUNCTION("""COMPUTED_VALUE"""),"Jhaztyn Garcia")</f>
        <v>Jhaztyn Garcia</v>
      </c>
      <c r="B75" s="3">
        <f>IFERROR(__xludf.DUMMYFUNCTION("""COMPUTED_VALUE"""),2.2857142857142856)</f>
        <v>2.285714286</v>
      </c>
      <c r="C75" s="4" t="str">
        <f t="shared" si="1"/>
        <v>MEDIUM</v>
      </c>
      <c r="D75" s="3">
        <f>IFERROR(__xludf.DUMMYFUNCTION("""COMPUTED_VALUE"""),4.111111111111111)</f>
        <v>4.111111111</v>
      </c>
      <c r="E75" s="3">
        <f>IFERROR(__xludf.DUMMYFUNCTION("""COMPUTED_VALUE"""),4.25)</f>
        <v>4.25</v>
      </c>
      <c r="F75" s="3">
        <f>IFERROR(__xludf.DUMMYFUNCTION("""COMPUTED_VALUE"""),4.0)</f>
        <v>4</v>
      </c>
      <c r="G75" s="3">
        <f>IFERROR(__xludf.DUMMYFUNCTION("""COMPUTED_VALUE"""),3.3333333333333335)</f>
        <v>3.333333333</v>
      </c>
      <c r="H75" s="3">
        <f>IFERROR(__xludf.DUMMYFUNCTION("""COMPUTED_VALUE"""),4.0)</f>
        <v>4</v>
      </c>
      <c r="I75" s="3">
        <f>IFERROR(__xludf.DUMMYFUNCTION("""COMPUTED_VALUE"""),4.666666666666667)</f>
        <v>4.666666667</v>
      </c>
      <c r="J75" s="3">
        <f>IFERROR(__xludf.DUMMYFUNCTION("""COMPUTED_VALUE"""),3.0)</f>
        <v>3</v>
      </c>
      <c r="K75" s="3">
        <f>IFERROR(__xludf.DUMMYFUNCTION("""COMPUTED_VALUE"""),2.6666666666666665)</f>
        <v>2.666666667</v>
      </c>
      <c r="L75" s="4">
        <f t="shared" si="2"/>
        <v>4.060185185</v>
      </c>
      <c r="M75" s="4" t="str">
        <f t="shared" si="3"/>
        <v>HIGH</v>
      </c>
      <c r="N75" s="3"/>
      <c r="O75" s="3"/>
      <c r="P75" s="3">
        <f>IFERROR(__xludf.DUMMYFUNCTION("""COMPUTED_VALUE"""),2.2857142857142856)</f>
        <v>2.285714286</v>
      </c>
      <c r="Q75" s="4">
        <f t="shared" si="4"/>
        <v>3.335846561</v>
      </c>
    </row>
    <row r="76">
      <c r="A76" s="3" t="str">
        <f>IFERROR(__xludf.DUMMYFUNCTION("""COMPUTED_VALUE"""),"Alissa Evangelista ")</f>
        <v>Alissa Evangelista </v>
      </c>
      <c r="B76" s="3">
        <f>IFERROR(__xludf.DUMMYFUNCTION("""COMPUTED_VALUE"""),0.5714285714285715)</f>
        <v>0.5714285714</v>
      </c>
      <c r="C76" s="4" t="str">
        <f t="shared" si="1"/>
        <v>LIGHT</v>
      </c>
      <c r="D76" s="3">
        <f>IFERROR(__xludf.DUMMYFUNCTION("""COMPUTED_VALUE"""),4.111111111111111)</f>
        <v>4.111111111</v>
      </c>
      <c r="E76" s="3">
        <f>IFERROR(__xludf.DUMMYFUNCTION("""COMPUTED_VALUE"""),3.5)</f>
        <v>3.5</v>
      </c>
      <c r="F76" s="3">
        <f>IFERROR(__xludf.DUMMYFUNCTION("""COMPUTED_VALUE"""),3.5555555555555554)</f>
        <v>3.555555556</v>
      </c>
      <c r="G76" s="3">
        <f>IFERROR(__xludf.DUMMYFUNCTION("""COMPUTED_VALUE"""),3.6666666666666665)</f>
        <v>3.666666667</v>
      </c>
      <c r="H76" s="3">
        <f>IFERROR(__xludf.DUMMYFUNCTION("""COMPUTED_VALUE"""),4.5)</f>
        <v>4.5</v>
      </c>
      <c r="I76" s="3">
        <f>IFERROR(__xludf.DUMMYFUNCTION("""COMPUTED_VALUE"""),5.0)</f>
        <v>5</v>
      </c>
      <c r="J76" s="3">
        <f>IFERROR(__xludf.DUMMYFUNCTION("""COMPUTED_VALUE"""),2.8)</f>
        <v>2.8</v>
      </c>
      <c r="K76" s="3">
        <f>IFERROR(__xludf.DUMMYFUNCTION("""COMPUTED_VALUE"""),3.6666666666666665)</f>
        <v>3.666666667</v>
      </c>
      <c r="L76" s="4">
        <f t="shared" si="2"/>
        <v>4.055555556</v>
      </c>
      <c r="M76" s="4" t="str">
        <f t="shared" si="3"/>
        <v>HIGH</v>
      </c>
      <c r="N76" s="3"/>
      <c r="O76" s="3"/>
      <c r="P76" s="3">
        <f>IFERROR(__xludf.DUMMYFUNCTION("""COMPUTED_VALUE"""),0.5714285714285715)</f>
        <v>0.5714285714</v>
      </c>
      <c r="Q76" s="4">
        <f t="shared" si="4"/>
        <v>3.218730159</v>
      </c>
    </row>
    <row r="77">
      <c r="A77" s="3" t="str">
        <f>IFERROR(__xludf.DUMMYFUNCTION("""COMPUTED_VALUE"""),"Eliane Santos")</f>
        <v>Eliane Santos</v>
      </c>
      <c r="B77" s="3">
        <f>IFERROR(__xludf.DUMMYFUNCTION("""COMPUTED_VALUE"""),6.0)</f>
        <v>6</v>
      </c>
      <c r="C77" s="4" t="str">
        <f t="shared" si="1"/>
        <v>HEAVY</v>
      </c>
      <c r="D77" s="3">
        <f>IFERROR(__xludf.DUMMYFUNCTION("""COMPUTED_VALUE"""),3.111111111111111)</f>
        <v>3.111111111</v>
      </c>
      <c r="E77" s="3">
        <f>IFERROR(__xludf.DUMMYFUNCTION("""COMPUTED_VALUE"""),4.5)</f>
        <v>4.5</v>
      </c>
      <c r="F77" s="3">
        <f>IFERROR(__xludf.DUMMYFUNCTION("""COMPUTED_VALUE"""),3.4444444444444446)</f>
        <v>3.444444444</v>
      </c>
      <c r="G77" s="3">
        <f>IFERROR(__xludf.DUMMYFUNCTION("""COMPUTED_VALUE"""),3.0)</f>
        <v>3</v>
      </c>
      <c r="H77" s="3">
        <f>IFERROR(__xludf.DUMMYFUNCTION("""COMPUTED_VALUE"""),4.25)</f>
        <v>4.25</v>
      </c>
      <c r="I77" s="3">
        <f>IFERROR(__xludf.DUMMYFUNCTION("""COMPUTED_VALUE"""),3.0)</f>
        <v>3</v>
      </c>
      <c r="J77" s="3">
        <f>IFERROR(__xludf.DUMMYFUNCTION("""COMPUTED_VALUE"""),1.0)</f>
        <v>1</v>
      </c>
      <c r="K77" s="3">
        <f>IFERROR(__xludf.DUMMYFUNCTION("""COMPUTED_VALUE"""),1.0)</f>
        <v>1</v>
      </c>
      <c r="L77" s="4">
        <f t="shared" si="2"/>
        <v>3.550925926</v>
      </c>
      <c r="M77" s="4" t="str">
        <f t="shared" si="3"/>
        <v>MODERATE</v>
      </c>
      <c r="N77" s="3"/>
      <c r="O77" s="3"/>
      <c r="P77" s="3">
        <f>IFERROR(__xludf.DUMMYFUNCTION("""COMPUTED_VALUE"""),6.0)</f>
        <v>6</v>
      </c>
      <c r="Q77" s="4">
        <f t="shared" si="4"/>
        <v>2.910185185</v>
      </c>
    </row>
    <row r="78">
      <c r="A78" s="3" t="str">
        <f>IFERROR(__xludf.DUMMYFUNCTION("""COMPUTED_VALUE"""),"Ria Querido")</f>
        <v>Ria Querido</v>
      </c>
      <c r="B78" s="3">
        <f>IFERROR(__xludf.DUMMYFUNCTION("""COMPUTED_VALUE"""),1.7142857142857142)</f>
        <v>1.714285714</v>
      </c>
      <c r="C78" s="4" t="str">
        <f t="shared" si="1"/>
        <v>LIGHT</v>
      </c>
      <c r="D78" s="3">
        <f>IFERROR(__xludf.DUMMYFUNCTION("""COMPUTED_VALUE"""),4.0)</f>
        <v>4</v>
      </c>
      <c r="E78" s="3">
        <f>IFERROR(__xludf.DUMMYFUNCTION("""COMPUTED_VALUE"""),4.25)</f>
        <v>4.25</v>
      </c>
      <c r="F78" s="3">
        <f>IFERROR(__xludf.DUMMYFUNCTION("""COMPUTED_VALUE"""),3.5555555555555554)</f>
        <v>3.555555556</v>
      </c>
      <c r="G78" s="3">
        <f>IFERROR(__xludf.DUMMYFUNCTION("""COMPUTED_VALUE"""),3.3333333333333335)</f>
        <v>3.333333333</v>
      </c>
      <c r="H78" s="3">
        <f>IFERROR(__xludf.DUMMYFUNCTION("""COMPUTED_VALUE"""),3.75)</f>
        <v>3.75</v>
      </c>
      <c r="I78" s="3">
        <f>IFERROR(__xludf.DUMMYFUNCTION("""COMPUTED_VALUE"""),5.0)</f>
        <v>5</v>
      </c>
      <c r="J78" s="3">
        <f>IFERROR(__xludf.DUMMYFUNCTION("""COMPUTED_VALUE"""),1.6)</f>
        <v>1.6</v>
      </c>
      <c r="K78" s="3">
        <f>IFERROR(__xludf.DUMMYFUNCTION("""COMPUTED_VALUE"""),2.3333333333333335)</f>
        <v>2.333333333</v>
      </c>
      <c r="L78" s="4">
        <f t="shared" si="2"/>
        <v>3.981481481</v>
      </c>
      <c r="M78" s="4" t="str">
        <f t="shared" si="3"/>
        <v>MODERATE</v>
      </c>
      <c r="N78" s="3"/>
      <c r="O78" s="3"/>
      <c r="P78" s="3">
        <f>IFERROR(__xludf.DUMMYFUNCTION("""COMPUTED_VALUE"""),1.7142857142857142)</f>
        <v>1.714285714</v>
      </c>
      <c r="Q78" s="4">
        <f t="shared" si="4"/>
        <v>2.925820106</v>
      </c>
    </row>
    <row r="79">
      <c r="A79" s="3" t="str">
        <f>IFERROR(__xludf.DUMMYFUNCTION("""COMPUTED_VALUE"""),"Ryanna Syvel Esteves")</f>
        <v>Ryanna Syvel Esteves</v>
      </c>
      <c r="B79" s="3">
        <f>IFERROR(__xludf.DUMMYFUNCTION("""COMPUTED_VALUE"""),3.0)</f>
        <v>3</v>
      </c>
      <c r="C79" s="4" t="str">
        <f t="shared" si="1"/>
        <v>MEDIUM</v>
      </c>
      <c r="D79" s="3">
        <f>IFERROR(__xludf.DUMMYFUNCTION("""COMPUTED_VALUE"""),4.111111111111111)</f>
        <v>4.111111111</v>
      </c>
      <c r="E79" s="3">
        <f>IFERROR(__xludf.DUMMYFUNCTION("""COMPUTED_VALUE"""),3.75)</f>
        <v>3.75</v>
      </c>
      <c r="F79" s="3">
        <f>IFERROR(__xludf.DUMMYFUNCTION("""COMPUTED_VALUE"""),2.5555555555555554)</f>
        <v>2.555555556</v>
      </c>
      <c r="G79" s="3">
        <f>IFERROR(__xludf.DUMMYFUNCTION("""COMPUTED_VALUE"""),4.0)</f>
        <v>4</v>
      </c>
      <c r="H79" s="3">
        <f>IFERROR(__xludf.DUMMYFUNCTION("""COMPUTED_VALUE"""),4.5)</f>
        <v>4.5</v>
      </c>
      <c r="I79" s="3">
        <f>IFERROR(__xludf.DUMMYFUNCTION("""COMPUTED_VALUE"""),5.0)</f>
        <v>5</v>
      </c>
      <c r="J79" s="3">
        <f>IFERROR(__xludf.DUMMYFUNCTION("""COMPUTED_VALUE"""),4.2)</f>
        <v>4.2</v>
      </c>
      <c r="K79" s="3">
        <f>IFERROR(__xludf.DUMMYFUNCTION("""COMPUTED_VALUE"""),4.0)</f>
        <v>4</v>
      </c>
      <c r="L79" s="4">
        <f t="shared" si="2"/>
        <v>3.986111111</v>
      </c>
      <c r="M79" s="4" t="str">
        <f t="shared" si="3"/>
        <v>MODERATE</v>
      </c>
      <c r="N79" s="3"/>
      <c r="O79" s="3"/>
      <c r="P79" s="3">
        <f>IFERROR(__xludf.DUMMYFUNCTION("""COMPUTED_VALUE"""),3.0)</f>
        <v>3</v>
      </c>
      <c r="Q79" s="4">
        <f t="shared" si="4"/>
        <v>4.037222222</v>
      </c>
    </row>
    <row r="80">
      <c r="A80" s="3" t="str">
        <f>IFERROR(__xludf.DUMMYFUNCTION("""COMPUTED_VALUE"""),"Mellah Oandasan ")</f>
        <v>Mellah Oandasan </v>
      </c>
      <c r="B80" s="3">
        <f>IFERROR(__xludf.DUMMYFUNCTION("""COMPUTED_VALUE"""),9.857142857142858)</f>
        <v>9.857142857</v>
      </c>
      <c r="C80" s="4" t="str">
        <f t="shared" si="1"/>
        <v>HEAVY</v>
      </c>
      <c r="D80" s="3">
        <f>IFERROR(__xludf.DUMMYFUNCTION("""COMPUTED_VALUE"""),4.111111111111111)</f>
        <v>4.111111111</v>
      </c>
      <c r="E80" s="3">
        <f>IFERROR(__xludf.DUMMYFUNCTION("""COMPUTED_VALUE"""),4.25)</f>
        <v>4.25</v>
      </c>
      <c r="F80" s="3">
        <f>IFERROR(__xludf.DUMMYFUNCTION("""COMPUTED_VALUE"""),3.7777777777777777)</f>
        <v>3.777777778</v>
      </c>
      <c r="G80" s="3">
        <f>IFERROR(__xludf.DUMMYFUNCTION("""COMPUTED_VALUE"""),3.3333333333333335)</f>
        <v>3.333333333</v>
      </c>
      <c r="H80" s="3">
        <f>IFERROR(__xludf.DUMMYFUNCTION("""COMPUTED_VALUE"""),3.5)</f>
        <v>3.5</v>
      </c>
      <c r="I80" s="3">
        <f>IFERROR(__xludf.DUMMYFUNCTION("""COMPUTED_VALUE"""),4.666666666666667)</f>
        <v>4.666666667</v>
      </c>
      <c r="J80" s="3">
        <f>IFERROR(__xludf.DUMMYFUNCTION("""COMPUTED_VALUE"""),3.2)</f>
        <v>3.2</v>
      </c>
      <c r="K80" s="3">
        <f>IFERROR(__xludf.DUMMYFUNCTION("""COMPUTED_VALUE"""),4.0)</f>
        <v>4</v>
      </c>
      <c r="L80" s="4">
        <f t="shared" si="2"/>
        <v>3.939814815</v>
      </c>
      <c r="M80" s="4" t="str">
        <f t="shared" si="3"/>
        <v>MODERATE</v>
      </c>
      <c r="N80" s="3"/>
      <c r="O80" s="3"/>
      <c r="P80" s="3">
        <f>IFERROR(__xludf.DUMMYFUNCTION("""COMPUTED_VALUE"""),9.857142857142858)</f>
        <v>9.857142857</v>
      </c>
      <c r="Q80" s="4">
        <f t="shared" si="4"/>
        <v>5.132724868</v>
      </c>
    </row>
    <row r="81">
      <c r="A81" s="3" t="str">
        <f>IFERROR(__xludf.DUMMYFUNCTION("""COMPUTED_VALUE"""),"Antoinette")</f>
        <v>Antoinette</v>
      </c>
      <c r="B81" s="3">
        <f>IFERROR(__xludf.DUMMYFUNCTION("""COMPUTED_VALUE"""),14.571428571428571)</f>
        <v>14.57142857</v>
      </c>
      <c r="C81" s="4" t="str">
        <f t="shared" si="1"/>
        <v>HEAVY</v>
      </c>
      <c r="D81" s="3">
        <f>IFERROR(__xludf.DUMMYFUNCTION("""COMPUTED_VALUE"""),4.333333333333333)</f>
        <v>4.333333333</v>
      </c>
      <c r="E81" s="3">
        <f>IFERROR(__xludf.DUMMYFUNCTION("""COMPUTED_VALUE"""),3.25)</f>
        <v>3.25</v>
      </c>
      <c r="F81" s="3">
        <f>IFERROR(__xludf.DUMMYFUNCTION("""COMPUTED_VALUE"""),3.4444444444444446)</f>
        <v>3.444444444</v>
      </c>
      <c r="G81" s="3">
        <f>IFERROR(__xludf.DUMMYFUNCTION("""COMPUTED_VALUE"""),3.3333333333333335)</f>
        <v>3.333333333</v>
      </c>
      <c r="H81" s="3">
        <f>IFERROR(__xludf.DUMMYFUNCTION("""COMPUTED_VALUE"""),2.25)</f>
        <v>2.25</v>
      </c>
      <c r="I81" s="3">
        <f>IFERROR(__xludf.DUMMYFUNCTION("""COMPUTED_VALUE"""),4.333333333333333)</f>
        <v>4.333333333</v>
      </c>
      <c r="J81" s="3">
        <f>IFERROR(__xludf.DUMMYFUNCTION("""COMPUTED_VALUE"""),4.2)</f>
        <v>4.2</v>
      </c>
      <c r="K81" s="3">
        <f>IFERROR(__xludf.DUMMYFUNCTION("""COMPUTED_VALUE"""),3.6666666666666665)</f>
        <v>3.666666667</v>
      </c>
      <c r="L81" s="4">
        <f t="shared" si="2"/>
        <v>3.490740741</v>
      </c>
      <c r="M81" s="4" t="str">
        <f t="shared" si="3"/>
        <v>MODERATE</v>
      </c>
      <c r="N81" s="3"/>
      <c r="O81" s="3"/>
      <c r="P81" s="3">
        <f>IFERROR(__xludf.DUMMYFUNCTION("""COMPUTED_VALUE"""),14.571428571428571)</f>
        <v>14.57142857</v>
      </c>
      <c r="Q81" s="4">
        <f t="shared" si="4"/>
        <v>6.052433862</v>
      </c>
    </row>
    <row r="82">
      <c r="A82" s="3" t="str">
        <f>IFERROR(__xludf.DUMMYFUNCTION("""COMPUTED_VALUE"""),"Kaelen Reyes")</f>
        <v>Kaelen Reyes</v>
      </c>
      <c r="B82" s="3">
        <f>IFERROR(__xludf.DUMMYFUNCTION("""COMPUTED_VALUE"""),3.2857142857142856)</f>
        <v>3.285714286</v>
      </c>
      <c r="C82" s="4" t="str">
        <f t="shared" si="1"/>
        <v>MEDIUM</v>
      </c>
      <c r="D82" s="3">
        <f>IFERROR(__xludf.DUMMYFUNCTION("""COMPUTED_VALUE"""),4.0)</f>
        <v>4</v>
      </c>
      <c r="E82" s="3">
        <f>IFERROR(__xludf.DUMMYFUNCTION("""COMPUTED_VALUE"""),3.0)</f>
        <v>3</v>
      </c>
      <c r="F82" s="3">
        <f>IFERROR(__xludf.DUMMYFUNCTION("""COMPUTED_VALUE"""),3.4444444444444446)</f>
        <v>3.444444444</v>
      </c>
      <c r="G82" s="3">
        <f>IFERROR(__xludf.DUMMYFUNCTION("""COMPUTED_VALUE"""),3.6666666666666665)</f>
        <v>3.666666667</v>
      </c>
      <c r="H82" s="3">
        <f>IFERROR(__xludf.DUMMYFUNCTION("""COMPUTED_VALUE"""),3.25)</f>
        <v>3.25</v>
      </c>
      <c r="I82" s="3">
        <f>IFERROR(__xludf.DUMMYFUNCTION("""COMPUTED_VALUE"""),4.0)</f>
        <v>4</v>
      </c>
      <c r="J82" s="3">
        <f>IFERROR(__xludf.DUMMYFUNCTION("""COMPUTED_VALUE"""),2.4)</f>
        <v>2.4</v>
      </c>
      <c r="K82" s="3">
        <f>IFERROR(__xludf.DUMMYFUNCTION("""COMPUTED_VALUE"""),4.0)</f>
        <v>4</v>
      </c>
      <c r="L82" s="4">
        <f t="shared" si="2"/>
        <v>3.560185185</v>
      </c>
      <c r="M82" s="4" t="str">
        <f t="shared" si="3"/>
        <v>MODERATE</v>
      </c>
      <c r="N82" s="3"/>
      <c r="O82" s="3"/>
      <c r="P82" s="3">
        <f>IFERROR(__xludf.DUMMYFUNCTION("""COMPUTED_VALUE"""),3.2857142857142856)</f>
        <v>3.285714286</v>
      </c>
      <c r="Q82" s="4">
        <f t="shared" si="4"/>
        <v>3.449179894</v>
      </c>
    </row>
    <row r="83">
      <c r="A83" s="3" t="str">
        <f>IFERROR(__xludf.DUMMYFUNCTION("""COMPUTED_VALUE"""),"Cora Vega")</f>
        <v>Cora Vega</v>
      </c>
      <c r="B83" s="3">
        <f>IFERROR(__xludf.DUMMYFUNCTION("""COMPUTED_VALUE"""),5.857142857142857)</f>
        <v>5.857142857</v>
      </c>
      <c r="C83" s="4" t="str">
        <f t="shared" si="1"/>
        <v>HEAVY</v>
      </c>
      <c r="D83" s="3">
        <f>IFERROR(__xludf.DUMMYFUNCTION("""COMPUTED_VALUE"""),4.222222222222222)</f>
        <v>4.222222222</v>
      </c>
      <c r="E83" s="3">
        <f>IFERROR(__xludf.DUMMYFUNCTION("""COMPUTED_VALUE"""),4.25)</f>
        <v>4.25</v>
      </c>
      <c r="F83" s="3">
        <f>IFERROR(__xludf.DUMMYFUNCTION("""COMPUTED_VALUE"""),4.222222222222222)</f>
        <v>4.222222222</v>
      </c>
      <c r="G83" s="3">
        <f>IFERROR(__xludf.DUMMYFUNCTION("""COMPUTED_VALUE"""),4.666666666666667)</f>
        <v>4.666666667</v>
      </c>
      <c r="H83" s="3">
        <f>IFERROR(__xludf.DUMMYFUNCTION("""COMPUTED_VALUE"""),3.75)</f>
        <v>3.75</v>
      </c>
      <c r="I83" s="3">
        <f>IFERROR(__xludf.DUMMYFUNCTION("""COMPUTED_VALUE"""),4.666666666666667)</f>
        <v>4.666666667</v>
      </c>
      <c r="J83" s="3">
        <f>IFERROR(__xludf.DUMMYFUNCTION("""COMPUTED_VALUE"""),2.8)</f>
        <v>2.8</v>
      </c>
      <c r="K83" s="3">
        <f>IFERROR(__xludf.DUMMYFUNCTION("""COMPUTED_VALUE"""),3.6666666666666665)</f>
        <v>3.666666667</v>
      </c>
      <c r="L83" s="4">
        <f t="shared" si="2"/>
        <v>4.296296296</v>
      </c>
      <c r="M83" s="4" t="str">
        <f t="shared" si="3"/>
        <v>HIGH</v>
      </c>
      <c r="N83" s="3"/>
      <c r="O83" s="3"/>
      <c r="P83" s="3">
        <f>IFERROR(__xludf.DUMMYFUNCTION("""COMPUTED_VALUE"""),5.857142857142857)</f>
        <v>5.857142857</v>
      </c>
      <c r="Q83" s="4">
        <f t="shared" si="4"/>
        <v>4.257354497</v>
      </c>
    </row>
    <row r="84">
      <c r="A84" s="3" t="str">
        <f>IFERROR(__xludf.DUMMYFUNCTION("""COMPUTED_VALUE"""),"Christian Vergara")</f>
        <v>Christian Vergara</v>
      </c>
      <c r="B84" s="3">
        <f>IFERROR(__xludf.DUMMYFUNCTION("""COMPUTED_VALUE"""),7.714285714285714)</f>
        <v>7.714285714</v>
      </c>
      <c r="C84" s="4" t="str">
        <f t="shared" si="1"/>
        <v>HEAVY</v>
      </c>
      <c r="D84" s="3">
        <f>IFERROR(__xludf.DUMMYFUNCTION("""COMPUTED_VALUE"""),3.4444444444444446)</f>
        <v>3.444444444</v>
      </c>
      <c r="E84" s="3">
        <f>IFERROR(__xludf.DUMMYFUNCTION("""COMPUTED_VALUE"""),4.0)</f>
        <v>4</v>
      </c>
      <c r="F84" s="3">
        <f>IFERROR(__xludf.DUMMYFUNCTION("""COMPUTED_VALUE"""),3.5555555555555554)</f>
        <v>3.555555556</v>
      </c>
      <c r="G84" s="3">
        <f>IFERROR(__xludf.DUMMYFUNCTION("""COMPUTED_VALUE"""),5.0)</f>
        <v>5</v>
      </c>
      <c r="H84" s="3">
        <f>IFERROR(__xludf.DUMMYFUNCTION("""COMPUTED_VALUE"""),4.25)</f>
        <v>4.25</v>
      </c>
      <c r="I84" s="3">
        <f>IFERROR(__xludf.DUMMYFUNCTION("""COMPUTED_VALUE"""),5.0)</f>
        <v>5</v>
      </c>
      <c r="J84" s="3">
        <f>IFERROR(__xludf.DUMMYFUNCTION("""COMPUTED_VALUE"""),2.8)</f>
        <v>2.8</v>
      </c>
      <c r="K84" s="3">
        <f>IFERROR(__xludf.DUMMYFUNCTION("""COMPUTED_VALUE"""),3.0)</f>
        <v>3</v>
      </c>
      <c r="L84" s="4">
        <f t="shared" si="2"/>
        <v>4.208333333</v>
      </c>
      <c r="M84" s="4" t="str">
        <f t="shared" si="3"/>
        <v>HIGH</v>
      </c>
      <c r="N84" s="3"/>
      <c r="O84" s="3"/>
      <c r="P84" s="3">
        <f>IFERROR(__xludf.DUMMYFUNCTION("""COMPUTED_VALUE"""),7.714285714285714)</f>
        <v>7.714285714</v>
      </c>
      <c r="Q84" s="4">
        <f t="shared" si="4"/>
        <v>4.54452381</v>
      </c>
    </row>
    <row r="85">
      <c r="A85" s="3" t="str">
        <f>IFERROR(__xludf.DUMMYFUNCTION("""COMPUTED_VALUE"""),"Kael De Guzman")</f>
        <v>Kael De Guzman</v>
      </c>
      <c r="B85" s="3">
        <f>IFERROR(__xludf.DUMMYFUNCTION("""COMPUTED_VALUE"""),20.571428571428573)</f>
        <v>20.57142857</v>
      </c>
      <c r="C85" s="4" t="str">
        <f t="shared" si="1"/>
        <v>HEAVY</v>
      </c>
      <c r="D85" s="3">
        <f>IFERROR(__xludf.DUMMYFUNCTION("""COMPUTED_VALUE"""),3.4444444444444446)</f>
        <v>3.444444444</v>
      </c>
      <c r="E85" s="3">
        <f>IFERROR(__xludf.DUMMYFUNCTION("""COMPUTED_VALUE"""),4.25)</f>
        <v>4.25</v>
      </c>
      <c r="F85" s="3">
        <f>IFERROR(__xludf.DUMMYFUNCTION("""COMPUTED_VALUE"""),3.0)</f>
        <v>3</v>
      </c>
      <c r="G85" s="3">
        <f>IFERROR(__xludf.DUMMYFUNCTION("""COMPUTED_VALUE"""),4.666666666666667)</f>
        <v>4.666666667</v>
      </c>
      <c r="H85" s="3">
        <f>IFERROR(__xludf.DUMMYFUNCTION("""COMPUTED_VALUE"""),4.25)</f>
        <v>4.25</v>
      </c>
      <c r="I85" s="3">
        <f>IFERROR(__xludf.DUMMYFUNCTION("""COMPUTED_VALUE"""),4.666666666666667)</f>
        <v>4.666666667</v>
      </c>
      <c r="J85" s="3">
        <f>IFERROR(__xludf.DUMMYFUNCTION("""COMPUTED_VALUE"""),4.0)</f>
        <v>4</v>
      </c>
      <c r="K85" s="3">
        <f>IFERROR(__xludf.DUMMYFUNCTION("""COMPUTED_VALUE"""),4.0)</f>
        <v>4</v>
      </c>
      <c r="L85" s="4">
        <f t="shared" si="2"/>
        <v>4.046296296</v>
      </c>
      <c r="M85" s="4" t="str">
        <f t="shared" si="3"/>
        <v>HIGH</v>
      </c>
      <c r="N85" s="3"/>
      <c r="O85" s="3"/>
      <c r="P85" s="3">
        <f>IFERROR(__xludf.DUMMYFUNCTION("""COMPUTED_VALUE"""),20.571428571428573)</f>
        <v>20.57142857</v>
      </c>
      <c r="Q85" s="4">
        <f t="shared" si="4"/>
        <v>7.456878307</v>
      </c>
    </row>
    <row r="86">
      <c r="A86" s="3" t="str">
        <f>IFERROR(__xludf.DUMMYFUNCTION("""COMPUTED_VALUE"""),"John Carlo Y. Bacani")</f>
        <v>John Carlo Y. Bacani</v>
      </c>
      <c r="B86" s="3">
        <f>IFERROR(__xludf.DUMMYFUNCTION("""COMPUTED_VALUE"""),4.428571428571429)</f>
        <v>4.428571429</v>
      </c>
      <c r="C86" s="4" t="str">
        <f t="shared" si="1"/>
        <v>HEAVY</v>
      </c>
      <c r="D86" s="3">
        <f>IFERROR(__xludf.DUMMYFUNCTION("""COMPUTED_VALUE"""),3.111111111111111)</f>
        <v>3.111111111</v>
      </c>
      <c r="E86" s="3">
        <f>IFERROR(__xludf.DUMMYFUNCTION("""COMPUTED_VALUE"""),3.75)</f>
        <v>3.75</v>
      </c>
      <c r="F86" s="3">
        <f>IFERROR(__xludf.DUMMYFUNCTION("""COMPUTED_VALUE"""),3.7777777777777777)</f>
        <v>3.777777778</v>
      </c>
      <c r="G86" s="3">
        <f>IFERROR(__xludf.DUMMYFUNCTION("""COMPUTED_VALUE"""),4.0)</f>
        <v>4</v>
      </c>
      <c r="H86" s="3">
        <f>IFERROR(__xludf.DUMMYFUNCTION("""COMPUTED_VALUE"""),4.5)</f>
        <v>4.5</v>
      </c>
      <c r="I86" s="3">
        <f>IFERROR(__xludf.DUMMYFUNCTION("""COMPUTED_VALUE"""),4.666666666666667)</f>
        <v>4.666666667</v>
      </c>
      <c r="J86" s="3">
        <f>IFERROR(__xludf.DUMMYFUNCTION("""COMPUTED_VALUE"""),2.2)</f>
        <v>2.2</v>
      </c>
      <c r="K86" s="3">
        <f>IFERROR(__xludf.DUMMYFUNCTION("""COMPUTED_VALUE"""),3.0)</f>
        <v>3</v>
      </c>
      <c r="L86" s="4">
        <f t="shared" si="2"/>
        <v>3.967592593</v>
      </c>
      <c r="M86" s="4" t="str">
        <f t="shared" si="3"/>
        <v>MODERATE</v>
      </c>
      <c r="N86" s="3"/>
      <c r="O86" s="3"/>
      <c r="P86" s="3">
        <f>IFERROR(__xludf.DUMMYFUNCTION("""COMPUTED_VALUE"""),4.428571428571429)</f>
        <v>4.428571429</v>
      </c>
      <c r="Q86" s="4">
        <f t="shared" si="4"/>
        <v>3.652566138</v>
      </c>
    </row>
    <row r="87">
      <c r="A87" s="3" t="str">
        <f>IFERROR(__xludf.DUMMYFUNCTION("""COMPUTED_VALUE"""),"Radha Gregorio")</f>
        <v>Radha Gregorio</v>
      </c>
      <c r="B87" s="3">
        <f>IFERROR(__xludf.DUMMYFUNCTION("""COMPUTED_VALUE"""),6.571428571428571)</f>
        <v>6.571428571</v>
      </c>
      <c r="C87" s="4" t="str">
        <f t="shared" si="1"/>
        <v>HEAVY</v>
      </c>
      <c r="D87" s="3">
        <f>IFERROR(__xludf.DUMMYFUNCTION("""COMPUTED_VALUE"""),4.333333333333333)</f>
        <v>4.333333333</v>
      </c>
      <c r="E87" s="3">
        <f>IFERROR(__xludf.DUMMYFUNCTION("""COMPUTED_VALUE"""),4.5)</f>
        <v>4.5</v>
      </c>
      <c r="F87" s="3">
        <f>IFERROR(__xludf.DUMMYFUNCTION("""COMPUTED_VALUE"""),3.6666666666666665)</f>
        <v>3.666666667</v>
      </c>
      <c r="G87" s="3">
        <f>IFERROR(__xludf.DUMMYFUNCTION("""COMPUTED_VALUE"""),4.0)</f>
        <v>4</v>
      </c>
      <c r="H87" s="3">
        <f>IFERROR(__xludf.DUMMYFUNCTION("""COMPUTED_VALUE"""),4.25)</f>
        <v>4.25</v>
      </c>
      <c r="I87" s="3">
        <f>IFERROR(__xludf.DUMMYFUNCTION("""COMPUTED_VALUE"""),4.0)</f>
        <v>4</v>
      </c>
      <c r="J87" s="3">
        <f>IFERROR(__xludf.DUMMYFUNCTION("""COMPUTED_VALUE"""),2.4)</f>
        <v>2.4</v>
      </c>
      <c r="K87" s="3">
        <f>IFERROR(__xludf.DUMMYFUNCTION("""COMPUTED_VALUE"""),3.6666666666666665)</f>
        <v>3.666666667</v>
      </c>
      <c r="L87" s="4">
        <f t="shared" si="2"/>
        <v>4.125</v>
      </c>
      <c r="M87" s="4" t="str">
        <f t="shared" si="3"/>
        <v>HIGH</v>
      </c>
      <c r="N87" s="3"/>
      <c r="O87" s="3"/>
      <c r="P87" s="3">
        <f>IFERROR(__xludf.DUMMYFUNCTION("""COMPUTED_VALUE"""),6.571428571428571)</f>
        <v>6.571428571</v>
      </c>
      <c r="Q87" s="4">
        <f t="shared" si="4"/>
        <v>4.152619048</v>
      </c>
    </row>
    <row r="88">
      <c r="A88" s="3" t="str">
        <f>IFERROR(__xludf.DUMMYFUNCTION("""COMPUTED_VALUE"""),"AJ")</f>
        <v>AJ</v>
      </c>
      <c r="B88" s="3">
        <f>IFERROR(__xludf.DUMMYFUNCTION("""COMPUTED_VALUE"""),6.0)</f>
        <v>6</v>
      </c>
      <c r="C88" s="4" t="str">
        <f t="shared" si="1"/>
        <v>HEAVY</v>
      </c>
      <c r="D88" s="3">
        <f>IFERROR(__xludf.DUMMYFUNCTION("""COMPUTED_VALUE"""),3.6666666666666665)</f>
        <v>3.666666667</v>
      </c>
      <c r="E88" s="3">
        <f>IFERROR(__xludf.DUMMYFUNCTION("""COMPUTED_VALUE"""),3.5)</f>
        <v>3.5</v>
      </c>
      <c r="F88" s="3">
        <f>IFERROR(__xludf.DUMMYFUNCTION("""COMPUTED_VALUE"""),3.888888888888889)</f>
        <v>3.888888889</v>
      </c>
      <c r="G88" s="3">
        <f>IFERROR(__xludf.DUMMYFUNCTION("""COMPUTED_VALUE"""),4.333333333333333)</f>
        <v>4.333333333</v>
      </c>
      <c r="H88" s="3">
        <f>IFERROR(__xludf.DUMMYFUNCTION("""COMPUTED_VALUE"""),3.5)</f>
        <v>3.5</v>
      </c>
      <c r="I88" s="3">
        <f>IFERROR(__xludf.DUMMYFUNCTION("""COMPUTED_VALUE"""),3.3333333333333335)</f>
        <v>3.333333333</v>
      </c>
      <c r="J88" s="3">
        <f>IFERROR(__xludf.DUMMYFUNCTION("""COMPUTED_VALUE"""),3.2)</f>
        <v>3.2</v>
      </c>
      <c r="K88" s="3">
        <f>IFERROR(__xludf.DUMMYFUNCTION("""COMPUTED_VALUE"""),4.0)</f>
        <v>4</v>
      </c>
      <c r="L88" s="4">
        <f t="shared" si="2"/>
        <v>3.703703704</v>
      </c>
      <c r="M88" s="4" t="str">
        <f t="shared" si="3"/>
        <v>MODERATE</v>
      </c>
      <c r="N88" s="3"/>
      <c r="O88" s="3"/>
      <c r="P88" s="3">
        <f>IFERROR(__xludf.DUMMYFUNCTION("""COMPUTED_VALUE"""),6.0)</f>
        <v>6</v>
      </c>
      <c r="Q88" s="4">
        <f t="shared" si="4"/>
        <v>4.047407407</v>
      </c>
    </row>
    <row r="89">
      <c r="A89" s="3" t="str">
        <f>IFERROR(__xludf.DUMMYFUNCTION("""COMPUTED_VALUE"""),"Rachel")</f>
        <v>Rachel</v>
      </c>
      <c r="B89" s="3">
        <f>IFERROR(__xludf.DUMMYFUNCTION("""COMPUTED_VALUE"""),1.2857142857142858)</f>
        <v>1.285714286</v>
      </c>
      <c r="C89" s="4" t="str">
        <f t="shared" si="1"/>
        <v>LIGHT</v>
      </c>
      <c r="D89" s="3">
        <f>IFERROR(__xludf.DUMMYFUNCTION("""COMPUTED_VALUE"""),4.0)</f>
        <v>4</v>
      </c>
      <c r="E89" s="3">
        <f>IFERROR(__xludf.DUMMYFUNCTION("""COMPUTED_VALUE"""),5.0)</f>
        <v>5</v>
      </c>
      <c r="F89" s="3">
        <f>IFERROR(__xludf.DUMMYFUNCTION("""COMPUTED_VALUE"""),4.444444444444445)</f>
        <v>4.444444444</v>
      </c>
      <c r="G89" s="3">
        <f>IFERROR(__xludf.DUMMYFUNCTION("""COMPUTED_VALUE"""),3.6666666666666665)</f>
        <v>3.666666667</v>
      </c>
      <c r="H89" s="3">
        <f>IFERROR(__xludf.DUMMYFUNCTION("""COMPUTED_VALUE"""),4.75)</f>
        <v>4.75</v>
      </c>
      <c r="I89" s="3">
        <f>IFERROR(__xludf.DUMMYFUNCTION("""COMPUTED_VALUE"""),5.0)</f>
        <v>5</v>
      </c>
      <c r="J89" s="3">
        <f>IFERROR(__xludf.DUMMYFUNCTION("""COMPUTED_VALUE"""),3.4)</f>
        <v>3.4</v>
      </c>
      <c r="K89" s="3">
        <f>IFERROR(__xludf.DUMMYFUNCTION("""COMPUTED_VALUE"""),4.0)</f>
        <v>4</v>
      </c>
      <c r="L89" s="4">
        <f t="shared" si="2"/>
        <v>4.476851852</v>
      </c>
      <c r="M89" s="4" t="str">
        <f t="shared" si="3"/>
        <v>HIGH</v>
      </c>
      <c r="N89" s="3"/>
      <c r="O89" s="3"/>
      <c r="P89" s="3">
        <f>IFERROR(__xludf.DUMMYFUNCTION("""COMPUTED_VALUE"""),1.2857142857142858)</f>
        <v>1.285714286</v>
      </c>
      <c r="Q89" s="4">
        <f t="shared" si="4"/>
        <v>3.632513228</v>
      </c>
    </row>
    <row r="90">
      <c r="A90" s="3" t="str">
        <f>IFERROR(__xludf.DUMMYFUNCTION("""COMPUTED_VALUE"""),"Alicia Baquiran")</f>
        <v>Alicia Baquiran</v>
      </c>
      <c r="B90" s="3">
        <f>IFERROR(__xludf.DUMMYFUNCTION("""COMPUTED_VALUE"""),11.142857142857142)</f>
        <v>11.14285714</v>
      </c>
      <c r="C90" s="4" t="str">
        <f t="shared" si="1"/>
        <v>HEAVY</v>
      </c>
      <c r="D90" s="3">
        <f>IFERROR(__xludf.DUMMYFUNCTION("""COMPUTED_VALUE"""),2.6666666666666665)</f>
        <v>2.666666667</v>
      </c>
      <c r="E90" s="3">
        <f>IFERROR(__xludf.DUMMYFUNCTION("""COMPUTED_VALUE"""),4.0)</f>
        <v>4</v>
      </c>
      <c r="F90" s="3">
        <f>IFERROR(__xludf.DUMMYFUNCTION("""COMPUTED_VALUE"""),3.4444444444444446)</f>
        <v>3.444444444</v>
      </c>
      <c r="G90" s="3">
        <f>IFERROR(__xludf.DUMMYFUNCTION("""COMPUTED_VALUE"""),4.666666666666667)</f>
        <v>4.666666667</v>
      </c>
      <c r="H90" s="3">
        <f>IFERROR(__xludf.DUMMYFUNCTION("""COMPUTED_VALUE"""),4.5)</f>
        <v>4.5</v>
      </c>
      <c r="I90" s="3">
        <f>IFERROR(__xludf.DUMMYFUNCTION("""COMPUTED_VALUE"""),5.0)</f>
        <v>5</v>
      </c>
      <c r="J90" s="3">
        <f>IFERROR(__xludf.DUMMYFUNCTION("""COMPUTED_VALUE"""),2.8)</f>
        <v>2.8</v>
      </c>
      <c r="K90" s="3">
        <f>IFERROR(__xludf.DUMMYFUNCTION("""COMPUTED_VALUE"""),5.0)</f>
        <v>5</v>
      </c>
      <c r="L90" s="4">
        <f t="shared" si="2"/>
        <v>4.046296296</v>
      </c>
      <c r="M90" s="4" t="str">
        <f t="shared" si="3"/>
        <v>HIGH</v>
      </c>
      <c r="N90" s="3"/>
      <c r="O90" s="3"/>
      <c r="P90" s="3">
        <f>IFERROR(__xludf.DUMMYFUNCTION("""COMPUTED_VALUE"""),11.142857142857142)</f>
        <v>11.14285714</v>
      </c>
      <c r="Q90" s="4">
        <f t="shared" si="4"/>
        <v>5.597830688</v>
      </c>
    </row>
    <row r="91">
      <c r="A91" s="3" t="str">
        <f>IFERROR(__xludf.DUMMYFUNCTION("""COMPUTED_VALUE"""),"Jillian Aliño")</f>
        <v>Jillian Aliño</v>
      </c>
      <c r="B91" s="3">
        <f>IFERROR(__xludf.DUMMYFUNCTION("""COMPUTED_VALUE"""),2.2857142857142856)</f>
        <v>2.285714286</v>
      </c>
      <c r="C91" s="4" t="str">
        <f t="shared" si="1"/>
        <v>MEDIUM</v>
      </c>
      <c r="D91" s="3">
        <f>IFERROR(__xludf.DUMMYFUNCTION("""COMPUTED_VALUE"""),3.6666666666666665)</f>
        <v>3.666666667</v>
      </c>
      <c r="E91" s="3">
        <f>IFERROR(__xludf.DUMMYFUNCTION("""COMPUTED_VALUE"""),3.75)</f>
        <v>3.75</v>
      </c>
      <c r="F91" s="3">
        <f>IFERROR(__xludf.DUMMYFUNCTION("""COMPUTED_VALUE"""),3.5555555555555554)</f>
        <v>3.555555556</v>
      </c>
      <c r="G91" s="3">
        <f>IFERROR(__xludf.DUMMYFUNCTION("""COMPUTED_VALUE"""),3.6666666666666665)</f>
        <v>3.666666667</v>
      </c>
      <c r="H91" s="3">
        <f>IFERROR(__xludf.DUMMYFUNCTION("""COMPUTED_VALUE"""),4.5)</f>
        <v>4.5</v>
      </c>
      <c r="I91" s="3">
        <f>IFERROR(__xludf.DUMMYFUNCTION("""COMPUTED_VALUE"""),5.0)</f>
        <v>5</v>
      </c>
      <c r="J91" s="3">
        <f>IFERROR(__xludf.DUMMYFUNCTION("""COMPUTED_VALUE"""),3.0)</f>
        <v>3</v>
      </c>
      <c r="K91" s="3">
        <f>IFERROR(__xludf.DUMMYFUNCTION("""COMPUTED_VALUE"""),3.0)</f>
        <v>3</v>
      </c>
      <c r="L91" s="4">
        <f t="shared" si="2"/>
        <v>4.023148148</v>
      </c>
      <c r="M91" s="4" t="str">
        <f t="shared" si="3"/>
        <v>HIGH</v>
      </c>
      <c r="N91" s="3"/>
      <c r="O91" s="3"/>
      <c r="P91" s="3">
        <f>IFERROR(__xludf.DUMMYFUNCTION("""COMPUTED_VALUE"""),2.2857142857142856)</f>
        <v>2.285714286</v>
      </c>
      <c r="Q91" s="4">
        <f t="shared" si="4"/>
        <v>3.461772487</v>
      </c>
    </row>
    <row r="92">
      <c r="A92" s="3" t="str">
        <f>IFERROR(__xludf.DUMMYFUNCTION("""COMPUTED_VALUE"""),"Dominique Louise S. Abrogar ")</f>
        <v>Dominique Louise S. Abrogar </v>
      </c>
      <c r="B92" s="3">
        <f>IFERROR(__xludf.DUMMYFUNCTION("""COMPUTED_VALUE"""),9.0)</f>
        <v>9</v>
      </c>
      <c r="C92" s="4" t="str">
        <f t="shared" si="1"/>
        <v>HEAVY</v>
      </c>
      <c r="D92" s="3">
        <f>IFERROR(__xludf.DUMMYFUNCTION("""COMPUTED_VALUE"""),4.0)</f>
        <v>4</v>
      </c>
      <c r="E92" s="3">
        <f>IFERROR(__xludf.DUMMYFUNCTION("""COMPUTED_VALUE"""),4.0)</f>
        <v>4</v>
      </c>
      <c r="F92" s="3">
        <f>IFERROR(__xludf.DUMMYFUNCTION("""COMPUTED_VALUE"""),4.0)</f>
        <v>4</v>
      </c>
      <c r="G92" s="3">
        <f>IFERROR(__xludf.DUMMYFUNCTION("""COMPUTED_VALUE"""),3.6666666666666665)</f>
        <v>3.666666667</v>
      </c>
      <c r="H92" s="3">
        <f>IFERROR(__xludf.DUMMYFUNCTION("""COMPUTED_VALUE"""),4.75)</f>
        <v>4.75</v>
      </c>
      <c r="I92" s="3">
        <f>IFERROR(__xludf.DUMMYFUNCTION("""COMPUTED_VALUE"""),5.0)</f>
        <v>5</v>
      </c>
      <c r="J92" s="3">
        <f>IFERROR(__xludf.DUMMYFUNCTION("""COMPUTED_VALUE"""),2.8)</f>
        <v>2.8</v>
      </c>
      <c r="K92" s="3">
        <f>IFERROR(__xludf.DUMMYFUNCTION("""COMPUTED_VALUE"""),3.3333333333333335)</f>
        <v>3.333333333</v>
      </c>
      <c r="L92" s="4">
        <f t="shared" si="2"/>
        <v>4.236111111</v>
      </c>
      <c r="M92" s="4" t="str">
        <f t="shared" si="3"/>
        <v>HIGH</v>
      </c>
      <c r="N92" s="3"/>
      <c r="O92" s="3"/>
      <c r="P92" s="3">
        <f>IFERROR(__xludf.DUMMYFUNCTION("""COMPUTED_VALUE"""),9.0)</f>
        <v>9</v>
      </c>
      <c r="Q92" s="4">
        <f t="shared" si="4"/>
        <v>4.873888889</v>
      </c>
    </row>
    <row r="93">
      <c r="A93" s="3" t="str">
        <f>IFERROR(__xludf.DUMMYFUNCTION("""COMPUTED_VALUE"""),"Eloiza Dirige")</f>
        <v>Eloiza Dirige</v>
      </c>
      <c r="B93" s="3">
        <f>IFERROR(__xludf.DUMMYFUNCTION("""COMPUTED_VALUE"""),10.0)</f>
        <v>10</v>
      </c>
      <c r="C93" s="4" t="str">
        <f t="shared" si="1"/>
        <v>HEAVY</v>
      </c>
      <c r="D93" s="3">
        <f>IFERROR(__xludf.DUMMYFUNCTION("""COMPUTED_VALUE"""),4.444444444444445)</f>
        <v>4.444444444</v>
      </c>
      <c r="E93" s="3">
        <f>IFERROR(__xludf.DUMMYFUNCTION("""COMPUTED_VALUE"""),5.0)</f>
        <v>5</v>
      </c>
      <c r="F93" s="3">
        <f>IFERROR(__xludf.DUMMYFUNCTION("""COMPUTED_VALUE"""),4.333333333333333)</f>
        <v>4.333333333</v>
      </c>
      <c r="G93" s="3">
        <f>IFERROR(__xludf.DUMMYFUNCTION("""COMPUTED_VALUE"""),4.666666666666667)</f>
        <v>4.666666667</v>
      </c>
      <c r="H93" s="3">
        <f>IFERROR(__xludf.DUMMYFUNCTION("""COMPUTED_VALUE"""),4.25)</f>
        <v>4.25</v>
      </c>
      <c r="I93" s="3">
        <f>IFERROR(__xludf.DUMMYFUNCTION("""COMPUTED_VALUE"""),5.0)</f>
        <v>5</v>
      </c>
      <c r="J93" s="3">
        <f>IFERROR(__xludf.DUMMYFUNCTION("""COMPUTED_VALUE"""),3.4)</f>
        <v>3.4</v>
      </c>
      <c r="K93" s="3">
        <f>IFERROR(__xludf.DUMMYFUNCTION("""COMPUTED_VALUE"""),3.0)</f>
        <v>3</v>
      </c>
      <c r="L93" s="4">
        <f t="shared" si="2"/>
        <v>4.615740741</v>
      </c>
      <c r="M93" s="4" t="str">
        <f t="shared" si="3"/>
        <v>HIGH</v>
      </c>
      <c r="N93" s="3"/>
      <c r="O93" s="3"/>
      <c r="P93" s="3">
        <f>IFERROR(__xludf.DUMMYFUNCTION("""COMPUTED_VALUE"""),10.0)</f>
        <v>10</v>
      </c>
      <c r="Q93" s="4">
        <f t="shared" si="4"/>
        <v>5.203148148</v>
      </c>
    </row>
    <row r="94">
      <c r="A94" s="3" t="str">
        <f>IFERROR(__xludf.DUMMYFUNCTION("""COMPUTED_VALUE"""),"Olivia Ong")</f>
        <v>Olivia Ong</v>
      </c>
      <c r="B94" s="3">
        <f>IFERROR(__xludf.DUMMYFUNCTION("""COMPUTED_VALUE"""),3.5714285714285716)</f>
        <v>3.571428571</v>
      </c>
      <c r="C94" s="4" t="str">
        <f t="shared" si="1"/>
        <v>MEDIUM</v>
      </c>
      <c r="D94" s="3">
        <f>IFERROR(__xludf.DUMMYFUNCTION("""COMPUTED_VALUE"""),4.333333333333333)</f>
        <v>4.333333333</v>
      </c>
      <c r="E94" s="3">
        <f>IFERROR(__xludf.DUMMYFUNCTION("""COMPUTED_VALUE"""),4.75)</f>
        <v>4.75</v>
      </c>
      <c r="F94" s="3">
        <f>IFERROR(__xludf.DUMMYFUNCTION("""COMPUTED_VALUE"""),4.222222222222222)</f>
        <v>4.222222222</v>
      </c>
      <c r="G94" s="3">
        <f>IFERROR(__xludf.DUMMYFUNCTION("""COMPUTED_VALUE"""),4.666666666666667)</f>
        <v>4.666666667</v>
      </c>
      <c r="H94" s="3">
        <f>IFERROR(__xludf.DUMMYFUNCTION("""COMPUTED_VALUE"""),4.75)</f>
        <v>4.75</v>
      </c>
      <c r="I94" s="3">
        <f>IFERROR(__xludf.DUMMYFUNCTION("""COMPUTED_VALUE"""),5.0)</f>
        <v>5</v>
      </c>
      <c r="J94" s="3">
        <f>IFERROR(__xludf.DUMMYFUNCTION("""COMPUTED_VALUE"""),2.4)</f>
        <v>2.4</v>
      </c>
      <c r="K94" s="3">
        <f>IFERROR(__xludf.DUMMYFUNCTION("""COMPUTED_VALUE"""),3.3333333333333335)</f>
        <v>3.333333333</v>
      </c>
      <c r="L94" s="4">
        <f t="shared" si="2"/>
        <v>4.62037037</v>
      </c>
      <c r="M94" s="4" t="str">
        <f t="shared" si="3"/>
        <v>HIGH</v>
      </c>
      <c r="N94" s="3"/>
      <c r="O94" s="3"/>
      <c r="P94" s="3">
        <f>IFERROR(__xludf.DUMMYFUNCTION("""COMPUTED_VALUE"""),3.5714285714285716)</f>
        <v>3.571428571</v>
      </c>
      <c r="Q94" s="4">
        <f t="shared" si="4"/>
        <v>3.785026455</v>
      </c>
    </row>
    <row r="95">
      <c r="A95" s="3" t="str">
        <f>IFERROR(__xludf.DUMMYFUNCTION("""COMPUTED_VALUE"""),"Danielle De Leon ")</f>
        <v>Danielle De Leon </v>
      </c>
      <c r="B95" s="3">
        <f>IFERROR(__xludf.DUMMYFUNCTION("""COMPUTED_VALUE"""),1.4285714285714286)</f>
        <v>1.428571429</v>
      </c>
      <c r="C95" s="4" t="str">
        <f t="shared" si="1"/>
        <v>LIGHT</v>
      </c>
      <c r="D95" s="3">
        <f>IFERROR(__xludf.DUMMYFUNCTION("""COMPUTED_VALUE"""),3.5555555555555554)</f>
        <v>3.555555556</v>
      </c>
      <c r="E95" s="3">
        <f>IFERROR(__xludf.DUMMYFUNCTION("""COMPUTED_VALUE"""),4.5)</f>
        <v>4.5</v>
      </c>
      <c r="F95" s="3">
        <f>IFERROR(__xludf.DUMMYFUNCTION("""COMPUTED_VALUE"""),4.0)</f>
        <v>4</v>
      </c>
      <c r="G95" s="3">
        <f>IFERROR(__xludf.DUMMYFUNCTION("""COMPUTED_VALUE"""),4.0)</f>
        <v>4</v>
      </c>
      <c r="H95" s="3">
        <f>IFERROR(__xludf.DUMMYFUNCTION("""COMPUTED_VALUE"""),3.5)</f>
        <v>3.5</v>
      </c>
      <c r="I95" s="3">
        <f>IFERROR(__xludf.DUMMYFUNCTION("""COMPUTED_VALUE"""),4.333333333333333)</f>
        <v>4.333333333</v>
      </c>
      <c r="J95" s="3">
        <f>IFERROR(__xludf.DUMMYFUNCTION("""COMPUTED_VALUE"""),2.8)</f>
        <v>2.8</v>
      </c>
      <c r="K95" s="3">
        <f>IFERROR(__xludf.DUMMYFUNCTION("""COMPUTED_VALUE"""),4.333333333333333)</f>
        <v>4.333333333</v>
      </c>
      <c r="L95" s="4">
        <f t="shared" si="2"/>
        <v>3.981481481</v>
      </c>
      <c r="M95" s="4" t="str">
        <f t="shared" si="3"/>
        <v>MODERATE</v>
      </c>
      <c r="N95" s="3"/>
      <c r="O95" s="3"/>
      <c r="P95" s="3">
        <f>IFERROR(__xludf.DUMMYFUNCTION("""COMPUTED_VALUE"""),1.4285714285714286)</f>
        <v>1.428571429</v>
      </c>
      <c r="Q95" s="4">
        <f t="shared" si="4"/>
        <v>3.375343915</v>
      </c>
    </row>
    <row r="96">
      <c r="A96" s="3" t="str">
        <f>IFERROR(__xludf.DUMMYFUNCTION("""COMPUTED_VALUE"""),"VILLARIN JERICHA CLXZYN G")</f>
        <v>VILLARIN JERICHA CLXZYN G</v>
      </c>
      <c r="B96" s="3">
        <f>IFERROR(__xludf.DUMMYFUNCTION("""COMPUTED_VALUE"""),4.857142857142857)</f>
        <v>4.857142857</v>
      </c>
      <c r="C96" s="4" t="str">
        <f t="shared" si="1"/>
        <v>HEAVY</v>
      </c>
      <c r="D96" s="3">
        <f>IFERROR(__xludf.DUMMYFUNCTION("""COMPUTED_VALUE"""),3.4444444444444446)</f>
        <v>3.444444444</v>
      </c>
      <c r="E96" s="3">
        <f>IFERROR(__xludf.DUMMYFUNCTION("""COMPUTED_VALUE"""),3.75)</f>
        <v>3.75</v>
      </c>
      <c r="F96" s="3">
        <f>IFERROR(__xludf.DUMMYFUNCTION("""COMPUTED_VALUE"""),4.222222222222222)</f>
        <v>4.222222222</v>
      </c>
      <c r="G96" s="3">
        <f>IFERROR(__xludf.DUMMYFUNCTION("""COMPUTED_VALUE"""),4.0)</f>
        <v>4</v>
      </c>
      <c r="H96" s="3">
        <f>IFERROR(__xludf.DUMMYFUNCTION("""COMPUTED_VALUE"""),3.75)</f>
        <v>3.75</v>
      </c>
      <c r="I96" s="3">
        <f>IFERROR(__xludf.DUMMYFUNCTION("""COMPUTED_VALUE"""),4.0)</f>
        <v>4</v>
      </c>
      <c r="J96" s="3">
        <f>IFERROR(__xludf.DUMMYFUNCTION("""COMPUTED_VALUE"""),3.4)</f>
        <v>3.4</v>
      </c>
      <c r="K96" s="3">
        <f>IFERROR(__xludf.DUMMYFUNCTION("""COMPUTED_VALUE"""),3.3333333333333335)</f>
        <v>3.333333333</v>
      </c>
      <c r="L96" s="4">
        <f t="shared" si="2"/>
        <v>3.861111111</v>
      </c>
      <c r="M96" s="4" t="str">
        <f t="shared" si="3"/>
        <v>MODERATE</v>
      </c>
      <c r="N96" s="3"/>
      <c r="O96" s="3"/>
      <c r="P96" s="3">
        <f>IFERROR(__xludf.DUMMYFUNCTION("""COMPUTED_VALUE"""),4.857142857142857)</f>
        <v>4.857142857</v>
      </c>
      <c r="Q96" s="4">
        <f t="shared" si="4"/>
        <v>3.89031746</v>
      </c>
    </row>
    <row r="97">
      <c r="A97" s="3" t="str">
        <f>IFERROR(__xludf.DUMMYFUNCTION("""COMPUTED_VALUE"""),"Jammy Asuncion")</f>
        <v>Jammy Asuncion</v>
      </c>
      <c r="B97" s="3">
        <f>IFERROR(__xludf.DUMMYFUNCTION("""COMPUTED_VALUE"""),2.857142857142857)</f>
        <v>2.857142857</v>
      </c>
      <c r="C97" s="4" t="str">
        <f t="shared" si="1"/>
        <v>MEDIUM</v>
      </c>
      <c r="D97" s="3">
        <f>IFERROR(__xludf.DUMMYFUNCTION("""COMPUTED_VALUE"""),4.444444444444445)</f>
        <v>4.444444444</v>
      </c>
      <c r="E97" s="3">
        <f>IFERROR(__xludf.DUMMYFUNCTION("""COMPUTED_VALUE"""),4.25)</f>
        <v>4.25</v>
      </c>
      <c r="F97" s="3">
        <f>IFERROR(__xludf.DUMMYFUNCTION("""COMPUTED_VALUE"""),4.222222222222222)</f>
        <v>4.222222222</v>
      </c>
      <c r="G97" s="3">
        <f>IFERROR(__xludf.DUMMYFUNCTION("""COMPUTED_VALUE"""),4.0)</f>
        <v>4</v>
      </c>
      <c r="H97" s="3">
        <f>IFERROR(__xludf.DUMMYFUNCTION("""COMPUTED_VALUE"""),3.75)</f>
        <v>3.75</v>
      </c>
      <c r="I97" s="3">
        <f>IFERROR(__xludf.DUMMYFUNCTION("""COMPUTED_VALUE"""),4.666666666666667)</f>
        <v>4.666666667</v>
      </c>
      <c r="J97" s="3">
        <f>IFERROR(__xludf.DUMMYFUNCTION("""COMPUTED_VALUE"""),4.2)</f>
        <v>4.2</v>
      </c>
      <c r="K97" s="3">
        <f>IFERROR(__xludf.DUMMYFUNCTION("""COMPUTED_VALUE"""),2.6666666666666665)</f>
        <v>2.666666667</v>
      </c>
      <c r="L97" s="4">
        <f t="shared" si="2"/>
        <v>4.222222222</v>
      </c>
      <c r="M97" s="4" t="str">
        <f t="shared" si="3"/>
        <v>HIGH</v>
      </c>
      <c r="N97" s="3"/>
      <c r="O97" s="3"/>
      <c r="P97" s="3">
        <f>IFERROR(__xludf.DUMMYFUNCTION("""COMPUTED_VALUE"""),2.857142857142857)</f>
        <v>2.857142857</v>
      </c>
      <c r="Q97" s="4">
        <f t="shared" si="4"/>
        <v>3.722539683</v>
      </c>
    </row>
    <row r="98">
      <c r="A98" s="3" t="str">
        <f>IFERROR(__xludf.DUMMYFUNCTION("""COMPUTED_VALUE"""),"Therese Yap")</f>
        <v>Therese Yap</v>
      </c>
      <c r="B98" s="3">
        <f>IFERROR(__xludf.DUMMYFUNCTION("""COMPUTED_VALUE"""),1.2857142857142858)</f>
        <v>1.285714286</v>
      </c>
      <c r="C98" s="4" t="str">
        <f t="shared" si="1"/>
        <v>LIGHT</v>
      </c>
      <c r="D98" s="3">
        <f>IFERROR(__xludf.DUMMYFUNCTION("""COMPUTED_VALUE"""),4.111111111111111)</f>
        <v>4.111111111</v>
      </c>
      <c r="E98" s="3">
        <f>IFERROR(__xludf.DUMMYFUNCTION("""COMPUTED_VALUE"""),4.25)</f>
        <v>4.25</v>
      </c>
      <c r="F98" s="3">
        <f>IFERROR(__xludf.DUMMYFUNCTION("""COMPUTED_VALUE"""),3.888888888888889)</f>
        <v>3.888888889</v>
      </c>
      <c r="G98" s="3">
        <f>IFERROR(__xludf.DUMMYFUNCTION("""COMPUTED_VALUE"""),3.6666666666666665)</f>
        <v>3.666666667</v>
      </c>
      <c r="H98" s="3">
        <f>IFERROR(__xludf.DUMMYFUNCTION("""COMPUTED_VALUE"""),4.0)</f>
        <v>4</v>
      </c>
      <c r="I98" s="3">
        <f>IFERROR(__xludf.DUMMYFUNCTION("""COMPUTED_VALUE"""),5.0)</f>
        <v>5</v>
      </c>
      <c r="J98" s="3">
        <f>IFERROR(__xludf.DUMMYFUNCTION("""COMPUTED_VALUE"""),3.2)</f>
        <v>3.2</v>
      </c>
      <c r="K98" s="3">
        <f>IFERROR(__xludf.DUMMYFUNCTION("""COMPUTED_VALUE"""),2.0)</f>
        <v>2</v>
      </c>
      <c r="L98" s="4">
        <f t="shared" si="2"/>
        <v>4.152777778</v>
      </c>
      <c r="M98" s="4" t="str">
        <f t="shared" si="3"/>
        <v>HIGH</v>
      </c>
      <c r="N98" s="3"/>
      <c r="O98" s="3"/>
      <c r="P98" s="3">
        <f>IFERROR(__xludf.DUMMYFUNCTION("""COMPUTED_VALUE"""),1.2857142857142858)</f>
        <v>1.285714286</v>
      </c>
      <c r="Q98" s="4">
        <f t="shared" si="4"/>
        <v>3.127698413</v>
      </c>
    </row>
    <row r="99">
      <c r="A99" s="3" t="str">
        <f>IFERROR(__xludf.DUMMYFUNCTION("""COMPUTED_VALUE"""),"Zaza")</f>
        <v>Zaza</v>
      </c>
      <c r="B99" s="3">
        <f>IFERROR(__xludf.DUMMYFUNCTION("""COMPUTED_VALUE"""),7.285714285714286)</f>
        <v>7.285714286</v>
      </c>
      <c r="C99" s="4" t="str">
        <f t="shared" si="1"/>
        <v>HEAVY</v>
      </c>
      <c r="D99" s="3">
        <f>IFERROR(__xludf.DUMMYFUNCTION("""COMPUTED_VALUE"""),4.222222222222222)</f>
        <v>4.222222222</v>
      </c>
      <c r="E99" s="3">
        <f>IFERROR(__xludf.DUMMYFUNCTION("""COMPUTED_VALUE"""),5.0)</f>
        <v>5</v>
      </c>
      <c r="F99" s="3">
        <f>IFERROR(__xludf.DUMMYFUNCTION("""COMPUTED_VALUE"""),3.888888888888889)</f>
        <v>3.888888889</v>
      </c>
      <c r="G99" s="3">
        <f>IFERROR(__xludf.DUMMYFUNCTION("""COMPUTED_VALUE"""),4.666666666666667)</f>
        <v>4.666666667</v>
      </c>
      <c r="H99" s="3">
        <f>IFERROR(__xludf.DUMMYFUNCTION("""COMPUTED_VALUE"""),4.25)</f>
        <v>4.25</v>
      </c>
      <c r="I99" s="3">
        <f>IFERROR(__xludf.DUMMYFUNCTION("""COMPUTED_VALUE"""),5.0)</f>
        <v>5</v>
      </c>
      <c r="J99" s="3">
        <f>IFERROR(__xludf.DUMMYFUNCTION("""COMPUTED_VALUE"""),3.6)</f>
        <v>3.6</v>
      </c>
      <c r="K99" s="3">
        <f>IFERROR(__xludf.DUMMYFUNCTION("""COMPUTED_VALUE"""),2.6666666666666665)</f>
        <v>2.666666667</v>
      </c>
      <c r="L99" s="4">
        <f t="shared" si="2"/>
        <v>4.50462963</v>
      </c>
      <c r="M99" s="4" t="str">
        <f t="shared" si="3"/>
        <v>HIGH</v>
      </c>
      <c r="N99" s="3"/>
      <c r="O99" s="3"/>
      <c r="P99" s="3">
        <f>IFERROR(__xludf.DUMMYFUNCTION("""COMPUTED_VALUE"""),7.285714285714286)</f>
        <v>7.285714286</v>
      </c>
      <c r="Q99" s="4">
        <f t="shared" si="4"/>
        <v>4.611402116</v>
      </c>
    </row>
    <row r="100">
      <c r="A100" s="3" t="str">
        <f>IFERROR(__xludf.DUMMYFUNCTION("""COMPUTED_VALUE"""),"Olivia")</f>
        <v>Olivia</v>
      </c>
      <c r="B100" s="3">
        <f>IFERROR(__xludf.DUMMYFUNCTION("""COMPUTED_VALUE"""),4.285714285714286)</f>
        <v>4.285714286</v>
      </c>
      <c r="C100" s="4" t="str">
        <f t="shared" si="1"/>
        <v>HEAVY</v>
      </c>
      <c r="D100" s="3">
        <f>IFERROR(__xludf.DUMMYFUNCTION("""COMPUTED_VALUE"""),4.444444444444445)</f>
        <v>4.444444444</v>
      </c>
      <c r="E100" s="3">
        <f>IFERROR(__xludf.DUMMYFUNCTION("""COMPUTED_VALUE"""),4.5)</f>
        <v>4.5</v>
      </c>
      <c r="F100" s="3">
        <f>IFERROR(__xludf.DUMMYFUNCTION("""COMPUTED_VALUE"""),4.333333333333333)</f>
        <v>4.333333333</v>
      </c>
      <c r="G100" s="3">
        <f>IFERROR(__xludf.DUMMYFUNCTION("""COMPUTED_VALUE"""),5.0)</f>
        <v>5</v>
      </c>
      <c r="H100" s="3">
        <f>IFERROR(__xludf.DUMMYFUNCTION("""COMPUTED_VALUE"""),4.25)</f>
        <v>4.25</v>
      </c>
      <c r="I100" s="3">
        <f>IFERROR(__xludf.DUMMYFUNCTION("""COMPUTED_VALUE"""),4.666666666666667)</f>
        <v>4.666666667</v>
      </c>
      <c r="J100" s="3">
        <f>IFERROR(__xludf.DUMMYFUNCTION("""COMPUTED_VALUE"""),3.0)</f>
        <v>3</v>
      </c>
      <c r="K100" s="3">
        <f>IFERROR(__xludf.DUMMYFUNCTION("""COMPUTED_VALUE"""),2.6666666666666665)</f>
        <v>2.666666667</v>
      </c>
      <c r="L100" s="4">
        <f t="shared" si="2"/>
        <v>4.532407407</v>
      </c>
      <c r="M100" s="4" t="str">
        <f t="shared" si="3"/>
        <v>HIGH</v>
      </c>
      <c r="N100" s="3"/>
      <c r="O100" s="3"/>
      <c r="P100" s="3">
        <f>IFERROR(__xludf.DUMMYFUNCTION("""COMPUTED_VALUE"""),4.285714285714286)</f>
        <v>4.285714286</v>
      </c>
      <c r="Q100" s="4">
        <f t="shared" si="4"/>
        <v>3.830291005</v>
      </c>
    </row>
    <row r="101">
      <c r="A101" s="3" t="str">
        <f>IFERROR(__xludf.DUMMYFUNCTION("""COMPUTED_VALUE"""),"Rach")</f>
        <v>Rach</v>
      </c>
      <c r="B101" s="3">
        <f>IFERROR(__xludf.DUMMYFUNCTION("""COMPUTED_VALUE"""),2.2857142857142856)</f>
        <v>2.285714286</v>
      </c>
      <c r="C101" s="4" t="str">
        <f t="shared" si="1"/>
        <v>MEDIUM</v>
      </c>
      <c r="D101" s="3">
        <f>IFERROR(__xludf.DUMMYFUNCTION("""COMPUTED_VALUE"""),4.0)</f>
        <v>4</v>
      </c>
      <c r="E101" s="3">
        <f>IFERROR(__xludf.DUMMYFUNCTION("""COMPUTED_VALUE"""),5.0)</f>
        <v>5</v>
      </c>
      <c r="F101" s="3">
        <f>IFERROR(__xludf.DUMMYFUNCTION("""COMPUTED_VALUE"""),4.333333333333333)</f>
        <v>4.333333333</v>
      </c>
      <c r="G101" s="3">
        <f>IFERROR(__xludf.DUMMYFUNCTION("""COMPUTED_VALUE"""),3.6666666666666665)</f>
        <v>3.666666667</v>
      </c>
      <c r="H101" s="3">
        <f>IFERROR(__xludf.DUMMYFUNCTION("""COMPUTED_VALUE"""),4.5)</f>
        <v>4.5</v>
      </c>
      <c r="I101" s="3">
        <f>IFERROR(__xludf.DUMMYFUNCTION("""COMPUTED_VALUE"""),5.0)</f>
        <v>5</v>
      </c>
      <c r="J101" s="3">
        <f>IFERROR(__xludf.DUMMYFUNCTION("""COMPUTED_VALUE"""),4.2)</f>
        <v>4.2</v>
      </c>
      <c r="K101" s="3">
        <f>IFERROR(__xludf.DUMMYFUNCTION("""COMPUTED_VALUE"""),5.0)</f>
        <v>5</v>
      </c>
      <c r="L101" s="4">
        <f t="shared" si="2"/>
        <v>4.416666667</v>
      </c>
      <c r="M101" s="4" t="str">
        <f t="shared" si="3"/>
        <v>HIGH</v>
      </c>
      <c r="N101" s="3"/>
      <c r="O101" s="3"/>
      <c r="P101" s="3">
        <f>IFERROR(__xludf.DUMMYFUNCTION("""COMPUTED_VALUE"""),2.2857142857142856)</f>
        <v>2.285714286</v>
      </c>
      <c r="Q101" s="4">
        <f t="shared" si="4"/>
        <v>4.18047619</v>
      </c>
    </row>
    <row r="102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3"/>
      <c r="O102" s="3"/>
      <c r="P102" s="3"/>
      <c r="Q102" s="4"/>
    </row>
    <row r="103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3"/>
      <c r="O103" s="3"/>
      <c r="P103" s="3"/>
      <c r="Q103" s="4"/>
    </row>
    <row r="104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3"/>
      <c r="O104" s="3"/>
      <c r="P104" s="3"/>
      <c r="Q104" s="4"/>
    </row>
    <row r="105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3"/>
      <c r="O105" s="3"/>
      <c r="P105" s="3"/>
      <c r="Q105" s="4"/>
    </row>
    <row r="106">
      <c r="A106" s="3"/>
      <c r="B106" s="3"/>
      <c r="C106" s="4"/>
      <c r="D106" s="3"/>
      <c r="E106" s="3"/>
      <c r="F106" s="3"/>
      <c r="G106" s="3"/>
      <c r="H106" s="3"/>
      <c r="I106" s="3"/>
      <c r="J106" s="6">
        <f>CORREL(P2:P101, Q2:Q101)</f>
        <v>0.8762935646</v>
      </c>
      <c r="K106" s="3"/>
      <c r="L106" s="4"/>
      <c r="M106" s="4"/>
      <c r="N106" s="3"/>
      <c r="O106" s="3"/>
      <c r="P106" s="3"/>
      <c r="Q106" s="4"/>
    </row>
    <row r="107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3"/>
      <c r="O107" s="3"/>
      <c r="P107" s="3"/>
      <c r="Q107" s="4"/>
    </row>
    <row r="108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3"/>
      <c r="O108" s="3"/>
      <c r="P108" s="3"/>
      <c r="Q108" s="4"/>
    </row>
    <row r="109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3"/>
      <c r="O109" s="3"/>
      <c r="P109" s="3"/>
      <c r="Q109" s="4"/>
    </row>
    <row r="110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3"/>
      <c r="O110" s="3"/>
      <c r="P110" s="3"/>
      <c r="Q110" s="4"/>
    </row>
    <row r="11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3"/>
      <c r="O111" s="3"/>
      <c r="P111" s="3"/>
      <c r="Q111" s="4"/>
    </row>
    <row r="112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3"/>
      <c r="O112" s="3"/>
      <c r="P112" s="3"/>
      <c r="Q112" s="4"/>
    </row>
    <row r="113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3"/>
      <c r="O113" s="3"/>
      <c r="P113" s="3"/>
      <c r="Q113" s="4"/>
    </row>
    <row r="114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3"/>
      <c r="O114" s="3"/>
      <c r="P114" s="3"/>
      <c r="Q114" s="4"/>
    </row>
    <row r="115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3"/>
      <c r="O115" s="3"/>
      <c r="P115" s="3"/>
      <c r="Q115" s="4"/>
    </row>
    <row r="116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3"/>
      <c r="O116" s="3"/>
      <c r="P116" s="3"/>
      <c r="Q116" s="4"/>
    </row>
    <row r="117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3"/>
      <c r="O117" s="3"/>
      <c r="P117" s="3"/>
      <c r="Q117" s="4"/>
    </row>
    <row r="118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3"/>
      <c r="O118" s="3"/>
      <c r="P118" s="3"/>
      <c r="Q118" s="4"/>
    </row>
    <row r="119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3"/>
      <c r="O119" s="3"/>
      <c r="P119" s="3"/>
      <c r="Q119" s="4"/>
    </row>
    <row r="120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3"/>
      <c r="O120" s="3"/>
      <c r="P120" s="3"/>
      <c r="Q120" s="4"/>
    </row>
    <row r="12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3"/>
      <c r="O121" s="3"/>
      <c r="P121" s="3"/>
      <c r="Q121" s="4"/>
    </row>
    <row r="122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3"/>
      <c r="O122" s="3"/>
      <c r="P122" s="3"/>
      <c r="Q122" s="4"/>
    </row>
    <row r="123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3"/>
      <c r="O123" s="3"/>
      <c r="P123" s="3"/>
      <c r="Q123" s="4"/>
    </row>
    <row r="124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3"/>
      <c r="O124" s="3"/>
      <c r="P124" s="3"/>
      <c r="Q124" s="4"/>
    </row>
    <row r="125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3"/>
      <c r="O125" s="3"/>
      <c r="P125" s="3"/>
      <c r="Q125" s="4"/>
    </row>
    <row r="126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3"/>
      <c r="O126" s="3"/>
      <c r="P126" s="3"/>
      <c r="Q126" s="4"/>
    </row>
    <row r="127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3"/>
      <c r="O127" s="3"/>
      <c r="P127" s="3"/>
      <c r="Q127" s="4"/>
    </row>
    <row r="128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3"/>
      <c r="O128" s="3"/>
      <c r="P128" s="3"/>
      <c r="Q128" s="4"/>
    </row>
    <row r="129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3"/>
      <c r="O129" s="3"/>
      <c r="P129" s="3"/>
      <c r="Q129" s="4"/>
    </row>
    <row r="130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3"/>
      <c r="O130" s="3"/>
      <c r="P130" s="3"/>
      <c r="Q130" s="4"/>
    </row>
    <row r="131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3"/>
      <c r="O131" s="3"/>
      <c r="P131" s="3"/>
      <c r="Q131" s="4"/>
    </row>
    <row r="132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3"/>
      <c r="O132" s="3"/>
      <c r="P132" s="3"/>
      <c r="Q132" s="4"/>
    </row>
    <row r="133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3"/>
      <c r="O133" s="3"/>
      <c r="P133" s="3"/>
      <c r="Q133" s="4"/>
    </row>
    <row r="134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3"/>
      <c r="O134" s="3"/>
      <c r="P134" s="3"/>
      <c r="Q134" s="4"/>
    </row>
    <row r="135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3"/>
      <c r="O135" s="3"/>
      <c r="P135" s="3"/>
      <c r="Q135" s="4"/>
    </row>
    <row r="136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3"/>
      <c r="O136" s="3"/>
      <c r="P136" s="3"/>
      <c r="Q136" s="4"/>
    </row>
    <row r="137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3"/>
      <c r="O137" s="3"/>
      <c r="P137" s="3"/>
      <c r="Q137" s="4"/>
    </row>
    <row r="138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3"/>
      <c r="O138" s="3"/>
      <c r="P138" s="3"/>
      <c r="Q138" s="4"/>
    </row>
    <row r="139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3"/>
      <c r="O139" s="3"/>
      <c r="P139" s="3"/>
      <c r="Q139" s="4"/>
    </row>
    <row r="140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3"/>
      <c r="O140" s="3"/>
      <c r="P140" s="3"/>
      <c r="Q140" s="4"/>
    </row>
    <row r="141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3"/>
      <c r="O141" s="3"/>
      <c r="P141" s="3"/>
      <c r="Q141" s="4"/>
    </row>
    <row r="142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3"/>
      <c r="O142" s="3"/>
      <c r="P142" s="3"/>
      <c r="Q142" s="4"/>
    </row>
    <row r="143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3"/>
      <c r="O143" s="3"/>
      <c r="P143" s="3"/>
      <c r="Q143" s="4"/>
    </row>
    <row r="144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3"/>
      <c r="O144" s="3"/>
      <c r="P144" s="3"/>
      <c r="Q144" s="4"/>
    </row>
    <row r="145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3"/>
      <c r="O145" s="3"/>
      <c r="P145" s="3"/>
      <c r="Q145" s="4"/>
    </row>
    <row r="146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3"/>
      <c r="O146" s="3"/>
      <c r="P146" s="3"/>
      <c r="Q146" s="4"/>
    </row>
    <row r="147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3"/>
      <c r="O147" s="3"/>
      <c r="P147" s="3"/>
      <c r="Q147" s="4"/>
    </row>
    <row r="148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3"/>
      <c r="O148" s="3"/>
      <c r="P148" s="3"/>
      <c r="Q148" s="4"/>
    </row>
    <row r="149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3"/>
      <c r="O149" s="3"/>
      <c r="P149" s="3"/>
      <c r="Q149" s="4"/>
    </row>
    <row r="150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3"/>
      <c r="O150" s="3"/>
      <c r="P150" s="3"/>
      <c r="Q150" s="4"/>
    </row>
    <row r="151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3"/>
      <c r="O151" s="3"/>
      <c r="P151" s="3"/>
      <c r="Q151" s="4"/>
    </row>
    <row r="152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3"/>
      <c r="O152" s="3"/>
      <c r="P152" s="3"/>
      <c r="Q152" s="4"/>
    </row>
    <row r="153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3"/>
      <c r="O153" s="3"/>
      <c r="P153" s="3"/>
      <c r="Q153" s="4"/>
    </row>
    <row r="154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3"/>
      <c r="O154" s="3"/>
      <c r="P154" s="3"/>
      <c r="Q154" s="4"/>
    </row>
    <row r="155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3"/>
      <c r="O155" s="3"/>
      <c r="P155" s="3"/>
      <c r="Q155" s="4"/>
    </row>
    <row r="156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3"/>
      <c r="O156" s="3"/>
      <c r="P156" s="3"/>
      <c r="Q156" s="4"/>
    </row>
    <row r="157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3"/>
      <c r="O157" s="3"/>
      <c r="P157" s="3"/>
      <c r="Q157" s="4"/>
    </row>
    <row r="158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3"/>
      <c r="O158" s="3"/>
      <c r="P158" s="3"/>
      <c r="Q158" s="4"/>
    </row>
    <row r="159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3"/>
      <c r="O159" s="3"/>
      <c r="P159" s="3"/>
      <c r="Q159" s="4"/>
    </row>
    <row r="160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3"/>
      <c r="O160" s="3"/>
      <c r="P160" s="3"/>
      <c r="Q160" s="4"/>
    </row>
    <row r="161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3"/>
      <c r="O161" s="3"/>
      <c r="P161" s="3"/>
      <c r="Q161" s="4"/>
    </row>
    <row r="162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3"/>
      <c r="O162" s="3"/>
      <c r="P162" s="3"/>
      <c r="Q162" s="4"/>
    </row>
    <row r="163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3"/>
      <c r="O163" s="3"/>
      <c r="P163" s="3"/>
      <c r="Q163" s="4"/>
    </row>
    <row r="164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3"/>
      <c r="O164" s="3"/>
      <c r="P164" s="3"/>
      <c r="Q164" s="4"/>
    </row>
    <row r="165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3"/>
      <c r="O165" s="3"/>
      <c r="P165" s="3"/>
      <c r="Q165" s="4"/>
    </row>
    <row r="166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3"/>
      <c r="O166" s="3"/>
      <c r="P166" s="3"/>
      <c r="Q166" s="4"/>
    </row>
    <row r="167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3"/>
      <c r="O167" s="3"/>
      <c r="P167" s="3"/>
      <c r="Q167" s="4"/>
    </row>
    <row r="168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3"/>
      <c r="O168" s="3"/>
      <c r="P168" s="3"/>
      <c r="Q168" s="4"/>
    </row>
    <row r="169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3"/>
      <c r="O169" s="3"/>
      <c r="P169" s="3"/>
      <c r="Q169" s="4"/>
    </row>
    <row r="170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3"/>
      <c r="O170" s="3"/>
      <c r="P170" s="3"/>
      <c r="Q170" s="4"/>
    </row>
    <row r="171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3"/>
      <c r="O171" s="3"/>
      <c r="P171" s="3"/>
      <c r="Q171" s="4"/>
    </row>
    <row r="172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3"/>
      <c r="O172" s="3"/>
      <c r="P172" s="3"/>
      <c r="Q172" s="4"/>
    </row>
    <row r="173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3"/>
      <c r="O173" s="3"/>
      <c r="P173" s="3"/>
      <c r="Q173" s="4"/>
    </row>
    <row r="174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3"/>
      <c r="O174" s="3"/>
      <c r="P174" s="3"/>
      <c r="Q174" s="4"/>
    </row>
    <row r="175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3"/>
      <c r="O175" s="3"/>
      <c r="P175" s="3"/>
      <c r="Q175" s="4"/>
    </row>
    <row r="176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3"/>
      <c r="O176" s="3"/>
      <c r="P176" s="3"/>
      <c r="Q176" s="4"/>
    </row>
    <row r="177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3"/>
      <c r="O177" s="3"/>
      <c r="P177" s="3"/>
      <c r="Q177" s="4"/>
    </row>
    <row r="178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3"/>
      <c r="O178" s="3"/>
      <c r="P178" s="3"/>
      <c r="Q178" s="4"/>
    </row>
    <row r="179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3"/>
      <c r="O179" s="3"/>
      <c r="P179" s="3"/>
      <c r="Q179" s="4"/>
    </row>
    <row r="180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3"/>
      <c r="O180" s="3"/>
      <c r="P180" s="3"/>
      <c r="Q180" s="4"/>
    </row>
    <row r="181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3"/>
      <c r="O181" s="3"/>
      <c r="P181" s="3"/>
      <c r="Q181" s="4"/>
    </row>
    <row r="182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3"/>
      <c r="O182" s="3"/>
      <c r="P182" s="3"/>
      <c r="Q182" s="4"/>
    </row>
    <row r="183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3"/>
      <c r="O183" s="3"/>
      <c r="P183" s="3"/>
      <c r="Q183" s="4"/>
    </row>
    <row r="184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3"/>
      <c r="O184" s="3"/>
      <c r="P184" s="3"/>
      <c r="Q184" s="4"/>
    </row>
    <row r="185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3"/>
      <c r="O185" s="3"/>
      <c r="P185" s="3"/>
      <c r="Q185" s="4"/>
    </row>
    <row r="186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3"/>
      <c r="O186" s="3"/>
      <c r="P186" s="3"/>
      <c r="Q186" s="4"/>
    </row>
    <row r="187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3"/>
      <c r="O187" s="3"/>
      <c r="P187" s="3"/>
      <c r="Q187" s="4"/>
    </row>
    <row r="188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3"/>
      <c r="O188" s="3"/>
      <c r="P188" s="3"/>
      <c r="Q188" s="4"/>
    </row>
    <row r="189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3"/>
      <c r="O189" s="3"/>
      <c r="P189" s="3"/>
      <c r="Q189" s="4"/>
    </row>
    <row r="190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3"/>
      <c r="O190" s="3"/>
      <c r="P190" s="3"/>
      <c r="Q190" s="4"/>
    </row>
    <row r="191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3"/>
      <c r="O191" s="3"/>
      <c r="P191" s="3"/>
      <c r="Q191" s="4"/>
    </row>
    <row r="192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3"/>
      <c r="O192" s="3"/>
      <c r="P192" s="3"/>
      <c r="Q192" s="4"/>
    </row>
    <row r="193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3"/>
      <c r="O193" s="3"/>
      <c r="P193" s="3"/>
      <c r="Q193" s="4"/>
    </row>
    <row r="194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3"/>
      <c r="O194" s="3"/>
      <c r="P194" s="3"/>
      <c r="Q194" s="4"/>
    </row>
    <row r="195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3"/>
      <c r="O195" s="3"/>
      <c r="P195" s="3"/>
      <c r="Q195" s="4"/>
    </row>
    <row r="196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3"/>
      <c r="O196" s="3"/>
      <c r="P196" s="3"/>
      <c r="Q196" s="4"/>
    </row>
    <row r="197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3"/>
      <c r="O197" s="3"/>
      <c r="P197" s="3"/>
      <c r="Q197" s="4"/>
    </row>
    <row r="198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3"/>
      <c r="O198" s="3"/>
      <c r="P198" s="3"/>
      <c r="Q198" s="4"/>
    </row>
    <row r="199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3"/>
      <c r="O199" s="3"/>
      <c r="P199" s="3"/>
      <c r="Q199" s="4"/>
    </row>
    <row r="200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3"/>
      <c r="O200" s="3"/>
      <c r="P200" s="3"/>
      <c r="Q200" s="4"/>
    </row>
    <row r="201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3"/>
      <c r="O201" s="3"/>
      <c r="P201" s="3"/>
      <c r="Q201" s="4"/>
    </row>
    <row r="202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3"/>
      <c r="O202" s="3"/>
      <c r="P202" s="3"/>
      <c r="Q202" s="4"/>
    </row>
    <row r="203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3"/>
      <c r="O203" s="3"/>
      <c r="P203" s="3"/>
      <c r="Q203" s="4"/>
    </row>
    <row r="204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3"/>
      <c r="O204" s="3"/>
      <c r="P204" s="3"/>
      <c r="Q204" s="4"/>
    </row>
    <row r="205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3"/>
      <c r="O205" s="3"/>
      <c r="P205" s="3"/>
      <c r="Q205" s="4"/>
    </row>
    <row r="206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3"/>
      <c r="O206" s="3"/>
      <c r="P206" s="3"/>
      <c r="Q206" s="4"/>
    </row>
    <row r="207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3"/>
      <c r="O207" s="3"/>
      <c r="P207" s="3"/>
      <c r="Q207" s="4"/>
    </row>
    <row r="208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3"/>
      <c r="O208" s="3"/>
      <c r="P208" s="3"/>
      <c r="Q208" s="4"/>
    </row>
    <row r="209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3"/>
      <c r="O209" s="3"/>
      <c r="P209" s="3"/>
      <c r="Q209" s="4"/>
    </row>
    <row r="210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3"/>
      <c r="O210" s="3"/>
      <c r="P210" s="3"/>
      <c r="Q210" s="4"/>
    </row>
    <row r="211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3"/>
      <c r="O211" s="3"/>
      <c r="P211" s="3"/>
      <c r="Q211" s="4"/>
    </row>
    <row r="212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3"/>
      <c r="O212" s="3"/>
      <c r="P212" s="3"/>
      <c r="Q212" s="4"/>
    </row>
    <row r="213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3"/>
      <c r="O213" s="3"/>
      <c r="P213" s="3"/>
      <c r="Q213" s="4"/>
    </row>
    <row r="214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3"/>
      <c r="O214" s="3"/>
      <c r="P214" s="3"/>
      <c r="Q214" s="4"/>
    </row>
    <row r="215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3"/>
      <c r="O215" s="3"/>
      <c r="P215" s="3"/>
      <c r="Q215" s="4"/>
    </row>
    <row r="216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3"/>
      <c r="O216" s="3"/>
      <c r="P216" s="3"/>
      <c r="Q216" s="4"/>
    </row>
    <row r="217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3"/>
      <c r="O217" s="3"/>
      <c r="P217" s="3"/>
      <c r="Q217" s="4"/>
    </row>
    <row r="218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3"/>
      <c r="O218" s="3"/>
      <c r="P218" s="3"/>
      <c r="Q218" s="4"/>
    </row>
    <row r="219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3"/>
      <c r="O219" s="3"/>
      <c r="P219" s="3"/>
      <c r="Q219" s="4"/>
    </row>
    <row r="220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3"/>
      <c r="O220" s="3"/>
      <c r="P220" s="3"/>
      <c r="Q220" s="4"/>
    </row>
    <row r="221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3"/>
      <c r="O221" s="3"/>
      <c r="P221" s="3"/>
      <c r="Q221" s="4"/>
    </row>
    <row r="222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3"/>
      <c r="O222" s="3"/>
      <c r="P222" s="3"/>
      <c r="Q222" s="4"/>
    </row>
    <row r="223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3"/>
      <c r="O223" s="3"/>
      <c r="P223" s="3"/>
      <c r="Q223" s="4"/>
    </row>
    <row r="224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3"/>
      <c r="O224" s="3"/>
      <c r="P224" s="3"/>
      <c r="Q224" s="4"/>
    </row>
    <row r="225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3"/>
      <c r="O225" s="3"/>
      <c r="P225" s="3"/>
      <c r="Q225" s="4"/>
    </row>
    <row r="226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3"/>
      <c r="O226" s="3"/>
      <c r="P226" s="3"/>
      <c r="Q226" s="4"/>
    </row>
    <row r="227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3"/>
      <c r="O227" s="3"/>
      <c r="P227" s="3"/>
      <c r="Q227" s="4"/>
    </row>
    <row r="228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3"/>
      <c r="O228" s="3"/>
      <c r="P228" s="3"/>
      <c r="Q228" s="4"/>
    </row>
    <row r="229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3"/>
      <c r="O229" s="3"/>
      <c r="P229" s="3"/>
      <c r="Q229" s="4"/>
    </row>
    <row r="230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3"/>
      <c r="O230" s="3"/>
      <c r="P230" s="3"/>
      <c r="Q230" s="4"/>
    </row>
    <row r="231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3"/>
      <c r="O231" s="3"/>
      <c r="P231" s="3"/>
      <c r="Q231" s="4"/>
    </row>
    <row r="232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3"/>
      <c r="O232" s="3"/>
      <c r="P232" s="3"/>
      <c r="Q232" s="4"/>
    </row>
    <row r="233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3"/>
      <c r="O233" s="3"/>
      <c r="P233" s="3"/>
      <c r="Q233" s="4"/>
    </row>
    <row r="234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3"/>
      <c r="O234" s="3"/>
      <c r="P234" s="3"/>
      <c r="Q234" s="4"/>
    </row>
    <row r="235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3"/>
      <c r="O235" s="3"/>
      <c r="P235" s="3"/>
      <c r="Q235" s="4"/>
    </row>
    <row r="236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3"/>
      <c r="O236" s="3"/>
      <c r="P236" s="3"/>
      <c r="Q236" s="4"/>
    </row>
    <row r="237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3"/>
      <c r="O237" s="3"/>
      <c r="P237" s="3"/>
      <c r="Q237" s="4"/>
    </row>
    <row r="238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3"/>
      <c r="O238" s="3"/>
      <c r="P238" s="3"/>
      <c r="Q238" s="4"/>
    </row>
    <row r="239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3"/>
      <c r="O239" s="3"/>
      <c r="P239" s="3"/>
      <c r="Q239" s="4"/>
    </row>
    <row r="240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3"/>
      <c r="O240" s="3"/>
      <c r="P240" s="3"/>
      <c r="Q240" s="4"/>
    </row>
    <row r="241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3"/>
      <c r="O241" s="3"/>
      <c r="P241" s="3"/>
      <c r="Q241" s="4"/>
    </row>
    <row r="242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3"/>
      <c r="O242" s="3"/>
      <c r="P242" s="3"/>
      <c r="Q242" s="4"/>
    </row>
    <row r="243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3"/>
      <c r="O243" s="3"/>
      <c r="P243" s="3"/>
      <c r="Q243" s="4"/>
    </row>
    <row r="244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3"/>
      <c r="O244" s="3"/>
      <c r="P244" s="3"/>
      <c r="Q244" s="4"/>
    </row>
    <row r="245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3"/>
      <c r="O245" s="3"/>
      <c r="P245" s="3"/>
      <c r="Q245" s="4"/>
    </row>
    <row r="246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3"/>
      <c r="O246" s="3"/>
      <c r="P246" s="3"/>
      <c r="Q246" s="4"/>
    </row>
    <row r="247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3"/>
      <c r="O247" s="3"/>
      <c r="P247" s="3"/>
      <c r="Q247" s="4"/>
    </row>
    <row r="248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3"/>
      <c r="O248" s="3"/>
      <c r="P248" s="3"/>
      <c r="Q248" s="4"/>
    </row>
    <row r="249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3"/>
      <c r="O249" s="3"/>
      <c r="P249" s="3"/>
      <c r="Q249" s="4"/>
    </row>
    <row r="250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3"/>
      <c r="O250" s="3"/>
      <c r="P250" s="3"/>
      <c r="Q250" s="4"/>
    </row>
    <row r="251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3"/>
      <c r="O251" s="3"/>
      <c r="P251" s="3"/>
      <c r="Q251" s="4"/>
    </row>
    <row r="252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3"/>
      <c r="O252" s="3"/>
      <c r="P252" s="3"/>
      <c r="Q252" s="4"/>
    </row>
    <row r="253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3"/>
      <c r="O253" s="3"/>
      <c r="P253" s="3"/>
      <c r="Q253" s="4"/>
    </row>
    <row r="254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3"/>
      <c r="O254" s="3"/>
      <c r="P254" s="3"/>
      <c r="Q254" s="4"/>
    </row>
    <row r="255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3"/>
      <c r="O255" s="3"/>
      <c r="P255" s="3"/>
      <c r="Q255" s="4"/>
    </row>
    <row r="256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3"/>
      <c r="O256" s="3"/>
      <c r="P256" s="3"/>
      <c r="Q256" s="4"/>
    </row>
    <row r="257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3"/>
      <c r="O257" s="3"/>
      <c r="P257" s="3"/>
      <c r="Q257" s="4"/>
    </row>
    <row r="258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3"/>
      <c r="O258" s="3"/>
      <c r="P258" s="3"/>
      <c r="Q258" s="4"/>
    </row>
    <row r="259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3"/>
      <c r="O259" s="3"/>
      <c r="P259" s="3"/>
      <c r="Q259" s="4"/>
    </row>
    <row r="260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3"/>
      <c r="O260" s="3"/>
      <c r="P260" s="3"/>
      <c r="Q260" s="4"/>
    </row>
    <row r="261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3"/>
      <c r="O261" s="3"/>
      <c r="P261" s="3"/>
      <c r="Q261" s="4"/>
    </row>
    <row r="262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3"/>
      <c r="O262" s="3"/>
      <c r="P262" s="3"/>
      <c r="Q262" s="4"/>
    </row>
    <row r="263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3"/>
      <c r="O263" s="3"/>
      <c r="P263" s="3"/>
      <c r="Q263" s="4"/>
    </row>
    <row r="264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3"/>
      <c r="O264" s="3"/>
      <c r="P264" s="3"/>
      <c r="Q264" s="4"/>
    </row>
    <row r="265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3"/>
      <c r="O265" s="3"/>
      <c r="P265" s="3"/>
      <c r="Q265" s="4"/>
    </row>
    <row r="266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3"/>
      <c r="O266" s="3"/>
      <c r="P266" s="3"/>
      <c r="Q266" s="4"/>
    </row>
    <row r="267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3"/>
      <c r="O267" s="3"/>
      <c r="P267" s="3"/>
      <c r="Q267" s="4"/>
    </row>
    <row r="268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3"/>
      <c r="O268" s="3"/>
      <c r="P268" s="3"/>
      <c r="Q268" s="4"/>
    </row>
    <row r="269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3"/>
      <c r="O269" s="3"/>
      <c r="P269" s="3"/>
      <c r="Q269" s="4"/>
    </row>
    <row r="270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3"/>
      <c r="O270" s="3"/>
      <c r="P270" s="3"/>
      <c r="Q270" s="4"/>
    </row>
    <row r="271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3"/>
      <c r="O271" s="3"/>
      <c r="P271" s="3"/>
      <c r="Q271" s="4"/>
    </row>
    <row r="272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3"/>
      <c r="O272" s="3"/>
      <c r="P272" s="3"/>
      <c r="Q272" s="4"/>
    </row>
    <row r="273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3"/>
      <c r="O273" s="3"/>
      <c r="P273" s="3"/>
      <c r="Q273" s="4"/>
    </row>
    <row r="274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3"/>
      <c r="O274" s="3"/>
      <c r="P274" s="3"/>
      <c r="Q274" s="4"/>
    </row>
    <row r="275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3"/>
      <c r="O275" s="3"/>
      <c r="P275" s="3"/>
      <c r="Q275" s="4"/>
    </row>
    <row r="276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3"/>
      <c r="O276" s="3"/>
      <c r="P276" s="3"/>
      <c r="Q276" s="4"/>
    </row>
    <row r="277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3"/>
      <c r="O277" s="3"/>
      <c r="P277" s="3"/>
      <c r="Q277" s="4"/>
    </row>
    <row r="278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3"/>
      <c r="O278" s="3"/>
      <c r="P278" s="3"/>
      <c r="Q278" s="4"/>
    </row>
    <row r="279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3"/>
      <c r="O279" s="3"/>
      <c r="P279" s="3"/>
      <c r="Q279" s="4"/>
    </row>
    <row r="280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3"/>
      <c r="O280" s="3"/>
      <c r="P280" s="3"/>
      <c r="Q280" s="4"/>
    </row>
    <row r="281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3"/>
      <c r="O281" s="3"/>
      <c r="P281" s="3"/>
      <c r="Q281" s="4"/>
    </row>
    <row r="282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3"/>
      <c r="O282" s="3"/>
      <c r="P282" s="3"/>
      <c r="Q282" s="4"/>
    </row>
    <row r="283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3"/>
      <c r="O283" s="3"/>
      <c r="P283" s="3"/>
      <c r="Q283" s="4"/>
    </row>
    <row r="284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3"/>
      <c r="O284" s="3"/>
      <c r="P284" s="3"/>
      <c r="Q284" s="4"/>
    </row>
    <row r="285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3"/>
      <c r="O285" s="3"/>
      <c r="P285" s="3"/>
      <c r="Q285" s="4"/>
    </row>
    <row r="286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3"/>
      <c r="O286" s="3"/>
      <c r="P286" s="3"/>
      <c r="Q286" s="4"/>
    </row>
    <row r="287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3"/>
      <c r="O287" s="3"/>
      <c r="P287" s="3"/>
      <c r="Q287" s="4"/>
    </row>
    <row r="288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3"/>
      <c r="O288" s="3"/>
      <c r="P288" s="3"/>
      <c r="Q288" s="4"/>
    </row>
    <row r="289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3"/>
      <c r="O289" s="3"/>
      <c r="P289" s="3"/>
      <c r="Q289" s="4"/>
    </row>
    <row r="290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3"/>
      <c r="O290" s="3"/>
      <c r="P290" s="3"/>
      <c r="Q290" s="4"/>
    </row>
    <row r="291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3"/>
      <c r="O291" s="3"/>
      <c r="P291" s="3"/>
      <c r="Q291" s="4"/>
    </row>
    <row r="292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3"/>
      <c r="O292" s="3"/>
      <c r="P292" s="3"/>
      <c r="Q292" s="4"/>
    </row>
    <row r="293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3"/>
      <c r="O293" s="3"/>
      <c r="P293" s="3"/>
      <c r="Q293" s="4"/>
    </row>
    <row r="294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3"/>
      <c r="O294" s="3"/>
      <c r="P294" s="3"/>
      <c r="Q294" s="4"/>
    </row>
    <row r="295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3"/>
      <c r="O295" s="3"/>
      <c r="P295" s="3"/>
      <c r="Q295" s="4"/>
    </row>
    <row r="296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3"/>
      <c r="O296" s="3"/>
      <c r="P296" s="3"/>
      <c r="Q296" s="4"/>
    </row>
    <row r="297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3"/>
      <c r="O297" s="3"/>
      <c r="P297" s="3"/>
      <c r="Q297" s="4"/>
    </row>
    <row r="298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3"/>
      <c r="O298" s="3"/>
      <c r="P298" s="3"/>
      <c r="Q298" s="4"/>
    </row>
    <row r="299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3"/>
      <c r="O299" s="3"/>
      <c r="P299" s="3"/>
      <c r="Q299" s="4"/>
    </row>
    <row r="300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3"/>
      <c r="O300" s="3"/>
      <c r="P300" s="3"/>
      <c r="Q300" s="4"/>
    </row>
    <row r="301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4"/>
      <c r="M301" s="4"/>
      <c r="N301" s="3"/>
      <c r="O301" s="3"/>
      <c r="P301" s="3"/>
      <c r="Q301" s="4"/>
    </row>
    <row r="302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4"/>
      <c r="M302" s="4"/>
      <c r="N302" s="3"/>
      <c r="O302" s="3"/>
      <c r="P302" s="3"/>
      <c r="Q302" s="4"/>
    </row>
    <row r="303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4"/>
      <c r="M303" s="4"/>
      <c r="N303" s="3"/>
      <c r="O303" s="3"/>
      <c r="P303" s="3"/>
      <c r="Q303" s="4"/>
    </row>
    <row r="304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4"/>
      <c r="M304" s="4"/>
      <c r="N304" s="3"/>
      <c r="O304" s="3"/>
      <c r="P304" s="3"/>
      <c r="Q304" s="4"/>
    </row>
    <row r="305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4"/>
      <c r="M305" s="4"/>
      <c r="N305" s="3"/>
      <c r="O305" s="3"/>
      <c r="P305" s="3"/>
      <c r="Q305" s="4"/>
    </row>
    <row r="306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4"/>
      <c r="M306" s="4"/>
      <c r="N306" s="3"/>
      <c r="O306" s="3"/>
      <c r="P306" s="3"/>
      <c r="Q306" s="4"/>
    </row>
    <row r="307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4"/>
      <c r="M307" s="4"/>
      <c r="N307" s="3"/>
      <c r="O307" s="3"/>
      <c r="P307" s="3"/>
      <c r="Q307" s="4"/>
    </row>
    <row r="308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4"/>
      <c r="M308" s="4"/>
      <c r="N308" s="3"/>
      <c r="O308" s="3"/>
      <c r="P308" s="3"/>
      <c r="Q308" s="4"/>
    </row>
    <row r="309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4"/>
      <c r="M309" s="4"/>
      <c r="N309" s="3"/>
      <c r="O309" s="3"/>
      <c r="P309" s="3"/>
      <c r="Q309" s="4"/>
    </row>
    <row r="310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4"/>
      <c r="M310" s="4"/>
      <c r="N310" s="3"/>
      <c r="O310" s="3"/>
      <c r="P310" s="3"/>
      <c r="Q310" s="4"/>
    </row>
    <row r="311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4"/>
      <c r="M311" s="4"/>
      <c r="N311" s="3"/>
      <c r="O311" s="3"/>
      <c r="P311" s="3"/>
      <c r="Q311" s="4"/>
    </row>
    <row r="312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4"/>
      <c r="M312" s="4"/>
      <c r="N312" s="3"/>
      <c r="O312" s="3"/>
      <c r="P312" s="3"/>
      <c r="Q312" s="4"/>
    </row>
    <row r="313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4"/>
      <c r="M313" s="4"/>
      <c r="N313" s="3"/>
      <c r="O313" s="3"/>
      <c r="P313" s="3"/>
      <c r="Q313" s="4"/>
    </row>
    <row r="314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4"/>
      <c r="M314" s="4"/>
      <c r="N314" s="3"/>
      <c r="O314" s="3"/>
      <c r="P314" s="3"/>
      <c r="Q314" s="4"/>
    </row>
    <row r="315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4"/>
      <c r="M315" s="4"/>
      <c r="N315" s="3"/>
      <c r="O315" s="3"/>
      <c r="P315" s="3"/>
      <c r="Q315" s="4"/>
    </row>
    <row r="316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4"/>
      <c r="M316" s="4"/>
      <c r="N316" s="3"/>
      <c r="O316" s="3"/>
      <c r="P316" s="3"/>
      <c r="Q316" s="4"/>
    </row>
    <row r="317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4"/>
      <c r="M317" s="4"/>
      <c r="N317" s="3"/>
      <c r="O317" s="3"/>
      <c r="P317" s="3"/>
      <c r="Q317" s="4"/>
    </row>
    <row r="318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4"/>
      <c r="M318" s="4"/>
      <c r="N318" s="3"/>
      <c r="O318" s="3"/>
      <c r="P318" s="3"/>
      <c r="Q318" s="4"/>
    </row>
    <row r="319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4"/>
      <c r="M319" s="4"/>
      <c r="N319" s="3"/>
      <c r="O319" s="3"/>
      <c r="P319" s="3"/>
      <c r="Q319" s="4"/>
    </row>
    <row r="320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4"/>
      <c r="M320" s="4"/>
      <c r="N320" s="3"/>
      <c r="O320" s="3"/>
      <c r="P320" s="3"/>
      <c r="Q320" s="4"/>
    </row>
    <row r="321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4"/>
      <c r="M321" s="4"/>
      <c r="N321" s="3"/>
      <c r="O321" s="3"/>
      <c r="P321" s="3"/>
      <c r="Q321" s="4"/>
    </row>
    <row r="322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4"/>
      <c r="M322" s="4"/>
      <c r="N322" s="3"/>
      <c r="O322" s="3"/>
      <c r="P322" s="3"/>
      <c r="Q322" s="4"/>
    </row>
    <row r="323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4"/>
      <c r="M323" s="4"/>
      <c r="N323" s="3"/>
      <c r="O323" s="3"/>
      <c r="P323" s="3"/>
      <c r="Q323" s="4"/>
    </row>
    <row r="324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4"/>
      <c r="M324" s="4"/>
      <c r="N324" s="3"/>
      <c r="O324" s="3"/>
      <c r="P324" s="3"/>
      <c r="Q324" s="4"/>
    </row>
    <row r="325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4"/>
      <c r="M325" s="4"/>
      <c r="N325" s="3"/>
      <c r="O325" s="3"/>
      <c r="P325" s="3"/>
      <c r="Q325" s="4"/>
    </row>
    <row r="326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4"/>
      <c r="M326" s="4"/>
      <c r="N326" s="3"/>
      <c r="O326" s="3"/>
      <c r="P326" s="3"/>
      <c r="Q326" s="4"/>
    </row>
    <row r="327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4"/>
      <c r="M327" s="4"/>
      <c r="N327" s="3"/>
      <c r="O327" s="3"/>
      <c r="P327" s="3"/>
      <c r="Q327" s="4"/>
    </row>
    <row r="328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4"/>
      <c r="M328" s="4"/>
      <c r="N328" s="3"/>
      <c r="O328" s="3"/>
      <c r="P328" s="3"/>
      <c r="Q328" s="4"/>
    </row>
    <row r="329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4"/>
      <c r="M329" s="4"/>
      <c r="N329" s="3"/>
      <c r="O329" s="3"/>
      <c r="P329" s="3"/>
      <c r="Q329" s="4"/>
    </row>
    <row r="330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4"/>
      <c r="M330" s="4"/>
      <c r="N330" s="3"/>
      <c r="O330" s="3"/>
      <c r="P330" s="3"/>
      <c r="Q330" s="4"/>
    </row>
    <row r="331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4"/>
      <c r="M331" s="4"/>
      <c r="N331" s="3"/>
      <c r="O331" s="3"/>
      <c r="P331" s="3"/>
      <c r="Q331" s="4"/>
    </row>
    <row r="332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4"/>
      <c r="M332" s="4"/>
      <c r="N332" s="3"/>
      <c r="O332" s="3"/>
      <c r="P332" s="3"/>
      <c r="Q332" s="4"/>
    </row>
    <row r="333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4"/>
      <c r="M333" s="4"/>
      <c r="N333" s="3"/>
      <c r="O333" s="3"/>
      <c r="P333" s="3"/>
      <c r="Q333" s="4"/>
    </row>
    <row r="334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4"/>
      <c r="M334" s="4"/>
      <c r="N334" s="3"/>
      <c r="O334" s="3"/>
      <c r="P334" s="3"/>
      <c r="Q334" s="4"/>
    </row>
    <row r="335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4"/>
      <c r="M335" s="4"/>
      <c r="N335" s="3"/>
      <c r="O335" s="3"/>
      <c r="P335" s="3"/>
      <c r="Q335" s="4"/>
    </row>
    <row r="336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4"/>
      <c r="M336" s="4"/>
      <c r="N336" s="3"/>
      <c r="O336" s="3"/>
      <c r="P336" s="3"/>
      <c r="Q336" s="4"/>
    </row>
    <row r="337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4"/>
      <c r="M337" s="4"/>
      <c r="N337" s="3"/>
      <c r="O337" s="3"/>
      <c r="P337" s="3"/>
      <c r="Q337" s="4"/>
    </row>
    <row r="338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4"/>
      <c r="M338" s="4"/>
      <c r="N338" s="3"/>
      <c r="O338" s="3"/>
      <c r="P338" s="3"/>
      <c r="Q338" s="4"/>
    </row>
    <row r="339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4"/>
      <c r="M339" s="4"/>
      <c r="N339" s="3"/>
      <c r="O339" s="3"/>
      <c r="P339" s="3"/>
      <c r="Q339" s="4"/>
    </row>
    <row r="340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4"/>
      <c r="M340" s="4"/>
      <c r="N340" s="3"/>
      <c r="O340" s="3"/>
      <c r="P340" s="3"/>
      <c r="Q340" s="4"/>
    </row>
    <row r="341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4"/>
      <c r="M341" s="4"/>
      <c r="N341" s="3"/>
      <c r="O341" s="3"/>
      <c r="P341" s="3"/>
      <c r="Q341" s="4"/>
    </row>
    <row r="342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4"/>
      <c r="M342" s="4"/>
      <c r="N342" s="3"/>
      <c r="O342" s="3"/>
      <c r="P342" s="3"/>
      <c r="Q342" s="4"/>
    </row>
    <row r="343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4"/>
      <c r="M343" s="4"/>
      <c r="N343" s="3"/>
      <c r="O343" s="3"/>
      <c r="P343" s="3"/>
      <c r="Q343" s="4"/>
    </row>
    <row r="344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4"/>
      <c r="M344" s="4"/>
      <c r="N344" s="3"/>
      <c r="O344" s="3"/>
      <c r="P344" s="3"/>
      <c r="Q344" s="4"/>
    </row>
    <row r="345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4"/>
      <c r="M345" s="4"/>
      <c r="N345" s="3"/>
      <c r="O345" s="3"/>
      <c r="P345" s="3"/>
      <c r="Q345" s="4"/>
    </row>
    <row r="346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4"/>
      <c r="M346" s="4"/>
      <c r="N346" s="3"/>
      <c r="O346" s="3"/>
      <c r="P346" s="3"/>
      <c r="Q346" s="4"/>
    </row>
    <row r="347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4"/>
      <c r="M347" s="4"/>
      <c r="N347" s="3"/>
      <c r="O347" s="3"/>
      <c r="P347" s="3"/>
      <c r="Q347" s="4"/>
    </row>
    <row r="348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4"/>
      <c r="M348" s="4"/>
      <c r="N348" s="3"/>
      <c r="O348" s="3"/>
      <c r="P348" s="3"/>
      <c r="Q348" s="4"/>
    </row>
    <row r="349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4"/>
      <c r="M349" s="4"/>
      <c r="N349" s="3"/>
      <c r="O349" s="3"/>
      <c r="P349" s="3"/>
      <c r="Q349" s="4"/>
    </row>
    <row r="350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4"/>
      <c r="M350" s="4"/>
      <c r="N350" s="3"/>
      <c r="O350" s="3"/>
      <c r="P350" s="3"/>
      <c r="Q350" s="4"/>
    </row>
    <row r="35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4"/>
      <c r="M351" s="4"/>
      <c r="N351" s="3"/>
      <c r="O351" s="3"/>
      <c r="P351" s="3"/>
      <c r="Q351" s="4"/>
    </row>
    <row r="352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4"/>
      <c r="M352" s="4"/>
      <c r="N352" s="3"/>
      <c r="O352" s="3"/>
      <c r="P352" s="3"/>
      <c r="Q352" s="4"/>
    </row>
    <row r="353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4"/>
      <c r="M353" s="4"/>
      <c r="N353" s="3"/>
      <c r="O353" s="3"/>
      <c r="P353" s="3"/>
      <c r="Q353" s="4"/>
    </row>
    <row r="354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4"/>
      <c r="M354" s="4"/>
      <c r="N354" s="3"/>
      <c r="O354" s="3"/>
      <c r="P354" s="3"/>
      <c r="Q354" s="4"/>
    </row>
    <row r="355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4"/>
      <c r="M355" s="4"/>
      <c r="N355" s="3"/>
      <c r="O355" s="3"/>
      <c r="P355" s="3"/>
      <c r="Q355" s="4"/>
    </row>
    <row r="356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4"/>
      <c r="M356" s="4"/>
      <c r="N356" s="3"/>
      <c r="O356" s="3"/>
      <c r="P356" s="3"/>
      <c r="Q356" s="4"/>
    </row>
    <row r="357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4"/>
      <c r="M357" s="4"/>
      <c r="N357" s="3"/>
      <c r="O357" s="3"/>
      <c r="P357" s="3"/>
      <c r="Q357" s="4"/>
    </row>
    <row r="358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4"/>
      <c r="M358" s="4"/>
      <c r="N358" s="3"/>
      <c r="O358" s="3"/>
      <c r="P358" s="3"/>
      <c r="Q358" s="4"/>
    </row>
    <row r="359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4"/>
      <c r="M359" s="4"/>
      <c r="N359" s="3"/>
      <c r="O359" s="3"/>
      <c r="P359" s="3"/>
      <c r="Q359" s="4"/>
    </row>
    <row r="360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4"/>
      <c r="M360" s="4"/>
      <c r="N360" s="3"/>
      <c r="O360" s="3"/>
      <c r="P360" s="3"/>
      <c r="Q360" s="4"/>
    </row>
    <row r="361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4"/>
      <c r="M361" s="4"/>
      <c r="N361" s="3"/>
      <c r="O361" s="3"/>
      <c r="P361" s="3"/>
      <c r="Q361" s="4"/>
    </row>
    <row r="362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4"/>
      <c r="M362" s="4"/>
      <c r="N362" s="3"/>
      <c r="O362" s="3"/>
      <c r="P362" s="3"/>
      <c r="Q362" s="4"/>
    </row>
    <row r="363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4"/>
      <c r="M363" s="4"/>
      <c r="N363" s="3"/>
      <c r="O363" s="3"/>
      <c r="P363" s="3"/>
      <c r="Q363" s="4"/>
    </row>
    <row r="364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4"/>
      <c r="M364" s="4"/>
      <c r="N364" s="3"/>
      <c r="O364" s="3"/>
      <c r="P364" s="3"/>
      <c r="Q364" s="4"/>
    </row>
    <row r="365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4"/>
      <c r="M365" s="4"/>
      <c r="N365" s="3"/>
      <c r="O365" s="3"/>
      <c r="P365" s="3"/>
      <c r="Q365" s="4"/>
    </row>
    <row r="366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4"/>
      <c r="M366" s="4"/>
      <c r="N366" s="3"/>
      <c r="O366" s="3"/>
      <c r="P366" s="3"/>
      <c r="Q366" s="4"/>
    </row>
    <row r="367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4"/>
      <c r="M367" s="4"/>
      <c r="N367" s="3"/>
      <c r="O367" s="3"/>
      <c r="P367" s="3"/>
      <c r="Q367" s="4"/>
    </row>
    <row r="368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4"/>
      <c r="M368" s="4"/>
      <c r="N368" s="3"/>
      <c r="O368" s="3"/>
      <c r="P368" s="3"/>
      <c r="Q368" s="4"/>
    </row>
    <row r="369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4"/>
      <c r="M369" s="4"/>
      <c r="N369" s="3"/>
      <c r="O369" s="3"/>
      <c r="P369" s="3"/>
      <c r="Q369" s="4"/>
    </row>
    <row r="370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4"/>
      <c r="M370" s="4"/>
      <c r="N370" s="3"/>
      <c r="O370" s="3"/>
      <c r="P370" s="3"/>
      <c r="Q370" s="4"/>
    </row>
    <row r="371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4"/>
      <c r="M371" s="4"/>
      <c r="N371" s="3"/>
      <c r="O371" s="3"/>
      <c r="P371" s="3"/>
      <c r="Q371" s="4"/>
    </row>
    <row r="372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4"/>
      <c r="M372" s="4"/>
      <c r="N372" s="3"/>
      <c r="O372" s="3"/>
      <c r="P372" s="3"/>
      <c r="Q372" s="4"/>
    </row>
    <row r="373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4"/>
      <c r="M373" s="4"/>
      <c r="N373" s="3"/>
      <c r="O373" s="3"/>
      <c r="P373" s="3"/>
      <c r="Q373" s="4"/>
    </row>
    <row r="374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4"/>
      <c r="M374" s="4"/>
      <c r="N374" s="3"/>
      <c r="O374" s="3"/>
      <c r="P374" s="3"/>
      <c r="Q374" s="4"/>
    </row>
    <row r="375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4"/>
      <c r="M375" s="4"/>
      <c r="N375" s="3"/>
      <c r="O375" s="3"/>
      <c r="P375" s="3"/>
      <c r="Q375" s="4"/>
    </row>
    <row r="376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4"/>
      <c r="M376" s="4"/>
      <c r="N376" s="3"/>
      <c r="O376" s="3"/>
      <c r="P376" s="3"/>
      <c r="Q376" s="4"/>
    </row>
    <row r="377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4"/>
      <c r="M377" s="4"/>
      <c r="N377" s="3"/>
      <c r="O377" s="3"/>
      <c r="P377" s="3"/>
      <c r="Q377" s="4"/>
    </row>
    <row r="378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4"/>
      <c r="M378" s="4"/>
      <c r="N378" s="3"/>
      <c r="O378" s="3"/>
      <c r="P378" s="3"/>
      <c r="Q378" s="4"/>
    </row>
    <row r="379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4"/>
      <c r="M379" s="4"/>
      <c r="N379" s="3"/>
      <c r="O379" s="3"/>
      <c r="P379" s="3"/>
      <c r="Q379" s="4"/>
    </row>
    <row r="380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4"/>
      <c r="M380" s="4"/>
      <c r="N380" s="3"/>
      <c r="O380" s="3"/>
      <c r="P380" s="3"/>
      <c r="Q380" s="4"/>
    </row>
    <row r="381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4"/>
      <c r="M381" s="4"/>
      <c r="N381" s="3"/>
      <c r="O381" s="3"/>
      <c r="P381" s="3"/>
      <c r="Q381" s="4"/>
    </row>
    <row r="382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4"/>
      <c r="M382" s="4"/>
      <c r="N382" s="3"/>
      <c r="O382" s="3"/>
      <c r="P382" s="3"/>
      <c r="Q382" s="4"/>
    </row>
    <row r="383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4"/>
      <c r="M383" s="4"/>
      <c r="N383" s="3"/>
      <c r="O383" s="3"/>
      <c r="P383" s="3"/>
      <c r="Q383" s="4"/>
    </row>
    <row r="384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4"/>
      <c r="M384" s="4"/>
      <c r="N384" s="3"/>
      <c r="O384" s="3"/>
      <c r="P384" s="3"/>
      <c r="Q384" s="4"/>
    </row>
    <row r="385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4"/>
      <c r="M385" s="4"/>
      <c r="N385" s="3"/>
      <c r="O385" s="3"/>
      <c r="P385" s="3"/>
      <c r="Q385" s="4"/>
    </row>
    <row r="386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4"/>
      <c r="M386" s="4"/>
      <c r="N386" s="3"/>
      <c r="O386" s="3"/>
      <c r="P386" s="3"/>
      <c r="Q386" s="4"/>
    </row>
    <row r="387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4"/>
      <c r="M387" s="4"/>
      <c r="N387" s="3"/>
      <c r="O387" s="3"/>
      <c r="P387" s="3"/>
      <c r="Q387" s="4"/>
    </row>
    <row r="388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4"/>
      <c r="M388" s="4"/>
      <c r="N388" s="3"/>
      <c r="O388" s="3"/>
      <c r="P388" s="3"/>
      <c r="Q388" s="4"/>
    </row>
    <row r="389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4"/>
      <c r="M389" s="4"/>
      <c r="N389" s="3"/>
      <c r="O389" s="3"/>
      <c r="P389" s="3"/>
      <c r="Q389" s="4"/>
    </row>
    <row r="390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4"/>
      <c r="M390" s="4"/>
      <c r="N390" s="3"/>
      <c r="O390" s="3"/>
      <c r="P390" s="3"/>
      <c r="Q390" s="4"/>
    </row>
    <row r="391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4"/>
      <c r="M391" s="4"/>
      <c r="N391" s="3"/>
      <c r="O391" s="3"/>
      <c r="P391" s="3"/>
      <c r="Q391" s="4"/>
    </row>
    <row r="392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4"/>
      <c r="M392" s="4"/>
      <c r="N392" s="3"/>
      <c r="O392" s="3"/>
      <c r="P392" s="3"/>
      <c r="Q392" s="4"/>
    </row>
    <row r="393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4"/>
      <c r="M393" s="4"/>
      <c r="N393" s="3"/>
      <c r="O393" s="3"/>
      <c r="P393" s="3"/>
      <c r="Q393" s="4"/>
    </row>
    <row r="394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4"/>
      <c r="M394" s="4"/>
      <c r="N394" s="3"/>
      <c r="O394" s="3"/>
      <c r="P394" s="3"/>
      <c r="Q394" s="4"/>
    </row>
    <row r="395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4"/>
      <c r="M395" s="4"/>
      <c r="N395" s="3"/>
      <c r="O395" s="3"/>
      <c r="P395" s="3"/>
      <c r="Q395" s="4"/>
    </row>
    <row r="396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4"/>
      <c r="M396" s="4"/>
      <c r="N396" s="3"/>
      <c r="O396" s="3"/>
      <c r="P396" s="3"/>
      <c r="Q396" s="4"/>
    </row>
    <row r="397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4"/>
      <c r="M397" s="4"/>
      <c r="N397" s="3"/>
      <c r="O397" s="3"/>
      <c r="P397" s="3"/>
      <c r="Q397" s="4"/>
    </row>
    <row r="398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4"/>
      <c r="M398" s="4"/>
      <c r="N398" s="3"/>
      <c r="O398" s="3"/>
      <c r="P398" s="3"/>
      <c r="Q398" s="4"/>
    </row>
    <row r="399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4"/>
      <c r="M399" s="4"/>
      <c r="N399" s="3"/>
      <c r="O399" s="3"/>
      <c r="P399" s="3"/>
      <c r="Q399" s="4"/>
    </row>
    <row r="400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4"/>
      <c r="M400" s="4"/>
      <c r="N400" s="3"/>
      <c r="O400" s="3"/>
      <c r="P400" s="3"/>
      <c r="Q400" s="4"/>
    </row>
    <row r="401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4"/>
      <c r="M401" s="4"/>
      <c r="N401" s="3"/>
      <c r="O401" s="3"/>
      <c r="P401" s="3"/>
      <c r="Q401" s="4"/>
    </row>
    <row r="402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4"/>
      <c r="M402" s="4"/>
      <c r="N402" s="3"/>
      <c r="O402" s="3"/>
      <c r="P402" s="3"/>
      <c r="Q402" s="4"/>
    </row>
    <row r="403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4"/>
      <c r="M403" s="4"/>
      <c r="N403" s="3"/>
      <c r="O403" s="3"/>
      <c r="P403" s="3"/>
      <c r="Q403" s="4"/>
    </row>
    <row r="404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4"/>
      <c r="M404" s="4"/>
      <c r="N404" s="3"/>
      <c r="O404" s="3"/>
      <c r="P404" s="3"/>
      <c r="Q404" s="4"/>
    </row>
    <row r="405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4"/>
      <c r="M405" s="4"/>
      <c r="N405" s="3"/>
      <c r="O405" s="3"/>
      <c r="P405" s="3"/>
      <c r="Q405" s="4"/>
    </row>
    <row r="406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4"/>
      <c r="M406" s="4"/>
      <c r="N406" s="3"/>
      <c r="O406" s="3"/>
      <c r="P406" s="3"/>
      <c r="Q406" s="4"/>
    </row>
    <row r="407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4"/>
      <c r="M407" s="4"/>
      <c r="N407" s="3"/>
      <c r="O407" s="3"/>
      <c r="P407" s="3"/>
      <c r="Q407" s="4"/>
    </row>
    <row r="408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4"/>
      <c r="M408" s="4"/>
      <c r="N408" s="3"/>
      <c r="O408" s="3"/>
      <c r="P408" s="3"/>
      <c r="Q408" s="4"/>
    </row>
    <row r="409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4"/>
      <c r="M409" s="4"/>
      <c r="N409" s="3"/>
      <c r="O409" s="3"/>
      <c r="P409" s="3"/>
      <c r="Q409" s="4"/>
    </row>
    <row r="410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4"/>
      <c r="M410" s="4"/>
      <c r="N410" s="3"/>
      <c r="O410" s="3"/>
      <c r="P410" s="3"/>
      <c r="Q410" s="4"/>
    </row>
    <row r="411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4"/>
      <c r="M411" s="4"/>
      <c r="N411" s="3"/>
      <c r="O411" s="3"/>
      <c r="P411" s="3"/>
      <c r="Q411" s="4"/>
    </row>
    <row r="412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4"/>
      <c r="M412" s="4"/>
      <c r="N412" s="3"/>
      <c r="O412" s="3"/>
      <c r="P412" s="3"/>
      <c r="Q412" s="4"/>
    </row>
    <row r="413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4"/>
      <c r="M413" s="4"/>
      <c r="N413" s="3"/>
      <c r="O413" s="3"/>
      <c r="P413" s="3"/>
      <c r="Q413" s="4"/>
    </row>
    <row r="414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4"/>
      <c r="M414" s="4"/>
      <c r="N414" s="3"/>
      <c r="O414" s="3"/>
      <c r="P414" s="3"/>
      <c r="Q414" s="4"/>
    </row>
    <row r="415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4"/>
      <c r="M415" s="4"/>
      <c r="N415" s="3"/>
      <c r="O415" s="3"/>
      <c r="P415" s="3"/>
      <c r="Q415" s="4"/>
    </row>
    <row r="416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4"/>
      <c r="M416" s="4"/>
      <c r="N416" s="3"/>
      <c r="O416" s="3"/>
      <c r="P416" s="3"/>
      <c r="Q416" s="4"/>
    </row>
    <row r="417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4"/>
      <c r="M417" s="4"/>
      <c r="N417" s="3"/>
      <c r="O417" s="3"/>
      <c r="P417" s="3"/>
      <c r="Q417" s="4"/>
    </row>
    <row r="418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4"/>
      <c r="M418" s="4"/>
      <c r="N418" s="3"/>
      <c r="O418" s="3"/>
      <c r="P418" s="3"/>
      <c r="Q418" s="4"/>
    </row>
    <row r="419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4"/>
      <c r="M419" s="4"/>
      <c r="N419" s="3"/>
      <c r="O419" s="3"/>
      <c r="P419" s="3"/>
      <c r="Q419" s="4"/>
    </row>
    <row r="420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4"/>
      <c r="M420" s="4"/>
      <c r="N420" s="3"/>
      <c r="O420" s="3"/>
      <c r="P420" s="3"/>
      <c r="Q420" s="4"/>
    </row>
    <row r="421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4"/>
      <c r="M421" s="4"/>
      <c r="N421" s="3"/>
      <c r="O421" s="3"/>
      <c r="P421" s="3"/>
      <c r="Q421" s="4"/>
    </row>
    <row r="422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4"/>
      <c r="M422" s="4"/>
      <c r="N422" s="3"/>
      <c r="O422" s="3"/>
      <c r="P422" s="3"/>
      <c r="Q422" s="4"/>
    </row>
    <row r="423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4"/>
      <c r="M423" s="4"/>
      <c r="N423" s="3"/>
      <c r="O423" s="3"/>
      <c r="P423" s="3"/>
      <c r="Q423" s="4"/>
    </row>
    <row r="424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4"/>
      <c r="M424" s="4"/>
      <c r="N424" s="3"/>
      <c r="O424" s="3"/>
      <c r="P424" s="3"/>
      <c r="Q424" s="4"/>
    </row>
    <row r="425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4"/>
      <c r="M425" s="4"/>
      <c r="N425" s="3"/>
      <c r="O425" s="3"/>
      <c r="P425" s="3"/>
      <c r="Q425" s="4"/>
    </row>
    <row r="426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4"/>
      <c r="M426" s="4"/>
      <c r="N426" s="3"/>
      <c r="O426" s="3"/>
      <c r="P426" s="3"/>
      <c r="Q426" s="4"/>
    </row>
    <row r="427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4"/>
      <c r="M427" s="4"/>
      <c r="N427" s="3"/>
      <c r="O427" s="3"/>
      <c r="P427" s="3"/>
      <c r="Q427" s="4"/>
    </row>
    <row r="428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4"/>
      <c r="M428" s="4"/>
      <c r="N428" s="3"/>
      <c r="O428" s="3"/>
      <c r="P428" s="3"/>
      <c r="Q428" s="4"/>
    </row>
    <row r="429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4"/>
      <c r="M429" s="4"/>
      <c r="N429" s="3"/>
      <c r="O429" s="3"/>
      <c r="P429" s="3"/>
      <c r="Q429" s="4"/>
    </row>
    <row r="430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4"/>
      <c r="M430" s="4"/>
      <c r="N430" s="3"/>
      <c r="O430" s="3"/>
      <c r="P430" s="3"/>
      <c r="Q430" s="4"/>
    </row>
    <row r="431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4"/>
      <c r="M431" s="4"/>
      <c r="N431" s="3"/>
      <c r="O431" s="3"/>
      <c r="P431" s="3"/>
      <c r="Q431" s="4"/>
    </row>
    <row r="432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4"/>
      <c r="M432" s="4"/>
      <c r="N432" s="3"/>
      <c r="O432" s="3"/>
      <c r="P432" s="3"/>
      <c r="Q432" s="4"/>
    </row>
    <row r="433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4"/>
      <c r="M433" s="4"/>
      <c r="N433" s="3"/>
      <c r="O433" s="3"/>
      <c r="P433" s="3"/>
      <c r="Q433" s="4"/>
    </row>
    <row r="434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4"/>
      <c r="M434" s="4"/>
      <c r="N434" s="3"/>
      <c r="O434" s="3"/>
      <c r="P434" s="3"/>
      <c r="Q434" s="4"/>
    </row>
    <row r="435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4"/>
      <c r="M435" s="4"/>
      <c r="N435" s="3"/>
      <c r="O435" s="3"/>
      <c r="P435" s="3"/>
      <c r="Q435" s="4"/>
    </row>
    <row r="436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4"/>
      <c r="M436" s="4"/>
      <c r="N436" s="3"/>
      <c r="O436" s="3"/>
      <c r="P436" s="3"/>
      <c r="Q436" s="4"/>
    </row>
    <row r="437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4"/>
      <c r="M437" s="4"/>
      <c r="N437" s="3"/>
      <c r="O437" s="3"/>
      <c r="P437" s="3"/>
      <c r="Q437" s="4"/>
    </row>
    <row r="438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4"/>
      <c r="M438" s="4"/>
      <c r="N438" s="3"/>
      <c r="O438" s="3"/>
      <c r="P438" s="3"/>
      <c r="Q438" s="4"/>
    </row>
    <row r="439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4"/>
      <c r="M439" s="4"/>
      <c r="N439" s="3"/>
      <c r="O439" s="3"/>
      <c r="P439" s="3"/>
      <c r="Q439" s="4"/>
    </row>
    <row r="440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4"/>
      <c r="M440" s="4"/>
      <c r="N440" s="3"/>
      <c r="O440" s="3"/>
      <c r="P440" s="3"/>
      <c r="Q440" s="4"/>
    </row>
    <row r="441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4"/>
      <c r="M441" s="4"/>
      <c r="N441" s="3"/>
      <c r="O441" s="3"/>
      <c r="P441" s="3"/>
      <c r="Q441" s="4"/>
    </row>
    <row r="442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4"/>
      <c r="M442" s="4"/>
      <c r="N442" s="3"/>
      <c r="O442" s="3"/>
      <c r="P442" s="3"/>
      <c r="Q442" s="4"/>
    </row>
    <row r="443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4"/>
      <c r="M443" s="4"/>
      <c r="N443" s="3"/>
      <c r="O443" s="3"/>
      <c r="P443" s="3"/>
      <c r="Q443" s="4"/>
    </row>
    <row r="444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4"/>
      <c r="M444" s="4"/>
      <c r="N444" s="3"/>
      <c r="O444" s="3"/>
      <c r="P444" s="3"/>
      <c r="Q444" s="4"/>
    </row>
    <row r="445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4"/>
      <c r="M445" s="4"/>
      <c r="N445" s="3"/>
      <c r="O445" s="3"/>
      <c r="P445" s="3"/>
      <c r="Q445" s="4"/>
    </row>
    <row r="446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4"/>
      <c r="M446" s="4"/>
      <c r="N446" s="3"/>
      <c r="O446" s="3"/>
      <c r="P446" s="3"/>
      <c r="Q446" s="4"/>
    </row>
    <row r="447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4"/>
      <c r="M447" s="4"/>
      <c r="N447" s="3"/>
      <c r="O447" s="3"/>
      <c r="P447" s="3"/>
      <c r="Q447" s="4"/>
    </row>
    <row r="448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4"/>
      <c r="M448" s="4"/>
      <c r="N448" s="3"/>
      <c r="O448" s="3"/>
      <c r="P448" s="3"/>
      <c r="Q448" s="4"/>
    </row>
    <row r="449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4"/>
      <c r="M449" s="4"/>
      <c r="N449" s="3"/>
      <c r="O449" s="3"/>
      <c r="P449" s="3"/>
      <c r="Q449" s="4"/>
    </row>
    <row r="450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4"/>
      <c r="M450" s="4"/>
      <c r="N450" s="3"/>
      <c r="O450" s="3"/>
      <c r="P450" s="3"/>
      <c r="Q450" s="4"/>
    </row>
    <row r="451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4"/>
      <c r="M451" s="4"/>
      <c r="N451" s="3"/>
      <c r="O451" s="3"/>
      <c r="P451" s="3"/>
      <c r="Q451" s="4"/>
    </row>
    <row r="452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4"/>
      <c r="M452" s="4"/>
      <c r="N452" s="3"/>
      <c r="O452" s="3"/>
      <c r="P452" s="3"/>
      <c r="Q452" s="4"/>
    </row>
    <row r="453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4"/>
      <c r="M453" s="4"/>
      <c r="N453" s="3"/>
      <c r="O453" s="3"/>
      <c r="P453" s="3"/>
      <c r="Q453" s="4"/>
    </row>
    <row r="454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4"/>
      <c r="M454" s="4"/>
      <c r="N454" s="3"/>
      <c r="O454" s="3"/>
      <c r="P454" s="3"/>
      <c r="Q454" s="4"/>
    </row>
    <row r="455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4"/>
      <c r="M455" s="4"/>
      <c r="N455" s="3"/>
      <c r="O455" s="3"/>
      <c r="P455" s="3"/>
      <c r="Q455" s="4"/>
    </row>
    <row r="456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4"/>
      <c r="M456" s="4"/>
      <c r="N456" s="3"/>
      <c r="O456" s="3"/>
      <c r="P456" s="3"/>
      <c r="Q456" s="4"/>
    </row>
    <row r="457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4"/>
      <c r="M457" s="4"/>
      <c r="N457" s="3"/>
      <c r="O457" s="3"/>
      <c r="P457" s="3"/>
      <c r="Q457" s="4"/>
    </row>
    <row r="458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4"/>
      <c r="M458" s="4"/>
      <c r="N458" s="3"/>
      <c r="O458" s="3"/>
      <c r="P458" s="3"/>
      <c r="Q458" s="4"/>
    </row>
    <row r="459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4"/>
      <c r="M459" s="4"/>
      <c r="N459" s="3"/>
      <c r="O459" s="3"/>
      <c r="P459" s="3"/>
      <c r="Q459" s="4"/>
    </row>
    <row r="460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4"/>
      <c r="M460" s="4"/>
      <c r="N460" s="3"/>
      <c r="O460" s="3"/>
      <c r="P460" s="3"/>
      <c r="Q460" s="4"/>
    </row>
    <row r="461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4"/>
      <c r="M461" s="4"/>
      <c r="N461" s="3"/>
      <c r="O461" s="3"/>
      <c r="P461" s="3"/>
      <c r="Q461" s="4"/>
    </row>
    <row r="462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4"/>
      <c r="M462" s="4"/>
      <c r="N462" s="3"/>
      <c r="O462" s="3"/>
      <c r="P462" s="3"/>
      <c r="Q462" s="4"/>
    </row>
    <row r="463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4"/>
      <c r="M463" s="4"/>
      <c r="N463" s="3"/>
      <c r="O463" s="3"/>
      <c r="P463" s="3"/>
      <c r="Q463" s="4"/>
    </row>
    <row r="464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4"/>
      <c r="M464" s="4"/>
      <c r="N464" s="3"/>
      <c r="O464" s="3"/>
      <c r="P464" s="3"/>
      <c r="Q464" s="4"/>
    </row>
    <row r="465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4"/>
      <c r="M465" s="4"/>
      <c r="N465" s="3"/>
      <c r="O465" s="3"/>
      <c r="P465" s="3"/>
      <c r="Q465" s="4"/>
    </row>
    <row r="466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4"/>
      <c r="M466" s="4"/>
      <c r="N466" s="3"/>
      <c r="O466" s="3"/>
      <c r="P466" s="3"/>
      <c r="Q466" s="4"/>
    </row>
    <row r="467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4"/>
      <c r="M467" s="4"/>
      <c r="N467" s="3"/>
      <c r="O467" s="3"/>
      <c r="P467" s="3"/>
      <c r="Q467" s="4"/>
    </row>
    <row r="468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4"/>
      <c r="M468" s="4"/>
      <c r="N468" s="3"/>
      <c r="O468" s="3"/>
      <c r="P468" s="3"/>
      <c r="Q468" s="4"/>
    </row>
    <row r="469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4"/>
      <c r="M469" s="4"/>
      <c r="N469" s="3"/>
      <c r="O469" s="3"/>
      <c r="P469" s="3"/>
      <c r="Q469" s="4"/>
    </row>
    <row r="470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4"/>
      <c r="M470" s="4"/>
      <c r="N470" s="3"/>
      <c r="O470" s="3"/>
      <c r="P470" s="3"/>
      <c r="Q470" s="4"/>
    </row>
    <row r="471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4"/>
      <c r="M471" s="4"/>
      <c r="N471" s="3"/>
      <c r="O471" s="3"/>
      <c r="P471" s="3"/>
      <c r="Q471" s="4"/>
    </row>
    <row r="472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4"/>
      <c r="M472" s="4"/>
      <c r="N472" s="3"/>
      <c r="O472" s="3"/>
      <c r="P472" s="3"/>
      <c r="Q472" s="4"/>
    </row>
    <row r="473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4"/>
      <c r="M473" s="4"/>
      <c r="N473" s="3"/>
      <c r="O473" s="3"/>
      <c r="P473" s="3"/>
      <c r="Q473" s="4"/>
    </row>
    <row r="474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4"/>
      <c r="M474" s="4"/>
      <c r="N474" s="3"/>
      <c r="O474" s="3"/>
      <c r="P474" s="3"/>
      <c r="Q474" s="4"/>
    </row>
    <row r="475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4"/>
      <c r="M475" s="4"/>
      <c r="N475" s="3"/>
      <c r="O475" s="3"/>
      <c r="P475" s="3"/>
      <c r="Q475" s="4"/>
    </row>
    <row r="476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4"/>
      <c r="M476" s="4"/>
      <c r="N476" s="3"/>
      <c r="O476" s="3"/>
      <c r="P476" s="3"/>
      <c r="Q476" s="4"/>
    </row>
    <row r="477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4"/>
      <c r="M477" s="4"/>
      <c r="N477" s="3"/>
      <c r="O477" s="3"/>
      <c r="P477" s="3"/>
      <c r="Q477" s="4"/>
    </row>
    <row r="478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4"/>
      <c r="M478" s="4"/>
      <c r="N478" s="3"/>
      <c r="O478" s="3"/>
      <c r="P478" s="3"/>
      <c r="Q478" s="4"/>
    </row>
    <row r="479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4"/>
      <c r="M479" s="4"/>
      <c r="N479" s="3"/>
      <c r="O479" s="3"/>
      <c r="P479" s="3"/>
      <c r="Q479" s="4"/>
    </row>
    <row r="480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4"/>
      <c r="M480" s="4"/>
      <c r="N480" s="3"/>
      <c r="O480" s="3"/>
      <c r="P480" s="3"/>
      <c r="Q480" s="4"/>
    </row>
    <row r="481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4"/>
      <c r="M481" s="4"/>
      <c r="N481" s="3"/>
      <c r="O481" s="3"/>
      <c r="P481" s="3"/>
      <c r="Q481" s="4"/>
    </row>
    <row r="482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4"/>
      <c r="M482" s="4"/>
      <c r="N482" s="3"/>
      <c r="O482" s="3"/>
      <c r="P482" s="3"/>
      <c r="Q482" s="4"/>
    </row>
    <row r="483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4"/>
      <c r="M483" s="4"/>
      <c r="N483" s="3"/>
      <c r="O483" s="3"/>
      <c r="P483" s="3"/>
      <c r="Q483" s="4"/>
    </row>
    <row r="484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4"/>
      <c r="M484" s="4"/>
      <c r="N484" s="3"/>
      <c r="O484" s="3"/>
      <c r="P484" s="3"/>
      <c r="Q484" s="4"/>
    </row>
    <row r="485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4"/>
      <c r="M485" s="4"/>
      <c r="N485" s="3"/>
      <c r="O485" s="3"/>
      <c r="P485" s="3"/>
      <c r="Q485" s="4"/>
    </row>
    <row r="486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4"/>
      <c r="M486" s="4"/>
      <c r="N486" s="3"/>
      <c r="O486" s="3"/>
      <c r="P486" s="3"/>
      <c r="Q486" s="4"/>
    </row>
    <row r="487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4"/>
      <c r="M487" s="4"/>
      <c r="N487" s="3"/>
      <c r="O487" s="3"/>
      <c r="P487" s="3"/>
      <c r="Q487" s="4"/>
    </row>
    <row r="488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4"/>
      <c r="M488" s="4"/>
      <c r="N488" s="3"/>
      <c r="O488" s="3"/>
      <c r="P488" s="3"/>
      <c r="Q488" s="4"/>
    </row>
    <row r="489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4"/>
      <c r="M489" s="4"/>
      <c r="N489" s="3"/>
      <c r="O489" s="3"/>
      <c r="P489" s="3"/>
      <c r="Q489" s="4"/>
    </row>
    <row r="490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4"/>
      <c r="M490" s="4"/>
      <c r="N490" s="3"/>
      <c r="O490" s="3"/>
      <c r="P490" s="3"/>
      <c r="Q490" s="4"/>
    </row>
    <row r="491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4"/>
      <c r="M491" s="4"/>
      <c r="N491" s="3"/>
      <c r="O491" s="3"/>
      <c r="P491" s="3"/>
      <c r="Q491" s="4"/>
    </row>
    <row r="492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4"/>
      <c r="M492" s="4"/>
      <c r="N492" s="3"/>
      <c r="O492" s="3"/>
      <c r="P492" s="3"/>
      <c r="Q492" s="4"/>
    </row>
    <row r="493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4"/>
      <c r="M493" s="4"/>
      <c r="N493" s="3"/>
      <c r="O493" s="3"/>
      <c r="P493" s="3"/>
      <c r="Q493" s="4"/>
    </row>
    <row r="494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4"/>
      <c r="M494" s="4"/>
      <c r="N494" s="3"/>
      <c r="O494" s="3"/>
      <c r="P494" s="3"/>
      <c r="Q494" s="4"/>
    </row>
    <row r="495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4"/>
      <c r="M495" s="4"/>
      <c r="N495" s="3"/>
      <c r="O495" s="3"/>
      <c r="P495" s="3"/>
      <c r="Q495" s="4"/>
    </row>
    <row r="496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4"/>
      <c r="M496" s="4"/>
      <c r="N496" s="3"/>
      <c r="O496" s="3"/>
      <c r="P496" s="3"/>
      <c r="Q496" s="4"/>
    </row>
    <row r="497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4"/>
      <c r="M497" s="4"/>
      <c r="N497" s="3"/>
      <c r="O497" s="3"/>
      <c r="P497" s="3"/>
      <c r="Q497" s="4"/>
    </row>
    <row r="498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4"/>
      <c r="M498" s="4"/>
      <c r="N498" s="3"/>
      <c r="O498" s="3"/>
      <c r="P498" s="3"/>
      <c r="Q498" s="4"/>
    </row>
    <row r="499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4"/>
      <c r="M499" s="4"/>
      <c r="N499" s="3"/>
      <c r="O499" s="3"/>
      <c r="P499" s="3"/>
      <c r="Q499" s="4"/>
    </row>
    <row r="500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4"/>
      <c r="M500" s="4"/>
      <c r="N500" s="3"/>
      <c r="O500" s="3"/>
      <c r="P500" s="3"/>
      <c r="Q500" s="4"/>
    </row>
    <row r="501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4"/>
      <c r="M501" s="4"/>
      <c r="N501" s="3"/>
      <c r="O501" s="3"/>
      <c r="P501" s="3"/>
      <c r="Q501" s="4"/>
    </row>
    <row r="502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4"/>
      <c r="M502" s="4"/>
      <c r="N502" s="3"/>
      <c r="O502" s="3"/>
      <c r="P502" s="3"/>
      <c r="Q502" s="4"/>
    </row>
    <row r="503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4"/>
      <c r="M503" s="4"/>
      <c r="N503" s="3"/>
      <c r="O503" s="3"/>
      <c r="P503" s="3"/>
      <c r="Q503" s="4"/>
    </row>
    <row r="504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4"/>
      <c r="M504" s="4"/>
      <c r="N504" s="3"/>
      <c r="O504" s="3"/>
      <c r="P504" s="3"/>
      <c r="Q504" s="4"/>
    </row>
    <row r="505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4"/>
      <c r="M505" s="4"/>
      <c r="N505" s="3"/>
      <c r="O505" s="3"/>
      <c r="P505" s="3"/>
      <c r="Q505" s="4"/>
    </row>
    <row r="506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4"/>
      <c r="M506" s="4"/>
      <c r="N506" s="3"/>
      <c r="O506" s="3"/>
      <c r="P506" s="3"/>
      <c r="Q506" s="4"/>
    </row>
    <row r="507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4"/>
      <c r="M507" s="4"/>
      <c r="N507" s="3"/>
      <c r="O507" s="3"/>
      <c r="P507" s="3"/>
      <c r="Q507" s="4"/>
    </row>
    <row r="508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4"/>
      <c r="M508" s="4"/>
      <c r="N508" s="3"/>
      <c r="O508" s="3"/>
      <c r="P508" s="3"/>
      <c r="Q508" s="4"/>
    </row>
    <row r="509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4"/>
      <c r="M509" s="4"/>
      <c r="N509" s="3"/>
      <c r="O509" s="3"/>
      <c r="P509" s="3"/>
      <c r="Q509" s="4"/>
    </row>
    <row r="510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4"/>
      <c r="M510" s="4"/>
      <c r="N510" s="3"/>
      <c r="O510" s="3"/>
      <c r="P510" s="3"/>
      <c r="Q510" s="4"/>
    </row>
    <row r="511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4"/>
      <c r="M511" s="4"/>
      <c r="N511" s="3"/>
      <c r="O511" s="3"/>
      <c r="P511" s="3"/>
      <c r="Q511" s="4"/>
    </row>
    <row r="512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4"/>
      <c r="M512" s="4"/>
      <c r="N512" s="3"/>
      <c r="O512" s="3"/>
      <c r="P512" s="3"/>
      <c r="Q512" s="4"/>
    </row>
    <row r="513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4"/>
      <c r="M513" s="4"/>
      <c r="N513" s="3"/>
      <c r="O513" s="3"/>
      <c r="P513" s="3"/>
      <c r="Q513" s="4"/>
    </row>
    <row r="514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4"/>
      <c r="M514" s="4"/>
      <c r="N514" s="3"/>
      <c r="O514" s="3"/>
      <c r="P514" s="3"/>
      <c r="Q514" s="4"/>
    </row>
    <row r="515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4"/>
      <c r="M515" s="4"/>
      <c r="N515" s="3"/>
      <c r="O515" s="3"/>
      <c r="P515" s="3"/>
      <c r="Q515" s="4"/>
    </row>
    <row r="516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4"/>
      <c r="M516" s="4"/>
      <c r="N516" s="3"/>
      <c r="O516" s="3"/>
      <c r="P516" s="3"/>
      <c r="Q516" s="4"/>
    </row>
    <row r="517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4"/>
      <c r="M517" s="4"/>
      <c r="N517" s="3"/>
      <c r="O517" s="3"/>
      <c r="P517" s="3"/>
      <c r="Q517" s="4"/>
    </row>
    <row r="518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4"/>
      <c r="M518" s="4"/>
      <c r="N518" s="3"/>
      <c r="O518" s="3"/>
      <c r="P518" s="3"/>
      <c r="Q518" s="4"/>
    </row>
    <row r="519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4"/>
      <c r="M519" s="4"/>
      <c r="N519" s="3"/>
      <c r="O519" s="3"/>
      <c r="P519" s="3"/>
      <c r="Q519" s="4"/>
    </row>
    <row r="520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4"/>
      <c r="M520" s="4"/>
      <c r="N520" s="3"/>
      <c r="O520" s="3"/>
      <c r="P520" s="3"/>
      <c r="Q520" s="4"/>
    </row>
    <row r="521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4"/>
      <c r="M521" s="4"/>
      <c r="N521" s="3"/>
      <c r="O521" s="3"/>
      <c r="P521" s="3"/>
      <c r="Q521" s="4"/>
    </row>
    <row r="522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4"/>
      <c r="M522" s="4"/>
      <c r="N522" s="3"/>
      <c r="O522" s="3"/>
      <c r="P522" s="3"/>
      <c r="Q522" s="4"/>
    </row>
    <row r="523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4"/>
      <c r="M523" s="4"/>
      <c r="N523" s="3"/>
      <c r="O523" s="3"/>
      <c r="P523" s="3"/>
      <c r="Q523" s="4"/>
    </row>
    <row r="524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4"/>
      <c r="M524" s="4"/>
      <c r="N524" s="3"/>
      <c r="O524" s="3"/>
      <c r="P524" s="3"/>
      <c r="Q524" s="4"/>
    </row>
    <row r="525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4"/>
      <c r="M525" s="4"/>
      <c r="N525" s="3"/>
      <c r="O525" s="3"/>
      <c r="P525" s="3"/>
      <c r="Q525" s="4"/>
    </row>
    <row r="526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4"/>
      <c r="M526" s="4"/>
      <c r="N526" s="3"/>
      <c r="O526" s="3"/>
      <c r="P526" s="3"/>
      <c r="Q526" s="4"/>
    </row>
    <row r="527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4"/>
      <c r="M527" s="4"/>
      <c r="N527" s="3"/>
      <c r="O527" s="3"/>
      <c r="P527" s="3"/>
      <c r="Q527" s="4"/>
    </row>
    <row r="528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4"/>
      <c r="M528" s="4"/>
      <c r="N528" s="3"/>
      <c r="O528" s="3"/>
      <c r="P528" s="3"/>
      <c r="Q528" s="4"/>
    </row>
    <row r="529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4"/>
      <c r="M529" s="4"/>
      <c r="N529" s="3"/>
      <c r="O529" s="3"/>
      <c r="P529" s="3"/>
      <c r="Q529" s="4"/>
    </row>
    <row r="530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4"/>
      <c r="M530" s="4"/>
      <c r="N530" s="3"/>
      <c r="O530" s="3"/>
      <c r="P530" s="3"/>
      <c r="Q530" s="4"/>
    </row>
    <row r="531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4"/>
      <c r="M531" s="4"/>
      <c r="N531" s="3"/>
      <c r="O531" s="3"/>
      <c r="P531" s="3"/>
      <c r="Q531" s="4"/>
    </row>
    <row r="532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4"/>
      <c r="M532" s="4"/>
      <c r="N532" s="3"/>
      <c r="O532" s="3"/>
      <c r="P532" s="3"/>
      <c r="Q532" s="4"/>
    </row>
    <row r="533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4"/>
      <c r="M533" s="4"/>
      <c r="N533" s="3"/>
      <c r="O533" s="3"/>
      <c r="P533" s="3"/>
      <c r="Q533" s="4"/>
    </row>
    <row r="534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4"/>
      <c r="M534" s="4"/>
      <c r="N534" s="3"/>
      <c r="O534" s="3"/>
      <c r="P534" s="3"/>
      <c r="Q534" s="4"/>
    </row>
    <row r="535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4"/>
      <c r="M535" s="4"/>
      <c r="N535" s="3"/>
      <c r="O535" s="3"/>
      <c r="P535" s="3"/>
      <c r="Q535" s="4"/>
    </row>
    <row r="536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4"/>
      <c r="M536" s="4"/>
      <c r="N536" s="3"/>
      <c r="O536" s="3"/>
      <c r="P536" s="3"/>
      <c r="Q536" s="4"/>
    </row>
    <row r="537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4"/>
      <c r="M537" s="4"/>
      <c r="N537" s="3"/>
      <c r="O537" s="3"/>
      <c r="P537" s="3"/>
      <c r="Q537" s="4"/>
    </row>
    <row r="538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4"/>
      <c r="M538" s="4"/>
      <c r="N538" s="3"/>
      <c r="O538" s="3"/>
      <c r="P538" s="3"/>
      <c r="Q538" s="4"/>
    </row>
    <row r="539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4"/>
      <c r="M539" s="4"/>
      <c r="N539" s="3"/>
      <c r="O539" s="3"/>
      <c r="P539" s="3"/>
      <c r="Q539" s="4"/>
    </row>
    <row r="540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4"/>
      <c r="M540" s="4"/>
      <c r="N540" s="3"/>
      <c r="O540" s="3"/>
      <c r="P540" s="3"/>
      <c r="Q540" s="4"/>
    </row>
    <row r="541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4"/>
      <c r="M541" s="4"/>
      <c r="N541" s="3"/>
      <c r="O541" s="3"/>
      <c r="P541" s="3"/>
      <c r="Q541" s="4"/>
    </row>
    <row r="542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4"/>
      <c r="M542" s="4"/>
      <c r="N542" s="3"/>
      <c r="O542" s="3"/>
      <c r="P542" s="3"/>
      <c r="Q542" s="4"/>
    </row>
    <row r="543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4"/>
      <c r="M543" s="4"/>
      <c r="N543" s="3"/>
      <c r="O543" s="3"/>
      <c r="P543" s="3"/>
      <c r="Q543" s="4"/>
    </row>
    <row r="544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4"/>
      <c r="M544" s="4"/>
      <c r="N544" s="3"/>
      <c r="O544" s="3"/>
      <c r="P544" s="3"/>
      <c r="Q544" s="4"/>
    </row>
    <row r="545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4"/>
      <c r="M545" s="4"/>
      <c r="N545" s="3"/>
      <c r="O545" s="3"/>
      <c r="P545" s="3"/>
      <c r="Q545" s="4"/>
    </row>
    <row r="546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4"/>
      <c r="M546" s="4"/>
      <c r="N546" s="3"/>
      <c r="O546" s="3"/>
      <c r="P546" s="3"/>
      <c r="Q546" s="4"/>
    </row>
    <row r="547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4"/>
      <c r="M547" s="4"/>
      <c r="N547" s="3"/>
      <c r="O547" s="3"/>
      <c r="P547" s="3"/>
      <c r="Q547" s="4"/>
    </row>
    <row r="548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4"/>
      <c r="M548" s="4"/>
      <c r="N548" s="3"/>
      <c r="O548" s="3"/>
      <c r="P548" s="3"/>
      <c r="Q548" s="4"/>
    </row>
    <row r="549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4"/>
      <c r="M549" s="4"/>
      <c r="N549" s="3"/>
      <c r="O549" s="3"/>
      <c r="P549" s="3"/>
      <c r="Q549" s="4"/>
    </row>
    <row r="550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4"/>
      <c r="M550" s="4"/>
      <c r="N550" s="3"/>
      <c r="O550" s="3"/>
      <c r="P550" s="3"/>
      <c r="Q550" s="4"/>
    </row>
    <row r="551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4"/>
      <c r="M551" s="4"/>
      <c r="N551" s="3"/>
      <c r="O551" s="3"/>
      <c r="P551" s="3"/>
      <c r="Q551" s="4"/>
    </row>
    <row r="552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4"/>
      <c r="M552" s="4"/>
      <c r="N552" s="3"/>
      <c r="O552" s="3"/>
      <c r="P552" s="3"/>
      <c r="Q552" s="4"/>
    </row>
    <row r="553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4"/>
      <c r="M553" s="4"/>
      <c r="N553" s="3"/>
      <c r="O553" s="3"/>
      <c r="P553" s="3"/>
      <c r="Q553" s="4"/>
    </row>
    <row r="554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4"/>
      <c r="M554" s="4"/>
      <c r="N554" s="3"/>
      <c r="O554" s="3"/>
      <c r="P554" s="3"/>
      <c r="Q554" s="4"/>
    </row>
    <row r="555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4"/>
      <c r="M555" s="4"/>
      <c r="N555" s="3"/>
      <c r="O555" s="3"/>
      <c r="P555" s="3"/>
      <c r="Q555" s="4"/>
    </row>
    <row r="556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4"/>
      <c r="M556" s="4"/>
      <c r="N556" s="3"/>
      <c r="O556" s="3"/>
      <c r="P556" s="3"/>
      <c r="Q556" s="4"/>
    </row>
    <row r="557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4"/>
      <c r="M557" s="4"/>
      <c r="N557" s="3"/>
      <c r="O557" s="3"/>
      <c r="P557" s="3"/>
      <c r="Q557" s="4"/>
    </row>
    <row r="558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4"/>
      <c r="M558" s="4"/>
      <c r="N558" s="3"/>
      <c r="O558" s="3"/>
      <c r="P558" s="3"/>
      <c r="Q558" s="4"/>
    </row>
    <row r="559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4"/>
      <c r="M559" s="4"/>
      <c r="N559" s="3"/>
      <c r="O559" s="3"/>
      <c r="P559" s="3"/>
      <c r="Q559" s="4"/>
    </row>
    <row r="560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4"/>
      <c r="M560" s="4"/>
      <c r="N560" s="3"/>
      <c r="O560" s="3"/>
      <c r="P560" s="3"/>
      <c r="Q560" s="4"/>
    </row>
    <row r="561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4"/>
      <c r="M561" s="4"/>
      <c r="N561" s="3"/>
      <c r="O561" s="3"/>
      <c r="P561" s="3"/>
      <c r="Q561" s="4"/>
    </row>
    <row r="562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4"/>
      <c r="M562" s="4"/>
      <c r="N562" s="3"/>
      <c r="O562" s="3"/>
      <c r="P562" s="3"/>
      <c r="Q562" s="4"/>
    </row>
    <row r="563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4"/>
      <c r="M563" s="4"/>
      <c r="N563" s="3"/>
      <c r="O563" s="3"/>
      <c r="P563" s="3"/>
      <c r="Q563" s="4"/>
    </row>
    <row r="564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4"/>
      <c r="M564" s="4"/>
      <c r="N564" s="3"/>
      <c r="O564" s="3"/>
      <c r="P564" s="3"/>
      <c r="Q564" s="4"/>
    </row>
    <row r="565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4"/>
      <c r="M565" s="4"/>
      <c r="N565" s="3"/>
      <c r="O565" s="3"/>
      <c r="P565" s="3"/>
      <c r="Q565" s="4"/>
    </row>
    <row r="566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4"/>
      <c r="M566" s="4"/>
      <c r="N566" s="3"/>
      <c r="O566" s="3"/>
      <c r="P566" s="3"/>
      <c r="Q566" s="4"/>
    </row>
    <row r="567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4"/>
      <c r="M567" s="4"/>
      <c r="N567" s="3"/>
      <c r="O567" s="3"/>
      <c r="P567" s="3"/>
      <c r="Q567" s="4"/>
    </row>
    <row r="568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4"/>
      <c r="M568" s="4"/>
      <c r="N568" s="3"/>
      <c r="O568" s="3"/>
      <c r="P568" s="3"/>
      <c r="Q568" s="4"/>
    </row>
    <row r="569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4"/>
      <c r="M569" s="4"/>
      <c r="N569" s="3"/>
      <c r="O569" s="3"/>
      <c r="P569" s="3"/>
      <c r="Q569" s="4"/>
    </row>
    <row r="570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4"/>
      <c r="M570" s="4"/>
      <c r="N570" s="3"/>
      <c r="O570" s="3"/>
      <c r="P570" s="3"/>
      <c r="Q570" s="4"/>
    </row>
    <row r="571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4"/>
      <c r="M571" s="4"/>
      <c r="N571" s="3"/>
      <c r="O571" s="3"/>
      <c r="P571" s="3"/>
      <c r="Q571" s="4"/>
    </row>
    <row r="572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4"/>
      <c r="M572" s="4"/>
      <c r="N572" s="3"/>
      <c r="O572" s="3"/>
      <c r="P572" s="3"/>
      <c r="Q572" s="4"/>
    </row>
    <row r="573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4"/>
      <c r="M573" s="4"/>
      <c r="N573" s="3"/>
      <c r="O573" s="3"/>
      <c r="P573" s="3"/>
      <c r="Q573" s="4"/>
    </row>
    <row r="574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4"/>
      <c r="M574" s="4"/>
      <c r="N574" s="3"/>
      <c r="O574" s="3"/>
      <c r="P574" s="3"/>
      <c r="Q574" s="4"/>
    </row>
    <row r="575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4"/>
      <c r="M575" s="4"/>
      <c r="N575" s="3"/>
      <c r="O575" s="3"/>
      <c r="P575" s="3"/>
      <c r="Q575" s="4"/>
    </row>
    <row r="576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4"/>
      <c r="M576" s="4"/>
      <c r="N576" s="3"/>
      <c r="O576" s="3"/>
      <c r="P576" s="3"/>
      <c r="Q576" s="4"/>
    </row>
    <row r="577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4"/>
      <c r="M577" s="4"/>
      <c r="N577" s="3"/>
      <c r="O577" s="3"/>
      <c r="P577" s="3"/>
      <c r="Q577" s="4"/>
    </row>
    <row r="578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4"/>
      <c r="M578" s="4"/>
      <c r="N578" s="3"/>
      <c r="O578" s="3"/>
      <c r="P578" s="3"/>
      <c r="Q578" s="4"/>
    </row>
    <row r="579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4"/>
      <c r="M579" s="4"/>
      <c r="N579" s="3"/>
      <c r="O579" s="3"/>
      <c r="P579" s="3"/>
      <c r="Q579" s="4"/>
    </row>
    <row r="580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4"/>
      <c r="M580" s="4"/>
      <c r="N580" s="3"/>
      <c r="O580" s="3"/>
      <c r="P580" s="3"/>
      <c r="Q580" s="4"/>
    </row>
    <row r="581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4"/>
      <c r="M581" s="4"/>
      <c r="N581" s="3"/>
      <c r="O581" s="3"/>
      <c r="P581" s="3"/>
      <c r="Q581" s="4"/>
    </row>
    <row r="582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4"/>
      <c r="M582" s="4"/>
      <c r="N582" s="3"/>
      <c r="O582" s="3"/>
      <c r="P582" s="3"/>
      <c r="Q582" s="4"/>
    </row>
    <row r="583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4"/>
      <c r="M583" s="4"/>
      <c r="N583" s="3"/>
      <c r="O583" s="3"/>
      <c r="P583" s="3"/>
      <c r="Q583" s="4"/>
    </row>
    <row r="584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4"/>
      <c r="M584" s="4"/>
      <c r="N584" s="3"/>
      <c r="O584" s="3"/>
      <c r="P584" s="3"/>
      <c r="Q584" s="4"/>
    </row>
    <row r="585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4"/>
      <c r="M585" s="4"/>
      <c r="N585" s="3"/>
      <c r="O585" s="3"/>
      <c r="P585" s="3"/>
      <c r="Q585" s="4"/>
    </row>
    <row r="586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4"/>
      <c r="M586" s="4"/>
      <c r="N586" s="3"/>
      <c r="O586" s="3"/>
      <c r="P586" s="3"/>
      <c r="Q586" s="4"/>
    </row>
    <row r="587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4"/>
      <c r="M587" s="4"/>
      <c r="N587" s="3"/>
      <c r="O587" s="3"/>
      <c r="P587" s="3"/>
      <c r="Q587" s="4"/>
    </row>
    <row r="588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4"/>
      <c r="M588" s="4"/>
      <c r="N588" s="3"/>
      <c r="O588" s="3"/>
      <c r="P588" s="3"/>
      <c r="Q588" s="4"/>
    </row>
    <row r="589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4"/>
      <c r="M589" s="4"/>
      <c r="N589" s="3"/>
      <c r="O589" s="3"/>
      <c r="P589" s="3"/>
      <c r="Q589" s="4"/>
    </row>
    <row r="590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4"/>
      <c r="M590" s="4"/>
      <c r="N590" s="3"/>
      <c r="O590" s="3"/>
      <c r="P590" s="3"/>
      <c r="Q590" s="4"/>
    </row>
    <row r="591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4"/>
      <c r="M591" s="4"/>
      <c r="N591" s="3"/>
      <c r="O591" s="3"/>
      <c r="P591" s="3"/>
      <c r="Q591" s="4"/>
    </row>
    <row r="592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4"/>
      <c r="M592" s="4"/>
      <c r="N592" s="3"/>
      <c r="O592" s="3"/>
      <c r="P592" s="3"/>
      <c r="Q592" s="4"/>
    </row>
    <row r="593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4"/>
      <c r="M593" s="4"/>
      <c r="N593" s="3"/>
      <c r="O593" s="3"/>
      <c r="P593" s="3"/>
      <c r="Q593" s="4"/>
    </row>
    <row r="594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4"/>
      <c r="M594" s="4"/>
      <c r="N594" s="3"/>
      <c r="O594" s="3"/>
      <c r="P594" s="3"/>
      <c r="Q594" s="4"/>
    </row>
    <row r="595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4"/>
      <c r="M595" s="4"/>
      <c r="N595" s="3"/>
      <c r="O595" s="3"/>
      <c r="P595" s="3"/>
      <c r="Q595" s="4"/>
    </row>
    <row r="596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4"/>
      <c r="M596" s="4"/>
      <c r="N596" s="3"/>
      <c r="O596" s="3"/>
      <c r="P596" s="3"/>
      <c r="Q596" s="4"/>
    </row>
    <row r="597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4"/>
      <c r="M597" s="4"/>
      <c r="N597" s="3"/>
      <c r="O597" s="3"/>
      <c r="P597" s="3"/>
      <c r="Q597" s="4"/>
    </row>
    <row r="598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4"/>
      <c r="M598" s="4"/>
      <c r="N598" s="3"/>
      <c r="O598" s="3"/>
      <c r="P598" s="3"/>
      <c r="Q598" s="4"/>
    </row>
    <row r="599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4"/>
      <c r="M599" s="4"/>
      <c r="N599" s="3"/>
      <c r="O599" s="3"/>
      <c r="P599" s="3"/>
      <c r="Q599" s="4"/>
    </row>
    <row r="600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4"/>
      <c r="M600" s="4"/>
      <c r="N600" s="3"/>
      <c r="O600" s="3"/>
      <c r="P600" s="3"/>
      <c r="Q600" s="4"/>
    </row>
    <row r="601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4"/>
      <c r="M601" s="4"/>
      <c r="N601" s="3"/>
      <c r="O601" s="3"/>
      <c r="P601" s="3"/>
      <c r="Q601" s="4"/>
    </row>
    <row r="602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4"/>
      <c r="M602" s="4"/>
      <c r="N602" s="3"/>
      <c r="O602" s="3"/>
      <c r="P602" s="3"/>
      <c r="Q602" s="4"/>
    </row>
    <row r="603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4"/>
      <c r="M603" s="4"/>
      <c r="N603" s="3"/>
      <c r="O603" s="3"/>
      <c r="P603" s="3"/>
      <c r="Q603" s="4"/>
    </row>
    <row r="604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4"/>
      <c r="M604" s="4"/>
      <c r="N604" s="3"/>
      <c r="O604" s="3"/>
      <c r="P604" s="3"/>
      <c r="Q604" s="4"/>
    </row>
    <row r="605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4"/>
      <c r="M605" s="4"/>
      <c r="N605" s="3"/>
      <c r="O605" s="3"/>
      <c r="P605" s="3"/>
      <c r="Q605" s="4"/>
    </row>
    <row r="606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4"/>
      <c r="M606" s="4"/>
      <c r="N606" s="3"/>
      <c r="O606" s="3"/>
      <c r="P606" s="3"/>
      <c r="Q606" s="4"/>
    </row>
    <row r="607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4"/>
      <c r="M607" s="4"/>
      <c r="N607" s="3"/>
      <c r="O607" s="3"/>
      <c r="P607" s="3"/>
      <c r="Q60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IFERROR(__xludf.DUMMYFUNCTION("IMPORTRANGE(""https://docs.google.com/spreadsheets/d/17US4FxukIoeutuyiVnW4LVfR2Af_MmSXcZDUqkTWt6M/edit#gid=1538797168"",""SUMMARY!B1:B101"")"),"Exposure")</f>
        <v>Exposure</v>
      </c>
      <c r="B1" s="7" t="s">
        <v>36</v>
      </c>
      <c r="C1" s="7" t="s">
        <v>19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</row>
    <row r="2">
      <c r="A2" s="9">
        <f>IFERROR(__xludf.DUMMYFUNCTION("""COMPUTED_VALUE"""),1.2857142857142858)</f>
        <v>1.285714286</v>
      </c>
      <c r="B2" s="18">
        <f>IFERROR(__xludf.DUMMYFUNCTION("IMPORTRANGE(""https://docs.google.com/spreadsheets/d/17US4FxukIoeutuyiVnW4LVfR2Af_MmSXcZDUqkTWt6M/edit#gid=1538797168"",""ROMANCE!L2:L101"")"),34.0)</f>
        <v>34</v>
      </c>
      <c r="C2" s="9">
        <f>IFERROR(__xludf.DUMMYFUNCTION("IMPORTRANGE(""https://docs.google.com/spreadsheets/d/17US4FxukIoeutuyiVnW4LVfR2Af_MmSXcZDUqkTWt6M/edit#gid=1801604497"",""FAMILY!G2:G101"")"),16.0)</f>
        <v>16</v>
      </c>
      <c r="D2" s="9">
        <f>IFERROR(__xludf.DUMMYFUNCTION("IMPORTRANGE(""https://docs.google.com/spreadsheets/d/17US4FxukIoeutuyiVnW4LVfR2Af_MmSXcZDUqkTWt6M/edit#gid=1801604497"",""FRIENDS!L2:L101"")"),33.0)</f>
        <v>33</v>
      </c>
      <c r="E2" s="9">
        <f>IFERROR(__xludf.DUMMYFUNCTION("IMPORTRANGE(""https://docs.google.com/spreadsheets/d/17US4FxukIoeutuyiVnW4LVfR2Af_MmSXcZDUqkTWt6M/edit#gid=1801604497"",""SELF-ACCEPTANCE!F2:F101"")"),10.0)</f>
        <v>10</v>
      </c>
      <c r="F2" s="9">
        <f>IFERROR(__xludf.DUMMYFUNCTION("IMPORTRANGE(""https://docs.google.com/spreadsheets/d/17US4FxukIoeutuyiVnW4LVfR2Af_MmSXcZDUqkTWt6M/edit#gid=1801604497"",""ACADEMIC!G2:G101"")"),13.0)</f>
        <v>13</v>
      </c>
      <c r="G2" s="9">
        <f>IFERROR(__xludf.DUMMYFUNCTION("IMPORTRANGE(""https://docs.google.com/spreadsheets/d/17US4FxukIoeutuyiVnW4LVfR2Af_MmSXcZDUqkTWt6M/edit#gid=1801604497"",""JOBS!F2:F101"")"),7.0)</f>
        <v>7</v>
      </c>
      <c r="H2" s="9">
        <f t="shared" ref="H2:H101" si="1">sum(B1:G2)</f>
        <v>113</v>
      </c>
      <c r="J2" s="9">
        <f>CORREL(A2:A101,H2:H101)</f>
        <v>-0.04141093288</v>
      </c>
    </row>
    <row r="3">
      <c r="A3" s="9">
        <f>IFERROR(__xludf.DUMMYFUNCTION("""COMPUTED_VALUE"""),1.2857142857142858)</f>
        <v>1.285714286</v>
      </c>
      <c r="B3" s="9">
        <f>IFERROR(__xludf.DUMMYFUNCTION("""COMPUTED_VALUE"""),33.0)</f>
        <v>33</v>
      </c>
      <c r="C3" s="9">
        <f>IFERROR(__xludf.DUMMYFUNCTION("""COMPUTED_VALUE"""),17.0)</f>
        <v>17</v>
      </c>
      <c r="D3" s="9">
        <f>IFERROR(__xludf.DUMMYFUNCTION("""COMPUTED_VALUE"""),35.0)</f>
        <v>35</v>
      </c>
      <c r="E3" s="9">
        <f>IFERROR(__xludf.DUMMYFUNCTION("""COMPUTED_VALUE"""),14.0)</f>
        <v>14</v>
      </c>
      <c r="F3" s="9">
        <f>IFERROR(__xludf.DUMMYFUNCTION("""COMPUTED_VALUE"""),17.0)</f>
        <v>17</v>
      </c>
      <c r="G3" s="9">
        <f>IFERROR(__xludf.DUMMYFUNCTION("""COMPUTED_VALUE"""),15.0)</f>
        <v>15</v>
      </c>
      <c r="H3" s="9">
        <f t="shared" si="1"/>
        <v>244</v>
      </c>
    </row>
    <row r="4">
      <c r="A4" s="9">
        <f>IFERROR(__xludf.DUMMYFUNCTION("""COMPUTED_VALUE"""),2.5714285714285716)</f>
        <v>2.571428571</v>
      </c>
      <c r="B4" s="9">
        <f>IFERROR(__xludf.DUMMYFUNCTION("""COMPUTED_VALUE"""),31.0)</f>
        <v>31</v>
      </c>
      <c r="C4" s="9">
        <f>IFERROR(__xludf.DUMMYFUNCTION("""COMPUTED_VALUE"""),19.0)</f>
        <v>19</v>
      </c>
      <c r="D4" s="9">
        <f>IFERROR(__xludf.DUMMYFUNCTION("""COMPUTED_VALUE"""),34.0)</f>
        <v>34</v>
      </c>
      <c r="E4" s="9">
        <f>IFERROR(__xludf.DUMMYFUNCTION("""COMPUTED_VALUE"""),10.0)</f>
        <v>10</v>
      </c>
      <c r="F4" s="9">
        <f>IFERROR(__xludf.DUMMYFUNCTION("""COMPUTED_VALUE"""),15.0)</f>
        <v>15</v>
      </c>
      <c r="G4" s="9">
        <f>IFERROR(__xludf.DUMMYFUNCTION("""COMPUTED_VALUE"""),15.0)</f>
        <v>15</v>
      </c>
      <c r="H4" s="9">
        <f t="shared" si="1"/>
        <v>255</v>
      </c>
    </row>
    <row r="5">
      <c r="A5" s="9">
        <f>IFERROR(__xludf.DUMMYFUNCTION("""COMPUTED_VALUE"""),1.142857142857143)</f>
        <v>1.142857143</v>
      </c>
      <c r="B5" s="9">
        <f>IFERROR(__xludf.DUMMYFUNCTION("""COMPUTED_VALUE"""),31.0)</f>
        <v>31</v>
      </c>
      <c r="C5" s="9">
        <f>IFERROR(__xludf.DUMMYFUNCTION("""COMPUTED_VALUE"""),16.0)</f>
        <v>16</v>
      </c>
      <c r="D5" s="9">
        <f>IFERROR(__xludf.DUMMYFUNCTION("""COMPUTED_VALUE"""),33.0)</f>
        <v>33</v>
      </c>
      <c r="E5" s="9">
        <f>IFERROR(__xludf.DUMMYFUNCTION("""COMPUTED_VALUE"""),12.0)</f>
        <v>12</v>
      </c>
      <c r="F5" s="9">
        <f>IFERROR(__xludf.DUMMYFUNCTION("""COMPUTED_VALUE"""),15.0)</f>
        <v>15</v>
      </c>
      <c r="G5" s="9">
        <f>IFERROR(__xludf.DUMMYFUNCTION("""COMPUTED_VALUE"""),10.0)</f>
        <v>10</v>
      </c>
      <c r="H5" s="9">
        <f t="shared" si="1"/>
        <v>241</v>
      </c>
    </row>
    <row r="6">
      <c r="A6" s="9">
        <f>IFERROR(__xludf.DUMMYFUNCTION("""COMPUTED_VALUE"""),12.571428571428571)</f>
        <v>12.57142857</v>
      </c>
      <c r="B6" s="9">
        <f>IFERROR(__xludf.DUMMYFUNCTION("""COMPUTED_VALUE"""),29.0)</f>
        <v>29</v>
      </c>
      <c r="C6" s="9">
        <f>IFERROR(__xludf.DUMMYFUNCTION("""COMPUTED_VALUE"""),18.0)</f>
        <v>18</v>
      </c>
      <c r="D6" s="9">
        <f>IFERROR(__xludf.DUMMYFUNCTION("""COMPUTED_VALUE"""),31.0)</f>
        <v>31</v>
      </c>
      <c r="E6" s="9">
        <f>IFERROR(__xludf.DUMMYFUNCTION("""COMPUTED_VALUE"""),10.0)</f>
        <v>10</v>
      </c>
      <c r="F6" s="9">
        <f>IFERROR(__xludf.DUMMYFUNCTION("""COMPUTED_VALUE"""),15.0)</f>
        <v>15</v>
      </c>
      <c r="G6" s="9">
        <f>IFERROR(__xludf.DUMMYFUNCTION("""COMPUTED_VALUE"""),15.0)</f>
        <v>15</v>
      </c>
      <c r="H6" s="9">
        <f t="shared" si="1"/>
        <v>235</v>
      </c>
    </row>
    <row r="7">
      <c r="A7" s="9">
        <f>IFERROR(__xludf.DUMMYFUNCTION("""COMPUTED_VALUE"""),9.142857142857142)</f>
        <v>9.142857143</v>
      </c>
      <c r="B7" s="9">
        <f>IFERROR(__xludf.DUMMYFUNCTION("""COMPUTED_VALUE"""),34.0)</f>
        <v>34</v>
      </c>
      <c r="C7" s="9">
        <f>IFERROR(__xludf.DUMMYFUNCTION("""COMPUTED_VALUE"""),17.0)</f>
        <v>17</v>
      </c>
      <c r="D7" s="9">
        <f>IFERROR(__xludf.DUMMYFUNCTION("""COMPUTED_VALUE"""),33.0)</f>
        <v>33</v>
      </c>
      <c r="E7" s="9">
        <f>IFERROR(__xludf.DUMMYFUNCTION("""COMPUTED_VALUE"""),9.0)</f>
        <v>9</v>
      </c>
      <c r="F7" s="9">
        <f>IFERROR(__xludf.DUMMYFUNCTION("""COMPUTED_VALUE"""),16.0)</f>
        <v>16</v>
      </c>
      <c r="G7" s="9">
        <f>IFERROR(__xludf.DUMMYFUNCTION("""COMPUTED_VALUE"""),12.0)</f>
        <v>12</v>
      </c>
      <c r="H7" s="9">
        <f t="shared" si="1"/>
        <v>239</v>
      </c>
    </row>
    <row r="8">
      <c r="A8" s="9">
        <f>IFERROR(__xludf.DUMMYFUNCTION("""COMPUTED_VALUE"""),6.0)</f>
        <v>6</v>
      </c>
      <c r="B8" s="9">
        <f>IFERROR(__xludf.DUMMYFUNCTION("""COMPUTED_VALUE"""),35.0)</f>
        <v>35</v>
      </c>
      <c r="C8" s="9">
        <f>IFERROR(__xludf.DUMMYFUNCTION("""COMPUTED_VALUE"""),15.0)</f>
        <v>15</v>
      </c>
      <c r="D8" s="9">
        <f>IFERROR(__xludf.DUMMYFUNCTION("""COMPUTED_VALUE"""),29.0)</f>
        <v>29</v>
      </c>
      <c r="E8" s="9">
        <f>IFERROR(__xludf.DUMMYFUNCTION("""COMPUTED_VALUE"""),11.0)</f>
        <v>11</v>
      </c>
      <c r="F8" s="9">
        <f>IFERROR(__xludf.DUMMYFUNCTION("""COMPUTED_VALUE"""),16.0)</f>
        <v>16</v>
      </c>
      <c r="G8" s="9">
        <f>IFERROR(__xludf.DUMMYFUNCTION("""COMPUTED_VALUE"""),15.0)</f>
        <v>15</v>
      </c>
      <c r="H8" s="9">
        <f t="shared" si="1"/>
        <v>242</v>
      </c>
    </row>
    <row r="9">
      <c r="A9" s="9">
        <f>IFERROR(__xludf.DUMMYFUNCTION("""COMPUTED_VALUE"""),7.0)</f>
        <v>7</v>
      </c>
      <c r="B9" s="9">
        <f>IFERROR(__xludf.DUMMYFUNCTION("""COMPUTED_VALUE"""),35.0)</f>
        <v>35</v>
      </c>
      <c r="C9" s="9">
        <f>IFERROR(__xludf.DUMMYFUNCTION("""COMPUTED_VALUE"""),18.0)</f>
        <v>18</v>
      </c>
      <c r="D9" s="9">
        <f>IFERROR(__xludf.DUMMYFUNCTION("""COMPUTED_VALUE"""),38.0)</f>
        <v>38</v>
      </c>
      <c r="E9" s="9">
        <f>IFERROR(__xludf.DUMMYFUNCTION("""COMPUTED_VALUE"""),14.0)</f>
        <v>14</v>
      </c>
      <c r="F9" s="9">
        <f>IFERROR(__xludf.DUMMYFUNCTION("""COMPUTED_VALUE"""),18.0)</f>
        <v>18</v>
      </c>
      <c r="G9" s="9">
        <f>IFERROR(__xludf.DUMMYFUNCTION("""COMPUTED_VALUE"""),14.0)</f>
        <v>14</v>
      </c>
      <c r="H9" s="9">
        <f t="shared" si="1"/>
        <v>258</v>
      </c>
    </row>
    <row r="10">
      <c r="A10" s="9">
        <f>IFERROR(__xludf.DUMMYFUNCTION("""COMPUTED_VALUE"""),5.714285714285714)</f>
        <v>5.714285714</v>
      </c>
      <c r="B10" s="9">
        <f>IFERROR(__xludf.DUMMYFUNCTION("""COMPUTED_VALUE"""),38.0)</f>
        <v>38</v>
      </c>
      <c r="C10" s="9">
        <f>IFERROR(__xludf.DUMMYFUNCTION("""COMPUTED_VALUE"""),11.0)</f>
        <v>11</v>
      </c>
      <c r="D10" s="9">
        <f>IFERROR(__xludf.DUMMYFUNCTION("""COMPUTED_VALUE"""),42.0)</f>
        <v>42</v>
      </c>
      <c r="E10" s="9">
        <f>IFERROR(__xludf.DUMMYFUNCTION("""COMPUTED_VALUE"""),9.0)</f>
        <v>9</v>
      </c>
      <c r="F10" s="9">
        <f>IFERROR(__xludf.DUMMYFUNCTION("""COMPUTED_VALUE"""),19.0)</f>
        <v>19</v>
      </c>
      <c r="G10" s="9">
        <f>IFERROR(__xludf.DUMMYFUNCTION("""COMPUTED_VALUE"""),13.0)</f>
        <v>13</v>
      </c>
      <c r="H10" s="9">
        <f t="shared" si="1"/>
        <v>269</v>
      </c>
    </row>
    <row r="11">
      <c r="A11" s="9">
        <f>IFERROR(__xludf.DUMMYFUNCTION("""COMPUTED_VALUE"""),2.2857142857142856)</f>
        <v>2.285714286</v>
      </c>
      <c r="B11" s="9">
        <f>IFERROR(__xludf.DUMMYFUNCTION("""COMPUTED_VALUE"""),35.0)</f>
        <v>35</v>
      </c>
      <c r="C11" s="9">
        <f>IFERROR(__xludf.DUMMYFUNCTION("""COMPUTED_VALUE"""),20.0)</f>
        <v>20</v>
      </c>
      <c r="D11" s="9">
        <f>IFERROR(__xludf.DUMMYFUNCTION("""COMPUTED_VALUE"""),31.0)</f>
        <v>31</v>
      </c>
      <c r="E11" s="9">
        <f>IFERROR(__xludf.DUMMYFUNCTION("""COMPUTED_VALUE"""),9.0)</f>
        <v>9</v>
      </c>
      <c r="F11" s="9">
        <f>IFERROR(__xludf.DUMMYFUNCTION("""COMPUTED_VALUE"""),15.0)</f>
        <v>15</v>
      </c>
      <c r="G11" s="9">
        <f>IFERROR(__xludf.DUMMYFUNCTION("""COMPUTED_VALUE"""),13.0)</f>
        <v>13</v>
      </c>
      <c r="H11" s="9">
        <f t="shared" si="1"/>
        <v>255</v>
      </c>
    </row>
    <row r="12">
      <c r="A12" s="9">
        <f>IFERROR(__xludf.DUMMYFUNCTION("""COMPUTED_VALUE"""),2.857142857142857)</f>
        <v>2.857142857</v>
      </c>
      <c r="B12" s="9">
        <f>IFERROR(__xludf.DUMMYFUNCTION("""COMPUTED_VALUE"""),36.0)</f>
        <v>36</v>
      </c>
      <c r="C12" s="9">
        <f>IFERROR(__xludf.DUMMYFUNCTION("""COMPUTED_VALUE"""),18.0)</f>
        <v>18</v>
      </c>
      <c r="D12" s="9">
        <f>IFERROR(__xludf.DUMMYFUNCTION("""COMPUTED_VALUE"""),35.0)</f>
        <v>35</v>
      </c>
      <c r="E12" s="9">
        <f>IFERROR(__xludf.DUMMYFUNCTION("""COMPUTED_VALUE"""),10.0)</f>
        <v>10</v>
      </c>
      <c r="F12" s="9">
        <f>IFERROR(__xludf.DUMMYFUNCTION("""COMPUTED_VALUE"""),17.0)</f>
        <v>17</v>
      </c>
      <c r="G12" s="9">
        <f>IFERROR(__xludf.DUMMYFUNCTION("""COMPUTED_VALUE"""),12.0)</f>
        <v>12</v>
      </c>
      <c r="H12" s="9">
        <f t="shared" si="1"/>
        <v>251</v>
      </c>
    </row>
    <row r="13">
      <c r="A13" s="9">
        <f>IFERROR(__xludf.DUMMYFUNCTION("""COMPUTED_VALUE"""),1.857142857142857)</f>
        <v>1.857142857</v>
      </c>
      <c r="B13" s="9">
        <f>IFERROR(__xludf.DUMMYFUNCTION("""COMPUTED_VALUE"""),34.0)</f>
        <v>34</v>
      </c>
      <c r="C13" s="9">
        <f>IFERROR(__xludf.DUMMYFUNCTION("""COMPUTED_VALUE"""),13.0)</f>
        <v>13</v>
      </c>
      <c r="D13" s="9">
        <f>IFERROR(__xludf.DUMMYFUNCTION("""COMPUTED_VALUE"""),37.0)</f>
        <v>37</v>
      </c>
      <c r="E13" s="9">
        <f>IFERROR(__xludf.DUMMYFUNCTION("""COMPUTED_VALUE"""),10.0)</f>
        <v>10</v>
      </c>
      <c r="F13" s="9">
        <f>IFERROR(__xludf.DUMMYFUNCTION("""COMPUTED_VALUE"""),15.0)</f>
        <v>15</v>
      </c>
      <c r="G13" s="9">
        <f>IFERROR(__xludf.DUMMYFUNCTION("""COMPUTED_VALUE"""),13.0)</f>
        <v>13</v>
      </c>
      <c r="H13" s="9">
        <f t="shared" si="1"/>
        <v>250</v>
      </c>
    </row>
    <row r="14">
      <c r="A14" s="9">
        <f>IFERROR(__xludf.DUMMYFUNCTION("""COMPUTED_VALUE"""),3.2857142857142856)</f>
        <v>3.285714286</v>
      </c>
      <c r="B14" s="9">
        <f>IFERROR(__xludf.DUMMYFUNCTION("""COMPUTED_VALUE"""),30.0)</f>
        <v>30</v>
      </c>
      <c r="C14" s="9">
        <f>IFERROR(__xludf.DUMMYFUNCTION("""COMPUTED_VALUE"""),16.0)</f>
        <v>16</v>
      </c>
      <c r="D14" s="9">
        <f>IFERROR(__xludf.DUMMYFUNCTION("""COMPUTED_VALUE"""),35.0)</f>
        <v>35</v>
      </c>
      <c r="E14" s="9">
        <f>IFERROR(__xludf.DUMMYFUNCTION("""COMPUTED_VALUE"""),14.0)</f>
        <v>14</v>
      </c>
      <c r="F14" s="9">
        <f>IFERROR(__xludf.DUMMYFUNCTION("""COMPUTED_VALUE"""),18.0)</f>
        <v>18</v>
      </c>
      <c r="G14" s="9">
        <f>IFERROR(__xludf.DUMMYFUNCTION("""COMPUTED_VALUE"""),14.0)</f>
        <v>14</v>
      </c>
      <c r="H14" s="9">
        <f t="shared" si="1"/>
        <v>249</v>
      </c>
    </row>
    <row r="15">
      <c r="A15" s="9">
        <f>IFERROR(__xludf.DUMMYFUNCTION("""COMPUTED_VALUE"""),2.2857142857142856)</f>
        <v>2.285714286</v>
      </c>
      <c r="B15" s="9">
        <f>IFERROR(__xludf.DUMMYFUNCTION("""COMPUTED_VALUE"""),41.0)</f>
        <v>41</v>
      </c>
      <c r="C15" s="9">
        <f>IFERROR(__xludf.DUMMYFUNCTION("""COMPUTED_VALUE"""),17.0)</f>
        <v>17</v>
      </c>
      <c r="D15" s="9">
        <f>IFERROR(__xludf.DUMMYFUNCTION("""COMPUTED_VALUE"""),41.0)</f>
        <v>41</v>
      </c>
      <c r="E15" s="9">
        <f>IFERROR(__xludf.DUMMYFUNCTION("""COMPUTED_VALUE"""),15.0)</f>
        <v>15</v>
      </c>
      <c r="F15" s="9">
        <f>IFERROR(__xludf.DUMMYFUNCTION("""COMPUTED_VALUE"""),16.0)</f>
        <v>16</v>
      </c>
      <c r="G15" s="9">
        <f>IFERROR(__xludf.DUMMYFUNCTION("""COMPUTED_VALUE"""),15.0)</f>
        <v>15</v>
      </c>
      <c r="H15" s="9">
        <f t="shared" si="1"/>
        <v>272</v>
      </c>
    </row>
    <row r="16">
      <c r="A16" s="9">
        <f>IFERROR(__xludf.DUMMYFUNCTION("""COMPUTED_VALUE"""),3.2857142857142856)</f>
        <v>3.285714286</v>
      </c>
      <c r="B16" s="9">
        <f>IFERROR(__xludf.DUMMYFUNCTION("""COMPUTED_VALUE"""),28.0)</f>
        <v>28</v>
      </c>
      <c r="C16" s="9">
        <f>IFERROR(__xludf.DUMMYFUNCTION("""COMPUTED_VALUE"""),18.0)</f>
        <v>18</v>
      </c>
      <c r="D16" s="9">
        <f>IFERROR(__xludf.DUMMYFUNCTION("""COMPUTED_VALUE"""),37.0)</f>
        <v>37</v>
      </c>
      <c r="E16" s="9">
        <f>IFERROR(__xludf.DUMMYFUNCTION("""COMPUTED_VALUE"""),10.0)</f>
        <v>10</v>
      </c>
      <c r="F16" s="9">
        <f>IFERROR(__xludf.DUMMYFUNCTION("""COMPUTED_VALUE"""),17.0)</f>
        <v>17</v>
      </c>
      <c r="G16" s="9">
        <f>IFERROR(__xludf.DUMMYFUNCTION("""COMPUTED_VALUE"""),13.0)</f>
        <v>13</v>
      </c>
      <c r="H16" s="9">
        <f t="shared" si="1"/>
        <v>268</v>
      </c>
    </row>
    <row r="17">
      <c r="A17" s="9">
        <f>IFERROR(__xludf.DUMMYFUNCTION("""COMPUTED_VALUE"""),3.2857142857142856)</f>
        <v>3.285714286</v>
      </c>
      <c r="B17" s="9">
        <f>IFERROR(__xludf.DUMMYFUNCTION("""COMPUTED_VALUE"""),40.0)</f>
        <v>40</v>
      </c>
      <c r="C17" s="9">
        <f>IFERROR(__xludf.DUMMYFUNCTION("""COMPUTED_VALUE"""),16.0)</f>
        <v>16</v>
      </c>
      <c r="D17" s="9">
        <f>IFERROR(__xludf.DUMMYFUNCTION("""COMPUTED_VALUE"""),42.0)</f>
        <v>42</v>
      </c>
      <c r="E17" s="9">
        <f>IFERROR(__xludf.DUMMYFUNCTION("""COMPUTED_VALUE"""),13.0)</f>
        <v>13</v>
      </c>
      <c r="F17" s="9">
        <f>IFERROR(__xludf.DUMMYFUNCTION("""COMPUTED_VALUE"""),16.0)</f>
        <v>16</v>
      </c>
      <c r="G17" s="9">
        <f>IFERROR(__xludf.DUMMYFUNCTION("""COMPUTED_VALUE"""),15.0)</f>
        <v>15</v>
      </c>
      <c r="H17" s="9">
        <f t="shared" si="1"/>
        <v>265</v>
      </c>
    </row>
    <row r="18">
      <c r="A18" s="9">
        <f>IFERROR(__xludf.DUMMYFUNCTION("""COMPUTED_VALUE"""),4.142857142857143)</f>
        <v>4.142857143</v>
      </c>
      <c r="B18" s="9">
        <f>IFERROR(__xludf.DUMMYFUNCTION("""COMPUTED_VALUE"""),29.0)</f>
        <v>29</v>
      </c>
      <c r="C18" s="9">
        <f>IFERROR(__xludf.DUMMYFUNCTION("""COMPUTED_VALUE"""),15.0)</f>
        <v>15</v>
      </c>
      <c r="D18" s="9">
        <f>IFERROR(__xludf.DUMMYFUNCTION("""COMPUTED_VALUE"""),32.0)</f>
        <v>32</v>
      </c>
      <c r="E18" s="9">
        <f>IFERROR(__xludf.DUMMYFUNCTION("""COMPUTED_VALUE"""),11.0)</f>
        <v>11</v>
      </c>
      <c r="F18" s="9">
        <f>IFERROR(__xludf.DUMMYFUNCTION("""COMPUTED_VALUE"""),17.0)</f>
        <v>17</v>
      </c>
      <c r="G18" s="9">
        <f>IFERROR(__xludf.DUMMYFUNCTION("""COMPUTED_VALUE"""),14.0)</f>
        <v>14</v>
      </c>
      <c r="H18" s="9">
        <f t="shared" si="1"/>
        <v>260</v>
      </c>
    </row>
    <row r="19">
      <c r="A19" s="9">
        <f>IFERROR(__xludf.DUMMYFUNCTION("""COMPUTED_VALUE"""),2.0)</f>
        <v>2</v>
      </c>
      <c r="B19" s="9">
        <f>IFERROR(__xludf.DUMMYFUNCTION("""COMPUTED_VALUE"""),31.0)</f>
        <v>31</v>
      </c>
      <c r="C19" s="9">
        <f>IFERROR(__xludf.DUMMYFUNCTION("""COMPUTED_VALUE"""),13.0)</f>
        <v>13</v>
      </c>
      <c r="D19" s="9">
        <f>IFERROR(__xludf.DUMMYFUNCTION("""COMPUTED_VALUE"""),31.0)</f>
        <v>31</v>
      </c>
      <c r="E19" s="9">
        <f>IFERROR(__xludf.DUMMYFUNCTION("""COMPUTED_VALUE"""),11.0)</f>
        <v>11</v>
      </c>
      <c r="F19" s="9">
        <f>IFERROR(__xludf.DUMMYFUNCTION("""COMPUTED_VALUE"""),16.0)</f>
        <v>16</v>
      </c>
      <c r="G19" s="9">
        <f>IFERROR(__xludf.DUMMYFUNCTION("""COMPUTED_VALUE"""),14.0)</f>
        <v>14</v>
      </c>
      <c r="H19" s="9">
        <f t="shared" si="1"/>
        <v>234</v>
      </c>
    </row>
    <row r="20">
      <c r="A20" s="9">
        <f>IFERROR(__xludf.DUMMYFUNCTION("""COMPUTED_VALUE"""),1.0)</f>
        <v>1</v>
      </c>
      <c r="B20" s="9">
        <f>IFERROR(__xludf.DUMMYFUNCTION("""COMPUTED_VALUE"""),33.0)</f>
        <v>33</v>
      </c>
      <c r="C20" s="9">
        <f>IFERROR(__xludf.DUMMYFUNCTION("""COMPUTED_VALUE"""),17.0)</f>
        <v>17</v>
      </c>
      <c r="D20" s="9">
        <f>IFERROR(__xludf.DUMMYFUNCTION("""COMPUTED_VALUE"""),31.0)</f>
        <v>31</v>
      </c>
      <c r="E20" s="9">
        <f>IFERROR(__xludf.DUMMYFUNCTION("""COMPUTED_VALUE"""),11.0)</f>
        <v>11</v>
      </c>
      <c r="F20" s="9">
        <f>IFERROR(__xludf.DUMMYFUNCTION("""COMPUTED_VALUE"""),13.0)</f>
        <v>13</v>
      </c>
      <c r="G20" s="9">
        <f>IFERROR(__xludf.DUMMYFUNCTION("""COMPUTED_VALUE"""),11.0)</f>
        <v>11</v>
      </c>
      <c r="H20" s="9">
        <f t="shared" si="1"/>
        <v>232</v>
      </c>
    </row>
    <row r="21">
      <c r="A21" s="9">
        <f>IFERROR(__xludf.DUMMYFUNCTION("""COMPUTED_VALUE"""),2.285714285714286)</f>
        <v>2.285714286</v>
      </c>
      <c r="B21" s="9">
        <f>IFERROR(__xludf.DUMMYFUNCTION("""COMPUTED_VALUE"""),40.0)</f>
        <v>40</v>
      </c>
      <c r="C21" s="9">
        <f>IFERROR(__xludf.DUMMYFUNCTION("""COMPUTED_VALUE"""),20.0)</f>
        <v>20</v>
      </c>
      <c r="D21" s="9">
        <f>IFERROR(__xludf.DUMMYFUNCTION("""COMPUTED_VALUE"""),33.0)</f>
        <v>33</v>
      </c>
      <c r="E21" s="9">
        <f>IFERROR(__xludf.DUMMYFUNCTION("""COMPUTED_VALUE"""),11.0)</f>
        <v>11</v>
      </c>
      <c r="F21" s="9">
        <f>IFERROR(__xludf.DUMMYFUNCTION("""COMPUTED_VALUE"""),18.0)</f>
        <v>18</v>
      </c>
      <c r="G21" s="9">
        <f>IFERROR(__xludf.DUMMYFUNCTION("""COMPUTED_VALUE"""),15.0)</f>
        <v>15</v>
      </c>
      <c r="H21" s="9">
        <f t="shared" si="1"/>
        <v>253</v>
      </c>
    </row>
    <row r="22">
      <c r="A22" s="9">
        <f>IFERROR(__xludf.DUMMYFUNCTION("""COMPUTED_VALUE"""),5.428571428571429)</f>
        <v>5.428571429</v>
      </c>
      <c r="B22" s="9">
        <f>IFERROR(__xludf.DUMMYFUNCTION("""COMPUTED_VALUE"""),25.0)</f>
        <v>25</v>
      </c>
      <c r="C22" s="9">
        <f>IFERROR(__xludf.DUMMYFUNCTION("""COMPUTED_VALUE"""),9.0)</f>
        <v>9</v>
      </c>
      <c r="D22" s="9">
        <f>IFERROR(__xludf.DUMMYFUNCTION("""COMPUTED_VALUE"""),22.0)</f>
        <v>22</v>
      </c>
      <c r="E22" s="9">
        <f>IFERROR(__xludf.DUMMYFUNCTION("""COMPUTED_VALUE"""),6.0)</f>
        <v>6</v>
      </c>
      <c r="F22" s="9">
        <f>IFERROR(__xludf.DUMMYFUNCTION("""COMPUTED_VALUE"""),6.0)</f>
        <v>6</v>
      </c>
      <c r="G22" s="9">
        <f>IFERROR(__xludf.DUMMYFUNCTION("""COMPUTED_VALUE"""),3.0)</f>
        <v>3</v>
      </c>
      <c r="H22" s="9">
        <f t="shared" si="1"/>
        <v>208</v>
      </c>
    </row>
    <row r="23">
      <c r="A23" s="9">
        <f>IFERROR(__xludf.DUMMYFUNCTION("""COMPUTED_VALUE"""),7.142857142857143)</f>
        <v>7.142857143</v>
      </c>
      <c r="B23" s="9">
        <f>IFERROR(__xludf.DUMMYFUNCTION("""COMPUTED_VALUE"""),26.0)</f>
        <v>26</v>
      </c>
      <c r="C23" s="9">
        <f>IFERROR(__xludf.DUMMYFUNCTION("""COMPUTED_VALUE"""),11.0)</f>
        <v>11</v>
      </c>
      <c r="D23" s="9">
        <f>IFERROR(__xludf.DUMMYFUNCTION("""COMPUTED_VALUE"""),28.0)</f>
        <v>28</v>
      </c>
      <c r="E23" s="9">
        <f>IFERROR(__xludf.DUMMYFUNCTION("""COMPUTED_VALUE"""),12.0)</f>
        <v>12</v>
      </c>
      <c r="F23" s="9">
        <f>IFERROR(__xludf.DUMMYFUNCTION("""COMPUTED_VALUE"""),12.0)</f>
        <v>12</v>
      </c>
      <c r="G23" s="9">
        <f>IFERROR(__xludf.DUMMYFUNCTION("""COMPUTED_VALUE"""),12.0)</f>
        <v>12</v>
      </c>
      <c r="H23" s="9">
        <f t="shared" si="1"/>
        <v>172</v>
      </c>
    </row>
    <row r="24">
      <c r="A24" s="9">
        <f>IFERROR(__xludf.DUMMYFUNCTION("""COMPUTED_VALUE"""),0.8571428571428571)</f>
        <v>0.8571428571</v>
      </c>
      <c r="B24" s="9">
        <f>IFERROR(__xludf.DUMMYFUNCTION("""COMPUTED_VALUE"""),34.0)</f>
        <v>34</v>
      </c>
      <c r="C24" s="9">
        <f>IFERROR(__xludf.DUMMYFUNCTION("""COMPUTED_VALUE"""),13.0)</f>
        <v>13</v>
      </c>
      <c r="D24" s="9">
        <f>IFERROR(__xludf.DUMMYFUNCTION("""COMPUTED_VALUE"""),36.0)</f>
        <v>36</v>
      </c>
      <c r="E24" s="9">
        <f>IFERROR(__xludf.DUMMYFUNCTION("""COMPUTED_VALUE"""),11.0)</f>
        <v>11</v>
      </c>
      <c r="F24" s="9">
        <f>IFERROR(__xludf.DUMMYFUNCTION("""COMPUTED_VALUE"""),16.0)</f>
        <v>16</v>
      </c>
      <c r="G24" s="9">
        <f>IFERROR(__xludf.DUMMYFUNCTION("""COMPUTED_VALUE"""),15.0)</f>
        <v>15</v>
      </c>
      <c r="H24" s="9">
        <f t="shared" si="1"/>
        <v>226</v>
      </c>
    </row>
    <row r="25">
      <c r="A25" s="9">
        <f>IFERROR(__xludf.DUMMYFUNCTION("""COMPUTED_VALUE"""),6.142857142857143)</f>
        <v>6.142857143</v>
      </c>
      <c r="B25" s="9">
        <f>IFERROR(__xludf.DUMMYFUNCTION("""COMPUTED_VALUE"""),43.0)</f>
        <v>43</v>
      </c>
      <c r="C25" s="9">
        <f>IFERROR(__xludf.DUMMYFUNCTION("""COMPUTED_VALUE"""),20.0)</f>
        <v>20</v>
      </c>
      <c r="D25" s="9">
        <f>IFERROR(__xludf.DUMMYFUNCTION("""COMPUTED_VALUE"""),45.0)</f>
        <v>45</v>
      </c>
      <c r="E25" s="9">
        <f>IFERROR(__xludf.DUMMYFUNCTION("""COMPUTED_VALUE"""),15.0)</f>
        <v>15</v>
      </c>
      <c r="F25" s="9">
        <f>IFERROR(__xludf.DUMMYFUNCTION("""COMPUTED_VALUE"""),18.0)</f>
        <v>18</v>
      </c>
      <c r="G25" s="9">
        <f>IFERROR(__xludf.DUMMYFUNCTION("""COMPUTED_VALUE"""),15.0)</f>
        <v>15</v>
      </c>
      <c r="H25" s="9">
        <f t="shared" si="1"/>
        <v>281</v>
      </c>
    </row>
    <row r="26">
      <c r="A26" s="9">
        <f>IFERROR(__xludf.DUMMYFUNCTION("""COMPUTED_VALUE"""),4.285714285714286)</f>
        <v>4.285714286</v>
      </c>
      <c r="B26" s="9">
        <f>IFERROR(__xludf.DUMMYFUNCTION("""COMPUTED_VALUE"""),39.0)</f>
        <v>39</v>
      </c>
      <c r="C26" s="9">
        <f>IFERROR(__xludf.DUMMYFUNCTION("""COMPUTED_VALUE"""),20.0)</f>
        <v>20</v>
      </c>
      <c r="D26" s="9">
        <f>IFERROR(__xludf.DUMMYFUNCTION("""COMPUTED_VALUE"""),45.0)</f>
        <v>45</v>
      </c>
      <c r="E26" s="9">
        <f>IFERROR(__xludf.DUMMYFUNCTION("""COMPUTED_VALUE"""),15.0)</f>
        <v>15</v>
      </c>
      <c r="F26" s="9">
        <f>IFERROR(__xludf.DUMMYFUNCTION("""COMPUTED_VALUE"""),20.0)</f>
        <v>20</v>
      </c>
      <c r="G26" s="9">
        <f>IFERROR(__xludf.DUMMYFUNCTION("""COMPUTED_VALUE"""),15.0)</f>
        <v>15</v>
      </c>
      <c r="H26" s="9">
        <f t="shared" si="1"/>
        <v>310</v>
      </c>
    </row>
    <row r="27">
      <c r="A27" s="9">
        <f>IFERROR(__xludf.DUMMYFUNCTION("""COMPUTED_VALUE"""),5.571428571428571)</f>
        <v>5.571428571</v>
      </c>
      <c r="B27" s="9">
        <f>IFERROR(__xludf.DUMMYFUNCTION("""COMPUTED_VALUE"""),35.0)</f>
        <v>35</v>
      </c>
      <c r="C27" s="9">
        <f>IFERROR(__xludf.DUMMYFUNCTION("""COMPUTED_VALUE"""),20.0)</f>
        <v>20</v>
      </c>
      <c r="D27" s="9">
        <f>IFERROR(__xludf.DUMMYFUNCTION("""COMPUTED_VALUE"""),37.0)</f>
        <v>37</v>
      </c>
      <c r="E27" s="9">
        <f>IFERROR(__xludf.DUMMYFUNCTION("""COMPUTED_VALUE"""),13.0)</f>
        <v>13</v>
      </c>
      <c r="F27" s="9">
        <f>IFERROR(__xludf.DUMMYFUNCTION("""COMPUTED_VALUE"""),19.0)</f>
        <v>19</v>
      </c>
      <c r="G27" s="9">
        <f>IFERROR(__xludf.DUMMYFUNCTION("""COMPUTED_VALUE"""),15.0)</f>
        <v>15</v>
      </c>
      <c r="H27" s="9">
        <f t="shared" si="1"/>
        <v>293</v>
      </c>
    </row>
    <row r="28">
      <c r="A28" s="9">
        <f>IFERROR(__xludf.DUMMYFUNCTION("""COMPUTED_VALUE"""),6.571428571428571)</f>
        <v>6.571428571</v>
      </c>
      <c r="B28" s="9">
        <f>IFERROR(__xludf.DUMMYFUNCTION("""COMPUTED_VALUE"""),34.0)</f>
        <v>34</v>
      </c>
      <c r="C28" s="9">
        <f>IFERROR(__xludf.DUMMYFUNCTION("""COMPUTED_VALUE"""),18.0)</f>
        <v>18</v>
      </c>
      <c r="D28" s="9">
        <f>IFERROR(__xludf.DUMMYFUNCTION("""COMPUTED_VALUE"""),34.0)</f>
        <v>34</v>
      </c>
      <c r="E28" s="9">
        <f>IFERROR(__xludf.DUMMYFUNCTION("""COMPUTED_VALUE"""),10.0)</f>
        <v>10</v>
      </c>
      <c r="F28" s="9">
        <f>IFERROR(__xludf.DUMMYFUNCTION("""COMPUTED_VALUE"""),16.0)</f>
        <v>16</v>
      </c>
      <c r="G28" s="9">
        <f>IFERROR(__xludf.DUMMYFUNCTION("""COMPUTED_VALUE"""),13.0)</f>
        <v>13</v>
      </c>
      <c r="H28" s="9">
        <f t="shared" si="1"/>
        <v>264</v>
      </c>
    </row>
    <row r="29">
      <c r="A29" s="9">
        <f>IFERROR(__xludf.DUMMYFUNCTION("""COMPUTED_VALUE"""),4.714285714285714)</f>
        <v>4.714285714</v>
      </c>
      <c r="B29" s="9">
        <f>IFERROR(__xludf.DUMMYFUNCTION("""COMPUTED_VALUE"""),37.0)</f>
        <v>37</v>
      </c>
      <c r="C29" s="9">
        <f>IFERROR(__xludf.DUMMYFUNCTION("""COMPUTED_VALUE"""),19.0)</f>
        <v>19</v>
      </c>
      <c r="D29" s="9">
        <f>IFERROR(__xludf.DUMMYFUNCTION("""COMPUTED_VALUE"""),36.0)</f>
        <v>36</v>
      </c>
      <c r="E29" s="9">
        <f>IFERROR(__xludf.DUMMYFUNCTION("""COMPUTED_VALUE"""),12.0)</f>
        <v>12</v>
      </c>
      <c r="F29" s="9">
        <f>IFERROR(__xludf.DUMMYFUNCTION("""COMPUTED_VALUE"""),17.0)</f>
        <v>17</v>
      </c>
      <c r="G29" s="9">
        <f>IFERROR(__xludf.DUMMYFUNCTION("""COMPUTED_VALUE"""),15.0)</f>
        <v>15</v>
      </c>
      <c r="H29" s="9">
        <f t="shared" si="1"/>
        <v>261</v>
      </c>
    </row>
    <row r="30">
      <c r="A30" s="9">
        <f>IFERROR(__xludf.DUMMYFUNCTION("""COMPUTED_VALUE"""),7.142857142857143)</f>
        <v>7.142857143</v>
      </c>
      <c r="B30" s="9">
        <f>IFERROR(__xludf.DUMMYFUNCTION("""COMPUTED_VALUE"""),39.0)</f>
        <v>39</v>
      </c>
      <c r="C30" s="9">
        <f>IFERROR(__xludf.DUMMYFUNCTION("""COMPUTED_VALUE"""),19.0)</f>
        <v>19</v>
      </c>
      <c r="D30" s="9">
        <f>IFERROR(__xludf.DUMMYFUNCTION("""COMPUTED_VALUE"""),33.0)</f>
        <v>33</v>
      </c>
      <c r="E30" s="9">
        <f>IFERROR(__xludf.DUMMYFUNCTION("""COMPUTED_VALUE"""),9.0)</f>
        <v>9</v>
      </c>
      <c r="F30" s="9">
        <f>IFERROR(__xludf.DUMMYFUNCTION("""COMPUTED_VALUE"""),19.0)</f>
        <v>19</v>
      </c>
      <c r="G30" s="9">
        <f>IFERROR(__xludf.DUMMYFUNCTION("""COMPUTED_VALUE"""),15.0)</f>
        <v>15</v>
      </c>
      <c r="H30" s="9">
        <f t="shared" si="1"/>
        <v>270</v>
      </c>
    </row>
    <row r="31">
      <c r="A31" s="9">
        <f>IFERROR(__xludf.DUMMYFUNCTION("""COMPUTED_VALUE"""),0.28571428571428575)</f>
        <v>0.2857142857</v>
      </c>
      <c r="B31" s="9">
        <f>IFERROR(__xludf.DUMMYFUNCTION("""COMPUTED_VALUE"""),38.0)</f>
        <v>38</v>
      </c>
      <c r="C31" s="9">
        <f>IFERROR(__xludf.DUMMYFUNCTION("""COMPUTED_VALUE"""),20.0)</f>
        <v>20</v>
      </c>
      <c r="D31" s="9">
        <f>IFERROR(__xludf.DUMMYFUNCTION("""COMPUTED_VALUE"""),35.0)</f>
        <v>35</v>
      </c>
      <c r="E31" s="9">
        <f>IFERROR(__xludf.DUMMYFUNCTION("""COMPUTED_VALUE"""),13.0)</f>
        <v>13</v>
      </c>
      <c r="F31" s="9">
        <f>IFERROR(__xludf.DUMMYFUNCTION("""COMPUTED_VALUE"""),18.0)</f>
        <v>18</v>
      </c>
      <c r="G31" s="9">
        <f>IFERROR(__xludf.DUMMYFUNCTION("""COMPUTED_VALUE"""),14.0)</f>
        <v>14</v>
      </c>
      <c r="H31" s="9">
        <f t="shared" si="1"/>
        <v>272</v>
      </c>
    </row>
    <row r="32">
      <c r="A32" s="9">
        <f>IFERROR(__xludf.DUMMYFUNCTION("""COMPUTED_VALUE"""),7.0)</f>
        <v>7</v>
      </c>
      <c r="B32" s="9">
        <f>IFERROR(__xludf.DUMMYFUNCTION("""COMPUTED_VALUE"""),33.0)</f>
        <v>33</v>
      </c>
      <c r="C32" s="9">
        <f>IFERROR(__xludf.DUMMYFUNCTION("""COMPUTED_VALUE"""),18.0)</f>
        <v>18</v>
      </c>
      <c r="D32" s="9">
        <f>IFERROR(__xludf.DUMMYFUNCTION("""COMPUTED_VALUE"""),33.0)</f>
        <v>33</v>
      </c>
      <c r="E32" s="9">
        <f>IFERROR(__xludf.DUMMYFUNCTION("""COMPUTED_VALUE"""),12.0)</f>
        <v>12</v>
      </c>
      <c r="F32" s="9">
        <f>IFERROR(__xludf.DUMMYFUNCTION("""COMPUTED_VALUE"""),18.0)</f>
        <v>18</v>
      </c>
      <c r="G32" s="9">
        <f>IFERROR(__xludf.DUMMYFUNCTION("""COMPUTED_VALUE"""),15.0)</f>
        <v>15</v>
      </c>
      <c r="H32" s="9">
        <f t="shared" si="1"/>
        <v>267</v>
      </c>
    </row>
    <row r="33">
      <c r="A33" s="9">
        <f>IFERROR(__xludf.DUMMYFUNCTION("""COMPUTED_VALUE"""),1.0)</f>
        <v>1</v>
      </c>
      <c r="B33" s="9">
        <f>IFERROR(__xludf.DUMMYFUNCTION("""COMPUTED_VALUE"""),32.0)</f>
        <v>32</v>
      </c>
      <c r="C33" s="9">
        <f>IFERROR(__xludf.DUMMYFUNCTION("""COMPUTED_VALUE"""),16.0)</f>
        <v>16</v>
      </c>
      <c r="D33" s="9">
        <f>IFERROR(__xludf.DUMMYFUNCTION("""COMPUTED_VALUE"""),35.0)</f>
        <v>35</v>
      </c>
      <c r="E33" s="9">
        <f>IFERROR(__xludf.DUMMYFUNCTION("""COMPUTED_VALUE"""),13.0)</f>
        <v>13</v>
      </c>
      <c r="F33" s="9">
        <f>IFERROR(__xludf.DUMMYFUNCTION("""COMPUTED_VALUE"""),17.0)</f>
        <v>17</v>
      </c>
      <c r="G33" s="9">
        <f>IFERROR(__xludf.DUMMYFUNCTION("""COMPUTED_VALUE"""),14.0)</f>
        <v>14</v>
      </c>
      <c r="H33" s="9">
        <f t="shared" si="1"/>
        <v>256</v>
      </c>
    </row>
    <row r="34">
      <c r="A34" s="9">
        <f>IFERROR(__xludf.DUMMYFUNCTION("""COMPUTED_VALUE"""),4.571428571428571)</f>
        <v>4.571428571</v>
      </c>
      <c r="B34" s="9">
        <f>IFERROR(__xludf.DUMMYFUNCTION("""COMPUTED_VALUE"""),27.0)</f>
        <v>27</v>
      </c>
      <c r="C34" s="9">
        <f>IFERROR(__xludf.DUMMYFUNCTION("""COMPUTED_VALUE"""),18.0)</f>
        <v>18</v>
      </c>
      <c r="D34" s="9">
        <f>IFERROR(__xludf.DUMMYFUNCTION("""COMPUTED_VALUE"""),35.0)</f>
        <v>35</v>
      </c>
      <c r="E34" s="9">
        <f>IFERROR(__xludf.DUMMYFUNCTION("""COMPUTED_VALUE"""),14.0)</f>
        <v>14</v>
      </c>
      <c r="F34" s="9">
        <f>IFERROR(__xludf.DUMMYFUNCTION("""COMPUTED_VALUE"""),18.0)</f>
        <v>18</v>
      </c>
      <c r="G34" s="9">
        <f>IFERROR(__xludf.DUMMYFUNCTION("""COMPUTED_VALUE"""),11.0)</f>
        <v>11</v>
      </c>
      <c r="H34" s="9">
        <f t="shared" si="1"/>
        <v>250</v>
      </c>
    </row>
    <row r="35">
      <c r="A35" s="9">
        <f>IFERROR(__xludf.DUMMYFUNCTION("""COMPUTED_VALUE"""),6.0)</f>
        <v>6</v>
      </c>
      <c r="B35" s="9">
        <f>IFERROR(__xludf.DUMMYFUNCTION("""COMPUTED_VALUE"""),35.0)</f>
        <v>35</v>
      </c>
      <c r="C35" s="9">
        <f>IFERROR(__xludf.DUMMYFUNCTION("""COMPUTED_VALUE"""),17.0)</f>
        <v>17</v>
      </c>
      <c r="D35" s="9">
        <f>IFERROR(__xludf.DUMMYFUNCTION("""COMPUTED_VALUE"""),43.0)</f>
        <v>43</v>
      </c>
      <c r="E35" s="9">
        <f>IFERROR(__xludf.DUMMYFUNCTION("""COMPUTED_VALUE"""),14.0)</f>
        <v>14</v>
      </c>
      <c r="F35" s="9">
        <f>IFERROR(__xludf.DUMMYFUNCTION("""COMPUTED_VALUE"""),18.0)</f>
        <v>18</v>
      </c>
      <c r="G35" s="9">
        <f>IFERROR(__xludf.DUMMYFUNCTION("""COMPUTED_VALUE"""),15.0)</f>
        <v>15</v>
      </c>
      <c r="H35" s="9">
        <f t="shared" si="1"/>
        <v>265</v>
      </c>
    </row>
    <row r="36">
      <c r="A36" s="9">
        <f>IFERROR(__xludf.DUMMYFUNCTION("""COMPUTED_VALUE"""),5.428571428571429)</f>
        <v>5.428571429</v>
      </c>
      <c r="B36" s="9">
        <f>IFERROR(__xludf.DUMMYFUNCTION("""COMPUTED_VALUE"""),28.0)</f>
        <v>28</v>
      </c>
      <c r="C36" s="9">
        <f>IFERROR(__xludf.DUMMYFUNCTION("""COMPUTED_VALUE"""),17.0)</f>
        <v>17</v>
      </c>
      <c r="D36" s="9">
        <f>IFERROR(__xludf.DUMMYFUNCTION("""COMPUTED_VALUE"""),35.0)</f>
        <v>35</v>
      </c>
      <c r="E36" s="9">
        <f>IFERROR(__xludf.DUMMYFUNCTION("""COMPUTED_VALUE"""),11.0)</f>
        <v>11</v>
      </c>
      <c r="F36" s="9">
        <f>IFERROR(__xludf.DUMMYFUNCTION("""COMPUTED_VALUE"""),17.0)</f>
        <v>17</v>
      </c>
      <c r="G36" s="9">
        <f>IFERROR(__xludf.DUMMYFUNCTION("""COMPUTED_VALUE"""),13.0)</f>
        <v>13</v>
      </c>
      <c r="H36" s="9">
        <f t="shared" si="1"/>
        <v>263</v>
      </c>
    </row>
    <row r="37">
      <c r="A37" s="9">
        <f>IFERROR(__xludf.DUMMYFUNCTION("""COMPUTED_VALUE"""),9.285714285714286)</f>
        <v>9.285714286</v>
      </c>
      <c r="B37" s="9">
        <f>IFERROR(__xludf.DUMMYFUNCTION("""COMPUTED_VALUE"""),36.0)</f>
        <v>36</v>
      </c>
      <c r="C37" s="9">
        <f>IFERROR(__xludf.DUMMYFUNCTION("""COMPUTED_VALUE"""),16.0)</f>
        <v>16</v>
      </c>
      <c r="D37" s="9">
        <f>IFERROR(__xludf.DUMMYFUNCTION("""COMPUTED_VALUE"""),35.0)</f>
        <v>35</v>
      </c>
      <c r="E37" s="9">
        <f>IFERROR(__xludf.DUMMYFUNCTION("""COMPUTED_VALUE"""),12.0)</f>
        <v>12</v>
      </c>
      <c r="F37" s="9">
        <f>IFERROR(__xludf.DUMMYFUNCTION("""COMPUTED_VALUE"""),15.0)</f>
        <v>15</v>
      </c>
      <c r="G37" s="9">
        <f>IFERROR(__xludf.DUMMYFUNCTION("""COMPUTED_VALUE"""),12.0)</f>
        <v>12</v>
      </c>
      <c r="H37" s="9">
        <f t="shared" si="1"/>
        <v>247</v>
      </c>
    </row>
    <row r="38">
      <c r="A38" s="9">
        <f>IFERROR(__xludf.DUMMYFUNCTION("""COMPUTED_VALUE"""),8.857142857142858)</f>
        <v>8.857142857</v>
      </c>
      <c r="B38" s="9">
        <f>IFERROR(__xludf.DUMMYFUNCTION("""COMPUTED_VALUE"""),33.0)</f>
        <v>33</v>
      </c>
      <c r="C38" s="9">
        <f>IFERROR(__xludf.DUMMYFUNCTION("""COMPUTED_VALUE"""),17.0)</f>
        <v>17</v>
      </c>
      <c r="D38" s="9">
        <f>IFERROR(__xludf.DUMMYFUNCTION("""COMPUTED_VALUE"""),27.0)</f>
        <v>27</v>
      </c>
      <c r="E38" s="9">
        <f>IFERROR(__xludf.DUMMYFUNCTION("""COMPUTED_VALUE"""),12.0)</f>
        <v>12</v>
      </c>
      <c r="F38" s="9">
        <f>IFERROR(__xludf.DUMMYFUNCTION("""COMPUTED_VALUE"""),18.0)</f>
        <v>18</v>
      </c>
      <c r="G38" s="9">
        <f>IFERROR(__xludf.DUMMYFUNCTION("""COMPUTED_VALUE"""),15.0)</f>
        <v>15</v>
      </c>
      <c r="H38" s="9">
        <f t="shared" si="1"/>
        <v>248</v>
      </c>
    </row>
    <row r="39">
      <c r="A39" s="9">
        <f>IFERROR(__xludf.DUMMYFUNCTION("""COMPUTED_VALUE"""),3.5714285714285716)</f>
        <v>3.571428571</v>
      </c>
      <c r="B39" s="9">
        <f>IFERROR(__xludf.DUMMYFUNCTION("""COMPUTED_VALUE"""),31.0)</f>
        <v>31</v>
      </c>
      <c r="C39" s="9">
        <f>IFERROR(__xludf.DUMMYFUNCTION("""COMPUTED_VALUE"""),20.0)</f>
        <v>20</v>
      </c>
      <c r="D39" s="9">
        <f>IFERROR(__xludf.DUMMYFUNCTION("""COMPUTED_VALUE"""),29.0)</f>
        <v>29</v>
      </c>
      <c r="E39" s="9">
        <f>IFERROR(__xludf.DUMMYFUNCTION("""COMPUTED_VALUE"""),6.0)</f>
        <v>6</v>
      </c>
      <c r="F39" s="9">
        <f>IFERROR(__xludf.DUMMYFUNCTION("""COMPUTED_VALUE"""),16.0)</f>
        <v>16</v>
      </c>
      <c r="G39" s="9">
        <f>IFERROR(__xludf.DUMMYFUNCTION("""COMPUTED_VALUE"""),15.0)</f>
        <v>15</v>
      </c>
      <c r="H39" s="9">
        <f t="shared" si="1"/>
        <v>239</v>
      </c>
    </row>
    <row r="40">
      <c r="A40" s="9">
        <f>IFERROR(__xludf.DUMMYFUNCTION("""COMPUTED_VALUE"""),1.2857142857142858)</f>
        <v>1.285714286</v>
      </c>
      <c r="B40" s="9">
        <f>IFERROR(__xludf.DUMMYFUNCTION("""COMPUTED_VALUE"""),36.0)</f>
        <v>36</v>
      </c>
      <c r="C40" s="9">
        <f>IFERROR(__xludf.DUMMYFUNCTION("""COMPUTED_VALUE"""),13.0)</f>
        <v>13</v>
      </c>
      <c r="D40" s="9">
        <f>IFERROR(__xludf.DUMMYFUNCTION("""COMPUTED_VALUE"""),31.0)</f>
        <v>31</v>
      </c>
      <c r="E40" s="9">
        <f>IFERROR(__xludf.DUMMYFUNCTION("""COMPUTED_VALUE"""),11.0)</f>
        <v>11</v>
      </c>
      <c r="F40" s="9">
        <f>IFERROR(__xludf.DUMMYFUNCTION("""COMPUTED_VALUE"""),14.0)</f>
        <v>14</v>
      </c>
      <c r="G40" s="9">
        <f>IFERROR(__xludf.DUMMYFUNCTION("""COMPUTED_VALUE"""),15.0)</f>
        <v>15</v>
      </c>
      <c r="H40" s="9">
        <f t="shared" si="1"/>
        <v>237</v>
      </c>
    </row>
    <row r="41">
      <c r="A41" s="9">
        <f>IFERROR(__xludf.DUMMYFUNCTION("""COMPUTED_VALUE"""),2.857142857142857)</f>
        <v>2.857142857</v>
      </c>
      <c r="B41" s="9">
        <f>IFERROR(__xludf.DUMMYFUNCTION("""COMPUTED_VALUE"""),42.0)</f>
        <v>42</v>
      </c>
      <c r="C41" s="9">
        <f>IFERROR(__xludf.DUMMYFUNCTION("""COMPUTED_VALUE"""),20.0)</f>
        <v>20</v>
      </c>
      <c r="D41" s="9">
        <f>IFERROR(__xludf.DUMMYFUNCTION("""COMPUTED_VALUE"""),30.0)</f>
        <v>30</v>
      </c>
      <c r="E41" s="9">
        <f>IFERROR(__xludf.DUMMYFUNCTION("""COMPUTED_VALUE"""),13.0)</f>
        <v>13</v>
      </c>
      <c r="F41" s="9">
        <f>IFERROR(__xludf.DUMMYFUNCTION("""COMPUTED_VALUE"""),17.0)</f>
        <v>17</v>
      </c>
      <c r="G41" s="9">
        <f>IFERROR(__xludf.DUMMYFUNCTION("""COMPUTED_VALUE"""),15.0)</f>
        <v>15</v>
      </c>
      <c r="H41" s="9">
        <f t="shared" si="1"/>
        <v>257</v>
      </c>
    </row>
    <row r="42">
      <c r="A42" s="9">
        <f>IFERROR(__xludf.DUMMYFUNCTION("""COMPUTED_VALUE"""),2.0)</f>
        <v>2</v>
      </c>
      <c r="B42" s="9">
        <f>IFERROR(__xludf.DUMMYFUNCTION("""COMPUTED_VALUE"""),25.0)</f>
        <v>25</v>
      </c>
      <c r="C42" s="9">
        <f>IFERROR(__xludf.DUMMYFUNCTION("""COMPUTED_VALUE"""),17.0)</f>
        <v>17</v>
      </c>
      <c r="D42" s="9">
        <f>IFERROR(__xludf.DUMMYFUNCTION("""COMPUTED_VALUE"""),35.0)</f>
        <v>35</v>
      </c>
      <c r="E42" s="9">
        <f>IFERROR(__xludf.DUMMYFUNCTION("""COMPUTED_VALUE"""),10.0)</f>
        <v>10</v>
      </c>
      <c r="F42" s="9">
        <f>IFERROR(__xludf.DUMMYFUNCTION("""COMPUTED_VALUE"""),16.0)</f>
        <v>16</v>
      </c>
      <c r="G42" s="9">
        <f>IFERROR(__xludf.DUMMYFUNCTION("""COMPUTED_VALUE"""),13.0)</f>
        <v>13</v>
      </c>
      <c r="H42" s="9">
        <f t="shared" si="1"/>
        <v>253</v>
      </c>
    </row>
    <row r="43">
      <c r="A43" s="9">
        <f>IFERROR(__xludf.DUMMYFUNCTION("""COMPUTED_VALUE"""),4.285714285714286)</f>
        <v>4.285714286</v>
      </c>
      <c r="B43" s="9">
        <f>IFERROR(__xludf.DUMMYFUNCTION("""COMPUTED_VALUE"""),33.0)</f>
        <v>33</v>
      </c>
      <c r="C43" s="9">
        <f>IFERROR(__xludf.DUMMYFUNCTION("""COMPUTED_VALUE"""),16.0)</f>
        <v>16</v>
      </c>
      <c r="D43" s="9">
        <f>IFERROR(__xludf.DUMMYFUNCTION("""COMPUTED_VALUE"""),33.0)</f>
        <v>33</v>
      </c>
      <c r="E43" s="9">
        <f>IFERROR(__xludf.DUMMYFUNCTION("""COMPUTED_VALUE"""),10.0)</f>
        <v>10</v>
      </c>
      <c r="F43" s="9">
        <f>IFERROR(__xludf.DUMMYFUNCTION("""COMPUTED_VALUE"""),15.0)</f>
        <v>15</v>
      </c>
      <c r="G43" s="9">
        <f>IFERROR(__xludf.DUMMYFUNCTION("""COMPUTED_VALUE"""),12.0)</f>
        <v>12</v>
      </c>
      <c r="H43" s="9">
        <f t="shared" si="1"/>
        <v>235</v>
      </c>
    </row>
    <row r="44">
      <c r="A44" s="9">
        <f>IFERROR(__xludf.DUMMYFUNCTION("""COMPUTED_VALUE"""),2.2857142857142856)</f>
        <v>2.285714286</v>
      </c>
      <c r="B44" s="9">
        <f>IFERROR(__xludf.DUMMYFUNCTION("""COMPUTED_VALUE"""),35.0)</f>
        <v>35</v>
      </c>
      <c r="C44" s="9">
        <f>IFERROR(__xludf.DUMMYFUNCTION("""COMPUTED_VALUE"""),16.0)</f>
        <v>16</v>
      </c>
      <c r="D44" s="9">
        <f>IFERROR(__xludf.DUMMYFUNCTION("""COMPUTED_VALUE"""),32.0)</f>
        <v>32</v>
      </c>
      <c r="E44" s="9">
        <f>IFERROR(__xludf.DUMMYFUNCTION("""COMPUTED_VALUE"""),12.0)</f>
        <v>12</v>
      </c>
      <c r="F44" s="9">
        <f>IFERROR(__xludf.DUMMYFUNCTION("""COMPUTED_VALUE"""),16.0)</f>
        <v>16</v>
      </c>
      <c r="G44" s="9">
        <f>IFERROR(__xludf.DUMMYFUNCTION("""COMPUTED_VALUE"""),11.0)</f>
        <v>11</v>
      </c>
      <c r="H44" s="9">
        <f t="shared" si="1"/>
        <v>241</v>
      </c>
    </row>
    <row r="45">
      <c r="A45" s="9">
        <f>IFERROR(__xludf.DUMMYFUNCTION("""COMPUTED_VALUE"""),3.0)</f>
        <v>3</v>
      </c>
      <c r="B45" s="9">
        <f>IFERROR(__xludf.DUMMYFUNCTION("""COMPUTED_VALUE"""),26.0)</f>
        <v>26</v>
      </c>
      <c r="C45" s="9">
        <f>IFERROR(__xludf.DUMMYFUNCTION("""COMPUTED_VALUE"""),15.0)</f>
        <v>15</v>
      </c>
      <c r="D45" s="9">
        <f>IFERROR(__xludf.DUMMYFUNCTION("""COMPUTED_VALUE"""),30.0)</f>
        <v>30</v>
      </c>
      <c r="E45" s="9">
        <f>IFERROR(__xludf.DUMMYFUNCTION("""COMPUTED_VALUE"""),10.0)</f>
        <v>10</v>
      </c>
      <c r="F45" s="9">
        <f>IFERROR(__xludf.DUMMYFUNCTION("""COMPUTED_VALUE"""),15.0)</f>
        <v>15</v>
      </c>
      <c r="G45" s="9">
        <f>IFERROR(__xludf.DUMMYFUNCTION("""COMPUTED_VALUE"""),12.0)</f>
        <v>12</v>
      </c>
      <c r="H45" s="9">
        <f t="shared" si="1"/>
        <v>230</v>
      </c>
    </row>
    <row r="46">
      <c r="A46" s="9">
        <f>IFERROR(__xludf.DUMMYFUNCTION("""COMPUTED_VALUE"""),3.0)</f>
        <v>3</v>
      </c>
      <c r="B46" s="9">
        <f>IFERROR(__xludf.DUMMYFUNCTION("""COMPUTED_VALUE"""),36.0)</f>
        <v>36</v>
      </c>
      <c r="C46" s="9">
        <f>IFERROR(__xludf.DUMMYFUNCTION("""COMPUTED_VALUE"""),17.0)</f>
        <v>17</v>
      </c>
      <c r="D46" s="9">
        <f>IFERROR(__xludf.DUMMYFUNCTION("""COMPUTED_VALUE"""),33.0)</f>
        <v>33</v>
      </c>
      <c r="E46" s="9">
        <f>IFERROR(__xludf.DUMMYFUNCTION("""COMPUTED_VALUE"""),11.0)</f>
        <v>11</v>
      </c>
      <c r="F46" s="9">
        <f>IFERROR(__xludf.DUMMYFUNCTION("""COMPUTED_VALUE"""),15.0)</f>
        <v>15</v>
      </c>
      <c r="G46" s="9">
        <f>IFERROR(__xludf.DUMMYFUNCTION("""COMPUTED_VALUE"""),14.0)</f>
        <v>14</v>
      </c>
      <c r="H46" s="9">
        <f t="shared" si="1"/>
        <v>234</v>
      </c>
    </row>
    <row r="47">
      <c r="A47" s="9">
        <f>IFERROR(__xludf.DUMMYFUNCTION("""COMPUTED_VALUE"""),2.2857142857142856)</f>
        <v>2.285714286</v>
      </c>
      <c r="B47" s="9">
        <f>IFERROR(__xludf.DUMMYFUNCTION("""COMPUTED_VALUE"""),29.0)</f>
        <v>29</v>
      </c>
      <c r="C47" s="9">
        <f>IFERROR(__xludf.DUMMYFUNCTION("""COMPUTED_VALUE"""),16.0)</f>
        <v>16</v>
      </c>
      <c r="D47" s="9">
        <f>IFERROR(__xludf.DUMMYFUNCTION("""COMPUTED_VALUE"""),32.0)</f>
        <v>32</v>
      </c>
      <c r="E47" s="9">
        <f>IFERROR(__xludf.DUMMYFUNCTION("""COMPUTED_VALUE"""),9.0)</f>
        <v>9</v>
      </c>
      <c r="F47" s="9">
        <f>IFERROR(__xludf.DUMMYFUNCTION("""COMPUTED_VALUE"""),12.0)</f>
        <v>12</v>
      </c>
      <c r="G47" s="9">
        <f>IFERROR(__xludf.DUMMYFUNCTION("""COMPUTED_VALUE"""),14.0)</f>
        <v>14</v>
      </c>
      <c r="H47" s="9">
        <f t="shared" si="1"/>
        <v>238</v>
      </c>
    </row>
    <row r="48">
      <c r="A48" s="9">
        <f>IFERROR(__xludf.DUMMYFUNCTION("""COMPUTED_VALUE"""),4.0)</f>
        <v>4</v>
      </c>
      <c r="B48" s="9">
        <f>IFERROR(__xludf.DUMMYFUNCTION("""COMPUTED_VALUE"""),34.0)</f>
        <v>34</v>
      </c>
      <c r="C48" s="9">
        <f>IFERROR(__xludf.DUMMYFUNCTION("""COMPUTED_VALUE"""),15.0)</f>
        <v>15</v>
      </c>
      <c r="D48" s="9">
        <f>IFERROR(__xludf.DUMMYFUNCTION("""COMPUTED_VALUE"""),34.0)</f>
        <v>34</v>
      </c>
      <c r="E48" s="9">
        <f>IFERROR(__xludf.DUMMYFUNCTION("""COMPUTED_VALUE"""),12.0)</f>
        <v>12</v>
      </c>
      <c r="F48" s="9">
        <f>IFERROR(__xludf.DUMMYFUNCTION("""COMPUTED_VALUE"""),17.0)</f>
        <v>17</v>
      </c>
      <c r="G48" s="9">
        <f>IFERROR(__xludf.DUMMYFUNCTION("""COMPUTED_VALUE"""),10.0)</f>
        <v>10</v>
      </c>
      <c r="H48" s="9">
        <f t="shared" si="1"/>
        <v>234</v>
      </c>
    </row>
    <row r="49">
      <c r="A49" s="9">
        <f>IFERROR(__xludf.DUMMYFUNCTION("""COMPUTED_VALUE"""),5.285714285714286)</f>
        <v>5.285714286</v>
      </c>
      <c r="B49" s="9">
        <f>IFERROR(__xludf.DUMMYFUNCTION("""COMPUTED_VALUE"""),32.0)</f>
        <v>32</v>
      </c>
      <c r="C49" s="9">
        <f>IFERROR(__xludf.DUMMYFUNCTION("""COMPUTED_VALUE"""),15.0)</f>
        <v>15</v>
      </c>
      <c r="D49" s="9">
        <f>IFERROR(__xludf.DUMMYFUNCTION("""COMPUTED_VALUE"""),31.0)</f>
        <v>31</v>
      </c>
      <c r="E49" s="9">
        <f>IFERROR(__xludf.DUMMYFUNCTION("""COMPUTED_VALUE"""),11.0)</f>
        <v>11</v>
      </c>
      <c r="F49" s="9">
        <f>IFERROR(__xludf.DUMMYFUNCTION("""COMPUTED_VALUE"""),12.0)</f>
        <v>12</v>
      </c>
      <c r="G49" s="9">
        <f>IFERROR(__xludf.DUMMYFUNCTION("""COMPUTED_VALUE"""),12.0)</f>
        <v>12</v>
      </c>
      <c r="H49" s="9">
        <f t="shared" si="1"/>
        <v>235</v>
      </c>
    </row>
    <row r="50">
      <c r="A50" s="9">
        <f>IFERROR(__xludf.DUMMYFUNCTION("""COMPUTED_VALUE"""),0.8571428571428571)</f>
        <v>0.8571428571</v>
      </c>
      <c r="B50" s="9">
        <f>IFERROR(__xludf.DUMMYFUNCTION("""COMPUTED_VALUE"""),36.0)</f>
        <v>36</v>
      </c>
      <c r="C50" s="9">
        <f>IFERROR(__xludf.DUMMYFUNCTION("""COMPUTED_VALUE"""),16.0)</f>
        <v>16</v>
      </c>
      <c r="D50" s="9">
        <f>IFERROR(__xludf.DUMMYFUNCTION("""COMPUTED_VALUE"""),30.0)</f>
        <v>30</v>
      </c>
      <c r="E50" s="9">
        <f>IFERROR(__xludf.DUMMYFUNCTION("""COMPUTED_VALUE"""),11.0)</f>
        <v>11</v>
      </c>
      <c r="F50" s="9">
        <f>IFERROR(__xludf.DUMMYFUNCTION("""COMPUTED_VALUE"""),16.0)</f>
        <v>16</v>
      </c>
      <c r="G50" s="9">
        <f>IFERROR(__xludf.DUMMYFUNCTION("""COMPUTED_VALUE"""),12.0)</f>
        <v>12</v>
      </c>
      <c r="H50" s="9">
        <f t="shared" si="1"/>
        <v>234</v>
      </c>
    </row>
    <row r="51">
      <c r="A51" s="9">
        <f>IFERROR(__xludf.DUMMYFUNCTION("""COMPUTED_VALUE"""),2.0)</f>
        <v>2</v>
      </c>
      <c r="B51" s="9">
        <f>IFERROR(__xludf.DUMMYFUNCTION("""COMPUTED_VALUE"""),27.0)</f>
        <v>27</v>
      </c>
      <c r="C51" s="9">
        <f>IFERROR(__xludf.DUMMYFUNCTION("""COMPUTED_VALUE"""),17.0)</f>
        <v>17</v>
      </c>
      <c r="D51" s="9">
        <f>IFERROR(__xludf.DUMMYFUNCTION("""COMPUTED_VALUE"""),35.0)</f>
        <v>35</v>
      </c>
      <c r="E51" s="9">
        <f>IFERROR(__xludf.DUMMYFUNCTION("""COMPUTED_VALUE"""),12.0)</f>
        <v>12</v>
      </c>
      <c r="F51" s="9">
        <f>IFERROR(__xludf.DUMMYFUNCTION("""COMPUTED_VALUE"""),17.0)</f>
        <v>17</v>
      </c>
      <c r="G51" s="9">
        <f>IFERROR(__xludf.DUMMYFUNCTION("""COMPUTED_VALUE"""),15.0)</f>
        <v>15</v>
      </c>
      <c r="H51" s="9">
        <f t="shared" si="1"/>
        <v>244</v>
      </c>
    </row>
    <row r="52">
      <c r="A52" s="9">
        <f>IFERROR(__xludf.DUMMYFUNCTION("""COMPUTED_VALUE"""),6.857142857142857)</f>
        <v>6.857142857</v>
      </c>
      <c r="B52" s="9">
        <f>IFERROR(__xludf.DUMMYFUNCTION("""COMPUTED_VALUE"""),36.0)</f>
        <v>36</v>
      </c>
      <c r="C52" s="9">
        <f>IFERROR(__xludf.DUMMYFUNCTION("""COMPUTED_VALUE"""),16.0)</f>
        <v>16</v>
      </c>
      <c r="D52" s="9">
        <f>IFERROR(__xludf.DUMMYFUNCTION("""COMPUTED_VALUE"""),36.0)</f>
        <v>36</v>
      </c>
      <c r="E52" s="9">
        <f>IFERROR(__xludf.DUMMYFUNCTION("""COMPUTED_VALUE"""),14.0)</f>
        <v>14</v>
      </c>
      <c r="F52" s="9">
        <f>IFERROR(__xludf.DUMMYFUNCTION("""COMPUTED_VALUE"""),17.0)</f>
        <v>17</v>
      </c>
      <c r="G52" s="9">
        <f>IFERROR(__xludf.DUMMYFUNCTION("""COMPUTED_VALUE"""),15.0)</f>
        <v>15</v>
      </c>
      <c r="H52" s="9">
        <f t="shared" si="1"/>
        <v>257</v>
      </c>
    </row>
    <row r="53">
      <c r="A53" s="9">
        <f>IFERROR(__xludf.DUMMYFUNCTION("""COMPUTED_VALUE"""),1.7142857142857142)</f>
        <v>1.714285714</v>
      </c>
      <c r="B53" s="9">
        <f>IFERROR(__xludf.DUMMYFUNCTION("""COMPUTED_VALUE"""),29.0)</f>
        <v>29</v>
      </c>
      <c r="C53" s="9">
        <f>IFERROR(__xludf.DUMMYFUNCTION("""COMPUTED_VALUE"""),18.0)</f>
        <v>18</v>
      </c>
      <c r="D53" s="9">
        <f>IFERROR(__xludf.DUMMYFUNCTION("""COMPUTED_VALUE"""),33.0)</f>
        <v>33</v>
      </c>
      <c r="E53" s="9">
        <f>IFERROR(__xludf.DUMMYFUNCTION("""COMPUTED_VALUE"""),11.0)</f>
        <v>11</v>
      </c>
      <c r="F53" s="9">
        <f>IFERROR(__xludf.DUMMYFUNCTION("""COMPUTED_VALUE"""),16.0)</f>
        <v>16</v>
      </c>
      <c r="G53" s="9">
        <f>IFERROR(__xludf.DUMMYFUNCTION("""COMPUTED_VALUE"""),14.0)</f>
        <v>14</v>
      </c>
      <c r="H53" s="9">
        <f t="shared" si="1"/>
        <v>255</v>
      </c>
    </row>
    <row r="54">
      <c r="A54" s="9">
        <f>IFERROR(__xludf.DUMMYFUNCTION("""COMPUTED_VALUE"""),1.2857142857142858)</f>
        <v>1.285714286</v>
      </c>
      <c r="B54" s="9">
        <f>IFERROR(__xludf.DUMMYFUNCTION("""COMPUTED_VALUE"""),28.0)</f>
        <v>28</v>
      </c>
      <c r="C54" s="9">
        <f>IFERROR(__xludf.DUMMYFUNCTION("""COMPUTED_VALUE"""),15.0)</f>
        <v>15</v>
      </c>
      <c r="D54" s="9">
        <f>IFERROR(__xludf.DUMMYFUNCTION("""COMPUTED_VALUE"""),36.0)</f>
        <v>36</v>
      </c>
      <c r="E54" s="9">
        <f>IFERROR(__xludf.DUMMYFUNCTION("""COMPUTED_VALUE"""),11.0)</f>
        <v>11</v>
      </c>
      <c r="F54" s="9">
        <f>IFERROR(__xludf.DUMMYFUNCTION("""COMPUTED_VALUE"""),18.0)</f>
        <v>18</v>
      </c>
      <c r="G54" s="9">
        <f>IFERROR(__xludf.DUMMYFUNCTION("""COMPUTED_VALUE"""),15.0)</f>
        <v>15</v>
      </c>
      <c r="H54" s="9">
        <f t="shared" si="1"/>
        <v>244</v>
      </c>
    </row>
    <row r="55">
      <c r="A55" s="9">
        <f>IFERROR(__xludf.DUMMYFUNCTION("""COMPUTED_VALUE"""),11.857142857142858)</f>
        <v>11.85714286</v>
      </c>
      <c r="B55" s="9">
        <f>IFERROR(__xludf.DUMMYFUNCTION("""COMPUTED_VALUE"""),31.0)</f>
        <v>31</v>
      </c>
      <c r="C55" s="9">
        <f>IFERROR(__xludf.DUMMYFUNCTION("""COMPUTED_VALUE"""),15.0)</f>
        <v>15</v>
      </c>
      <c r="D55" s="9">
        <f>IFERROR(__xludf.DUMMYFUNCTION("""COMPUTED_VALUE"""),29.0)</f>
        <v>29</v>
      </c>
      <c r="E55" s="9">
        <f>IFERROR(__xludf.DUMMYFUNCTION("""COMPUTED_VALUE"""),10.0)</f>
        <v>10</v>
      </c>
      <c r="F55" s="9">
        <f>IFERROR(__xludf.DUMMYFUNCTION("""COMPUTED_VALUE"""),17.0)</f>
        <v>17</v>
      </c>
      <c r="G55" s="9">
        <f>IFERROR(__xludf.DUMMYFUNCTION("""COMPUTED_VALUE"""),14.0)</f>
        <v>14</v>
      </c>
      <c r="H55" s="9">
        <f t="shared" si="1"/>
        <v>239</v>
      </c>
    </row>
    <row r="56">
      <c r="A56" s="9">
        <f>IFERROR(__xludf.DUMMYFUNCTION("""COMPUTED_VALUE"""),3.7142857142857144)</f>
        <v>3.714285714</v>
      </c>
      <c r="B56" s="9">
        <f>IFERROR(__xludf.DUMMYFUNCTION("""COMPUTED_VALUE"""),30.0)</f>
        <v>30</v>
      </c>
      <c r="C56" s="9">
        <f>IFERROR(__xludf.DUMMYFUNCTION("""COMPUTED_VALUE"""),13.0)</f>
        <v>13</v>
      </c>
      <c r="D56" s="9">
        <f>IFERROR(__xludf.DUMMYFUNCTION("""COMPUTED_VALUE"""),32.0)</f>
        <v>32</v>
      </c>
      <c r="E56" s="9">
        <f>IFERROR(__xludf.DUMMYFUNCTION("""COMPUTED_VALUE"""),11.0)</f>
        <v>11</v>
      </c>
      <c r="F56" s="9">
        <f>IFERROR(__xludf.DUMMYFUNCTION("""COMPUTED_VALUE"""),16.0)</f>
        <v>16</v>
      </c>
      <c r="G56" s="9">
        <f>IFERROR(__xludf.DUMMYFUNCTION("""COMPUTED_VALUE"""),14.0)</f>
        <v>14</v>
      </c>
      <c r="H56" s="9">
        <f t="shared" si="1"/>
        <v>232</v>
      </c>
    </row>
    <row r="57">
      <c r="A57" s="9">
        <f>IFERROR(__xludf.DUMMYFUNCTION("""COMPUTED_VALUE"""),6.428571428571429)</f>
        <v>6.428571429</v>
      </c>
      <c r="B57" s="9">
        <f>IFERROR(__xludf.DUMMYFUNCTION("""COMPUTED_VALUE"""),30.0)</f>
        <v>30</v>
      </c>
      <c r="C57" s="9">
        <f>IFERROR(__xludf.DUMMYFUNCTION("""COMPUTED_VALUE"""),17.0)</f>
        <v>17</v>
      </c>
      <c r="D57" s="9">
        <f>IFERROR(__xludf.DUMMYFUNCTION("""COMPUTED_VALUE"""),33.0)</f>
        <v>33</v>
      </c>
      <c r="E57" s="9">
        <f>IFERROR(__xludf.DUMMYFUNCTION("""COMPUTED_VALUE"""),13.0)</f>
        <v>13</v>
      </c>
      <c r="F57" s="9">
        <f>IFERROR(__xludf.DUMMYFUNCTION("""COMPUTED_VALUE"""),17.0)</f>
        <v>17</v>
      </c>
      <c r="G57" s="9">
        <f>IFERROR(__xludf.DUMMYFUNCTION("""COMPUTED_VALUE"""),15.0)</f>
        <v>15</v>
      </c>
      <c r="H57" s="9">
        <f t="shared" si="1"/>
        <v>241</v>
      </c>
    </row>
    <row r="58">
      <c r="A58" s="9">
        <f>IFERROR(__xludf.DUMMYFUNCTION("""COMPUTED_VALUE"""),1.0)</f>
        <v>1</v>
      </c>
      <c r="B58" s="9">
        <f>IFERROR(__xludf.DUMMYFUNCTION("""COMPUTED_VALUE"""),32.0)</f>
        <v>32</v>
      </c>
      <c r="C58" s="9">
        <f>IFERROR(__xludf.DUMMYFUNCTION("""COMPUTED_VALUE"""),18.0)</f>
        <v>18</v>
      </c>
      <c r="D58" s="9">
        <f>IFERROR(__xludf.DUMMYFUNCTION("""COMPUTED_VALUE"""),36.0)</f>
        <v>36</v>
      </c>
      <c r="E58" s="9">
        <f>IFERROR(__xludf.DUMMYFUNCTION("""COMPUTED_VALUE"""),12.0)</f>
        <v>12</v>
      </c>
      <c r="F58" s="9">
        <f>IFERROR(__xludf.DUMMYFUNCTION("""COMPUTED_VALUE"""),17.0)</f>
        <v>17</v>
      </c>
      <c r="G58" s="9">
        <f>IFERROR(__xludf.DUMMYFUNCTION("""COMPUTED_VALUE"""),14.0)</f>
        <v>14</v>
      </c>
      <c r="H58" s="9">
        <f t="shared" si="1"/>
        <v>254</v>
      </c>
    </row>
    <row r="59">
      <c r="A59" s="9">
        <f>IFERROR(__xludf.DUMMYFUNCTION("""COMPUTED_VALUE"""),3.857142857142857)</f>
        <v>3.857142857</v>
      </c>
      <c r="B59" s="9">
        <f>IFERROR(__xludf.DUMMYFUNCTION("""COMPUTED_VALUE"""),35.0)</f>
        <v>35</v>
      </c>
      <c r="C59" s="9">
        <f>IFERROR(__xludf.DUMMYFUNCTION("""COMPUTED_VALUE"""),19.0)</f>
        <v>19</v>
      </c>
      <c r="D59" s="9">
        <f>IFERROR(__xludf.DUMMYFUNCTION("""COMPUTED_VALUE"""),37.0)</f>
        <v>37</v>
      </c>
      <c r="E59" s="9">
        <f>IFERROR(__xludf.DUMMYFUNCTION("""COMPUTED_VALUE"""),12.0)</f>
        <v>12</v>
      </c>
      <c r="F59" s="9">
        <f>IFERROR(__xludf.DUMMYFUNCTION("""COMPUTED_VALUE"""),16.0)</f>
        <v>16</v>
      </c>
      <c r="G59" s="9">
        <f>IFERROR(__xludf.DUMMYFUNCTION("""COMPUTED_VALUE"""),15.0)</f>
        <v>15</v>
      </c>
      <c r="H59" s="9">
        <f t="shared" si="1"/>
        <v>263</v>
      </c>
    </row>
    <row r="60">
      <c r="A60" s="9">
        <f>IFERROR(__xludf.DUMMYFUNCTION("""COMPUTED_VALUE"""),5.857142857142857)</f>
        <v>5.857142857</v>
      </c>
      <c r="B60" s="9">
        <f>IFERROR(__xludf.DUMMYFUNCTION("""COMPUTED_VALUE"""),32.0)</f>
        <v>32</v>
      </c>
      <c r="C60" s="9">
        <f>IFERROR(__xludf.DUMMYFUNCTION("""COMPUTED_VALUE"""),17.0)</f>
        <v>17</v>
      </c>
      <c r="D60" s="9">
        <f>IFERROR(__xludf.DUMMYFUNCTION("""COMPUTED_VALUE"""),30.0)</f>
        <v>30</v>
      </c>
      <c r="E60" s="9">
        <f>IFERROR(__xludf.DUMMYFUNCTION("""COMPUTED_VALUE"""),12.0)</f>
        <v>12</v>
      </c>
      <c r="F60" s="9">
        <f>IFERROR(__xludf.DUMMYFUNCTION("""COMPUTED_VALUE"""),17.0)</f>
        <v>17</v>
      </c>
      <c r="G60" s="9">
        <f>IFERROR(__xludf.DUMMYFUNCTION("""COMPUTED_VALUE"""),14.0)</f>
        <v>14</v>
      </c>
      <c r="H60" s="9">
        <f t="shared" si="1"/>
        <v>256</v>
      </c>
    </row>
    <row r="61">
      <c r="A61" s="9">
        <f>IFERROR(__xludf.DUMMYFUNCTION("""COMPUTED_VALUE"""),5.285714285714286)</f>
        <v>5.285714286</v>
      </c>
      <c r="B61" s="9">
        <f>IFERROR(__xludf.DUMMYFUNCTION("""COMPUTED_VALUE"""),37.0)</f>
        <v>37</v>
      </c>
      <c r="C61" s="9">
        <f>IFERROR(__xludf.DUMMYFUNCTION("""COMPUTED_VALUE"""),18.0)</f>
        <v>18</v>
      </c>
      <c r="D61" s="9">
        <f>IFERROR(__xludf.DUMMYFUNCTION("""COMPUTED_VALUE"""),33.0)</f>
        <v>33</v>
      </c>
      <c r="E61" s="9">
        <f>IFERROR(__xludf.DUMMYFUNCTION("""COMPUTED_VALUE"""),14.0)</f>
        <v>14</v>
      </c>
      <c r="F61" s="9">
        <f>IFERROR(__xludf.DUMMYFUNCTION("""COMPUTED_VALUE"""),19.0)</f>
        <v>19</v>
      </c>
      <c r="G61" s="9">
        <f>IFERROR(__xludf.DUMMYFUNCTION("""COMPUTED_VALUE"""),15.0)</f>
        <v>15</v>
      </c>
      <c r="H61" s="9">
        <f t="shared" si="1"/>
        <v>258</v>
      </c>
    </row>
    <row r="62">
      <c r="A62" s="9">
        <f>IFERROR(__xludf.DUMMYFUNCTION("""COMPUTED_VALUE"""),3.0)</f>
        <v>3</v>
      </c>
      <c r="B62" s="9">
        <f>IFERROR(__xludf.DUMMYFUNCTION("""COMPUTED_VALUE"""),33.0)</f>
        <v>33</v>
      </c>
      <c r="C62" s="9">
        <f>IFERROR(__xludf.DUMMYFUNCTION("""COMPUTED_VALUE"""),18.0)</f>
        <v>18</v>
      </c>
      <c r="D62" s="9">
        <f>IFERROR(__xludf.DUMMYFUNCTION("""COMPUTED_VALUE"""),43.0)</f>
        <v>43</v>
      </c>
      <c r="E62" s="9">
        <f>IFERROR(__xludf.DUMMYFUNCTION("""COMPUTED_VALUE"""),11.0)</f>
        <v>11</v>
      </c>
      <c r="F62" s="9">
        <f>IFERROR(__xludf.DUMMYFUNCTION("""COMPUTED_VALUE"""),16.0)</f>
        <v>16</v>
      </c>
      <c r="G62" s="9">
        <f>IFERROR(__xludf.DUMMYFUNCTION("""COMPUTED_VALUE"""),14.0)</f>
        <v>14</v>
      </c>
      <c r="H62" s="9">
        <f t="shared" si="1"/>
        <v>271</v>
      </c>
    </row>
    <row r="63">
      <c r="A63" s="9">
        <f>IFERROR(__xludf.DUMMYFUNCTION("""COMPUTED_VALUE"""),1.2857142857142858)</f>
        <v>1.285714286</v>
      </c>
      <c r="B63" s="9">
        <f>IFERROR(__xludf.DUMMYFUNCTION("""COMPUTED_VALUE"""),31.0)</f>
        <v>31</v>
      </c>
      <c r="C63" s="9">
        <f>IFERROR(__xludf.DUMMYFUNCTION("""COMPUTED_VALUE"""),18.0)</f>
        <v>18</v>
      </c>
      <c r="D63" s="9">
        <f>IFERROR(__xludf.DUMMYFUNCTION("""COMPUTED_VALUE"""),36.0)</f>
        <v>36</v>
      </c>
      <c r="E63" s="9">
        <f>IFERROR(__xludf.DUMMYFUNCTION("""COMPUTED_VALUE"""),10.0)</f>
        <v>10</v>
      </c>
      <c r="F63" s="9">
        <f>IFERROR(__xludf.DUMMYFUNCTION("""COMPUTED_VALUE"""),17.0)</f>
        <v>17</v>
      </c>
      <c r="G63" s="9">
        <f>IFERROR(__xludf.DUMMYFUNCTION("""COMPUTED_VALUE"""),13.0)</f>
        <v>13</v>
      </c>
      <c r="H63" s="9">
        <f t="shared" si="1"/>
        <v>260</v>
      </c>
    </row>
    <row r="64">
      <c r="A64" s="9">
        <f>IFERROR(__xludf.DUMMYFUNCTION("""COMPUTED_VALUE"""),5.285714285714286)</f>
        <v>5.285714286</v>
      </c>
      <c r="B64" s="9">
        <f>IFERROR(__xludf.DUMMYFUNCTION("""COMPUTED_VALUE"""),35.0)</f>
        <v>35</v>
      </c>
      <c r="C64" s="9">
        <f>IFERROR(__xludf.DUMMYFUNCTION("""COMPUTED_VALUE"""),20.0)</f>
        <v>20</v>
      </c>
      <c r="D64" s="9">
        <f>IFERROR(__xludf.DUMMYFUNCTION("""COMPUTED_VALUE"""),34.0)</f>
        <v>34</v>
      </c>
      <c r="E64" s="9">
        <f>IFERROR(__xludf.DUMMYFUNCTION("""COMPUTED_VALUE"""),10.0)</f>
        <v>10</v>
      </c>
      <c r="F64" s="9">
        <f>IFERROR(__xludf.DUMMYFUNCTION("""COMPUTED_VALUE"""),18.0)</f>
        <v>18</v>
      </c>
      <c r="G64" s="9">
        <f>IFERROR(__xludf.DUMMYFUNCTION("""COMPUTED_VALUE"""),15.0)</f>
        <v>15</v>
      </c>
      <c r="H64" s="9">
        <f t="shared" si="1"/>
        <v>257</v>
      </c>
    </row>
    <row r="65">
      <c r="A65" s="9">
        <f>IFERROR(__xludf.DUMMYFUNCTION("""COMPUTED_VALUE"""),6.857142857142857)</f>
        <v>6.857142857</v>
      </c>
      <c r="B65" s="9">
        <f>IFERROR(__xludf.DUMMYFUNCTION("""COMPUTED_VALUE"""),29.0)</f>
        <v>29</v>
      </c>
      <c r="C65" s="9">
        <f>IFERROR(__xludf.DUMMYFUNCTION("""COMPUTED_VALUE"""),16.0)</f>
        <v>16</v>
      </c>
      <c r="D65" s="9">
        <f>IFERROR(__xludf.DUMMYFUNCTION("""COMPUTED_VALUE"""),28.0)</f>
        <v>28</v>
      </c>
      <c r="E65" s="9">
        <f>IFERROR(__xludf.DUMMYFUNCTION("""COMPUTED_VALUE"""),11.0)</f>
        <v>11</v>
      </c>
      <c r="F65" s="9">
        <f>IFERROR(__xludf.DUMMYFUNCTION("""COMPUTED_VALUE"""),16.0)</f>
        <v>16</v>
      </c>
      <c r="G65" s="9">
        <f>IFERROR(__xludf.DUMMYFUNCTION("""COMPUTED_VALUE"""),13.0)</f>
        <v>13</v>
      </c>
      <c r="H65" s="9">
        <f t="shared" si="1"/>
        <v>245</v>
      </c>
    </row>
    <row r="66">
      <c r="A66" s="9">
        <f>IFERROR(__xludf.DUMMYFUNCTION("""COMPUTED_VALUE"""),6.714285714285714)</f>
        <v>6.714285714</v>
      </c>
      <c r="B66" s="9">
        <f>IFERROR(__xludf.DUMMYFUNCTION("""COMPUTED_VALUE"""),34.0)</f>
        <v>34</v>
      </c>
      <c r="C66" s="9">
        <f>IFERROR(__xludf.DUMMYFUNCTION("""COMPUTED_VALUE"""),11.0)</f>
        <v>11</v>
      </c>
      <c r="D66" s="9">
        <f>IFERROR(__xludf.DUMMYFUNCTION("""COMPUTED_VALUE"""),35.0)</f>
        <v>35</v>
      </c>
      <c r="E66" s="9">
        <f>IFERROR(__xludf.DUMMYFUNCTION("""COMPUTED_VALUE"""),7.0)</f>
        <v>7</v>
      </c>
      <c r="F66" s="9">
        <f>IFERROR(__xludf.DUMMYFUNCTION("""COMPUTED_VALUE"""),14.0)</f>
        <v>14</v>
      </c>
      <c r="G66" s="9">
        <f>IFERROR(__xludf.DUMMYFUNCTION("""COMPUTED_VALUE"""),12.0)</f>
        <v>12</v>
      </c>
      <c r="H66" s="9">
        <f t="shared" si="1"/>
        <v>226</v>
      </c>
    </row>
    <row r="67">
      <c r="A67" s="9">
        <f>IFERROR(__xludf.DUMMYFUNCTION("""COMPUTED_VALUE"""),5.0)</f>
        <v>5</v>
      </c>
      <c r="B67" s="9">
        <f>IFERROR(__xludf.DUMMYFUNCTION("""COMPUTED_VALUE"""),32.0)</f>
        <v>32</v>
      </c>
      <c r="C67" s="9">
        <f>IFERROR(__xludf.DUMMYFUNCTION("""COMPUTED_VALUE"""),17.0)</f>
        <v>17</v>
      </c>
      <c r="D67" s="9">
        <f>IFERROR(__xludf.DUMMYFUNCTION("""COMPUTED_VALUE"""),29.0)</f>
        <v>29</v>
      </c>
      <c r="E67" s="9">
        <f>IFERROR(__xludf.DUMMYFUNCTION("""COMPUTED_VALUE"""),12.0)</f>
        <v>12</v>
      </c>
      <c r="F67" s="9">
        <f>IFERROR(__xludf.DUMMYFUNCTION("""COMPUTED_VALUE"""),17.0)</f>
        <v>17</v>
      </c>
      <c r="G67" s="9">
        <f>IFERROR(__xludf.DUMMYFUNCTION("""COMPUTED_VALUE"""),12.0)</f>
        <v>12</v>
      </c>
      <c r="H67" s="9">
        <f t="shared" si="1"/>
        <v>232</v>
      </c>
    </row>
    <row r="68">
      <c r="A68" s="9">
        <f>IFERROR(__xludf.DUMMYFUNCTION("""COMPUTED_VALUE"""),24.0)</f>
        <v>24</v>
      </c>
      <c r="B68" s="9">
        <f>IFERROR(__xludf.DUMMYFUNCTION("""COMPUTED_VALUE"""),31.0)</f>
        <v>31</v>
      </c>
      <c r="C68" s="9">
        <f>IFERROR(__xludf.DUMMYFUNCTION("""COMPUTED_VALUE"""),11.0)</f>
        <v>11</v>
      </c>
      <c r="D68" s="9">
        <f>IFERROR(__xludf.DUMMYFUNCTION("""COMPUTED_VALUE"""),29.0)</f>
        <v>29</v>
      </c>
      <c r="E68" s="9">
        <f>IFERROR(__xludf.DUMMYFUNCTION("""COMPUTED_VALUE"""),11.0)</f>
        <v>11</v>
      </c>
      <c r="F68" s="9">
        <f>IFERROR(__xludf.DUMMYFUNCTION("""COMPUTED_VALUE"""),12.0)</f>
        <v>12</v>
      </c>
      <c r="G68" s="9">
        <f>IFERROR(__xludf.DUMMYFUNCTION("""COMPUTED_VALUE"""),8.0)</f>
        <v>8</v>
      </c>
      <c r="H68" s="9">
        <f t="shared" si="1"/>
        <v>221</v>
      </c>
    </row>
    <row r="69">
      <c r="A69" s="9">
        <f>IFERROR(__xludf.DUMMYFUNCTION("""COMPUTED_VALUE"""),5.428571428571429)</f>
        <v>5.428571429</v>
      </c>
      <c r="B69" s="9">
        <f>IFERROR(__xludf.DUMMYFUNCTION("""COMPUTED_VALUE"""),27.0)</f>
        <v>27</v>
      </c>
      <c r="C69" s="9">
        <f>IFERROR(__xludf.DUMMYFUNCTION("""COMPUTED_VALUE"""),18.0)</f>
        <v>18</v>
      </c>
      <c r="D69" s="9">
        <f>IFERROR(__xludf.DUMMYFUNCTION("""COMPUTED_VALUE"""),31.0)</f>
        <v>31</v>
      </c>
      <c r="E69" s="9">
        <f>IFERROR(__xludf.DUMMYFUNCTION("""COMPUTED_VALUE"""),9.0)</f>
        <v>9</v>
      </c>
      <c r="F69" s="9">
        <f>IFERROR(__xludf.DUMMYFUNCTION("""COMPUTED_VALUE"""),15.0)</f>
        <v>15</v>
      </c>
      <c r="G69" s="9">
        <f>IFERROR(__xludf.DUMMYFUNCTION("""COMPUTED_VALUE"""),10.0)</f>
        <v>10</v>
      </c>
      <c r="H69" s="9">
        <f t="shared" si="1"/>
        <v>212</v>
      </c>
    </row>
    <row r="70">
      <c r="A70" s="9">
        <f>IFERROR(__xludf.DUMMYFUNCTION("""COMPUTED_VALUE"""),7.428571428571429)</f>
        <v>7.428571429</v>
      </c>
      <c r="B70" s="9">
        <f>IFERROR(__xludf.DUMMYFUNCTION("""COMPUTED_VALUE"""),34.0)</f>
        <v>34</v>
      </c>
      <c r="C70" s="9">
        <f>IFERROR(__xludf.DUMMYFUNCTION("""COMPUTED_VALUE"""),19.0)</f>
        <v>19</v>
      </c>
      <c r="D70" s="9">
        <f>IFERROR(__xludf.DUMMYFUNCTION("""COMPUTED_VALUE"""),32.0)</f>
        <v>32</v>
      </c>
      <c r="E70" s="9">
        <f>IFERROR(__xludf.DUMMYFUNCTION("""COMPUTED_VALUE"""),13.0)</f>
        <v>13</v>
      </c>
      <c r="F70" s="9">
        <f>IFERROR(__xludf.DUMMYFUNCTION("""COMPUTED_VALUE"""),17.0)</f>
        <v>17</v>
      </c>
      <c r="G70" s="9">
        <f>IFERROR(__xludf.DUMMYFUNCTION("""COMPUTED_VALUE"""),13.0)</f>
        <v>13</v>
      </c>
      <c r="H70" s="9">
        <f t="shared" si="1"/>
        <v>238</v>
      </c>
    </row>
    <row r="71">
      <c r="A71" s="9">
        <f>IFERROR(__xludf.DUMMYFUNCTION("""COMPUTED_VALUE"""),1.7142857142857142)</f>
        <v>1.714285714</v>
      </c>
      <c r="B71" s="9">
        <f>IFERROR(__xludf.DUMMYFUNCTION("""COMPUTED_VALUE"""),24.0)</f>
        <v>24</v>
      </c>
      <c r="C71" s="9">
        <f>IFERROR(__xludf.DUMMYFUNCTION("""COMPUTED_VALUE"""),15.0)</f>
        <v>15</v>
      </c>
      <c r="D71" s="9">
        <f>IFERROR(__xludf.DUMMYFUNCTION("""COMPUTED_VALUE"""),28.0)</f>
        <v>28</v>
      </c>
      <c r="E71" s="9">
        <f>IFERROR(__xludf.DUMMYFUNCTION("""COMPUTED_VALUE"""),8.0)</f>
        <v>8</v>
      </c>
      <c r="F71" s="9">
        <f>IFERROR(__xludf.DUMMYFUNCTION("""COMPUTED_VALUE"""),12.0)</f>
        <v>12</v>
      </c>
      <c r="G71" s="9">
        <f>IFERROR(__xludf.DUMMYFUNCTION("""COMPUTED_VALUE"""),12.0)</f>
        <v>12</v>
      </c>
      <c r="H71" s="9">
        <f t="shared" si="1"/>
        <v>227</v>
      </c>
    </row>
    <row r="72">
      <c r="A72" s="9">
        <f>IFERROR(__xludf.DUMMYFUNCTION("""COMPUTED_VALUE"""),4.0)</f>
        <v>4</v>
      </c>
      <c r="B72" s="9">
        <f>IFERROR(__xludf.DUMMYFUNCTION("""COMPUTED_VALUE"""),31.0)</f>
        <v>31</v>
      </c>
      <c r="C72" s="9">
        <f>IFERROR(__xludf.DUMMYFUNCTION("""COMPUTED_VALUE"""),16.0)</f>
        <v>16</v>
      </c>
      <c r="D72" s="9">
        <f>IFERROR(__xludf.DUMMYFUNCTION("""COMPUTED_VALUE"""),30.0)</f>
        <v>30</v>
      </c>
      <c r="E72" s="9">
        <f>IFERROR(__xludf.DUMMYFUNCTION("""COMPUTED_VALUE"""),11.0)</f>
        <v>11</v>
      </c>
      <c r="F72" s="9">
        <f>IFERROR(__xludf.DUMMYFUNCTION("""COMPUTED_VALUE"""),18.0)</f>
        <v>18</v>
      </c>
      <c r="G72" s="9">
        <f>IFERROR(__xludf.DUMMYFUNCTION("""COMPUTED_VALUE"""),15.0)</f>
        <v>15</v>
      </c>
      <c r="H72" s="9">
        <f t="shared" si="1"/>
        <v>220</v>
      </c>
    </row>
    <row r="73">
      <c r="A73" s="9">
        <f>IFERROR(__xludf.DUMMYFUNCTION("""COMPUTED_VALUE"""),6.142857142857143)</f>
        <v>6.142857143</v>
      </c>
      <c r="B73" s="9">
        <f>IFERROR(__xludf.DUMMYFUNCTION("""COMPUTED_VALUE"""),35.0)</f>
        <v>35</v>
      </c>
      <c r="C73" s="9">
        <f>IFERROR(__xludf.DUMMYFUNCTION("""COMPUTED_VALUE"""),16.0)</f>
        <v>16</v>
      </c>
      <c r="D73" s="9">
        <f>IFERROR(__xludf.DUMMYFUNCTION("""COMPUTED_VALUE"""),32.0)</f>
        <v>32</v>
      </c>
      <c r="E73" s="9">
        <f>IFERROR(__xludf.DUMMYFUNCTION("""COMPUTED_VALUE"""),6.0)</f>
        <v>6</v>
      </c>
      <c r="F73" s="9">
        <f>IFERROR(__xludf.DUMMYFUNCTION("""COMPUTED_VALUE"""),15.0)</f>
        <v>15</v>
      </c>
      <c r="G73" s="9">
        <f>IFERROR(__xludf.DUMMYFUNCTION("""COMPUTED_VALUE"""),13.0)</f>
        <v>13</v>
      </c>
      <c r="H73" s="9">
        <f t="shared" si="1"/>
        <v>238</v>
      </c>
    </row>
    <row r="74">
      <c r="A74" s="9">
        <f>IFERROR(__xludf.DUMMYFUNCTION("""COMPUTED_VALUE"""),3.5714285714285716)</f>
        <v>3.571428571</v>
      </c>
      <c r="B74" s="9">
        <f>IFERROR(__xludf.DUMMYFUNCTION("""COMPUTED_VALUE"""),36.0)</f>
        <v>36</v>
      </c>
      <c r="C74" s="9">
        <f>IFERROR(__xludf.DUMMYFUNCTION("""COMPUTED_VALUE"""),19.0)</f>
        <v>19</v>
      </c>
      <c r="D74" s="9">
        <f>IFERROR(__xludf.DUMMYFUNCTION("""COMPUTED_VALUE"""),42.0)</f>
        <v>42</v>
      </c>
      <c r="E74" s="9">
        <f>IFERROR(__xludf.DUMMYFUNCTION("""COMPUTED_VALUE"""),12.0)</f>
        <v>12</v>
      </c>
      <c r="F74" s="9">
        <f>IFERROR(__xludf.DUMMYFUNCTION("""COMPUTED_VALUE"""),17.0)</f>
        <v>17</v>
      </c>
      <c r="G74" s="9">
        <f>IFERROR(__xludf.DUMMYFUNCTION("""COMPUTED_VALUE"""),15.0)</f>
        <v>15</v>
      </c>
      <c r="H74" s="9">
        <f t="shared" si="1"/>
        <v>258</v>
      </c>
    </row>
    <row r="75">
      <c r="A75" s="9">
        <f>IFERROR(__xludf.DUMMYFUNCTION("""COMPUTED_VALUE"""),2.2857142857142856)</f>
        <v>2.285714286</v>
      </c>
      <c r="B75" s="9">
        <f>IFERROR(__xludf.DUMMYFUNCTION("""COMPUTED_VALUE"""),37.0)</f>
        <v>37</v>
      </c>
      <c r="C75" s="9">
        <f>IFERROR(__xludf.DUMMYFUNCTION("""COMPUTED_VALUE"""),17.0)</f>
        <v>17</v>
      </c>
      <c r="D75" s="9">
        <f>IFERROR(__xludf.DUMMYFUNCTION("""COMPUTED_VALUE"""),36.0)</f>
        <v>36</v>
      </c>
      <c r="E75" s="9">
        <f>IFERROR(__xludf.DUMMYFUNCTION("""COMPUTED_VALUE"""),10.0)</f>
        <v>10</v>
      </c>
      <c r="F75" s="9">
        <f>IFERROR(__xludf.DUMMYFUNCTION("""COMPUTED_VALUE"""),16.0)</f>
        <v>16</v>
      </c>
      <c r="G75" s="9">
        <f>IFERROR(__xludf.DUMMYFUNCTION("""COMPUTED_VALUE"""),14.0)</f>
        <v>14</v>
      </c>
      <c r="H75" s="9">
        <f t="shared" si="1"/>
        <v>271</v>
      </c>
    </row>
    <row r="76">
      <c r="A76" s="9">
        <f>IFERROR(__xludf.DUMMYFUNCTION("""COMPUTED_VALUE"""),0.5714285714285715)</f>
        <v>0.5714285714</v>
      </c>
      <c r="B76" s="9">
        <f>IFERROR(__xludf.DUMMYFUNCTION("""COMPUTED_VALUE"""),37.0)</f>
        <v>37</v>
      </c>
      <c r="C76" s="9">
        <f>IFERROR(__xludf.DUMMYFUNCTION("""COMPUTED_VALUE"""),14.0)</f>
        <v>14</v>
      </c>
      <c r="D76" s="9">
        <f>IFERROR(__xludf.DUMMYFUNCTION("""COMPUTED_VALUE"""),32.0)</f>
        <v>32</v>
      </c>
      <c r="E76" s="9">
        <f>IFERROR(__xludf.DUMMYFUNCTION("""COMPUTED_VALUE"""),11.0)</f>
        <v>11</v>
      </c>
      <c r="F76" s="9">
        <f>IFERROR(__xludf.DUMMYFUNCTION("""COMPUTED_VALUE"""),18.0)</f>
        <v>18</v>
      </c>
      <c r="G76" s="9">
        <f>IFERROR(__xludf.DUMMYFUNCTION("""COMPUTED_VALUE"""),15.0)</f>
        <v>15</v>
      </c>
      <c r="H76" s="9">
        <f t="shared" si="1"/>
        <v>257</v>
      </c>
    </row>
    <row r="77">
      <c r="A77" s="9">
        <f>IFERROR(__xludf.DUMMYFUNCTION("""COMPUTED_VALUE"""),6.0)</f>
        <v>6</v>
      </c>
      <c r="B77" s="9">
        <f>IFERROR(__xludf.DUMMYFUNCTION("""COMPUTED_VALUE"""),28.0)</f>
        <v>28</v>
      </c>
      <c r="C77" s="9">
        <f>IFERROR(__xludf.DUMMYFUNCTION("""COMPUTED_VALUE"""),18.0)</f>
        <v>18</v>
      </c>
      <c r="D77" s="9">
        <f>IFERROR(__xludf.DUMMYFUNCTION("""COMPUTED_VALUE"""),31.0)</f>
        <v>31</v>
      </c>
      <c r="E77" s="9">
        <f>IFERROR(__xludf.DUMMYFUNCTION("""COMPUTED_VALUE"""),9.0)</f>
        <v>9</v>
      </c>
      <c r="F77" s="9">
        <f>IFERROR(__xludf.DUMMYFUNCTION("""COMPUTED_VALUE"""),17.0)</f>
        <v>17</v>
      </c>
      <c r="G77" s="9">
        <f>IFERROR(__xludf.DUMMYFUNCTION("""COMPUTED_VALUE"""),9.0)</f>
        <v>9</v>
      </c>
      <c r="H77" s="9">
        <f t="shared" si="1"/>
        <v>239</v>
      </c>
    </row>
    <row r="78">
      <c r="A78" s="9">
        <f>IFERROR(__xludf.DUMMYFUNCTION("""COMPUTED_VALUE"""),1.7142857142857142)</f>
        <v>1.714285714</v>
      </c>
      <c r="B78" s="9">
        <f>IFERROR(__xludf.DUMMYFUNCTION("""COMPUTED_VALUE"""),36.0)</f>
        <v>36</v>
      </c>
      <c r="C78" s="9">
        <f>IFERROR(__xludf.DUMMYFUNCTION("""COMPUTED_VALUE"""),17.0)</f>
        <v>17</v>
      </c>
      <c r="D78" s="9">
        <f>IFERROR(__xludf.DUMMYFUNCTION("""COMPUTED_VALUE"""),32.0)</f>
        <v>32</v>
      </c>
      <c r="E78" s="9">
        <f>IFERROR(__xludf.DUMMYFUNCTION("""COMPUTED_VALUE"""),10.0)</f>
        <v>10</v>
      </c>
      <c r="F78" s="9">
        <f>IFERROR(__xludf.DUMMYFUNCTION("""COMPUTED_VALUE"""),15.0)</f>
        <v>15</v>
      </c>
      <c r="G78" s="9">
        <f>IFERROR(__xludf.DUMMYFUNCTION("""COMPUTED_VALUE"""),15.0)</f>
        <v>15</v>
      </c>
      <c r="H78" s="9">
        <f t="shared" si="1"/>
        <v>237</v>
      </c>
    </row>
    <row r="79">
      <c r="A79" s="9">
        <f>IFERROR(__xludf.DUMMYFUNCTION("""COMPUTED_VALUE"""),3.0)</f>
        <v>3</v>
      </c>
      <c r="B79" s="9">
        <f>IFERROR(__xludf.DUMMYFUNCTION("""COMPUTED_VALUE"""),37.0)</f>
        <v>37</v>
      </c>
      <c r="C79" s="9">
        <f>IFERROR(__xludf.DUMMYFUNCTION("""COMPUTED_VALUE"""),15.0)</f>
        <v>15</v>
      </c>
      <c r="D79" s="9">
        <f>IFERROR(__xludf.DUMMYFUNCTION("""COMPUTED_VALUE"""),23.0)</f>
        <v>23</v>
      </c>
      <c r="E79" s="9">
        <f>IFERROR(__xludf.DUMMYFUNCTION("""COMPUTED_VALUE"""),12.0)</f>
        <v>12</v>
      </c>
      <c r="F79" s="9">
        <f>IFERROR(__xludf.DUMMYFUNCTION("""COMPUTED_VALUE"""),18.0)</f>
        <v>18</v>
      </c>
      <c r="G79" s="9">
        <f>IFERROR(__xludf.DUMMYFUNCTION("""COMPUTED_VALUE"""),15.0)</f>
        <v>15</v>
      </c>
      <c r="H79" s="9">
        <f t="shared" si="1"/>
        <v>245</v>
      </c>
    </row>
    <row r="80">
      <c r="A80" s="9">
        <f>IFERROR(__xludf.DUMMYFUNCTION("""COMPUTED_VALUE"""),9.857142857142858)</f>
        <v>9.857142857</v>
      </c>
      <c r="B80" s="9">
        <f>IFERROR(__xludf.DUMMYFUNCTION("""COMPUTED_VALUE"""),37.0)</f>
        <v>37</v>
      </c>
      <c r="C80" s="9">
        <f>IFERROR(__xludf.DUMMYFUNCTION("""COMPUTED_VALUE"""),17.0)</f>
        <v>17</v>
      </c>
      <c r="D80" s="9">
        <f>IFERROR(__xludf.DUMMYFUNCTION("""COMPUTED_VALUE"""),34.0)</f>
        <v>34</v>
      </c>
      <c r="E80" s="9">
        <f>IFERROR(__xludf.DUMMYFUNCTION("""COMPUTED_VALUE"""),10.0)</f>
        <v>10</v>
      </c>
      <c r="F80" s="9">
        <f>IFERROR(__xludf.DUMMYFUNCTION("""COMPUTED_VALUE"""),14.0)</f>
        <v>14</v>
      </c>
      <c r="G80" s="9">
        <f>IFERROR(__xludf.DUMMYFUNCTION("""COMPUTED_VALUE"""),14.0)</f>
        <v>14</v>
      </c>
      <c r="H80" s="9">
        <f t="shared" si="1"/>
        <v>246</v>
      </c>
    </row>
    <row r="81">
      <c r="A81" s="9">
        <f>IFERROR(__xludf.DUMMYFUNCTION("""COMPUTED_VALUE"""),14.571428571428571)</f>
        <v>14.57142857</v>
      </c>
      <c r="B81" s="9">
        <f>IFERROR(__xludf.DUMMYFUNCTION("""COMPUTED_VALUE"""),39.0)</f>
        <v>39</v>
      </c>
      <c r="C81" s="9">
        <f>IFERROR(__xludf.DUMMYFUNCTION("""COMPUTED_VALUE"""),13.0)</f>
        <v>13</v>
      </c>
      <c r="D81" s="9">
        <f>IFERROR(__xludf.DUMMYFUNCTION("""COMPUTED_VALUE"""),31.0)</f>
        <v>31</v>
      </c>
      <c r="E81" s="9">
        <f>IFERROR(__xludf.DUMMYFUNCTION("""COMPUTED_VALUE"""),10.0)</f>
        <v>10</v>
      </c>
      <c r="F81" s="9">
        <f>IFERROR(__xludf.DUMMYFUNCTION("""COMPUTED_VALUE"""),9.0)</f>
        <v>9</v>
      </c>
      <c r="G81" s="9">
        <f>IFERROR(__xludf.DUMMYFUNCTION("""COMPUTED_VALUE"""),13.0)</f>
        <v>13</v>
      </c>
      <c r="H81" s="9">
        <f t="shared" si="1"/>
        <v>241</v>
      </c>
    </row>
    <row r="82">
      <c r="A82" s="9">
        <f>IFERROR(__xludf.DUMMYFUNCTION("""COMPUTED_VALUE"""),3.2857142857142856)</f>
        <v>3.285714286</v>
      </c>
      <c r="B82" s="9">
        <f>IFERROR(__xludf.DUMMYFUNCTION("""COMPUTED_VALUE"""),36.0)</f>
        <v>36</v>
      </c>
      <c r="C82" s="9">
        <f>IFERROR(__xludf.DUMMYFUNCTION("""COMPUTED_VALUE"""),12.0)</f>
        <v>12</v>
      </c>
      <c r="D82" s="9">
        <f>IFERROR(__xludf.DUMMYFUNCTION("""COMPUTED_VALUE"""),31.0)</f>
        <v>31</v>
      </c>
      <c r="E82" s="9">
        <f>IFERROR(__xludf.DUMMYFUNCTION("""COMPUTED_VALUE"""),11.0)</f>
        <v>11</v>
      </c>
      <c r="F82" s="9">
        <f>IFERROR(__xludf.DUMMYFUNCTION("""COMPUTED_VALUE"""),13.0)</f>
        <v>13</v>
      </c>
      <c r="G82" s="9">
        <f>IFERROR(__xludf.DUMMYFUNCTION("""COMPUTED_VALUE"""),12.0)</f>
        <v>12</v>
      </c>
      <c r="H82" s="9">
        <f t="shared" si="1"/>
        <v>230</v>
      </c>
    </row>
    <row r="83">
      <c r="A83" s="9">
        <f>IFERROR(__xludf.DUMMYFUNCTION("""COMPUTED_VALUE"""),5.857142857142857)</f>
        <v>5.857142857</v>
      </c>
      <c r="B83" s="9">
        <f>IFERROR(__xludf.DUMMYFUNCTION("""COMPUTED_VALUE"""),38.0)</f>
        <v>38</v>
      </c>
      <c r="C83" s="9">
        <f>IFERROR(__xludf.DUMMYFUNCTION("""COMPUTED_VALUE"""),17.0)</f>
        <v>17</v>
      </c>
      <c r="D83" s="9">
        <f>IFERROR(__xludf.DUMMYFUNCTION("""COMPUTED_VALUE"""),38.0)</f>
        <v>38</v>
      </c>
      <c r="E83" s="9">
        <f>IFERROR(__xludf.DUMMYFUNCTION("""COMPUTED_VALUE"""),14.0)</f>
        <v>14</v>
      </c>
      <c r="F83" s="9">
        <f>IFERROR(__xludf.DUMMYFUNCTION("""COMPUTED_VALUE"""),15.0)</f>
        <v>15</v>
      </c>
      <c r="G83" s="9">
        <f>IFERROR(__xludf.DUMMYFUNCTION("""COMPUTED_VALUE"""),14.0)</f>
        <v>14</v>
      </c>
      <c r="H83" s="9">
        <f t="shared" si="1"/>
        <v>251</v>
      </c>
    </row>
    <row r="84">
      <c r="A84" s="9">
        <f>IFERROR(__xludf.DUMMYFUNCTION("""COMPUTED_VALUE"""),7.714285714285714)</f>
        <v>7.714285714</v>
      </c>
      <c r="B84" s="9">
        <f>IFERROR(__xludf.DUMMYFUNCTION("""COMPUTED_VALUE"""),31.0)</f>
        <v>31</v>
      </c>
      <c r="C84" s="9">
        <f>IFERROR(__xludf.DUMMYFUNCTION("""COMPUTED_VALUE"""),16.0)</f>
        <v>16</v>
      </c>
      <c r="D84" s="9">
        <f>IFERROR(__xludf.DUMMYFUNCTION("""COMPUTED_VALUE"""),32.0)</f>
        <v>32</v>
      </c>
      <c r="E84" s="9">
        <f>IFERROR(__xludf.DUMMYFUNCTION("""COMPUTED_VALUE"""),15.0)</f>
        <v>15</v>
      </c>
      <c r="F84" s="9">
        <f>IFERROR(__xludf.DUMMYFUNCTION("""COMPUTED_VALUE"""),17.0)</f>
        <v>17</v>
      </c>
      <c r="G84" s="9">
        <f>IFERROR(__xludf.DUMMYFUNCTION("""COMPUTED_VALUE"""),15.0)</f>
        <v>15</v>
      </c>
      <c r="H84" s="9">
        <f t="shared" si="1"/>
        <v>262</v>
      </c>
    </row>
    <row r="85">
      <c r="A85" s="9">
        <f>IFERROR(__xludf.DUMMYFUNCTION("""COMPUTED_VALUE"""),20.571428571428573)</f>
        <v>20.57142857</v>
      </c>
      <c r="B85" s="9">
        <f>IFERROR(__xludf.DUMMYFUNCTION("""COMPUTED_VALUE"""),31.0)</f>
        <v>31</v>
      </c>
      <c r="C85" s="9">
        <f>IFERROR(__xludf.DUMMYFUNCTION("""COMPUTED_VALUE"""),17.0)</f>
        <v>17</v>
      </c>
      <c r="D85" s="9">
        <f>IFERROR(__xludf.DUMMYFUNCTION("""COMPUTED_VALUE"""),27.0)</f>
        <v>27</v>
      </c>
      <c r="E85" s="9">
        <f>IFERROR(__xludf.DUMMYFUNCTION("""COMPUTED_VALUE"""),14.0)</f>
        <v>14</v>
      </c>
      <c r="F85" s="9">
        <f>IFERROR(__xludf.DUMMYFUNCTION("""COMPUTED_VALUE"""),17.0)</f>
        <v>17</v>
      </c>
      <c r="G85" s="9">
        <f>IFERROR(__xludf.DUMMYFUNCTION("""COMPUTED_VALUE"""),14.0)</f>
        <v>14</v>
      </c>
      <c r="H85" s="9">
        <f t="shared" si="1"/>
        <v>246</v>
      </c>
    </row>
    <row r="86">
      <c r="A86" s="9">
        <f>IFERROR(__xludf.DUMMYFUNCTION("""COMPUTED_VALUE"""),4.428571428571429)</f>
        <v>4.428571429</v>
      </c>
      <c r="B86" s="9">
        <f>IFERROR(__xludf.DUMMYFUNCTION("""COMPUTED_VALUE"""),28.0)</f>
        <v>28</v>
      </c>
      <c r="C86" s="9">
        <f>IFERROR(__xludf.DUMMYFUNCTION("""COMPUTED_VALUE"""),15.0)</f>
        <v>15</v>
      </c>
      <c r="D86" s="9">
        <f>IFERROR(__xludf.DUMMYFUNCTION("""COMPUTED_VALUE"""),34.0)</f>
        <v>34</v>
      </c>
      <c r="E86" s="9">
        <f>IFERROR(__xludf.DUMMYFUNCTION("""COMPUTED_VALUE"""),12.0)</f>
        <v>12</v>
      </c>
      <c r="F86" s="9">
        <f>IFERROR(__xludf.DUMMYFUNCTION("""COMPUTED_VALUE"""),18.0)</f>
        <v>18</v>
      </c>
      <c r="G86" s="9">
        <f>IFERROR(__xludf.DUMMYFUNCTION("""COMPUTED_VALUE"""),14.0)</f>
        <v>14</v>
      </c>
      <c r="H86" s="9">
        <f t="shared" si="1"/>
        <v>241</v>
      </c>
    </row>
    <row r="87">
      <c r="A87" s="9">
        <f>IFERROR(__xludf.DUMMYFUNCTION("""COMPUTED_VALUE"""),6.571428571428571)</f>
        <v>6.571428571</v>
      </c>
      <c r="B87" s="9">
        <f>IFERROR(__xludf.DUMMYFUNCTION("""COMPUTED_VALUE"""),39.0)</f>
        <v>39</v>
      </c>
      <c r="C87" s="9">
        <f>IFERROR(__xludf.DUMMYFUNCTION("""COMPUTED_VALUE"""),18.0)</f>
        <v>18</v>
      </c>
      <c r="D87" s="9">
        <f>IFERROR(__xludf.DUMMYFUNCTION("""COMPUTED_VALUE"""),33.0)</f>
        <v>33</v>
      </c>
      <c r="E87" s="9">
        <f>IFERROR(__xludf.DUMMYFUNCTION("""COMPUTED_VALUE"""),12.0)</f>
        <v>12</v>
      </c>
      <c r="F87" s="9">
        <f>IFERROR(__xludf.DUMMYFUNCTION("""COMPUTED_VALUE"""),17.0)</f>
        <v>17</v>
      </c>
      <c r="G87" s="9">
        <f>IFERROR(__xludf.DUMMYFUNCTION("""COMPUTED_VALUE"""),12.0)</f>
        <v>12</v>
      </c>
      <c r="H87" s="9">
        <f t="shared" si="1"/>
        <v>252</v>
      </c>
    </row>
    <row r="88">
      <c r="A88" s="9">
        <f>IFERROR(__xludf.DUMMYFUNCTION("""COMPUTED_VALUE"""),6.0)</f>
        <v>6</v>
      </c>
      <c r="B88" s="9">
        <f>IFERROR(__xludf.DUMMYFUNCTION("""COMPUTED_VALUE"""),33.0)</f>
        <v>33</v>
      </c>
      <c r="C88" s="9">
        <f>IFERROR(__xludf.DUMMYFUNCTION("""COMPUTED_VALUE"""),14.0)</f>
        <v>14</v>
      </c>
      <c r="D88" s="9">
        <f>IFERROR(__xludf.DUMMYFUNCTION("""COMPUTED_VALUE"""),35.0)</f>
        <v>35</v>
      </c>
      <c r="E88" s="9">
        <f>IFERROR(__xludf.DUMMYFUNCTION("""COMPUTED_VALUE"""),13.0)</f>
        <v>13</v>
      </c>
      <c r="F88" s="9">
        <f>IFERROR(__xludf.DUMMYFUNCTION("""COMPUTED_VALUE"""),14.0)</f>
        <v>14</v>
      </c>
      <c r="G88" s="9">
        <f>IFERROR(__xludf.DUMMYFUNCTION("""COMPUTED_VALUE"""),10.0)</f>
        <v>10</v>
      </c>
      <c r="H88" s="9">
        <f t="shared" si="1"/>
        <v>250</v>
      </c>
    </row>
    <row r="89">
      <c r="A89" s="9">
        <f>IFERROR(__xludf.DUMMYFUNCTION("""COMPUTED_VALUE"""),1.2857142857142858)</f>
        <v>1.285714286</v>
      </c>
      <c r="B89" s="9">
        <f>IFERROR(__xludf.DUMMYFUNCTION("""COMPUTED_VALUE"""),36.0)</f>
        <v>36</v>
      </c>
      <c r="C89" s="9">
        <f>IFERROR(__xludf.DUMMYFUNCTION("""COMPUTED_VALUE"""),20.0)</f>
        <v>20</v>
      </c>
      <c r="D89" s="9">
        <f>IFERROR(__xludf.DUMMYFUNCTION("""COMPUTED_VALUE"""),40.0)</f>
        <v>40</v>
      </c>
      <c r="E89" s="9">
        <f>IFERROR(__xludf.DUMMYFUNCTION("""COMPUTED_VALUE"""),11.0)</f>
        <v>11</v>
      </c>
      <c r="F89" s="9">
        <f>IFERROR(__xludf.DUMMYFUNCTION("""COMPUTED_VALUE"""),19.0)</f>
        <v>19</v>
      </c>
      <c r="G89" s="9">
        <f>IFERROR(__xludf.DUMMYFUNCTION("""COMPUTED_VALUE"""),15.0)</f>
        <v>15</v>
      </c>
      <c r="H89" s="9">
        <f t="shared" si="1"/>
        <v>260</v>
      </c>
    </row>
    <row r="90">
      <c r="A90" s="9">
        <f>IFERROR(__xludf.DUMMYFUNCTION("""COMPUTED_VALUE"""),11.142857142857142)</f>
        <v>11.14285714</v>
      </c>
      <c r="B90" s="9">
        <f>IFERROR(__xludf.DUMMYFUNCTION("""COMPUTED_VALUE"""),24.0)</f>
        <v>24</v>
      </c>
      <c r="C90" s="9">
        <f>IFERROR(__xludf.DUMMYFUNCTION("""COMPUTED_VALUE"""),16.0)</f>
        <v>16</v>
      </c>
      <c r="D90" s="9">
        <f>IFERROR(__xludf.DUMMYFUNCTION("""COMPUTED_VALUE"""),31.0)</f>
        <v>31</v>
      </c>
      <c r="E90" s="9">
        <f>IFERROR(__xludf.DUMMYFUNCTION("""COMPUTED_VALUE"""),14.0)</f>
        <v>14</v>
      </c>
      <c r="F90" s="9">
        <f>IFERROR(__xludf.DUMMYFUNCTION("""COMPUTED_VALUE"""),18.0)</f>
        <v>18</v>
      </c>
      <c r="G90" s="9">
        <f>IFERROR(__xludf.DUMMYFUNCTION("""COMPUTED_VALUE"""),15.0)</f>
        <v>15</v>
      </c>
      <c r="H90" s="9">
        <f t="shared" si="1"/>
        <v>259</v>
      </c>
    </row>
    <row r="91">
      <c r="A91" s="9">
        <f>IFERROR(__xludf.DUMMYFUNCTION("""COMPUTED_VALUE"""),2.2857142857142856)</f>
        <v>2.285714286</v>
      </c>
      <c r="B91" s="9">
        <f>IFERROR(__xludf.DUMMYFUNCTION("""COMPUTED_VALUE"""),33.0)</f>
        <v>33</v>
      </c>
      <c r="C91" s="9">
        <f>IFERROR(__xludf.DUMMYFUNCTION("""COMPUTED_VALUE"""),15.0)</f>
        <v>15</v>
      </c>
      <c r="D91" s="9">
        <f>IFERROR(__xludf.DUMMYFUNCTION("""COMPUTED_VALUE"""),32.0)</f>
        <v>32</v>
      </c>
      <c r="E91" s="9">
        <f>IFERROR(__xludf.DUMMYFUNCTION("""COMPUTED_VALUE"""),11.0)</f>
        <v>11</v>
      </c>
      <c r="F91" s="9">
        <f>IFERROR(__xludf.DUMMYFUNCTION("""COMPUTED_VALUE"""),18.0)</f>
        <v>18</v>
      </c>
      <c r="G91" s="9">
        <f>IFERROR(__xludf.DUMMYFUNCTION("""COMPUTED_VALUE"""),15.0)</f>
        <v>15</v>
      </c>
      <c r="H91" s="9">
        <f t="shared" si="1"/>
        <v>242</v>
      </c>
    </row>
    <row r="92">
      <c r="A92" s="9">
        <f>IFERROR(__xludf.DUMMYFUNCTION("""COMPUTED_VALUE"""),9.0)</f>
        <v>9</v>
      </c>
      <c r="B92" s="9">
        <f>IFERROR(__xludf.DUMMYFUNCTION("""COMPUTED_VALUE"""),36.0)</f>
        <v>36</v>
      </c>
      <c r="C92" s="9">
        <f>IFERROR(__xludf.DUMMYFUNCTION("""COMPUTED_VALUE"""),16.0)</f>
        <v>16</v>
      </c>
      <c r="D92" s="9">
        <f>IFERROR(__xludf.DUMMYFUNCTION("""COMPUTED_VALUE"""),36.0)</f>
        <v>36</v>
      </c>
      <c r="E92" s="9">
        <f>IFERROR(__xludf.DUMMYFUNCTION("""COMPUTED_VALUE"""),11.0)</f>
        <v>11</v>
      </c>
      <c r="F92" s="9">
        <f>IFERROR(__xludf.DUMMYFUNCTION("""COMPUTED_VALUE"""),19.0)</f>
        <v>19</v>
      </c>
      <c r="G92" s="9">
        <f>IFERROR(__xludf.DUMMYFUNCTION("""COMPUTED_VALUE"""),15.0)</f>
        <v>15</v>
      </c>
      <c r="H92" s="9">
        <f t="shared" si="1"/>
        <v>257</v>
      </c>
    </row>
    <row r="93">
      <c r="A93" s="9">
        <f>IFERROR(__xludf.DUMMYFUNCTION("""COMPUTED_VALUE"""),10.0)</f>
        <v>10</v>
      </c>
      <c r="B93" s="9">
        <f>IFERROR(__xludf.DUMMYFUNCTION("""COMPUTED_VALUE"""),40.0)</f>
        <v>40</v>
      </c>
      <c r="C93" s="9">
        <f>IFERROR(__xludf.DUMMYFUNCTION("""COMPUTED_VALUE"""),20.0)</f>
        <v>20</v>
      </c>
      <c r="D93" s="9">
        <f>IFERROR(__xludf.DUMMYFUNCTION("""COMPUTED_VALUE"""),39.0)</f>
        <v>39</v>
      </c>
      <c r="E93" s="9">
        <f>IFERROR(__xludf.DUMMYFUNCTION("""COMPUTED_VALUE"""),14.0)</f>
        <v>14</v>
      </c>
      <c r="F93" s="9">
        <f>IFERROR(__xludf.DUMMYFUNCTION("""COMPUTED_VALUE"""),17.0)</f>
        <v>17</v>
      </c>
      <c r="G93" s="9">
        <f>IFERROR(__xludf.DUMMYFUNCTION("""COMPUTED_VALUE"""),15.0)</f>
        <v>15</v>
      </c>
      <c r="H93" s="9">
        <f t="shared" si="1"/>
        <v>278</v>
      </c>
    </row>
    <row r="94">
      <c r="A94" s="9">
        <f>IFERROR(__xludf.DUMMYFUNCTION("""COMPUTED_VALUE"""),3.5714285714285716)</f>
        <v>3.571428571</v>
      </c>
      <c r="B94" s="9">
        <f>IFERROR(__xludf.DUMMYFUNCTION("""COMPUTED_VALUE"""),39.0)</f>
        <v>39</v>
      </c>
      <c r="C94" s="9">
        <f>IFERROR(__xludf.DUMMYFUNCTION("""COMPUTED_VALUE"""),19.0)</f>
        <v>19</v>
      </c>
      <c r="D94" s="9">
        <f>IFERROR(__xludf.DUMMYFUNCTION("""COMPUTED_VALUE"""),38.0)</f>
        <v>38</v>
      </c>
      <c r="E94" s="9">
        <f>IFERROR(__xludf.DUMMYFUNCTION("""COMPUTED_VALUE"""),14.0)</f>
        <v>14</v>
      </c>
      <c r="F94" s="9">
        <f>IFERROR(__xludf.DUMMYFUNCTION("""COMPUTED_VALUE"""),19.0)</f>
        <v>19</v>
      </c>
      <c r="G94" s="9">
        <f>IFERROR(__xludf.DUMMYFUNCTION("""COMPUTED_VALUE"""),15.0)</f>
        <v>15</v>
      </c>
      <c r="H94" s="9">
        <f t="shared" si="1"/>
        <v>289</v>
      </c>
    </row>
    <row r="95">
      <c r="A95" s="9">
        <f>IFERROR(__xludf.DUMMYFUNCTION("""COMPUTED_VALUE"""),1.4285714285714286)</f>
        <v>1.428571429</v>
      </c>
      <c r="B95" s="9">
        <f>IFERROR(__xludf.DUMMYFUNCTION("""COMPUTED_VALUE"""),32.0)</f>
        <v>32</v>
      </c>
      <c r="C95" s="9">
        <f>IFERROR(__xludf.DUMMYFUNCTION("""COMPUTED_VALUE"""),18.0)</f>
        <v>18</v>
      </c>
      <c r="D95" s="9">
        <f>IFERROR(__xludf.DUMMYFUNCTION("""COMPUTED_VALUE"""),36.0)</f>
        <v>36</v>
      </c>
      <c r="E95" s="9">
        <f>IFERROR(__xludf.DUMMYFUNCTION("""COMPUTED_VALUE"""),12.0)</f>
        <v>12</v>
      </c>
      <c r="F95" s="9">
        <f>IFERROR(__xludf.DUMMYFUNCTION("""COMPUTED_VALUE"""),14.0)</f>
        <v>14</v>
      </c>
      <c r="G95" s="9">
        <f>IFERROR(__xludf.DUMMYFUNCTION("""COMPUTED_VALUE"""),13.0)</f>
        <v>13</v>
      </c>
      <c r="H95" s="9">
        <f t="shared" si="1"/>
        <v>269</v>
      </c>
    </row>
    <row r="96">
      <c r="A96" s="9">
        <f>IFERROR(__xludf.DUMMYFUNCTION("""COMPUTED_VALUE"""),4.857142857142857)</f>
        <v>4.857142857</v>
      </c>
      <c r="B96" s="9">
        <f>IFERROR(__xludf.DUMMYFUNCTION("""COMPUTED_VALUE"""),31.0)</f>
        <v>31</v>
      </c>
      <c r="C96" s="9">
        <f>IFERROR(__xludf.DUMMYFUNCTION("""COMPUTED_VALUE"""),15.0)</f>
        <v>15</v>
      </c>
      <c r="D96" s="9">
        <f>IFERROR(__xludf.DUMMYFUNCTION("""COMPUTED_VALUE"""),38.0)</f>
        <v>38</v>
      </c>
      <c r="E96" s="9">
        <f>IFERROR(__xludf.DUMMYFUNCTION("""COMPUTED_VALUE"""),12.0)</f>
        <v>12</v>
      </c>
      <c r="F96" s="9">
        <f>IFERROR(__xludf.DUMMYFUNCTION("""COMPUTED_VALUE"""),15.0)</f>
        <v>15</v>
      </c>
      <c r="G96" s="9">
        <f>IFERROR(__xludf.DUMMYFUNCTION("""COMPUTED_VALUE"""),12.0)</f>
        <v>12</v>
      </c>
      <c r="H96" s="9">
        <f t="shared" si="1"/>
        <v>248</v>
      </c>
    </row>
    <row r="97">
      <c r="A97" s="9">
        <f>IFERROR(__xludf.DUMMYFUNCTION("""COMPUTED_VALUE"""),2.857142857142857)</f>
        <v>2.857142857</v>
      </c>
      <c r="B97" s="9">
        <f>IFERROR(__xludf.DUMMYFUNCTION("""COMPUTED_VALUE"""),40.0)</f>
        <v>40</v>
      </c>
      <c r="C97" s="9">
        <f>IFERROR(__xludf.DUMMYFUNCTION("""COMPUTED_VALUE"""),17.0)</f>
        <v>17</v>
      </c>
      <c r="D97" s="9">
        <f>IFERROR(__xludf.DUMMYFUNCTION("""COMPUTED_VALUE"""),38.0)</f>
        <v>38</v>
      </c>
      <c r="E97" s="9">
        <f>IFERROR(__xludf.DUMMYFUNCTION("""COMPUTED_VALUE"""),12.0)</f>
        <v>12</v>
      </c>
      <c r="F97" s="9">
        <f>IFERROR(__xludf.DUMMYFUNCTION("""COMPUTED_VALUE"""),15.0)</f>
        <v>15</v>
      </c>
      <c r="G97" s="9">
        <f>IFERROR(__xludf.DUMMYFUNCTION("""COMPUTED_VALUE"""),14.0)</f>
        <v>14</v>
      </c>
      <c r="H97" s="9">
        <f t="shared" si="1"/>
        <v>259</v>
      </c>
    </row>
    <row r="98">
      <c r="A98" s="9">
        <f>IFERROR(__xludf.DUMMYFUNCTION("""COMPUTED_VALUE"""),1.2857142857142858)</f>
        <v>1.285714286</v>
      </c>
      <c r="B98" s="9">
        <f>IFERROR(__xludf.DUMMYFUNCTION("""COMPUTED_VALUE"""),37.0)</f>
        <v>37</v>
      </c>
      <c r="C98" s="9">
        <f>IFERROR(__xludf.DUMMYFUNCTION("""COMPUTED_VALUE"""),17.0)</f>
        <v>17</v>
      </c>
      <c r="D98" s="9">
        <f>IFERROR(__xludf.DUMMYFUNCTION("""COMPUTED_VALUE"""),35.0)</f>
        <v>35</v>
      </c>
      <c r="E98" s="9">
        <f>IFERROR(__xludf.DUMMYFUNCTION("""COMPUTED_VALUE"""),11.0)</f>
        <v>11</v>
      </c>
      <c r="F98" s="9">
        <f>IFERROR(__xludf.DUMMYFUNCTION("""COMPUTED_VALUE"""),16.0)</f>
        <v>16</v>
      </c>
      <c r="G98" s="9">
        <f>IFERROR(__xludf.DUMMYFUNCTION("""COMPUTED_VALUE"""),15.0)</f>
        <v>15</v>
      </c>
      <c r="H98" s="9">
        <f t="shared" si="1"/>
        <v>267</v>
      </c>
    </row>
    <row r="99">
      <c r="A99" s="9">
        <f>IFERROR(__xludf.DUMMYFUNCTION("""COMPUTED_VALUE"""),7.285714285714286)</f>
        <v>7.285714286</v>
      </c>
      <c r="B99" s="9">
        <f>IFERROR(__xludf.DUMMYFUNCTION("""COMPUTED_VALUE"""),38.0)</f>
        <v>38</v>
      </c>
      <c r="C99" s="9">
        <f>IFERROR(__xludf.DUMMYFUNCTION("""COMPUTED_VALUE"""),20.0)</f>
        <v>20</v>
      </c>
      <c r="D99" s="9">
        <f>IFERROR(__xludf.DUMMYFUNCTION("""COMPUTED_VALUE"""),35.0)</f>
        <v>35</v>
      </c>
      <c r="E99" s="9">
        <f>IFERROR(__xludf.DUMMYFUNCTION("""COMPUTED_VALUE"""),14.0)</f>
        <v>14</v>
      </c>
      <c r="F99" s="9">
        <f>IFERROR(__xludf.DUMMYFUNCTION("""COMPUTED_VALUE"""),17.0)</f>
        <v>17</v>
      </c>
      <c r="G99" s="9">
        <f>IFERROR(__xludf.DUMMYFUNCTION("""COMPUTED_VALUE"""),15.0)</f>
        <v>15</v>
      </c>
      <c r="H99" s="9">
        <f t="shared" si="1"/>
        <v>270</v>
      </c>
    </row>
    <row r="100">
      <c r="A100" s="9">
        <f>IFERROR(__xludf.DUMMYFUNCTION("""COMPUTED_VALUE"""),4.285714285714286)</f>
        <v>4.285714286</v>
      </c>
      <c r="B100" s="9">
        <f>IFERROR(__xludf.DUMMYFUNCTION("""COMPUTED_VALUE"""),40.0)</f>
        <v>40</v>
      </c>
      <c r="C100" s="9">
        <f>IFERROR(__xludf.DUMMYFUNCTION("""COMPUTED_VALUE"""),18.0)</f>
        <v>18</v>
      </c>
      <c r="D100" s="9">
        <f>IFERROR(__xludf.DUMMYFUNCTION("""COMPUTED_VALUE"""),39.0)</f>
        <v>39</v>
      </c>
      <c r="E100" s="9">
        <f>IFERROR(__xludf.DUMMYFUNCTION("""COMPUTED_VALUE"""),15.0)</f>
        <v>15</v>
      </c>
      <c r="F100" s="9">
        <f>IFERROR(__xludf.DUMMYFUNCTION("""COMPUTED_VALUE"""),17.0)</f>
        <v>17</v>
      </c>
      <c r="G100" s="9">
        <f>IFERROR(__xludf.DUMMYFUNCTION("""COMPUTED_VALUE"""),14.0)</f>
        <v>14</v>
      </c>
      <c r="H100" s="9">
        <f t="shared" si="1"/>
        <v>282</v>
      </c>
    </row>
    <row r="101">
      <c r="A101" s="9">
        <f>IFERROR(__xludf.DUMMYFUNCTION("""COMPUTED_VALUE"""),2.2857142857142856)</f>
        <v>2.285714286</v>
      </c>
      <c r="B101" s="9">
        <f>IFERROR(__xludf.DUMMYFUNCTION("""COMPUTED_VALUE"""),36.0)</f>
        <v>36</v>
      </c>
      <c r="C101" s="9">
        <f>IFERROR(__xludf.DUMMYFUNCTION("""COMPUTED_VALUE"""),20.0)</f>
        <v>20</v>
      </c>
      <c r="D101" s="9">
        <f>IFERROR(__xludf.DUMMYFUNCTION("""COMPUTED_VALUE"""),39.0)</f>
        <v>39</v>
      </c>
      <c r="E101" s="9">
        <f>IFERROR(__xludf.DUMMYFUNCTION("""COMPUTED_VALUE"""),11.0)</f>
        <v>11</v>
      </c>
      <c r="F101" s="9">
        <f>IFERROR(__xludf.DUMMYFUNCTION("""COMPUTED_VALUE"""),18.0)</f>
        <v>18</v>
      </c>
      <c r="G101" s="9">
        <f>IFERROR(__xludf.DUMMYFUNCTION("""COMPUTED_VALUE"""),15.0)</f>
        <v>15</v>
      </c>
      <c r="H101" s="9">
        <f t="shared" si="1"/>
        <v>282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7.75"/>
    <col customWidth="1" min="16" max="16" width="17.5"/>
  </cols>
  <sheetData>
    <row r="1">
      <c r="A1" s="7" t="s">
        <v>42</v>
      </c>
      <c r="B1" s="7" t="s">
        <v>43</v>
      </c>
      <c r="C1" s="7" t="s">
        <v>44</v>
      </c>
      <c r="D1" s="7" t="s">
        <v>38</v>
      </c>
      <c r="E1" s="7" t="s">
        <v>39</v>
      </c>
      <c r="F1" s="7" t="s">
        <v>45</v>
      </c>
    </row>
    <row r="2">
      <c r="A2" s="9">
        <f>IFERROR(__xludf.DUMMYFUNCTION("IMPORTRANGE(""https://docs.google.com/spreadsheets/d/17US4FxukIoeutuyiVnW4LVfR2Af_MmSXcZDUqkTWt6M/edit#gid=1801604497"",""SUMMARY!D2:D101"")"),3.7777777777777777)</f>
        <v>3.777777778</v>
      </c>
      <c r="B2" s="22">
        <f>IFERROR(__xludf.DUMMYFUNCTION("IMPORTRANGE(""https://docs.google.com/spreadsheets/d/17US4FxukIoeutuyiVnW4LVfR2Af_MmSXcZDUqkTWt6M/edit#gid=1801604497"",""SUMMARY!E2:E101"")"),4.0)</f>
        <v>4</v>
      </c>
      <c r="C2" s="9">
        <f>IFERROR(__xludf.DUMMYFUNCTION("IMPORTRANGE(""https://docs.google.com/spreadsheets/d/17US4FxukIoeutuyiVnW4LVfR2Af_MmSXcZDUqkTWt6M/edit#gid=1801604497"",""SUMMARY!F2:F101"")"),3.6666666666666665)</f>
        <v>3.666666667</v>
      </c>
      <c r="D2" s="9">
        <f>IFERROR(__xludf.DUMMYFUNCTION("IMPORTRANGE(""https://docs.google.com/spreadsheets/d/17US4FxukIoeutuyiVnW4LVfR2Af_MmSXcZDUqkTWt6M/edit#gid=1801604497"",""SUMMARY!G2:G101"")"),3.3333333333333335)</f>
        <v>3.333333333</v>
      </c>
      <c r="E2" s="22">
        <f>IFERROR(__xludf.DUMMYFUNCTION("IMPORTRANGE(""https://docs.google.com/spreadsheets/d/17US4FxukIoeutuyiVnW4LVfR2Af_MmSXcZDUqkTWt6M/edit#gid=1801604497"",""SUMMARY!H2:H101"")"),3.25)</f>
        <v>3.25</v>
      </c>
      <c r="F2" s="9">
        <f>IFERROR(__xludf.DUMMYFUNCTION("IMPORTRANGE(""https://docs.google.com/spreadsheets/d/17US4FxukIoeutuyiVnW4LVfR2Af_MmSXcZDUqkTWt6M/edit#gid=1801604497"",""SUMMARY!I2:I101"")"),2.3333333333333335)</f>
        <v>2.333333333</v>
      </c>
    </row>
    <row r="3">
      <c r="A3" s="9">
        <f>IFERROR(__xludf.DUMMYFUNCTION("""COMPUTED_VALUE"""),3.6666666666666665)</f>
        <v>3.666666667</v>
      </c>
      <c r="B3" s="9">
        <f>IFERROR(__xludf.DUMMYFUNCTION("""COMPUTED_VALUE"""),4.25)</f>
        <v>4.25</v>
      </c>
      <c r="C3" s="9">
        <f>IFERROR(__xludf.DUMMYFUNCTION("""COMPUTED_VALUE"""),3.888888888888889)</f>
        <v>3.888888889</v>
      </c>
      <c r="D3" s="9">
        <f>IFERROR(__xludf.DUMMYFUNCTION("""COMPUTED_VALUE"""),4.666666666666667)</f>
        <v>4.666666667</v>
      </c>
      <c r="E3" s="9">
        <f>IFERROR(__xludf.DUMMYFUNCTION("""COMPUTED_VALUE"""),4.25)</f>
        <v>4.25</v>
      </c>
      <c r="F3" s="9">
        <f>IFERROR(__xludf.DUMMYFUNCTION("""COMPUTED_VALUE"""),5.0)</f>
        <v>5</v>
      </c>
      <c r="H3" s="7" t="s">
        <v>46</v>
      </c>
      <c r="P3" s="7" t="s">
        <v>46</v>
      </c>
      <c r="V3" s="7" t="s">
        <v>46</v>
      </c>
    </row>
    <row r="4">
      <c r="A4" s="9">
        <f>IFERROR(__xludf.DUMMYFUNCTION("""COMPUTED_VALUE"""),3.4444444444444446)</f>
        <v>3.444444444</v>
      </c>
      <c r="B4" s="9">
        <f>IFERROR(__xludf.DUMMYFUNCTION("""COMPUTED_VALUE"""),4.75)</f>
        <v>4.75</v>
      </c>
      <c r="C4" s="9">
        <f>IFERROR(__xludf.DUMMYFUNCTION("""COMPUTED_VALUE"""),3.7777777777777777)</f>
        <v>3.777777778</v>
      </c>
      <c r="D4" s="9">
        <f>IFERROR(__xludf.DUMMYFUNCTION("""COMPUTED_VALUE"""),3.3333333333333335)</f>
        <v>3.333333333</v>
      </c>
      <c r="E4" s="9">
        <f>IFERROR(__xludf.DUMMYFUNCTION("""COMPUTED_VALUE"""),3.75)</f>
        <v>3.75</v>
      </c>
      <c r="F4" s="9">
        <f>IFERROR(__xludf.DUMMYFUNCTION("""COMPUTED_VALUE"""),5.0)</f>
        <v>5</v>
      </c>
    </row>
    <row r="5">
      <c r="A5" s="9">
        <f>IFERROR(__xludf.DUMMYFUNCTION("""COMPUTED_VALUE"""),3.4444444444444446)</f>
        <v>3.444444444</v>
      </c>
      <c r="B5" s="9">
        <f>IFERROR(__xludf.DUMMYFUNCTION("""COMPUTED_VALUE"""),4.0)</f>
        <v>4</v>
      </c>
      <c r="C5" s="9">
        <f>IFERROR(__xludf.DUMMYFUNCTION("""COMPUTED_VALUE"""),3.6666666666666665)</f>
        <v>3.666666667</v>
      </c>
      <c r="D5" s="9">
        <f>IFERROR(__xludf.DUMMYFUNCTION("""COMPUTED_VALUE"""),4.0)</f>
        <v>4</v>
      </c>
      <c r="E5" s="9">
        <f>IFERROR(__xludf.DUMMYFUNCTION("""COMPUTED_VALUE"""),3.75)</f>
        <v>3.75</v>
      </c>
      <c r="F5" s="9">
        <f>IFERROR(__xludf.DUMMYFUNCTION("""COMPUTED_VALUE"""),3.3333333333333335)</f>
        <v>3.333333333</v>
      </c>
      <c r="H5" s="7" t="s">
        <v>47</v>
      </c>
      <c r="N5" s="7" t="s">
        <v>47</v>
      </c>
      <c r="V5" s="7" t="s">
        <v>47</v>
      </c>
    </row>
    <row r="6">
      <c r="A6" s="9">
        <f>IFERROR(__xludf.DUMMYFUNCTION("""COMPUTED_VALUE"""),3.2222222222222223)</f>
        <v>3.222222222</v>
      </c>
      <c r="B6" s="9">
        <f>IFERROR(__xludf.DUMMYFUNCTION("""COMPUTED_VALUE"""),4.5)</f>
        <v>4.5</v>
      </c>
      <c r="C6" s="9">
        <f>IFERROR(__xludf.DUMMYFUNCTION("""COMPUTED_VALUE"""),3.4444444444444446)</f>
        <v>3.444444444</v>
      </c>
      <c r="D6" s="9">
        <f>IFERROR(__xludf.DUMMYFUNCTION("""COMPUTED_VALUE"""),3.3333333333333335)</f>
        <v>3.333333333</v>
      </c>
      <c r="E6" s="9">
        <f>IFERROR(__xludf.DUMMYFUNCTION("""COMPUTED_VALUE"""),3.75)</f>
        <v>3.75</v>
      </c>
      <c r="F6" s="9">
        <f>IFERROR(__xludf.DUMMYFUNCTION("""COMPUTED_VALUE"""),5.0)</f>
        <v>5</v>
      </c>
      <c r="H6" s="23"/>
      <c r="I6" s="23" t="s">
        <v>48</v>
      </c>
      <c r="J6" s="23" t="s">
        <v>49</v>
      </c>
      <c r="K6" s="23" t="s">
        <v>50</v>
      </c>
      <c r="L6" s="23" t="s">
        <v>51</v>
      </c>
      <c r="N6" s="23" t="s">
        <v>52</v>
      </c>
      <c r="O6" s="23" t="s">
        <v>48</v>
      </c>
      <c r="P6" s="23" t="s">
        <v>49</v>
      </c>
      <c r="Q6" s="23" t="s">
        <v>50</v>
      </c>
      <c r="R6" s="23" t="s">
        <v>51</v>
      </c>
      <c r="V6" s="23" t="s">
        <v>52</v>
      </c>
      <c r="W6" s="23" t="s">
        <v>48</v>
      </c>
      <c r="X6" s="23" t="s">
        <v>49</v>
      </c>
      <c r="Y6" s="23" t="s">
        <v>50</v>
      </c>
      <c r="Z6" s="23" t="s">
        <v>51</v>
      </c>
      <c r="AA6" s="24"/>
      <c r="AB6" s="24"/>
    </row>
    <row r="7">
      <c r="A7" s="9">
        <f>IFERROR(__xludf.DUMMYFUNCTION("""COMPUTED_VALUE"""),3.7777777777777777)</f>
        <v>3.777777778</v>
      </c>
      <c r="B7" s="9">
        <f>IFERROR(__xludf.DUMMYFUNCTION("""COMPUTED_VALUE"""),4.25)</f>
        <v>4.25</v>
      </c>
      <c r="C7" s="9">
        <f>IFERROR(__xludf.DUMMYFUNCTION("""COMPUTED_VALUE"""),3.6666666666666665)</f>
        <v>3.666666667</v>
      </c>
      <c r="D7" s="9">
        <f>IFERROR(__xludf.DUMMYFUNCTION("""COMPUTED_VALUE"""),3.0)</f>
        <v>3</v>
      </c>
      <c r="E7" s="9">
        <f>IFERROR(__xludf.DUMMYFUNCTION("""COMPUTED_VALUE"""),4.0)</f>
        <v>4</v>
      </c>
      <c r="F7" s="9">
        <f>IFERROR(__xludf.DUMMYFUNCTION("""COMPUTED_VALUE"""),4.0)</f>
        <v>4</v>
      </c>
      <c r="H7" s="7" t="s">
        <v>53</v>
      </c>
      <c r="I7" s="25">
        <v>6.0</v>
      </c>
      <c r="J7" s="25">
        <v>20.361111111111114</v>
      </c>
      <c r="K7" s="25">
        <v>3.393518518518519</v>
      </c>
      <c r="L7" s="25">
        <v>0.3476594650205761</v>
      </c>
      <c r="N7" s="25">
        <v>3.7777777777777777</v>
      </c>
      <c r="O7" s="25">
        <v>99.0</v>
      </c>
      <c r="P7" s="25">
        <v>368.88888888888897</v>
      </c>
      <c r="Q7" s="25">
        <v>3.7261503928170603</v>
      </c>
      <c r="R7" s="25">
        <v>0.22456869017715578</v>
      </c>
      <c r="V7" s="25">
        <v>3.7777777777777777</v>
      </c>
      <c r="W7" s="25">
        <v>5.0</v>
      </c>
      <c r="X7" s="25">
        <v>16.583333333333336</v>
      </c>
      <c r="Y7" s="25">
        <v>3.3166666666666673</v>
      </c>
      <c r="Z7" s="25">
        <v>0.39027777777777767</v>
      </c>
      <c r="AA7" s="25"/>
      <c r="AB7" s="25"/>
    </row>
    <row r="8">
      <c r="A8" s="9">
        <f>IFERROR(__xludf.DUMMYFUNCTION("""COMPUTED_VALUE"""),3.888888888888889)</f>
        <v>3.888888889</v>
      </c>
      <c r="B8" s="9">
        <f>IFERROR(__xludf.DUMMYFUNCTION("""COMPUTED_VALUE"""),3.75)</f>
        <v>3.75</v>
      </c>
      <c r="C8" s="9">
        <f>IFERROR(__xludf.DUMMYFUNCTION("""COMPUTED_VALUE"""),3.2222222222222223)</f>
        <v>3.222222222</v>
      </c>
      <c r="D8" s="9">
        <f>IFERROR(__xludf.DUMMYFUNCTION("""COMPUTED_VALUE"""),3.6666666666666665)</f>
        <v>3.666666667</v>
      </c>
      <c r="E8" s="9">
        <f>IFERROR(__xludf.DUMMYFUNCTION("""COMPUTED_VALUE"""),4.0)</f>
        <v>4</v>
      </c>
      <c r="F8" s="9">
        <f>IFERROR(__xludf.DUMMYFUNCTION("""COMPUTED_VALUE"""),5.0)</f>
        <v>5</v>
      </c>
      <c r="H8" s="7" t="s">
        <v>54</v>
      </c>
      <c r="I8" s="25">
        <v>6.0</v>
      </c>
      <c r="J8" s="25">
        <v>25.722222222222225</v>
      </c>
      <c r="K8" s="25">
        <v>4.287037037037037</v>
      </c>
      <c r="L8" s="25">
        <v>0.2397119341563787</v>
      </c>
      <c r="N8" s="25">
        <v>4.0</v>
      </c>
      <c r="O8" s="25">
        <v>99.0</v>
      </c>
      <c r="P8" s="25">
        <v>411.5</v>
      </c>
      <c r="Q8" s="25">
        <v>4.156565656565657</v>
      </c>
      <c r="R8" s="25">
        <v>0.3566146155431871</v>
      </c>
      <c r="V8" s="25">
        <v>3.6666666666666665</v>
      </c>
      <c r="W8" s="25">
        <v>5.0</v>
      </c>
      <c r="X8" s="25">
        <v>22.055555555555557</v>
      </c>
      <c r="Y8" s="25">
        <v>4.411111111111111</v>
      </c>
      <c r="Z8" s="25">
        <v>0.18418209876543215</v>
      </c>
      <c r="AA8" s="25"/>
      <c r="AB8" s="25"/>
    </row>
    <row r="9">
      <c r="A9" s="9">
        <f>IFERROR(__xludf.DUMMYFUNCTION("""COMPUTED_VALUE"""),3.888888888888889)</f>
        <v>3.888888889</v>
      </c>
      <c r="B9" s="9">
        <f>IFERROR(__xludf.DUMMYFUNCTION("""COMPUTED_VALUE"""),4.5)</f>
        <v>4.5</v>
      </c>
      <c r="C9" s="9">
        <f>IFERROR(__xludf.DUMMYFUNCTION("""COMPUTED_VALUE"""),4.222222222222222)</f>
        <v>4.222222222</v>
      </c>
      <c r="D9" s="9">
        <f>IFERROR(__xludf.DUMMYFUNCTION("""COMPUTED_VALUE"""),4.666666666666667)</f>
        <v>4.666666667</v>
      </c>
      <c r="E9" s="9">
        <f>IFERROR(__xludf.DUMMYFUNCTION("""COMPUTED_VALUE"""),4.5)</f>
        <v>4.5</v>
      </c>
      <c r="F9" s="9">
        <f>IFERROR(__xludf.DUMMYFUNCTION("""COMPUTED_VALUE"""),4.666666666666667)</f>
        <v>4.666666667</v>
      </c>
      <c r="H9" s="26" t="s">
        <v>55</v>
      </c>
      <c r="I9" s="27">
        <v>6.0</v>
      </c>
      <c r="J9" s="27">
        <v>24.055555555555557</v>
      </c>
      <c r="K9" s="27">
        <v>4.0092592592592595</v>
      </c>
      <c r="L9" s="27">
        <v>0.4853909465020575</v>
      </c>
      <c r="N9" s="27">
        <v>3.6666666666666665</v>
      </c>
      <c r="O9" s="27">
        <v>99.0</v>
      </c>
      <c r="P9" s="27">
        <v>373.11111111111126</v>
      </c>
      <c r="Q9" s="27">
        <v>3.7687991021324367</v>
      </c>
      <c r="R9" s="27">
        <v>0.2201251619241037</v>
      </c>
      <c r="V9" s="27">
        <v>3.4444444444444446</v>
      </c>
      <c r="W9" s="27">
        <v>5.0</v>
      </c>
      <c r="X9" s="27">
        <v>20.61111111111111</v>
      </c>
      <c r="Y9" s="27">
        <v>4.122222222222222</v>
      </c>
      <c r="Z9" s="27">
        <v>0.511033950617284</v>
      </c>
      <c r="AA9" s="25"/>
      <c r="AB9" s="25"/>
    </row>
    <row r="10">
      <c r="A10" s="9">
        <f>IFERROR(__xludf.DUMMYFUNCTION("""COMPUTED_VALUE"""),4.222222222222222)</f>
        <v>4.222222222</v>
      </c>
      <c r="B10" s="9">
        <f>IFERROR(__xludf.DUMMYFUNCTION("""COMPUTED_VALUE"""),2.75)</f>
        <v>2.75</v>
      </c>
      <c r="C10" s="9">
        <f>IFERROR(__xludf.DUMMYFUNCTION("""COMPUTED_VALUE"""),4.666666666666667)</f>
        <v>4.666666667</v>
      </c>
      <c r="D10" s="9">
        <f>IFERROR(__xludf.DUMMYFUNCTION("""COMPUTED_VALUE"""),3.0)</f>
        <v>3</v>
      </c>
      <c r="E10" s="9">
        <f>IFERROR(__xludf.DUMMYFUNCTION("""COMPUTED_VALUE"""),4.75)</f>
        <v>4.75</v>
      </c>
      <c r="F10" s="9">
        <f>IFERROR(__xludf.DUMMYFUNCTION("""COMPUTED_VALUE"""),4.333333333333333)</f>
        <v>4.333333333</v>
      </c>
      <c r="H10" s="7" t="s">
        <v>56</v>
      </c>
      <c r="I10" s="25">
        <v>6.0</v>
      </c>
      <c r="J10" s="25">
        <v>22.194444444444443</v>
      </c>
      <c r="K10" s="25">
        <v>3.699074074074074</v>
      </c>
      <c r="L10" s="25">
        <v>0.07667181069958844</v>
      </c>
      <c r="N10" s="25">
        <v>3.3333333333333335</v>
      </c>
      <c r="O10" s="25">
        <v>99.0</v>
      </c>
      <c r="P10" s="25">
        <v>377.33333333333326</v>
      </c>
      <c r="Q10" s="25">
        <v>3.8114478114478105</v>
      </c>
      <c r="R10" s="25">
        <v>0.42440275773609093</v>
      </c>
      <c r="V10" s="25">
        <v>3.4444444444444446</v>
      </c>
      <c r="W10" s="25">
        <v>5.0</v>
      </c>
      <c r="X10" s="25">
        <v>18.75</v>
      </c>
      <c r="Y10" s="25">
        <v>3.75</v>
      </c>
      <c r="Z10" s="25">
        <v>0.07638888888888887</v>
      </c>
      <c r="AA10" s="25"/>
      <c r="AB10" s="25"/>
    </row>
    <row r="11">
      <c r="A11" s="9">
        <f>IFERROR(__xludf.DUMMYFUNCTION("""COMPUTED_VALUE"""),3.888888888888889)</f>
        <v>3.888888889</v>
      </c>
      <c r="B11" s="9">
        <f>IFERROR(__xludf.DUMMYFUNCTION("""COMPUTED_VALUE"""),5.0)</f>
        <v>5</v>
      </c>
      <c r="C11" s="9">
        <f>IFERROR(__xludf.DUMMYFUNCTION("""COMPUTED_VALUE"""),3.4444444444444446)</f>
        <v>3.444444444</v>
      </c>
      <c r="D11" s="9">
        <f>IFERROR(__xludf.DUMMYFUNCTION("""COMPUTED_VALUE"""),3.0)</f>
        <v>3</v>
      </c>
      <c r="E11" s="9">
        <f>IFERROR(__xludf.DUMMYFUNCTION("""COMPUTED_VALUE"""),3.75)</f>
        <v>3.75</v>
      </c>
      <c r="F11" s="9">
        <f>IFERROR(__xludf.DUMMYFUNCTION("""COMPUTED_VALUE"""),4.333333333333333)</f>
        <v>4.333333333</v>
      </c>
      <c r="H11" s="7" t="s">
        <v>57</v>
      </c>
      <c r="I11" s="25">
        <v>6.0</v>
      </c>
      <c r="J11" s="25">
        <v>23.25</v>
      </c>
      <c r="K11" s="25">
        <v>3.875</v>
      </c>
      <c r="L11" s="25">
        <v>0.515354938271605</v>
      </c>
      <c r="N11" s="25">
        <v>3.25</v>
      </c>
      <c r="O11" s="25">
        <v>99.0</v>
      </c>
      <c r="P11" s="25">
        <v>400.75</v>
      </c>
      <c r="Q11" s="25">
        <v>4.047979797979798</v>
      </c>
      <c r="R11" s="25">
        <v>0.2904040404040402</v>
      </c>
      <c r="V11" s="25">
        <v>3.2222222222222223</v>
      </c>
      <c r="W11" s="25">
        <v>5.0</v>
      </c>
      <c r="X11" s="25">
        <v>20.02777777777778</v>
      </c>
      <c r="Y11" s="25">
        <v>4.0055555555555555</v>
      </c>
      <c r="Z11" s="25">
        <v>0.5163580246913579</v>
      </c>
      <c r="AA11" s="25"/>
      <c r="AB11" s="25"/>
    </row>
    <row r="12">
      <c r="A12" s="9">
        <f>IFERROR(__xludf.DUMMYFUNCTION("""COMPUTED_VALUE"""),4.0)</f>
        <v>4</v>
      </c>
      <c r="B12" s="9">
        <f>IFERROR(__xludf.DUMMYFUNCTION("""COMPUTED_VALUE"""),4.5)</f>
        <v>4.5</v>
      </c>
      <c r="C12" s="9">
        <f>IFERROR(__xludf.DUMMYFUNCTION("""COMPUTED_VALUE"""),3.888888888888889)</f>
        <v>3.888888889</v>
      </c>
      <c r="D12" s="9">
        <f>IFERROR(__xludf.DUMMYFUNCTION("""COMPUTED_VALUE"""),3.3333333333333335)</f>
        <v>3.333333333</v>
      </c>
      <c r="E12" s="9">
        <f>IFERROR(__xludf.DUMMYFUNCTION("""COMPUTED_VALUE"""),4.25)</f>
        <v>4.25</v>
      </c>
      <c r="F12" s="9">
        <f>IFERROR(__xludf.DUMMYFUNCTION("""COMPUTED_VALUE"""),4.0)</f>
        <v>4</v>
      </c>
      <c r="H12" s="7" t="s">
        <v>58</v>
      </c>
      <c r="I12" s="25">
        <v>6.0</v>
      </c>
      <c r="J12" s="25">
        <v>22.694444444444443</v>
      </c>
      <c r="K12" s="25">
        <v>3.782407407407407</v>
      </c>
      <c r="L12" s="25">
        <v>0.18778292181069958</v>
      </c>
      <c r="N12" s="25">
        <v>2.3333333333333335</v>
      </c>
      <c r="O12" s="25">
        <v>99.0</v>
      </c>
      <c r="P12" s="25">
        <v>446.3333333333333</v>
      </c>
      <c r="Q12" s="25">
        <v>4.508417508417509</v>
      </c>
      <c r="R12" s="25">
        <v>0.4089420279896473</v>
      </c>
      <c r="V12" s="25">
        <v>3.7777777777777777</v>
      </c>
      <c r="W12" s="25">
        <v>5.0</v>
      </c>
      <c r="X12" s="25">
        <v>18.916666666666664</v>
      </c>
      <c r="Y12" s="25">
        <v>3.7833333333333328</v>
      </c>
      <c r="Z12" s="25">
        <v>0.23472222222222222</v>
      </c>
      <c r="AA12" s="25"/>
      <c r="AB12" s="25"/>
    </row>
    <row r="13">
      <c r="A13" s="9">
        <f>IFERROR(__xludf.DUMMYFUNCTION("""COMPUTED_VALUE"""),3.7777777777777777)</f>
        <v>3.777777778</v>
      </c>
      <c r="B13" s="9">
        <f>IFERROR(__xludf.DUMMYFUNCTION("""COMPUTED_VALUE"""),3.25)</f>
        <v>3.25</v>
      </c>
      <c r="C13" s="9">
        <f>IFERROR(__xludf.DUMMYFUNCTION("""COMPUTED_VALUE"""),4.111111111111111)</f>
        <v>4.111111111</v>
      </c>
      <c r="D13" s="9">
        <f>IFERROR(__xludf.DUMMYFUNCTION("""COMPUTED_VALUE"""),3.3333333333333335)</f>
        <v>3.333333333</v>
      </c>
      <c r="E13" s="9">
        <f>IFERROR(__xludf.DUMMYFUNCTION("""COMPUTED_VALUE"""),3.75)</f>
        <v>3.75</v>
      </c>
      <c r="F13" s="9">
        <f>IFERROR(__xludf.DUMMYFUNCTION("""COMPUTED_VALUE"""),4.333333333333333)</f>
        <v>4.333333333</v>
      </c>
      <c r="H13" s="7" t="s">
        <v>59</v>
      </c>
      <c r="I13" s="25">
        <v>6.0</v>
      </c>
      <c r="J13" s="25">
        <v>23.52777777777778</v>
      </c>
      <c r="K13" s="25">
        <v>3.9212962962962963</v>
      </c>
      <c r="L13" s="25">
        <v>0.35074588477366253</v>
      </c>
      <c r="V13" s="25">
        <v>3.888888888888889</v>
      </c>
      <c r="W13" s="25">
        <v>5.0</v>
      </c>
      <c r="X13" s="25">
        <v>19.63888888888889</v>
      </c>
      <c r="Y13" s="25">
        <v>3.927777777777778</v>
      </c>
      <c r="Z13" s="25">
        <v>0.4381172839506173</v>
      </c>
      <c r="AA13" s="25"/>
      <c r="AB13" s="25"/>
    </row>
    <row r="14">
      <c r="A14" s="9">
        <f>IFERROR(__xludf.DUMMYFUNCTION("""COMPUTED_VALUE"""),3.3333333333333335)</f>
        <v>3.333333333</v>
      </c>
      <c r="B14" s="9">
        <f>IFERROR(__xludf.DUMMYFUNCTION("""COMPUTED_VALUE"""),4.0)</f>
        <v>4</v>
      </c>
      <c r="C14" s="9">
        <f>IFERROR(__xludf.DUMMYFUNCTION("""COMPUTED_VALUE"""),3.888888888888889)</f>
        <v>3.888888889</v>
      </c>
      <c r="D14" s="9">
        <f>IFERROR(__xludf.DUMMYFUNCTION("""COMPUTED_VALUE"""),4.666666666666667)</f>
        <v>4.666666667</v>
      </c>
      <c r="E14" s="9">
        <f>IFERROR(__xludf.DUMMYFUNCTION("""COMPUTED_VALUE"""),4.5)</f>
        <v>4.5</v>
      </c>
      <c r="F14" s="9">
        <f>IFERROR(__xludf.DUMMYFUNCTION("""COMPUTED_VALUE"""),4.666666666666667)</f>
        <v>4.666666667</v>
      </c>
      <c r="H14" s="7" t="s">
        <v>60</v>
      </c>
      <c r="I14" s="25">
        <v>6.0</v>
      </c>
      <c r="J14" s="25">
        <v>26.444444444444446</v>
      </c>
      <c r="K14" s="25">
        <v>4.407407407407407</v>
      </c>
      <c r="L14" s="25">
        <v>0.09094650205761323</v>
      </c>
      <c r="V14" s="25">
        <v>3.888888888888889</v>
      </c>
      <c r="W14" s="25">
        <v>5.0</v>
      </c>
      <c r="X14" s="25">
        <v>22.555555555555557</v>
      </c>
      <c r="Y14" s="25">
        <v>4.511111111111111</v>
      </c>
      <c r="Z14" s="25">
        <v>0.03302469135802472</v>
      </c>
      <c r="AA14" s="25"/>
      <c r="AB14" s="25"/>
    </row>
    <row r="15">
      <c r="A15" s="9">
        <f>IFERROR(__xludf.DUMMYFUNCTION("""COMPUTED_VALUE"""),4.555555555555555)</f>
        <v>4.555555556</v>
      </c>
      <c r="B15" s="9">
        <f>IFERROR(__xludf.DUMMYFUNCTION("""COMPUTED_VALUE"""),4.25)</f>
        <v>4.25</v>
      </c>
      <c r="C15" s="9">
        <f>IFERROR(__xludf.DUMMYFUNCTION("""COMPUTED_VALUE"""),4.555555555555555)</f>
        <v>4.555555556</v>
      </c>
      <c r="D15" s="9">
        <f>IFERROR(__xludf.DUMMYFUNCTION("""COMPUTED_VALUE"""),5.0)</f>
        <v>5</v>
      </c>
      <c r="E15" s="9">
        <f>IFERROR(__xludf.DUMMYFUNCTION("""COMPUTED_VALUE"""),4.0)</f>
        <v>4</v>
      </c>
      <c r="F15" s="9">
        <f>IFERROR(__xludf.DUMMYFUNCTION("""COMPUTED_VALUE"""),5.0)</f>
        <v>5</v>
      </c>
      <c r="H15" s="7" t="s">
        <v>61</v>
      </c>
      <c r="I15" s="25">
        <v>6.0</v>
      </c>
      <c r="J15" s="25">
        <v>23.72222222222222</v>
      </c>
      <c r="K15" s="25">
        <v>3.9537037037037037</v>
      </c>
      <c r="L15" s="25">
        <v>0.7434156378600825</v>
      </c>
      <c r="N15" s="7" t="s">
        <v>62</v>
      </c>
      <c r="V15" s="25">
        <v>4.222222222222222</v>
      </c>
      <c r="W15" s="25">
        <v>5.0</v>
      </c>
      <c r="X15" s="25">
        <v>19.5</v>
      </c>
      <c r="Y15" s="25">
        <v>3.9</v>
      </c>
      <c r="Z15" s="25">
        <v>0.9076388888888889</v>
      </c>
      <c r="AA15" s="25"/>
      <c r="AB15" s="25"/>
    </row>
    <row r="16">
      <c r="A16" s="9">
        <f>IFERROR(__xludf.DUMMYFUNCTION("""COMPUTED_VALUE"""),3.111111111111111)</f>
        <v>3.111111111</v>
      </c>
      <c r="B16" s="9">
        <f>IFERROR(__xludf.DUMMYFUNCTION("""COMPUTED_VALUE"""),4.5)</f>
        <v>4.5</v>
      </c>
      <c r="C16" s="9">
        <f>IFERROR(__xludf.DUMMYFUNCTION("""COMPUTED_VALUE"""),4.111111111111111)</f>
        <v>4.111111111</v>
      </c>
      <c r="D16" s="9">
        <f>IFERROR(__xludf.DUMMYFUNCTION("""COMPUTED_VALUE"""),3.3333333333333335)</f>
        <v>3.333333333</v>
      </c>
      <c r="E16" s="9">
        <f>IFERROR(__xludf.DUMMYFUNCTION("""COMPUTED_VALUE"""),4.25)</f>
        <v>4.25</v>
      </c>
      <c r="F16" s="9">
        <f>IFERROR(__xludf.DUMMYFUNCTION("""COMPUTED_VALUE"""),4.333333333333333)</f>
        <v>4.333333333</v>
      </c>
      <c r="H16" s="7" t="s">
        <v>63</v>
      </c>
      <c r="I16" s="25">
        <v>6.0</v>
      </c>
      <c r="J16" s="25">
        <v>23.416666666666668</v>
      </c>
      <c r="K16" s="25">
        <v>3.902777777777778</v>
      </c>
      <c r="L16" s="25">
        <v>0.48757716049382716</v>
      </c>
      <c r="N16" s="23" t="s">
        <v>64</v>
      </c>
      <c r="O16" s="23" t="s">
        <v>65</v>
      </c>
      <c r="P16" s="23" t="s">
        <v>66</v>
      </c>
      <c r="Q16" s="23" t="s">
        <v>67</v>
      </c>
      <c r="R16" s="23" t="s">
        <v>68</v>
      </c>
      <c r="S16" s="23" t="s">
        <v>69</v>
      </c>
      <c r="T16" s="23" t="s">
        <v>70</v>
      </c>
      <c r="V16" s="25">
        <v>3.888888888888889</v>
      </c>
      <c r="W16" s="25">
        <v>5.0</v>
      </c>
      <c r="X16" s="25">
        <v>19.52777777777778</v>
      </c>
      <c r="Y16" s="25">
        <v>3.905555555555556</v>
      </c>
      <c r="Z16" s="25">
        <v>0.6094135802469135</v>
      </c>
      <c r="AA16" s="25"/>
      <c r="AB16" s="25"/>
    </row>
    <row r="17">
      <c r="A17" s="9">
        <f>IFERROR(__xludf.DUMMYFUNCTION("""COMPUTED_VALUE"""),4.444444444444445)</f>
        <v>4.444444444</v>
      </c>
      <c r="B17" s="9">
        <f>IFERROR(__xludf.DUMMYFUNCTION("""COMPUTED_VALUE"""),4.0)</f>
        <v>4</v>
      </c>
      <c r="C17" s="9">
        <f>IFERROR(__xludf.DUMMYFUNCTION("""COMPUTED_VALUE"""),4.666666666666667)</f>
        <v>4.666666667</v>
      </c>
      <c r="D17" s="9">
        <f>IFERROR(__xludf.DUMMYFUNCTION("""COMPUTED_VALUE"""),4.333333333333333)</f>
        <v>4.333333333</v>
      </c>
      <c r="E17" s="9">
        <f>IFERROR(__xludf.DUMMYFUNCTION("""COMPUTED_VALUE"""),4.0)</f>
        <v>4</v>
      </c>
      <c r="F17" s="9">
        <f>IFERROR(__xludf.DUMMYFUNCTION("""COMPUTED_VALUE"""),5.0)</f>
        <v>5</v>
      </c>
      <c r="H17" s="7" t="s">
        <v>71</v>
      </c>
      <c r="I17" s="25">
        <v>6.0</v>
      </c>
      <c r="J17" s="25">
        <v>23.97222222222222</v>
      </c>
      <c r="K17" s="25">
        <v>3.9953703703703702</v>
      </c>
      <c r="L17" s="25">
        <v>0.15383230452674893</v>
      </c>
      <c r="N17" s="7" t="s">
        <v>72</v>
      </c>
      <c r="O17" s="25">
        <v>44.47477475370761</v>
      </c>
      <c r="P17" s="25">
        <v>5.0</v>
      </c>
      <c r="Q17" s="25">
        <v>8.894954950741521</v>
      </c>
      <c r="R17" s="25">
        <v>27.72370977063946</v>
      </c>
      <c r="S17" s="25">
        <v>0.0</v>
      </c>
      <c r="T17" s="25">
        <v>2.2293476486184285</v>
      </c>
      <c r="V17" s="25">
        <v>4.0</v>
      </c>
      <c r="W17" s="25">
        <v>5.0</v>
      </c>
      <c r="X17" s="25">
        <v>19.97222222222222</v>
      </c>
      <c r="Y17" s="25">
        <v>3.9944444444444445</v>
      </c>
      <c r="Z17" s="25">
        <v>0.1922839506172839</v>
      </c>
      <c r="AA17" s="25"/>
      <c r="AB17" s="25"/>
    </row>
    <row r="18">
      <c r="A18" s="9">
        <f>IFERROR(__xludf.DUMMYFUNCTION("""COMPUTED_VALUE"""),3.2222222222222223)</f>
        <v>3.222222222</v>
      </c>
      <c r="B18" s="9">
        <f>IFERROR(__xludf.DUMMYFUNCTION("""COMPUTED_VALUE"""),3.75)</f>
        <v>3.75</v>
      </c>
      <c r="C18" s="9">
        <f>IFERROR(__xludf.DUMMYFUNCTION("""COMPUTED_VALUE"""),3.5555555555555554)</f>
        <v>3.555555556</v>
      </c>
      <c r="D18" s="9">
        <f>IFERROR(__xludf.DUMMYFUNCTION("""COMPUTED_VALUE"""),3.6666666666666665)</f>
        <v>3.666666667</v>
      </c>
      <c r="E18" s="9">
        <f>IFERROR(__xludf.DUMMYFUNCTION("""COMPUTED_VALUE"""),4.25)</f>
        <v>4.25</v>
      </c>
      <c r="F18" s="9">
        <f>IFERROR(__xludf.DUMMYFUNCTION("""COMPUTED_VALUE"""),4.666666666666667)</f>
        <v>4.666666667</v>
      </c>
      <c r="H18" s="7" t="s">
        <v>73</v>
      </c>
      <c r="I18" s="25">
        <v>6.0</v>
      </c>
      <c r="J18" s="25">
        <v>22.555555555555557</v>
      </c>
      <c r="K18" s="25">
        <v>3.7592592592592595</v>
      </c>
      <c r="L18" s="25">
        <v>0.178909465020576</v>
      </c>
      <c r="N18" s="7" t="s">
        <v>74</v>
      </c>
      <c r="O18" s="25">
        <v>188.65561478987365</v>
      </c>
      <c r="P18" s="25">
        <v>588.0</v>
      </c>
      <c r="Q18" s="25">
        <v>0.3208428822957035</v>
      </c>
      <c r="V18" s="25">
        <v>3.7777777777777777</v>
      </c>
      <c r="W18" s="25">
        <v>5.0</v>
      </c>
      <c r="X18" s="25">
        <v>18.77777777777778</v>
      </c>
      <c r="Y18" s="25">
        <v>3.7555555555555555</v>
      </c>
      <c r="Z18" s="25">
        <v>0.22353395061728376</v>
      </c>
      <c r="AA18" s="25"/>
      <c r="AB18" s="25"/>
    </row>
    <row r="19">
      <c r="A19" s="9">
        <f>IFERROR(__xludf.DUMMYFUNCTION("""COMPUTED_VALUE"""),3.4444444444444446)</f>
        <v>3.444444444</v>
      </c>
      <c r="B19" s="9">
        <f>IFERROR(__xludf.DUMMYFUNCTION("""COMPUTED_VALUE"""),3.25)</f>
        <v>3.25</v>
      </c>
      <c r="C19" s="9">
        <f>IFERROR(__xludf.DUMMYFUNCTION("""COMPUTED_VALUE"""),3.4444444444444446)</f>
        <v>3.444444444</v>
      </c>
      <c r="D19" s="9">
        <f>IFERROR(__xludf.DUMMYFUNCTION("""COMPUTED_VALUE"""),3.6666666666666665)</f>
        <v>3.666666667</v>
      </c>
      <c r="E19" s="9">
        <f>IFERROR(__xludf.DUMMYFUNCTION("""COMPUTED_VALUE"""),4.0)</f>
        <v>4</v>
      </c>
      <c r="F19" s="9">
        <f>IFERROR(__xludf.DUMMYFUNCTION("""COMPUTED_VALUE"""),4.666666666666667)</f>
        <v>4.666666667</v>
      </c>
      <c r="H19" s="7" t="s">
        <v>75</v>
      </c>
      <c r="I19" s="25">
        <v>6.0</v>
      </c>
      <c r="J19" s="25">
        <v>25.055555555555557</v>
      </c>
      <c r="K19" s="25">
        <v>4.1759259259259265</v>
      </c>
      <c r="L19" s="25">
        <v>0.28199588477366266</v>
      </c>
      <c r="V19" s="25">
        <v>3.3333333333333335</v>
      </c>
      <c r="W19" s="25">
        <v>5.0</v>
      </c>
      <c r="X19" s="25">
        <v>21.722222222222225</v>
      </c>
      <c r="Y19" s="25">
        <v>4.344444444444445</v>
      </c>
      <c r="Z19" s="25">
        <v>0.13950617283950628</v>
      </c>
      <c r="AA19" s="25"/>
      <c r="AB19" s="25"/>
    </row>
    <row r="20">
      <c r="A20" s="9">
        <f>IFERROR(__xludf.DUMMYFUNCTION("""COMPUTED_VALUE"""),3.6666666666666665)</f>
        <v>3.666666667</v>
      </c>
      <c r="B20" s="9">
        <f>IFERROR(__xludf.DUMMYFUNCTION("""COMPUTED_VALUE"""),4.25)</f>
        <v>4.25</v>
      </c>
      <c r="C20" s="9">
        <f>IFERROR(__xludf.DUMMYFUNCTION("""COMPUTED_VALUE"""),3.4444444444444446)</f>
        <v>3.444444444</v>
      </c>
      <c r="D20" s="9">
        <f>IFERROR(__xludf.DUMMYFUNCTION("""COMPUTED_VALUE"""),3.6666666666666665)</f>
        <v>3.666666667</v>
      </c>
      <c r="E20" s="9">
        <f>IFERROR(__xludf.DUMMYFUNCTION("""COMPUTED_VALUE"""),3.25)</f>
        <v>3.25</v>
      </c>
      <c r="F20" s="9">
        <f>IFERROR(__xludf.DUMMYFUNCTION("""COMPUTED_VALUE"""),3.6666666666666665)</f>
        <v>3.666666667</v>
      </c>
      <c r="H20" s="7" t="s">
        <v>76</v>
      </c>
      <c r="I20" s="25">
        <v>6.0</v>
      </c>
      <c r="J20" s="25">
        <v>27.361111111111114</v>
      </c>
      <c r="K20" s="25">
        <v>4.560185185185186</v>
      </c>
      <c r="L20" s="25">
        <v>0.15938786008230452</v>
      </c>
      <c r="N20" s="26" t="s">
        <v>77</v>
      </c>
      <c r="O20" s="27">
        <v>233.13038954358126</v>
      </c>
      <c r="P20" s="27">
        <v>593.0</v>
      </c>
      <c r="Q20" s="28"/>
      <c r="R20" s="28"/>
      <c r="S20" s="28"/>
      <c r="T20" s="28"/>
      <c r="V20" s="25">
        <v>4.555555555555555</v>
      </c>
      <c r="W20" s="25">
        <v>5.0</v>
      </c>
      <c r="X20" s="25">
        <v>22.805555555555557</v>
      </c>
      <c r="Y20" s="25">
        <v>4.561111111111112</v>
      </c>
      <c r="Z20" s="25">
        <v>0.19922839506172837</v>
      </c>
      <c r="AA20" s="25"/>
      <c r="AB20" s="25"/>
    </row>
    <row r="21">
      <c r="A21" s="9">
        <f>IFERROR(__xludf.DUMMYFUNCTION("""COMPUTED_VALUE"""),4.444444444444445)</f>
        <v>4.444444444</v>
      </c>
      <c r="B21" s="9">
        <f>IFERROR(__xludf.DUMMYFUNCTION("""COMPUTED_VALUE"""),5.0)</f>
        <v>5</v>
      </c>
      <c r="C21" s="9">
        <f>IFERROR(__xludf.DUMMYFUNCTION("""COMPUTED_VALUE"""),3.6666666666666665)</f>
        <v>3.666666667</v>
      </c>
      <c r="D21" s="9">
        <f>IFERROR(__xludf.DUMMYFUNCTION("""COMPUTED_VALUE"""),3.6666666666666665)</f>
        <v>3.666666667</v>
      </c>
      <c r="E21" s="9">
        <f>IFERROR(__xludf.DUMMYFUNCTION("""COMPUTED_VALUE"""),4.5)</f>
        <v>4.5</v>
      </c>
      <c r="F21" s="9">
        <f>IFERROR(__xludf.DUMMYFUNCTION("""COMPUTED_VALUE"""),5.0)</f>
        <v>5</v>
      </c>
      <c r="H21" s="7" t="s">
        <v>78</v>
      </c>
      <c r="I21" s="25">
        <v>6.0</v>
      </c>
      <c r="J21" s="25">
        <v>23.63888888888889</v>
      </c>
      <c r="K21" s="25">
        <v>3.939814814814815</v>
      </c>
      <c r="L21" s="25">
        <v>0.32975823045267477</v>
      </c>
      <c r="V21" s="25">
        <v>3.111111111111111</v>
      </c>
      <c r="W21" s="25">
        <v>5.0</v>
      </c>
      <c r="X21" s="25">
        <v>20.52777777777778</v>
      </c>
      <c r="Y21" s="25">
        <v>4.105555555555556</v>
      </c>
      <c r="Z21" s="25">
        <v>0.20617283950617277</v>
      </c>
      <c r="AA21" s="25"/>
      <c r="AB21" s="25"/>
    </row>
    <row r="22">
      <c r="A22" s="9">
        <f>IFERROR(__xludf.DUMMYFUNCTION("""COMPUTED_VALUE"""),2.7777777777777777)</f>
        <v>2.777777778</v>
      </c>
      <c r="B22" s="9">
        <f>IFERROR(__xludf.DUMMYFUNCTION("""COMPUTED_VALUE"""),2.25)</f>
        <v>2.25</v>
      </c>
      <c r="C22" s="9">
        <f>IFERROR(__xludf.DUMMYFUNCTION("""COMPUTED_VALUE"""),2.4444444444444446)</f>
        <v>2.444444444</v>
      </c>
      <c r="D22" s="9">
        <f>IFERROR(__xludf.DUMMYFUNCTION("""COMPUTED_VALUE"""),2.0)</f>
        <v>2</v>
      </c>
      <c r="E22" s="9">
        <f>IFERROR(__xludf.DUMMYFUNCTION("""COMPUTED_VALUE"""),1.5)</f>
        <v>1.5</v>
      </c>
      <c r="F22" s="9">
        <f>IFERROR(__xludf.DUMMYFUNCTION("""COMPUTED_VALUE"""),1.0)</f>
        <v>1</v>
      </c>
      <c r="H22" s="7" t="s">
        <v>79</v>
      </c>
      <c r="I22" s="25">
        <v>6.0</v>
      </c>
      <c r="J22" s="25">
        <v>26.444444444444443</v>
      </c>
      <c r="K22" s="25">
        <v>4.407407407407407</v>
      </c>
      <c r="L22" s="25">
        <v>0.15144032921810702</v>
      </c>
      <c r="V22" s="25">
        <v>4.444444444444445</v>
      </c>
      <c r="W22" s="25">
        <v>5.0</v>
      </c>
      <c r="X22" s="25">
        <v>22.0</v>
      </c>
      <c r="Y22" s="25">
        <v>4.4</v>
      </c>
      <c r="Z22" s="25">
        <v>0.18888888888888897</v>
      </c>
      <c r="AA22" s="25"/>
      <c r="AB22" s="25"/>
    </row>
    <row r="23">
      <c r="A23" s="9">
        <f>IFERROR(__xludf.DUMMYFUNCTION("""COMPUTED_VALUE"""),2.888888888888889)</f>
        <v>2.888888889</v>
      </c>
      <c r="B23" s="9">
        <f>IFERROR(__xludf.DUMMYFUNCTION("""COMPUTED_VALUE"""),2.75)</f>
        <v>2.75</v>
      </c>
      <c r="C23" s="9">
        <f>IFERROR(__xludf.DUMMYFUNCTION("""COMPUTED_VALUE"""),3.111111111111111)</f>
        <v>3.111111111</v>
      </c>
      <c r="D23" s="9">
        <f>IFERROR(__xludf.DUMMYFUNCTION("""COMPUTED_VALUE"""),4.0)</f>
        <v>4</v>
      </c>
      <c r="E23" s="9">
        <f>IFERROR(__xludf.DUMMYFUNCTION("""COMPUTED_VALUE"""),3.0)</f>
        <v>3</v>
      </c>
      <c r="F23" s="9">
        <f>IFERROR(__xludf.DUMMYFUNCTION("""COMPUTED_VALUE"""),4.0)</f>
        <v>4</v>
      </c>
      <c r="H23" s="7" t="s">
        <v>80</v>
      </c>
      <c r="I23" s="25">
        <v>6.0</v>
      </c>
      <c r="J23" s="25">
        <v>23.11111111111111</v>
      </c>
      <c r="K23" s="25">
        <v>3.8518518518518516</v>
      </c>
      <c r="L23" s="25">
        <v>0.27026748971193426</v>
      </c>
      <c r="V23" s="25">
        <v>3.2222222222222223</v>
      </c>
      <c r="W23" s="25">
        <v>5.0</v>
      </c>
      <c r="X23" s="25">
        <v>19.88888888888889</v>
      </c>
      <c r="Y23" s="25">
        <v>3.977777777777778</v>
      </c>
      <c r="Z23" s="25">
        <v>0.2189043209876545</v>
      </c>
      <c r="AA23" s="25"/>
      <c r="AB23" s="25"/>
    </row>
    <row r="24">
      <c r="A24" s="9">
        <f>IFERROR(__xludf.DUMMYFUNCTION("""COMPUTED_VALUE"""),3.7777777777777777)</f>
        <v>3.777777778</v>
      </c>
      <c r="B24" s="9">
        <f>IFERROR(__xludf.DUMMYFUNCTION("""COMPUTED_VALUE"""),3.25)</f>
        <v>3.25</v>
      </c>
      <c r="C24" s="9">
        <f>IFERROR(__xludf.DUMMYFUNCTION("""COMPUTED_VALUE"""),4.0)</f>
        <v>4</v>
      </c>
      <c r="D24" s="9">
        <f>IFERROR(__xludf.DUMMYFUNCTION("""COMPUTED_VALUE"""),3.6666666666666665)</f>
        <v>3.666666667</v>
      </c>
      <c r="E24" s="9">
        <f>IFERROR(__xludf.DUMMYFUNCTION("""COMPUTED_VALUE"""),4.0)</f>
        <v>4</v>
      </c>
      <c r="F24" s="9">
        <f>IFERROR(__xludf.DUMMYFUNCTION("""COMPUTED_VALUE"""),5.0)</f>
        <v>5</v>
      </c>
      <c r="H24" s="7" t="s">
        <v>81</v>
      </c>
      <c r="I24" s="25">
        <v>6.0</v>
      </c>
      <c r="J24" s="25">
        <v>22.47222222222222</v>
      </c>
      <c r="K24" s="25">
        <v>3.7453703703703702</v>
      </c>
      <c r="L24" s="25">
        <v>0.26926440329218115</v>
      </c>
      <c r="V24" s="25">
        <v>3.4444444444444446</v>
      </c>
      <c r="W24" s="25">
        <v>5.0</v>
      </c>
      <c r="X24" s="25">
        <v>19.02777777777778</v>
      </c>
      <c r="Y24" s="25">
        <v>3.805555555555556</v>
      </c>
      <c r="Z24" s="25">
        <v>0.3094135802469137</v>
      </c>
      <c r="AA24" s="25"/>
      <c r="AB24" s="25"/>
    </row>
    <row r="25">
      <c r="A25" s="9">
        <f>IFERROR(__xludf.DUMMYFUNCTION("""COMPUTED_VALUE"""),4.777777777777778)</f>
        <v>4.777777778</v>
      </c>
      <c r="B25" s="9">
        <f>IFERROR(__xludf.DUMMYFUNCTION("""COMPUTED_VALUE"""),5.0)</f>
        <v>5</v>
      </c>
      <c r="C25" s="9">
        <f>IFERROR(__xludf.DUMMYFUNCTION("""COMPUTED_VALUE"""),5.0)</f>
        <v>5</v>
      </c>
      <c r="D25" s="9">
        <f>IFERROR(__xludf.DUMMYFUNCTION("""COMPUTED_VALUE"""),5.0)</f>
        <v>5</v>
      </c>
      <c r="E25" s="9">
        <f>IFERROR(__xludf.DUMMYFUNCTION("""COMPUTED_VALUE"""),4.5)</f>
        <v>4.5</v>
      </c>
      <c r="F25" s="9">
        <f>IFERROR(__xludf.DUMMYFUNCTION("""COMPUTED_VALUE"""),5.0)</f>
        <v>5</v>
      </c>
      <c r="H25" s="7" t="s">
        <v>82</v>
      </c>
      <c r="I25" s="25">
        <v>6.0</v>
      </c>
      <c r="J25" s="25">
        <v>21.944444444444446</v>
      </c>
      <c r="K25" s="25">
        <v>3.657407407407408</v>
      </c>
      <c r="L25" s="25">
        <v>0.11255144032921809</v>
      </c>
      <c r="V25" s="25">
        <v>3.6666666666666665</v>
      </c>
      <c r="W25" s="25">
        <v>5.0</v>
      </c>
      <c r="X25" s="25">
        <v>18.27777777777778</v>
      </c>
      <c r="Y25" s="25">
        <v>3.655555555555556</v>
      </c>
      <c r="Z25" s="25">
        <v>0.14066358024691356</v>
      </c>
      <c r="AA25" s="25"/>
      <c r="AB25" s="25"/>
    </row>
    <row r="26">
      <c r="A26" s="9">
        <f>IFERROR(__xludf.DUMMYFUNCTION("""COMPUTED_VALUE"""),4.333333333333333)</f>
        <v>4.333333333</v>
      </c>
      <c r="B26" s="9">
        <f>IFERROR(__xludf.DUMMYFUNCTION("""COMPUTED_VALUE"""),5.0)</f>
        <v>5</v>
      </c>
      <c r="C26" s="9">
        <f>IFERROR(__xludf.DUMMYFUNCTION("""COMPUTED_VALUE"""),5.0)</f>
        <v>5</v>
      </c>
      <c r="D26" s="9">
        <f>IFERROR(__xludf.DUMMYFUNCTION("""COMPUTED_VALUE"""),5.0)</f>
        <v>5</v>
      </c>
      <c r="E26" s="9">
        <f>IFERROR(__xludf.DUMMYFUNCTION("""COMPUTED_VALUE"""),5.0)</f>
        <v>5</v>
      </c>
      <c r="F26" s="9">
        <f>IFERROR(__xludf.DUMMYFUNCTION("""COMPUTED_VALUE"""),5.0)</f>
        <v>5</v>
      </c>
      <c r="H26" s="7" t="s">
        <v>83</v>
      </c>
      <c r="I26" s="25">
        <v>6.0</v>
      </c>
      <c r="J26" s="25">
        <v>26.27777777777778</v>
      </c>
      <c r="K26" s="25">
        <v>4.37962962962963</v>
      </c>
      <c r="L26" s="25">
        <v>0.361008230452675</v>
      </c>
      <c r="V26" s="25">
        <v>4.444444444444445</v>
      </c>
      <c r="W26" s="25">
        <v>5.0</v>
      </c>
      <c r="X26" s="25">
        <v>21.833333333333332</v>
      </c>
      <c r="Y26" s="25">
        <v>4.366666666666666</v>
      </c>
      <c r="Z26" s="25">
        <v>0.45000000000000007</v>
      </c>
      <c r="AA26" s="25"/>
      <c r="AB26" s="25"/>
    </row>
    <row r="27">
      <c r="A27" s="9">
        <f>IFERROR(__xludf.DUMMYFUNCTION("""COMPUTED_VALUE"""),3.888888888888889)</f>
        <v>3.888888889</v>
      </c>
      <c r="B27" s="9">
        <f>IFERROR(__xludf.DUMMYFUNCTION("""COMPUTED_VALUE"""),5.0)</f>
        <v>5</v>
      </c>
      <c r="C27" s="9">
        <f>IFERROR(__xludf.DUMMYFUNCTION("""COMPUTED_VALUE"""),4.111111111111111)</f>
        <v>4.111111111</v>
      </c>
      <c r="D27" s="9">
        <f>IFERROR(__xludf.DUMMYFUNCTION("""COMPUTED_VALUE"""),4.333333333333333)</f>
        <v>4.333333333</v>
      </c>
      <c r="E27" s="9">
        <f>IFERROR(__xludf.DUMMYFUNCTION("""COMPUTED_VALUE"""),4.75)</f>
        <v>4.75</v>
      </c>
      <c r="F27" s="9">
        <f>IFERROR(__xludf.DUMMYFUNCTION("""COMPUTED_VALUE"""),5.0)</f>
        <v>5</v>
      </c>
      <c r="H27" s="7" t="s">
        <v>84</v>
      </c>
      <c r="I27" s="25">
        <v>6.0</v>
      </c>
      <c r="J27" s="25">
        <v>11.972222222222221</v>
      </c>
      <c r="K27" s="25">
        <v>1.9953703703703702</v>
      </c>
      <c r="L27" s="25">
        <v>0.4229681069958848</v>
      </c>
      <c r="V27" s="25">
        <v>2.7777777777777777</v>
      </c>
      <c r="W27" s="25">
        <v>5.0</v>
      </c>
      <c r="X27" s="25">
        <v>9.194444444444445</v>
      </c>
      <c r="Y27" s="25">
        <v>1.838888888888889</v>
      </c>
      <c r="Z27" s="25">
        <v>0.3450617283950618</v>
      </c>
      <c r="AA27" s="25"/>
      <c r="AB27" s="25"/>
    </row>
    <row r="28">
      <c r="A28" s="9">
        <f>IFERROR(__xludf.DUMMYFUNCTION("""COMPUTED_VALUE"""),3.7777777777777777)</f>
        <v>3.777777778</v>
      </c>
      <c r="B28" s="9">
        <f>IFERROR(__xludf.DUMMYFUNCTION("""COMPUTED_VALUE"""),4.5)</f>
        <v>4.5</v>
      </c>
      <c r="C28" s="9">
        <f>IFERROR(__xludf.DUMMYFUNCTION("""COMPUTED_VALUE"""),3.7777777777777777)</f>
        <v>3.777777778</v>
      </c>
      <c r="D28" s="9">
        <f>IFERROR(__xludf.DUMMYFUNCTION("""COMPUTED_VALUE"""),3.3333333333333335)</f>
        <v>3.333333333</v>
      </c>
      <c r="E28" s="9">
        <f>IFERROR(__xludf.DUMMYFUNCTION("""COMPUTED_VALUE"""),4.0)</f>
        <v>4</v>
      </c>
      <c r="F28" s="9">
        <f>IFERROR(__xludf.DUMMYFUNCTION("""COMPUTED_VALUE"""),4.333333333333333)</f>
        <v>4.333333333</v>
      </c>
      <c r="H28" s="7" t="s">
        <v>85</v>
      </c>
      <c r="I28" s="25">
        <v>6.0</v>
      </c>
      <c r="J28" s="25">
        <v>19.75</v>
      </c>
      <c r="K28" s="25">
        <v>3.2916666666666665</v>
      </c>
      <c r="L28" s="25">
        <v>0.31535493827160493</v>
      </c>
      <c r="V28" s="25">
        <v>2.888888888888889</v>
      </c>
      <c r="W28" s="25">
        <v>5.0</v>
      </c>
      <c r="X28" s="25">
        <v>16.86111111111111</v>
      </c>
      <c r="Y28" s="25">
        <v>3.3722222222222222</v>
      </c>
      <c r="Z28" s="25">
        <v>0.3455246913580247</v>
      </c>
      <c r="AA28" s="25"/>
      <c r="AB28" s="25"/>
    </row>
    <row r="29">
      <c r="A29" s="9">
        <f>IFERROR(__xludf.DUMMYFUNCTION("""COMPUTED_VALUE"""),4.111111111111111)</f>
        <v>4.111111111</v>
      </c>
      <c r="B29" s="9">
        <f>IFERROR(__xludf.DUMMYFUNCTION("""COMPUTED_VALUE"""),4.75)</f>
        <v>4.75</v>
      </c>
      <c r="C29" s="9">
        <f>IFERROR(__xludf.DUMMYFUNCTION("""COMPUTED_VALUE"""),4.0)</f>
        <v>4</v>
      </c>
      <c r="D29" s="9">
        <f>IFERROR(__xludf.DUMMYFUNCTION("""COMPUTED_VALUE"""),4.0)</f>
        <v>4</v>
      </c>
      <c r="E29" s="9">
        <f>IFERROR(__xludf.DUMMYFUNCTION("""COMPUTED_VALUE"""),4.25)</f>
        <v>4.25</v>
      </c>
      <c r="F29" s="9">
        <f>IFERROR(__xludf.DUMMYFUNCTION("""COMPUTED_VALUE"""),5.0)</f>
        <v>5</v>
      </c>
      <c r="H29" s="7" t="s">
        <v>86</v>
      </c>
      <c r="I29" s="25">
        <v>6.0</v>
      </c>
      <c r="J29" s="25">
        <v>23.694444444444443</v>
      </c>
      <c r="K29" s="25">
        <v>3.949074074074074</v>
      </c>
      <c r="L29" s="25">
        <v>0.3414866255144033</v>
      </c>
      <c r="V29" s="25">
        <v>3.7777777777777777</v>
      </c>
      <c r="W29" s="25">
        <v>5.0</v>
      </c>
      <c r="X29" s="25">
        <v>19.916666666666664</v>
      </c>
      <c r="Y29" s="25">
        <v>3.983333333333333</v>
      </c>
      <c r="Z29" s="25">
        <v>0.4180555555555556</v>
      </c>
      <c r="AA29" s="25"/>
      <c r="AB29" s="25"/>
    </row>
    <row r="30">
      <c r="A30" s="9">
        <f>IFERROR(__xludf.DUMMYFUNCTION("""COMPUTED_VALUE"""),4.333333333333333)</f>
        <v>4.333333333</v>
      </c>
      <c r="B30" s="9">
        <f>IFERROR(__xludf.DUMMYFUNCTION("""COMPUTED_VALUE"""),4.75)</f>
        <v>4.75</v>
      </c>
      <c r="C30" s="9">
        <f>IFERROR(__xludf.DUMMYFUNCTION("""COMPUTED_VALUE"""),3.6666666666666665)</f>
        <v>3.666666667</v>
      </c>
      <c r="D30" s="9">
        <f>IFERROR(__xludf.DUMMYFUNCTION("""COMPUTED_VALUE"""),3.0)</f>
        <v>3</v>
      </c>
      <c r="E30" s="9">
        <f>IFERROR(__xludf.DUMMYFUNCTION("""COMPUTED_VALUE"""),4.75)</f>
        <v>4.75</v>
      </c>
      <c r="F30" s="9">
        <f>IFERROR(__xludf.DUMMYFUNCTION("""COMPUTED_VALUE"""),5.0)</f>
        <v>5</v>
      </c>
      <c r="H30" s="7" t="s">
        <v>87</v>
      </c>
      <c r="I30" s="25">
        <v>6.0</v>
      </c>
      <c r="J30" s="25">
        <v>29.27777777777778</v>
      </c>
      <c r="K30" s="25">
        <v>4.87962962962963</v>
      </c>
      <c r="L30" s="25">
        <v>0.04248971193415637</v>
      </c>
      <c r="V30" s="25">
        <v>4.777777777777778</v>
      </c>
      <c r="W30" s="25">
        <v>5.0</v>
      </c>
      <c r="X30" s="25">
        <v>24.5</v>
      </c>
      <c r="Y30" s="25">
        <v>4.9</v>
      </c>
      <c r="Z30" s="25">
        <v>0.049999999999999996</v>
      </c>
      <c r="AA30" s="25"/>
      <c r="AB30" s="25"/>
    </row>
    <row r="31">
      <c r="A31" s="9">
        <f>IFERROR(__xludf.DUMMYFUNCTION("""COMPUTED_VALUE"""),4.222222222222222)</f>
        <v>4.222222222</v>
      </c>
      <c r="B31" s="9">
        <f>IFERROR(__xludf.DUMMYFUNCTION("""COMPUTED_VALUE"""),5.0)</f>
        <v>5</v>
      </c>
      <c r="C31" s="9">
        <f>IFERROR(__xludf.DUMMYFUNCTION("""COMPUTED_VALUE"""),3.888888888888889)</f>
        <v>3.888888889</v>
      </c>
      <c r="D31" s="9">
        <f>IFERROR(__xludf.DUMMYFUNCTION("""COMPUTED_VALUE"""),4.333333333333333)</f>
        <v>4.333333333</v>
      </c>
      <c r="E31" s="9">
        <f>IFERROR(__xludf.DUMMYFUNCTION("""COMPUTED_VALUE"""),4.5)</f>
        <v>4.5</v>
      </c>
      <c r="F31" s="9">
        <f>IFERROR(__xludf.DUMMYFUNCTION("""COMPUTED_VALUE"""),4.666666666666667)</f>
        <v>4.666666667</v>
      </c>
      <c r="H31" s="7" t="s">
        <v>88</v>
      </c>
      <c r="I31" s="25">
        <v>6.0</v>
      </c>
      <c r="J31" s="25">
        <v>29.333333333333332</v>
      </c>
      <c r="K31" s="25">
        <v>4.888888888888888</v>
      </c>
      <c r="L31" s="25">
        <v>0.07407407407407414</v>
      </c>
      <c r="V31" s="25">
        <v>4.333333333333333</v>
      </c>
      <c r="W31" s="25">
        <v>5.0</v>
      </c>
      <c r="X31" s="25">
        <v>25.0</v>
      </c>
      <c r="Y31" s="25">
        <v>5.0</v>
      </c>
      <c r="Z31" s="25">
        <v>0.0</v>
      </c>
      <c r="AA31" s="25"/>
      <c r="AB31" s="25"/>
    </row>
    <row r="32">
      <c r="A32" s="9">
        <f>IFERROR(__xludf.DUMMYFUNCTION("""COMPUTED_VALUE"""),3.6666666666666665)</f>
        <v>3.666666667</v>
      </c>
      <c r="B32" s="9">
        <f>IFERROR(__xludf.DUMMYFUNCTION("""COMPUTED_VALUE"""),4.5)</f>
        <v>4.5</v>
      </c>
      <c r="C32" s="9">
        <f>IFERROR(__xludf.DUMMYFUNCTION("""COMPUTED_VALUE"""),3.6666666666666665)</f>
        <v>3.666666667</v>
      </c>
      <c r="D32" s="9">
        <f>IFERROR(__xludf.DUMMYFUNCTION("""COMPUTED_VALUE"""),4.0)</f>
        <v>4</v>
      </c>
      <c r="E32" s="9">
        <f>IFERROR(__xludf.DUMMYFUNCTION("""COMPUTED_VALUE"""),4.5)</f>
        <v>4.5</v>
      </c>
      <c r="F32" s="9">
        <f>IFERROR(__xludf.DUMMYFUNCTION("""COMPUTED_VALUE"""),5.0)</f>
        <v>5</v>
      </c>
      <c r="H32" s="7" t="s">
        <v>89</v>
      </c>
      <c r="I32" s="25">
        <v>6.0</v>
      </c>
      <c r="J32" s="25">
        <v>27.083333333333332</v>
      </c>
      <c r="K32" s="25">
        <v>4.513888888888888</v>
      </c>
      <c r="L32" s="25">
        <v>0.22276234567901243</v>
      </c>
      <c r="V32" s="25">
        <v>3.888888888888889</v>
      </c>
      <c r="W32" s="25">
        <v>5.0</v>
      </c>
      <c r="X32" s="25">
        <v>23.194444444444443</v>
      </c>
      <c r="Y32" s="25">
        <v>4.638888888888888</v>
      </c>
      <c r="Z32" s="25">
        <v>0.1612654320987656</v>
      </c>
      <c r="AA32" s="25"/>
      <c r="AB32" s="25"/>
    </row>
    <row r="33">
      <c r="A33" s="9">
        <f>IFERROR(__xludf.DUMMYFUNCTION("""COMPUTED_VALUE"""),3.5555555555555554)</f>
        <v>3.555555556</v>
      </c>
      <c r="B33" s="9">
        <f>IFERROR(__xludf.DUMMYFUNCTION("""COMPUTED_VALUE"""),4.0)</f>
        <v>4</v>
      </c>
      <c r="C33" s="9">
        <f>IFERROR(__xludf.DUMMYFUNCTION("""COMPUTED_VALUE"""),3.888888888888889)</f>
        <v>3.888888889</v>
      </c>
      <c r="D33" s="9">
        <f>IFERROR(__xludf.DUMMYFUNCTION("""COMPUTED_VALUE"""),4.333333333333333)</f>
        <v>4.333333333</v>
      </c>
      <c r="E33" s="9">
        <f>IFERROR(__xludf.DUMMYFUNCTION("""COMPUTED_VALUE"""),4.25)</f>
        <v>4.25</v>
      </c>
      <c r="F33" s="9">
        <f>IFERROR(__xludf.DUMMYFUNCTION("""COMPUTED_VALUE"""),4.666666666666667)</f>
        <v>4.666666667</v>
      </c>
      <c r="H33" s="7" t="s">
        <v>90</v>
      </c>
      <c r="I33" s="25">
        <v>6.0</v>
      </c>
      <c r="J33" s="25">
        <v>23.72222222222222</v>
      </c>
      <c r="K33" s="25">
        <v>3.9537037037037037</v>
      </c>
      <c r="L33" s="25">
        <v>0.17829218106995876</v>
      </c>
      <c r="V33" s="25">
        <v>3.7777777777777777</v>
      </c>
      <c r="W33" s="25">
        <v>5.0</v>
      </c>
      <c r="X33" s="25">
        <v>19.944444444444443</v>
      </c>
      <c r="Y33" s="25">
        <v>3.9888888888888885</v>
      </c>
      <c r="Z33" s="25">
        <v>0.21358024691358016</v>
      </c>
      <c r="AA33" s="25"/>
      <c r="AB33" s="25"/>
    </row>
    <row r="34">
      <c r="A34" s="9">
        <f>IFERROR(__xludf.DUMMYFUNCTION("""COMPUTED_VALUE"""),3.0)</f>
        <v>3</v>
      </c>
      <c r="B34" s="9">
        <f>IFERROR(__xludf.DUMMYFUNCTION("""COMPUTED_VALUE"""),4.5)</f>
        <v>4.5</v>
      </c>
      <c r="C34" s="9">
        <f>IFERROR(__xludf.DUMMYFUNCTION("""COMPUTED_VALUE"""),3.888888888888889)</f>
        <v>3.888888889</v>
      </c>
      <c r="D34" s="9">
        <f>IFERROR(__xludf.DUMMYFUNCTION("""COMPUTED_VALUE"""),4.666666666666667)</f>
        <v>4.666666667</v>
      </c>
      <c r="E34" s="9">
        <f>IFERROR(__xludf.DUMMYFUNCTION("""COMPUTED_VALUE"""),4.5)</f>
        <v>4.5</v>
      </c>
      <c r="F34" s="9">
        <f>IFERROR(__xludf.DUMMYFUNCTION("""COMPUTED_VALUE"""),3.6666666666666665)</f>
        <v>3.666666667</v>
      </c>
      <c r="H34" s="7" t="s">
        <v>91</v>
      </c>
      <c r="I34" s="25">
        <v>6.0</v>
      </c>
      <c r="J34" s="25">
        <v>26.11111111111111</v>
      </c>
      <c r="K34" s="25">
        <v>4.351851851851852</v>
      </c>
      <c r="L34" s="25">
        <v>0.17890946502057617</v>
      </c>
      <c r="V34" s="25">
        <v>4.111111111111111</v>
      </c>
      <c r="W34" s="25">
        <v>5.0</v>
      </c>
      <c r="X34" s="25">
        <v>22.0</v>
      </c>
      <c r="Y34" s="25">
        <v>4.4</v>
      </c>
      <c r="Z34" s="25">
        <v>0.20625</v>
      </c>
      <c r="AA34" s="25"/>
      <c r="AB34" s="25"/>
    </row>
    <row r="35">
      <c r="A35" s="9">
        <f>IFERROR(__xludf.DUMMYFUNCTION("""COMPUTED_VALUE"""),3.888888888888889)</f>
        <v>3.888888889</v>
      </c>
      <c r="B35" s="9">
        <f>IFERROR(__xludf.DUMMYFUNCTION("""COMPUTED_VALUE"""),4.25)</f>
        <v>4.25</v>
      </c>
      <c r="C35" s="9">
        <f>IFERROR(__xludf.DUMMYFUNCTION("""COMPUTED_VALUE"""),4.777777777777778)</f>
        <v>4.777777778</v>
      </c>
      <c r="D35" s="9">
        <f>IFERROR(__xludf.DUMMYFUNCTION("""COMPUTED_VALUE"""),4.666666666666667)</f>
        <v>4.666666667</v>
      </c>
      <c r="E35" s="9">
        <f>IFERROR(__xludf.DUMMYFUNCTION("""COMPUTED_VALUE"""),4.5)</f>
        <v>4.5</v>
      </c>
      <c r="F35" s="9">
        <f>IFERROR(__xludf.DUMMYFUNCTION("""COMPUTED_VALUE"""),5.0)</f>
        <v>5</v>
      </c>
      <c r="H35" s="7" t="s">
        <v>92</v>
      </c>
      <c r="I35" s="25">
        <v>6.0</v>
      </c>
      <c r="J35" s="25">
        <v>25.5</v>
      </c>
      <c r="K35" s="25">
        <v>4.25</v>
      </c>
      <c r="L35" s="25">
        <v>0.5944444444444444</v>
      </c>
      <c r="V35" s="25">
        <v>4.333333333333333</v>
      </c>
      <c r="W35" s="25">
        <v>5.0</v>
      </c>
      <c r="X35" s="25">
        <v>21.166666666666668</v>
      </c>
      <c r="Y35" s="25">
        <v>4.233333333333333</v>
      </c>
      <c r="Z35" s="25">
        <v>0.7409722222222224</v>
      </c>
      <c r="AA35" s="25"/>
      <c r="AB35" s="25"/>
    </row>
    <row r="36">
      <c r="A36" s="9">
        <f>IFERROR(__xludf.DUMMYFUNCTION("""COMPUTED_VALUE"""),3.111111111111111)</f>
        <v>3.111111111</v>
      </c>
      <c r="B36" s="9">
        <f>IFERROR(__xludf.DUMMYFUNCTION("""COMPUTED_VALUE"""),4.25)</f>
        <v>4.25</v>
      </c>
      <c r="C36" s="9">
        <f>IFERROR(__xludf.DUMMYFUNCTION("""COMPUTED_VALUE"""),3.888888888888889)</f>
        <v>3.888888889</v>
      </c>
      <c r="D36" s="9">
        <f>IFERROR(__xludf.DUMMYFUNCTION("""COMPUTED_VALUE"""),3.6666666666666665)</f>
        <v>3.666666667</v>
      </c>
      <c r="E36" s="9">
        <f>IFERROR(__xludf.DUMMYFUNCTION("""COMPUTED_VALUE"""),4.25)</f>
        <v>4.25</v>
      </c>
      <c r="F36" s="9">
        <f>IFERROR(__xludf.DUMMYFUNCTION("""COMPUTED_VALUE"""),4.333333333333333)</f>
        <v>4.333333333</v>
      </c>
      <c r="H36" s="7" t="s">
        <v>93</v>
      </c>
      <c r="I36" s="25">
        <v>6.0</v>
      </c>
      <c r="J36" s="25">
        <v>26.61111111111111</v>
      </c>
      <c r="K36" s="25">
        <v>4.435185185185185</v>
      </c>
      <c r="L36" s="25">
        <v>0.1461934156378601</v>
      </c>
      <c r="V36" s="25">
        <v>4.222222222222222</v>
      </c>
      <c r="W36" s="25">
        <v>5.0</v>
      </c>
      <c r="X36" s="25">
        <v>22.38888888888889</v>
      </c>
      <c r="Y36" s="25">
        <v>4.477777777777778</v>
      </c>
      <c r="Z36" s="25">
        <v>0.16913580246913587</v>
      </c>
      <c r="AA36" s="25"/>
      <c r="AB36" s="25"/>
    </row>
    <row r="37">
      <c r="A37" s="9">
        <f>IFERROR(__xludf.DUMMYFUNCTION("""COMPUTED_VALUE"""),4.0)</f>
        <v>4</v>
      </c>
      <c r="B37" s="9">
        <f>IFERROR(__xludf.DUMMYFUNCTION("""COMPUTED_VALUE"""),4.0)</f>
        <v>4</v>
      </c>
      <c r="C37" s="9">
        <f>IFERROR(__xludf.DUMMYFUNCTION("""COMPUTED_VALUE"""),3.888888888888889)</f>
        <v>3.888888889</v>
      </c>
      <c r="D37" s="9">
        <f>IFERROR(__xludf.DUMMYFUNCTION("""COMPUTED_VALUE"""),4.0)</f>
        <v>4</v>
      </c>
      <c r="E37" s="9">
        <f>IFERROR(__xludf.DUMMYFUNCTION("""COMPUTED_VALUE"""),3.75)</f>
        <v>3.75</v>
      </c>
      <c r="F37" s="9">
        <f>IFERROR(__xludf.DUMMYFUNCTION("""COMPUTED_VALUE"""),4.0)</f>
        <v>4</v>
      </c>
      <c r="H37" s="7" t="s">
        <v>94</v>
      </c>
      <c r="I37" s="25">
        <v>6.0</v>
      </c>
      <c r="J37" s="25">
        <v>25.333333333333336</v>
      </c>
      <c r="K37" s="25">
        <v>4.222222222222222</v>
      </c>
      <c r="L37" s="25">
        <v>0.2851851851851852</v>
      </c>
      <c r="V37" s="25">
        <v>3.6666666666666665</v>
      </c>
      <c r="W37" s="25">
        <v>5.0</v>
      </c>
      <c r="X37" s="25">
        <v>21.666666666666668</v>
      </c>
      <c r="Y37" s="25">
        <v>4.333333333333334</v>
      </c>
      <c r="Z37" s="25">
        <v>0.26388888888888895</v>
      </c>
      <c r="AA37" s="25"/>
      <c r="AB37" s="25"/>
    </row>
    <row r="38">
      <c r="A38" s="9">
        <f>IFERROR(__xludf.DUMMYFUNCTION("""COMPUTED_VALUE"""),3.6666666666666665)</f>
        <v>3.666666667</v>
      </c>
      <c r="B38" s="9">
        <f>IFERROR(__xludf.DUMMYFUNCTION("""COMPUTED_VALUE"""),4.25)</f>
        <v>4.25</v>
      </c>
      <c r="C38" s="9">
        <f>IFERROR(__xludf.DUMMYFUNCTION("""COMPUTED_VALUE"""),3.0)</f>
        <v>3</v>
      </c>
      <c r="D38" s="9">
        <f>IFERROR(__xludf.DUMMYFUNCTION("""COMPUTED_VALUE"""),4.0)</f>
        <v>4</v>
      </c>
      <c r="E38" s="9">
        <f>IFERROR(__xludf.DUMMYFUNCTION("""COMPUTED_VALUE"""),4.5)</f>
        <v>4.5</v>
      </c>
      <c r="F38" s="9">
        <f>IFERROR(__xludf.DUMMYFUNCTION("""COMPUTED_VALUE"""),5.0)</f>
        <v>5</v>
      </c>
      <c r="H38" s="7" t="s">
        <v>95</v>
      </c>
      <c r="I38" s="25">
        <v>6.0</v>
      </c>
      <c r="J38" s="25">
        <v>24.694444444444443</v>
      </c>
      <c r="K38" s="25">
        <v>4.1157407407407405</v>
      </c>
      <c r="L38" s="25">
        <v>0.14951131687242808</v>
      </c>
      <c r="V38" s="25">
        <v>3.5555555555555554</v>
      </c>
      <c r="W38" s="25">
        <v>5.0</v>
      </c>
      <c r="X38" s="25">
        <v>21.13888888888889</v>
      </c>
      <c r="Y38" s="25">
        <v>4.227777777777778</v>
      </c>
      <c r="Z38" s="25">
        <v>0.09274691358024698</v>
      </c>
      <c r="AA38" s="25"/>
      <c r="AB38" s="25"/>
    </row>
    <row r="39">
      <c r="A39" s="9">
        <f>IFERROR(__xludf.DUMMYFUNCTION("""COMPUTED_VALUE"""),3.4444444444444446)</f>
        <v>3.444444444</v>
      </c>
      <c r="B39" s="9">
        <f>IFERROR(__xludf.DUMMYFUNCTION("""COMPUTED_VALUE"""),5.0)</f>
        <v>5</v>
      </c>
      <c r="C39" s="9">
        <f>IFERROR(__xludf.DUMMYFUNCTION("""COMPUTED_VALUE"""),3.2222222222222223)</f>
        <v>3.222222222</v>
      </c>
      <c r="D39" s="9">
        <f>IFERROR(__xludf.DUMMYFUNCTION("""COMPUTED_VALUE"""),2.0)</f>
        <v>2</v>
      </c>
      <c r="E39" s="9">
        <f>IFERROR(__xludf.DUMMYFUNCTION("""COMPUTED_VALUE"""),4.0)</f>
        <v>4</v>
      </c>
      <c r="F39" s="9">
        <f>IFERROR(__xludf.DUMMYFUNCTION("""COMPUTED_VALUE"""),5.0)</f>
        <v>5</v>
      </c>
      <c r="H39" s="7" t="s">
        <v>96</v>
      </c>
      <c r="I39" s="25">
        <v>6.0</v>
      </c>
      <c r="J39" s="25">
        <v>24.22222222222222</v>
      </c>
      <c r="K39" s="25">
        <v>4.037037037037037</v>
      </c>
      <c r="L39" s="25">
        <v>0.4119341563786009</v>
      </c>
      <c r="V39" s="25">
        <v>3.0</v>
      </c>
      <c r="W39" s="25">
        <v>5.0</v>
      </c>
      <c r="X39" s="25">
        <v>21.22222222222222</v>
      </c>
      <c r="Y39" s="25">
        <v>4.2444444444444445</v>
      </c>
      <c r="Z39" s="25">
        <v>0.19228395061728407</v>
      </c>
      <c r="AA39" s="25"/>
      <c r="AB39" s="25"/>
    </row>
    <row r="40">
      <c r="A40" s="9">
        <f>IFERROR(__xludf.DUMMYFUNCTION("""COMPUTED_VALUE"""),4.0)</f>
        <v>4</v>
      </c>
      <c r="B40" s="9">
        <f>IFERROR(__xludf.DUMMYFUNCTION("""COMPUTED_VALUE"""),3.25)</f>
        <v>3.25</v>
      </c>
      <c r="C40" s="9">
        <f>IFERROR(__xludf.DUMMYFUNCTION("""COMPUTED_VALUE"""),3.4444444444444446)</f>
        <v>3.444444444</v>
      </c>
      <c r="D40" s="9">
        <f>IFERROR(__xludf.DUMMYFUNCTION("""COMPUTED_VALUE"""),3.6666666666666665)</f>
        <v>3.666666667</v>
      </c>
      <c r="E40" s="9">
        <f>IFERROR(__xludf.DUMMYFUNCTION("""COMPUTED_VALUE"""),3.5)</f>
        <v>3.5</v>
      </c>
      <c r="F40" s="9">
        <f>IFERROR(__xludf.DUMMYFUNCTION("""COMPUTED_VALUE"""),5.0)</f>
        <v>5</v>
      </c>
      <c r="H40" s="7" t="s">
        <v>97</v>
      </c>
      <c r="I40" s="25">
        <v>6.0</v>
      </c>
      <c r="J40" s="25">
        <v>27.083333333333336</v>
      </c>
      <c r="K40" s="25">
        <v>4.513888888888889</v>
      </c>
      <c r="L40" s="25">
        <v>0.15794753086419755</v>
      </c>
      <c r="V40" s="25">
        <v>3.888888888888889</v>
      </c>
      <c r="W40" s="25">
        <v>5.0</v>
      </c>
      <c r="X40" s="25">
        <v>23.194444444444446</v>
      </c>
      <c r="Y40" s="25">
        <v>4.638888888888889</v>
      </c>
      <c r="Z40" s="25">
        <v>0.08024691358024691</v>
      </c>
      <c r="AA40" s="25"/>
      <c r="AB40" s="25"/>
    </row>
    <row r="41">
      <c r="A41" s="9">
        <f>IFERROR(__xludf.DUMMYFUNCTION("""COMPUTED_VALUE"""),4.666666666666667)</f>
        <v>4.666666667</v>
      </c>
      <c r="B41" s="9">
        <f>IFERROR(__xludf.DUMMYFUNCTION("""COMPUTED_VALUE"""),5.0)</f>
        <v>5</v>
      </c>
      <c r="C41" s="9">
        <f>IFERROR(__xludf.DUMMYFUNCTION("""COMPUTED_VALUE"""),3.3333333333333335)</f>
        <v>3.333333333</v>
      </c>
      <c r="D41" s="9">
        <f>IFERROR(__xludf.DUMMYFUNCTION("""COMPUTED_VALUE"""),4.333333333333333)</f>
        <v>4.333333333</v>
      </c>
      <c r="E41" s="9">
        <f>IFERROR(__xludf.DUMMYFUNCTION("""COMPUTED_VALUE"""),4.25)</f>
        <v>4.25</v>
      </c>
      <c r="F41" s="9">
        <f>IFERROR(__xludf.DUMMYFUNCTION("""COMPUTED_VALUE"""),5.0)</f>
        <v>5</v>
      </c>
      <c r="H41" s="7" t="s">
        <v>98</v>
      </c>
      <c r="I41" s="25">
        <v>6.0</v>
      </c>
      <c r="J41" s="25">
        <v>23.499999999999996</v>
      </c>
      <c r="K41" s="25">
        <v>3.916666666666666</v>
      </c>
      <c r="L41" s="25">
        <v>0.2216049382716049</v>
      </c>
      <c r="V41" s="25">
        <v>3.111111111111111</v>
      </c>
      <c r="W41" s="25">
        <v>5.0</v>
      </c>
      <c r="X41" s="25">
        <v>20.388888888888886</v>
      </c>
      <c r="Y41" s="25">
        <v>4.0777777777777775</v>
      </c>
      <c r="Z41" s="25">
        <v>0.08233024691358025</v>
      </c>
      <c r="AA41" s="25"/>
      <c r="AB41" s="25"/>
    </row>
    <row r="42">
      <c r="A42" s="9">
        <f>IFERROR(__xludf.DUMMYFUNCTION("""COMPUTED_VALUE"""),2.7777777777777777)</f>
        <v>2.777777778</v>
      </c>
      <c r="B42" s="9">
        <f>IFERROR(__xludf.DUMMYFUNCTION("""COMPUTED_VALUE"""),4.25)</f>
        <v>4.25</v>
      </c>
      <c r="C42" s="9">
        <f>IFERROR(__xludf.DUMMYFUNCTION("""COMPUTED_VALUE"""),3.888888888888889)</f>
        <v>3.888888889</v>
      </c>
      <c r="D42" s="9">
        <f>IFERROR(__xludf.DUMMYFUNCTION("""COMPUTED_VALUE"""),3.3333333333333335)</f>
        <v>3.333333333</v>
      </c>
      <c r="E42" s="9">
        <f>IFERROR(__xludf.DUMMYFUNCTION("""COMPUTED_VALUE"""),4.0)</f>
        <v>4</v>
      </c>
      <c r="F42" s="9">
        <f>IFERROR(__xludf.DUMMYFUNCTION("""COMPUTED_VALUE"""),4.333333333333333)</f>
        <v>4.333333333</v>
      </c>
      <c r="H42" s="7" t="s">
        <v>99</v>
      </c>
      <c r="I42" s="25">
        <v>6.0</v>
      </c>
      <c r="J42" s="25">
        <v>23.63888888888889</v>
      </c>
      <c r="K42" s="25">
        <v>3.939814814814815</v>
      </c>
      <c r="L42" s="25">
        <v>0.010622427983539092</v>
      </c>
      <c r="V42" s="25">
        <v>4.0</v>
      </c>
      <c r="W42" s="25">
        <v>5.0</v>
      </c>
      <c r="X42" s="25">
        <v>19.63888888888889</v>
      </c>
      <c r="Y42" s="25">
        <v>3.927777777777778</v>
      </c>
      <c r="Z42" s="25">
        <v>0.01219135802469136</v>
      </c>
      <c r="AA42" s="25"/>
      <c r="AB42" s="25"/>
    </row>
    <row r="43">
      <c r="A43" s="9">
        <f>IFERROR(__xludf.DUMMYFUNCTION("""COMPUTED_VALUE"""),3.6666666666666665)</f>
        <v>3.666666667</v>
      </c>
      <c r="B43" s="9">
        <f>IFERROR(__xludf.DUMMYFUNCTION("""COMPUTED_VALUE"""),4.0)</f>
        <v>4</v>
      </c>
      <c r="C43" s="9">
        <f>IFERROR(__xludf.DUMMYFUNCTION("""COMPUTED_VALUE"""),3.6666666666666665)</f>
        <v>3.666666667</v>
      </c>
      <c r="D43" s="9">
        <f>IFERROR(__xludf.DUMMYFUNCTION("""COMPUTED_VALUE"""),3.3333333333333335)</f>
        <v>3.333333333</v>
      </c>
      <c r="E43" s="9">
        <f>IFERROR(__xludf.DUMMYFUNCTION("""COMPUTED_VALUE"""),3.75)</f>
        <v>3.75</v>
      </c>
      <c r="F43" s="9">
        <f>IFERROR(__xludf.DUMMYFUNCTION("""COMPUTED_VALUE"""),4.0)</f>
        <v>4</v>
      </c>
      <c r="H43" s="7" t="s">
        <v>100</v>
      </c>
      <c r="I43" s="25">
        <v>6.0</v>
      </c>
      <c r="J43" s="25">
        <v>24.416666666666668</v>
      </c>
      <c r="K43" s="25">
        <v>4.069444444444445</v>
      </c>
      <c r="L43" s="25">
        <v>0.4789351851851852</v>
      </c>
      <c r="V43" s="25">
        <v>3.6666666666666665</v>
      </c>
      <c r="W43" s="25">
        <v>5.0</v>
      </c>
      <c r="X43" s="25">
        <v>20.75</v>
      </c>
      <c r="Y43" s="25">
        <v>4.15</v>
      </c>
      <c r="Z43" s="25">
        <v>0.5499999999999999</v>
      </c>
      <c r="AA43" s="25"/>
      <c r="AB43" s="25"/>
    </row>
    <row r="44">
      <c r="A44" s="9">
        <f>IFERROR(__xludf.DUMMYFUNCTION("""COMPUTED_VALUE"""),3.888888888888889)</f>
        <v>3.888888889</v>
      </c>
      <c r="B44" s="9">
        <f>IFERROR(__xludf.DUMMYFUNCTION("""COMPUTED_VALUE"""),4.0)</f>
        <v>4</v>
      </c>
      <c r="C44" s="9">
        <f>IFERROR(__xludf.DUMMYFUNCTION("""COMPUTED_VALUE"""),3.5555555555555554)</f>
        <v>3.555555556</v>
      </c>
      <c r="D44" s="9">
        <f>IFERROR(__xludf.DUMMYFUNCTION("""COMPUTED_VALUE"""),4.0)</f>
        <v>4</v>
      </c>
      <c r="E44" s="9">
        <f>IFERROR(__xludf.DUMMYFUNCTION("""COMPUTED_VALUE"""),4.0)</f>
        <v>4</v>
      </c>
      <c r="F44" s="9">
        <f>IFERROR(__xludf.DUMMYFUNCTION("""COMPUTED_VALUE"""),3.6666666666666665)</f>
        <v>3.666666667</v>
      </c>
      <c r="H44" s="7" t="s">
        <v>101</v>
      </c>
      <c r="I44" s="25">
        <v>6.0</v>
      </c>
      <c r="J44" s="25">
        <v>22.666666666666664</v>
      </c>
      <c r="K44" s="25">
        <v>3.7777777777777772</v>
      </c>
      <c r="L44" s="25">
        <v>1.3234567901234568</v>
      </c>
      <c r="V44" s="25">
        <v>3.4444444444444446</v>
      </c>
      <c r="W44" s="25">
        <v>5.0</v>
      </c>
      <c r="X44" s="25">
        <v>19.22222222222222</v>
      </c>
      <c r="Y44" s="25">
        <v>3.844444444444444</v>
      </c>
      <c r="Z44" s="25">
        <v>1.6209876543209878</v>
      </c>
      <c r="AA44" s="25"/>
      <c r="AB44" s="25"/>
    </row>
    <row r="45">
      <c r="A45" s="9">
        <f>IFERROR(__xludf.DUMMYFUNCTION("""COMPUTED_VALUE"""),2.888888888888889)</f>
        <v>2.888888889</v>
      </c>
      <c r="B45" s="9">
        <f>IFERROR(__xludf.DUMMYFUNCTION("""COMPUTED_VALUE"""),3.75)</f>
        <v>3.75</v>
      </c>
      <c r="C45" s="9">
        <f>IFERROR(__xludf.DUMMYFUNCTION("""COMPUTED_VALUE"""),3.3333333333333335)</f>
        <v>3.333333333</v>
      </c>
      <c r="D45" s="9">
        <f>IFERROR(__xludf.DUMMYFUNCTION("""COMPUTED_VALUE"""),3.3333333333333335)</f>
        <v>3.333333333</v>
      </c>
      <c r="E45" s="9">
        <f>IFERROR(__xludf.DUMMYFUNCTION("""COMPUTED_VALUE"""),3.75)</f>
        <v>3.75</v>
      </c>
      <c r="F45" s="9">
        <f>IFERROR(__xludf.DUMMYFUNCTION("""COMPUTED_VALUE"""),4.0)</f>
        <v>4</v>
      </c>
      <c r="H45" s="7" t="s">
        <v>102</v>
      </c>
      <c r="I45" s="25">
        <v>6.0</v>
      </c>
      <c r="J45" s="25">
        <v>22.86111111111111</v>
      </c>
      <c r="K45" s="25">
        <v>3.810185185185185</v>
      </c>
      <c r="L45" s="25">
        <v>0.4032150205761317</v>
      </c>
      <c r="V45" s="25">
        <v>4.0</v>
      </c>
      <c r="W45" s="25">
        <v>5.0</v>
      </c>
      <c r="X45" s="25">
        <v>18.86111111111111</v>
      </c>
      <c r="Y45" s="25">
        <v>3.772222222222222</v>
      </c>
      <c r="Z45" s="25">
        <v>0.4932098765432098</v>
      </c>
      <c r="AA45" s="25"/>
      <c r="AB45" s="25"/>
    </row>
    <row r="46">
      <c r="A46" s="9">
        <f>IFERROR(__xludf.DUMMYFUNCTION("""COMPUTED_VALUE"""),4.0)</f>
        <v>4</v>
      </c>
      <c r="B46" s="9">
        <f>IFERROR(__xludf.DUMMYFUNCTION("""COMPUTED_VALUE"""),4.25)</f>
        <v>4.25</v>
      </c>
      <c r="C46" s="9">
        <f>IFERROR(__xludf.DUMMYFUNCTION("""COMPUTED_VALUE"""),3.6666666666666665)</f>
        <v>3.666666667</v>
      </c>
      <c r="D46" s="9">
        <f>IFERROR(__xludf.DUMMYFUNCTION("""COMPUTED_VALUE"""),3.6666666666666665)</f>
        <v>3.666666667</v>
      </c>
      <c r="E46" s="9">
        <f>IFERROR(__xludf.DUMMYFUNCTION("""COMPUTED_VALUE"""),3.75)</f>
        <v>3.75</v>
      </c>
      <c r="F46" s="9">
        <f>IFERROR(__xludf.DUMMYFUNCTION("""COMPUTED_VALUE"""),4.666666666666667)</f>
        <v>4.666666667</v>
      </c>
      <c r="H46" s="7" t="s">
        <v>103</v>
      </c>
      <c r="I46" s="25">
        <v>6.0</v>
      </c>
      <c r="J46" s="25">
        <v>26.583333333333332</v>
      </c>
      <c r="K46" s="25">
        <v>4.430555555555555</v>
      </c>
      <c r="L46" s="25">
        <v>0.3900462962962963</v>
      </c>
      <c r="V46" s="25">
        <v>4.666666666666667</v>
      </c>
      <c r="W46" s="25">
        <v>5.0</v>
      </c>
      <c r="X46" s="25">
        <v>21.916666666666664</v>
      </c>
      <c r="Y46" s="25">
        <v>4.383333333333333</v>
      </c>
      <c r="Z46" s="25">
        <v>0.47083333333333327</v>
      </c>
      <c r="AA46" s="25"/>
      <c r="AB46" s="25"/>
    </row>
    <row r="47">
      <c r="A47" s="9">
        <f>IFERROR(__xludf.DUMMYFUNCTION("""COMPUTED_VALUE"""),3.2222222222222223)</f>
        <v>3.222222222</v>
      </c>
      <c r="B47" s="9">
        <f>IFERROR(__xludf.DUMMYFUNCTION("""COMPUTED_VALUE"""),4.0)</f>
        <v>4</v>
      </c>
      <c r="C47" s="9">
        <f>IFERROR(__xludf.DUMMYFUNCTION("""COMPUTED_VALUE"""),3.5555555555555554)</f>
        <v>3.555555556</v>
      </c>
      <c r="D47" s="9">
        <f>IFERROR(__xludf.DUMMYFUNCTION("""COMPUTED_VALUE"""),3.0)</f>
        <v>3</v>
      </c>
      <c r="E47" s="9">
        <f>IFERROR(__xludf.DUMMYFUNCTION("""COMPUTED_VALUE"""),3.0)</f>
        <v>3</v>
      </c>
      <c r="F47" s="9">
        <f>IFERROR(__xludf.DUMMYFUNCTION("""COMPUTED_VALUE"""),4.666666666666667)</f>
        <v>4.666666667</v>
      </c>
      <c r="H47" s="7" t="s">
        <v>104</v>
      </c>
      <c r="I47" s="25">
        <v>6.0</v>
      </c>
      <c r="J47" s="25">
        <v>22.583333333333336</v>
      </c>
      <c r="K47" s="25">
        <v>3.7638888888888893</v>
      </c>
      <c r="L47" s="25">
        <v>0.35794753086419745</v>
      </c>
      <c r="V47" s="25">
        <v>2.7777777777777777</v>
      </c>
      <c r="W47" s="25">
        <v>5.0</v>
      </c>
      <c r="X47" s="25">
        <v>19.805555555555557</v>
      </c>
      <c r="Y47" s="25">
        <v>3.9611111111111112</v>
      </c>
      <c r="Z47" s="25">
        <v>0.15570987654320978</v>
      </c>
      <c r="AA47" s="25"/>
      <c r="AB47" s="25"/>
    </row>
    <row r="48">
      <c r="A48" s="9">
        <f>IFERROR(__xludf.DUMMYFUNCTION("""COMPUTED_VALUE"""),3.7777777777777777)</f>
        <v>3.777777778</v>
      </c>
      <c r="B48" s="9">
        <f>IFERROR(__xludf.DUMMYFUNCTION("""COMPUTED_VALUE"""),3.75)</f>
        <v>3.75</v>
      </c>
      <c r="C48" s="9">
        <f>IFERROR(__xludf.DUMMYFUNCTION("""COMPUTED_VALUE"""),3.7777777777777777)</f>
        <v>3.777777778</v>
      </c>
      <c r="D48" s="9">
        <f>IFERROR(__xludf.DUMMYFUNCTION("""COMPUTED_VALUE"""),4.0)</f>
        <v>4</v>
      </c>
      <c r="E48" s="9">
        <f>IFERROR(__xludf.DUMMYFUNCTION("""COMPUTED_VALUE"""),4.25)</f>
        <v>4.25</v>
      </c>
      <c r="F48" s="9">
        <f>IFERROR(__xludf.DUMMYFUNCTION("""COMPUTED_VALUE"""),3.3333333333333335)</f>
        <v>3.333333333</v>
      </c>
      <c r="H48" s="7" t="s">
        <v>105</v>
      </c>
      <c r="I48" s="25">
        <v>6.0</v>
      </c>
      <c r="J48" s="25">
        <v>22.416666666666668</v>
      </c>
      <c r="K48" s="25">
        <v>3.736111111111111</v>
      </c>
      <c r="L48" s="25">
        <v>0.0622685185185185</v>
      </c>
      <c r="V48" s="25">
        <v>3.6666666666666665</v>
      </c>
      <c r="W48" s="25">
        <v>5.0</v>
      </c>
      <c r="X48" s="25">
        <v>18.75</v>
      </c>
      <c r="Y48" s="25">
        <v>3.75</v>
      </c>
      <c r="Z48" s="25">
        <v>0.07638888888888887</v>
      </c>
      <c r="AA48" s="25"/>
      <c r="AB48" s="25"/>
    </row>
    <row r="49">
      <c r="A49" s="9">
        <f>IFERROR(__xludf.DUMMYFUNCTION("""COMPUTED_VALUE"""),3.5555555555555554)</f>
        <v>3.555555556</v>
      </c>
      <c r="B49" s="9">
        <f>IFERROR(__xludf.DUMMYFUNCTION("""COMPUTED_VALUE"""),3.75)</f>
        <v>3.75</v>
      </c>
      <c r="C49" s="9">
        <f>IFERROR(__xludf.DUMMYFUNCTION("""COMPUTED_VALUE"""),3.4444444444444446)</f>
        <v>3.444444444</v>
      </c>
      <c r="D49" s="9">
        <f>IFERROR(__xludf.DUMMYFUNCTION("""COMPUTED_VALUE"""),3.6666666666666665)</f>
        <v>3.666666667</v>
      </c>
      <c r="E49" s="9">
        <f>IFERROR(__xludf.DUMMYFUNCTION("""COMPUTED_VALUE"""),3.0)</f>
        <v>3</v>
      </c>
      <c r="F49" s="9">
        <f>IFERROR(__xludf.DUMMYFUNCTION("""COMPUTED_VALUE"""),4.0)</f>
        <v>4</v>
      </c>
      <c r="H49" s="7" t="s">
        <v>106</v>
      </c>
      <c r="I49" s="25">
        <v>6.0</v>
      </c>
      <c r="J49" s="25">
        <v>23.11111111111111</v>
      </c>
      <c r="K49" s="25">
        <v>3.8518518518518516</v>
      </c>
      <c r="L49" s="25">
        <v>0.03786008230452678</v>
      </c>
      <c r="V49" s="25">
        <v>3.888888888888889</v>
      </c>
      <c r="W49" s="25">
        <v>5.0</v>
      </c>
      <c r="X49" s="25">
        <v>19.22222222222222</v>
      </c>
      <c r="Y49" s="25">
        <v>3.844444444444444</v>
      </c>
      <c r="Z49" s="25">
        <v>0.04691358024691362</v>
      </c>
      <c r="AA49" s="25"/>
      <c r="AB49" s="25"/>
    </row>
    <row r="50">
      <c r="A50" s="9">
        <f>IFERROR(__xludf.DUMMYFUNCTION("""COMPUTED_VALUE"""),4.0)</f>
        <v>4</v>
      </c>
      <c r="B50" s="9">
        <f>IFERROR(__xludf.DUMMYFUNCTION("""COMPUTED_VALUE"""),4.0)</f>
        <v>4</v>
      </c>
      <c r="C50" s="9">
        <f>IFERROR(__xludf.DUMMYFUNCTION("""COMPUTED_VALUE"""),3.3333333333333335)</f>
        <v>3.333333333</v>
      </c>
      <c r="D50" s="9">
        <f>IFERROR(__xludf.DUMMYFUNCTION("""COMPUTED_VALUE"""),3.6666666666666665)</f>
        <v>3.666666667</v>
      </c>
      <c r="E50" s="9">
        <f>IFERROR(__xludf.DUMMYFUNCTION("""COMPUTED_VALUE"""),4.0)</f>
        <v>4</v>
      </c>
      <c r="F50" s="9">
        <f>IFERROR(__xludf.DUMMYFUNCTION("""COMPUTED_VALUE"""),4.0)</f>
        <v>4</v>
      </c>
      <c r="H50" s="7" t="s">
        <v>107</v>
      </c>
      <c r="I50" s="25">
        <v>6.0</v>
      </c>
      <c r="J50" s="25">
        <v>21.055555555555557</v>
      </c>
      <c r="K50" s="25">
        <v>3.5092592592592595</v>
      </c>
      <c r="L50" s="25">
        <v>0.16069958847736626</v>
      </c>
      <c r="V50" s="25">
        <v>2.888888888888889</v>
      </c>
      <c r="W50" s="25">
        <v>5.0</v>
      </c>
      <c r="X50" s="25">
        <v>18.166666666666668</v>
      </c>
      <c r="Y50" s="25">
        <v>3.6333333333333337</v>
      </c>
      <c r="Z50" s="25">
        <v>0.08541666666666663</v>
      </c>
      <c r="AA50" s="25"/>
      <c r="AB50" s="25"/>
    </row>
    <row r="51">
      <c r="A51" s="9">
        <f>IFERROR(__xludf.DUMMYFUNCTION("""COMPUTED_VALUE"""),3.0)</f>
        <v>3</v>
      </c>
      <c r="B51" s="9">
        <f>IFERROR(__xludf.DUMMYFUNCTION("""COMPUTED_VALUE"""),4.25)</f>
        <v>4.25</v>
      </c>
      <c r="C51" s="9">
        <f>IFERROR(__xludf.DUMMYFUNCTION("""COMPUTED_VALUE"""),3.888888888888889)</f>
        <v>3.888888889</v>
      </c>
      <c r="D51" s="9">
        <f>IFERROR(__xludf.DUMMYFUNCTION("""COMPUTED_VALUE"""),4.0)</f>
        <v>4</v>
      </c>
      <c r="E51" s="9">
        <f>IFERROR(__xludf.DUMMYFUNCTION("""COMPUTED_VALUE"""),4.25)</f>
        <v>4.25</v>
      </c>
      <c r="F51" s="9">
        <f>IFERROR(__xludf.DUMMYFUNCTION("""COMPUTED_VALUE"""),5.0)</f>
        <v>5</v>
      </c>
      <c r="H51" s="7" t="s">
        <v>108</v>
      </c>
      <c r="I51" s="25">
        <v>6.0</v>
      </c>
      <c r="J51" s="25">
        <v>24.0</v>
      </c>
      <c r="K51" s="25">
        <v>4.0</v>
      </c>
      <c r="L51" s="25">
        <v>0.15833333333333344</v>
      </c>
      <c r="V51" s="25">
        <v>4.0</v>
      </c>
      <c r="W51" s="25">
        <v>5.0</v>
      </c>
      <c r="X51" s="25">
        <v>20.0</v>
      </c>
      <c r="Y51" s="25">
        <v>4.0</v>
      </c>
      <c r="Z51" s="25">
        <v>0.1979166666666668</v>
      </c>
      <c r="AA51" s="25"/>
      <c r="AB51" s="25"/>
    </row>
    <row r="52">
      <c r="A52" s="9">
        <f>IFERROR(__xludf.DUMMYFUNCTION("""COMPUTED_VALUE"""),4.0)</f>
        <v>4</v>
      </c>
      <c r="B52" s="9">
        <f>IFERROR(__xludf.DUMMYFUNCTION("""COMPUTED_VALUE"""),4.0)</f>
        <v>4</v>
      </c>
      <c r="C52" s="9">
        <f>IFERROR(__xludf.DUMMYFUNCTION("""COMPUTED_VALUE"""),4.0)</f>
        <v>4</v>
      </c>
      <c r="D52" s="9">
        <f>IFERROR(__xludf.DUMMYFUNCTION("""COMPUTED_VALUE"""),4.666666666666667)</f>
        <v>4.666666667</v>
      </c>
      <c r="E52" s="9">
        <f>IFERROR(__xludf.DUMMYFUNCTION("""COMPUTED_VALUE"""),4.25)</f>
        <v>4.25</v>
      </c>
      <c r="F52" s="9">
        <f>IFERROR(__xludf.DUMMYFUNCTION("""COMPUTED_VALUE"""),5.0)</f>
        <v>5</v>
      </c>
      <c r="H52" s="7" t="s">
        <v>109</v>
      </c>
      <c r="I52" s="25">
        <v>6.0</v>
      </c>
      <c r="J52" s="25">
        <v>21.444444444444443</v>
      </c>
      <c r="K52" s="25">
        <v>3.574074074074074</v>
      </c>
      <c r="L52" s="25">
        <v>0.43168724279835413</v>
      </c>
      <c r="V52" s="25">
        <v>3.2222222222222223</v>
      </c>
      <c r="W52" s="25">
        <v>5.0</v>
      </c>
      <c r="X52" s="25">
        <v>18.22222222222222</v>
      </c>
      <c r="Y52" s="25">
        <v>3.6444444444444444</v>
      </c>
      <c r="Z52" s="25">
        <v>0.5024691358024693</v>
      </c>
      <c r="AA52" s="25"/>
      <c r="AB52" s="25"/>
    </row>
    <row r="53">
      <c r="A53" s="9">
        <f>IFERROR(__xludf.DUMMYFUNCTION("""COMPUTED_VALUE"""),3.2222222222222223)</f>
        <v>3.222222222</v>
      </c>
      <c r="B53" s="9">
        <f>IFERROR(__xludf.DUMMYFUNCTION("""COMPUTED_VALUE"""),4.5)</f>
        <v>4.5</v>
      </c>
      <c r="C53" s="9">
        <f>IFERROR(__xludf.DUMMYFUNCTION("""COMPUTED_VALUE"""),3.6666666666666665)</f>
        <v>3.666666667</v>
      </c>
      <c r="D53" s="9">
        <f>IFERROR(__xludf.DUMMYFUNCTION("""COMPUTED_VALUE"""),3.6666666666666665)</f>
        <v>3.666666667</v>
      </c>
      <c r="E53" s="9">
        <f>IFERROR(__xludf.DUMMYFUNCTION("""COMPUTED_VALUE"""),4.0)</f>
        <v>4</v>
      </c>
      <c r="F53" s="9">
        <f>IFERROR(__xludf.DUMMYFUNCTION("""COMPUTED_VALUE"""),4.666666666666667)</f>
        <v>4.666666667</v>
      </c>
      <c r="H53" s="7" t="s">
        <v>110</v>
      </c>
      <c r="I53" s="25">
        <v>6.0</v>
      </c>
      <c r="J53" s="25">
        <v>22.88888888888889</v>
      </c>
      <c r="K53" s="25">
        <v>3.814814814814815</v>
      </c>
      <c r="L53" s="25">
        <v>0.09248971193415635</v>
      </c>
      <c r="V53" s="25">
        <v>3.7777777777777777</v>
      </c>
      <c r="W53" s="25">
        <v>5.0</v>
      </c>
      <c r="X53" s="25">
        <v>19.11111111111111</v>
      </c>
      <c r="Y53" s="25">
        <v>3.822222222222222</v>
      </c>
      <c r="Z53" s="25">
        <v>0.1152006172839506</v>
      </c>
      <c r="AA53" s="25"/>
      <c r="AB53" s="25"/>
    </row>
    <row r="54">
      <c r="A54" s="9">
        <f>IFERROR(__xludf.DUMMYFUNCTION("""COMPUTED_VALUE"""),3.111111111111111)</f>
        <v>3.111111111</v>
      </c>
      <c r="B54" s="9">
        <f>IFERROR(__xludf.DUMMYFUNCTION("""COMPUTED_VALUE"""),3.75)</f>
        <v>3.75</v>
      </c>
      <c r="C54" s="9">
        <f>IFERROR(__xludf.DUMMYFUNCTION("""COMPUTED_VALUE"""),4.0)</f>
        <v>4</v>
      </c>
      <c r="D54" s="9">
        <f>IFERROR(__xludf.DUMMYFUNCTION("""COMPUTED_VALUE"""),3.6666666666666665)</f>
        <v>3.666666667</v>
      </c>
      <c r="E54" s="9">
        <f>IFERROR(__xludf.DUMMYFUNCTION("""COMPUTED_VALUE"""),4.5)</f>
        <v>4.5</v>
      </c>
      <c r="F54" s="9">
        <f>IFERROR(__xludf.DUMMYFUNCTION("""COMPUTED_VALUE"""),5.0)</f>
        <v>5</v>
      </c>
      <c r="H54" s="7" t="s">
        <v>111</v>
      </c>
      <c r="I54" s="25">
        <v>6.0</v>
      </c>
      <c r="J54" s="25">
        <v>21.416666666666664</v>
      </c>
      <c r="K54" s="25">
        <v>3.569444444444444</v>
      </c>
      <c r="L54" s="25">
        <v>0.11350308641975307</v>
      </c>
      <c r="V54" s="25">
        <v>3.5555555555555554</v>
      </c>
      <c r="W54" s="25">
        <v>5.0</v>
      </c>
      <c r="X54" s="25">
        <v>17.86111111111111</v>
      </c>
      <c r="Y54" s="25">
        <v>3.572222222222222</v>
      </c>
      <c r="Z54" s="25">
        <v>0.141820987654321</v>
      </c>
      <c r="AA54" s="25"/>
      <c r="AB54" s="25"/>
    </row>
    <row r="55">
      <c r="A55" s="9">
        <f>IFERROR(__xludf.DUMMYFUNCTION("""COMPUTED_VALUE"""),3.4444444444444446)</f>
        <v>3.444444444</v>
      </c>
      <c r="B55" s="9">
        <f>IFERROR(__xludf.DUMMYFUNCTION("""COMPUTED_VALUE"""),3.75)</f>
        <v>3.75</v>
      </c>
      <c r="C55" s="9">
        <f>IFERROR(__xludf.DUMMYFUNCTION("""COMPUTED_VALUE"""),3.2222222222222223)</f>
        <v>3.222222222</v>
      </c>
      <c r="D55" s="9">
        <f>IFERROR(__xludf.DUMMYFUNCTION("""COMPUTED_VALUE"""),3.3333333333333335)</f>
        <v>3.333333333</v>
      </c>
      <c r="E55" s="9">
        <f>IFERROR(__xludf.DUMMYFUNCTION("""COMPUTED_VALUE"""),4.25)</f>
        <v>4.25</v>
      </c>
      <c r="F55" s="9">
        <f>IFERROR(__xludf.DUMMYFUNCTION("""COMPUTED_VALUE"""),4.666666666666667)</f>
        <v>4.666666667</v>
      </c>
      <c r="H55" s="7" t="s">
        <v>112</v>
      </c>
      <c r="I55" s="25">
        <v>6.0</v>
      </c>
      <c r="J55" s="25">
        <v>23.0</v>
      </c>
      <c r="K55" s="25">
        <v>3.8333333333333335</v>
      </c>
      <c r="L55" s="25">
        <v>0.07777777777777775</v>
      </c>
      <c r="V55" s="25">
        <v>4.0</v>
      </c>
      <c r="W55" s="25">
        <v>5.0</v>
      </c>
      <c r="X55" s="25">
        <v>19.0</v>
      </c>
      <c r="Y55" s="25">
        <v>3.8</v>
      </c>
      <c r="Z55" s="25">
        <v>0.08888888888888886</v>
      </c>
      <c r="AA55" s="25"/>
      <c r="AB55" s="25"/>
    </row>
    <row r="56">
      <c r="A56" s="9">
        <f>IFERROR(__xludf.DUMMYFUNCTION("""COMPUTED_VALUE"""),3.3333333333333335)</f>
        <v>3.333333333</v>
      </c>
      <c r="B56" s="9">
        <f>IFERROR(__xludf.DUMMYFUNCTION("""COMPUTED_VALUE"""),3.25)</f>
        <v>3.25</v>
      </c>
      <c r="C56" s="9">
        <f>IFERROR(__xludf.DUMMYFUNCTION("""COMPUTED_VALUE"""),3.5555555555555554)</f>
        <v>3.555555556</v>
      </c>
      <c r="D56" s="9">
        <f>IFERROR(__xludf.DUMMYFUNCTION("""COMPUTED_VALUE"""),3.6666666666666665)</f>
        <v>3.666666667</v>
      </c>
      <c r="E56" s="9">
        <f>IFERROR(__xludf.DUMMYFUNCTION("""COMPUTED_VALUE"""),4.0)</f>
        <v>4</v>
      </c>
      <c r="F56" s="9">
        <f>IFERROR(__xludf.DUMMYFUNCTION("""COMPUTED_VALUE"""),4.666666666666667)</f>
        <v>4.666666667</v>
      </c>
      <c r="H56" s="7" t="s">
        <v>113</v>
      </c>
      <c r="I56" s="25">
        <v>6.0</v>
      </c>
      <c r="J56" s="25">
        <v>24.38888888888889</v>
      </c>
      <c r="K56" s="25">
        <v>4.064814814814815</v>
      </c>
      <c r="L56" s="25">
        <v>0.42242798353909466</v>
      </c>
      <c r="V56" s="25">
        <v>3.0</v>
      </c>
      <c r="W56" s="25">
        <v>5.0</v>
      </c>
      <c r="X56" s="25">
        <v>21.38888888888889</v>
      </c>
      <c r="Y56" s="25">
        <v>4.277777777777778</v>
      </c>
      <c r="Z56" s="25">
        <v>0.18788580246913578</v>
      </c>
      <c r="AA56" s="25"/>
      <c r="AB56" s="25"/>
    </row>
    <row r="57">
      <c r="A57" s="9">
        <f>IFERROR(__xludf.DUMMYFUNCTION("""COMPUTED_VALUE"""),3.3333333333333335)</f>
        <v>3.333333333</v>
      </c>
      <c r="B57" s="9">
        <f>IFERROR(__xludf.DUMMYFUNCTION("""COMPUTED_VALUE"""),4.25)</f>
        <v>4.25</v>
      </c>
      <c r="C57" s="9">
        <f>IFERROR(__xludf.DUMMYFUNCTION("""COMPUTED_VALUE"""),3.6666666666666665)</f>
        <v>3.666666667</v>
      </c>
      <c r="D57" s="9">
        <f>IFERROR(__xludf.DUMMYFUNCTION("""COMPUTED_VALUE"""),4.333333333333333)</f>
        <v>4.333333333</v>
      </c>
      <c r="E57" s="9">
        <f>IFERROR(__xludf.DUMMYFUNCTION("""COMPUTED_VALUE"""),4.25)</f>
        <v>4.25</v>
      </c>
      <c r="F57" s="9">
        <f>IFERROR(__xludf.DUMMYFUNCTION("""COMPUTED_VALUE"""),5.0)</f>
        <v>5</v>
      </c>
      <c r="H57" s="7" t="s">
        <v>114</v>
      </c>
      <c r="I57" s="25">
        <v>6.0</v>
      </c>
      <c r="J57" s="25">
        <v>25.916666666666668</v>
      </c>
      <c r="K57" s="25">
        <v>4.319444444444445</v>
      </c>
      <c r="L57" s="25">
        <v>0.17893518518518522</v>
      </c>
      <c r="V57" s="25">
        <v>4.0</v>
      </c>
      <c r="W57" s="25">
        <v>5.0</v>
      </c>
      <c r="X57" s="25">
        <v>21.916666666666668</v>
      </c>
      <c r="Y57" s="25">
        <v>4.383333333333334</v>
      </c>
      <c r="Z57" s="25">
        <v>0.1930555555555556</v>
      </c>
      <c r="AA57" s="25"/>
      <c r="AB57" s="25"/>
    </row>
    <row r="58">
      <c r="A58" s="9">
        <f>IFERROR(__xludf.DUMMYFUNCTION("""COMPUTED_VALUE"""),3.5555555555555554)</f>
        <v>3.555555556</v>
      </c>
      <c r="B58" s="9">
        <f>IFERROR(__xludf.DUMMYFUNCTION("""COMPUTED_VALUE"""),4.5)</f>
        <v>4.5</v>
      </c>
      <c r="C58" s="9">
        <f>IFERROR(__xludf.DUMMYFUNCTION("""COMPUTED_VALUE"""),4.0)</f>
        <v>4</v>
      </c>
      <c r="D58" s="9">
        <f>IFERROR(__xludf.DUMMYFUNCTION("""COMPUTED_VALUE"""),4.0)</f>
        <v>4</v>
      </c>
      <c r="E58" s="9">
        <f>IFERROR(__xludf.DUMMYFUNCTION("""COMPUTED_VALUE"""),4.25)</f>
        <v>4.25</v>
      </c>
      <c r="F58" s="9">
        <f>IFERROR(__xludf.DUMMYFUNCTION("""COMPUTED_VALUE"""),4.666666666666667)</f>
        <v>4.666666667</v>
      </c>
      <c r="H58" s="7" t="s">
        <v>115</v>
      </c>
      <c r="I58" s="25">
        <v>6.0</v>
      </c>
      <c r="J58" s="25">
        <v>23.72222222222222</v>
      </c>
      <c r="K58" s="25">
        <v>3.9537037037037037</v>
      </c>
      <c r="L58" s="25">
        <v>0.3017489711934157</v>
      </c>
      <c r="V58" s="25">
        <v>3.2222222222222223</v>
      </c>
      <c r="W58" s="25">
        <v>5.0</v>
      </c>
      <c r="X58" s="25">
        <v>20.5</v>
      </c>
      <c r="Y58" s="25">
        <v>4.1</v>
      </c>
      <c r="Z58" s="25">
        <v>0.2166666666666668</v>
      </c>
      <c r="AA58" s="25"/>
      <c r="AB58" s="25"/>
    </row>
    <row r="59">
      <c r="A59" s="9">
        <f>IFERROR(__xludf.DUMMYFUNCTION("""COMPUTED_VALUE"""),3.888888888888889)</f>
        <v>3.888888889</v>
      </c>
      <c r="B59" s="9">
        <f>IFERROR(__xludf.DUMMYFUNCTION("""COMPUTED_VALUE"""),4.75)</f>
        <v>4.75</v>
      </c>
      <c r="C59" s="9">
        <f>IFERROR(__xludf.DUMMYFUNCTION("""COMPUTED_VALUE"""),4.111111111111111)</f>
        <v>4.111111111</v>
      </c>
      <c r="D59" s="9">
        <f>IFERROR(__xludf.DUMMYFUNCTION("""COMPUTED_VALUE"""),4.0)</f>
        <v>4</v>
      </c>
      <c r="E59" s="9">
        <f>IFERROR(__xludf.DUMMYFUNCTION("""COMPUTED_VALUE"""),4.0)</f>
        <v>4</v>
      </c>
      <c r="F59" s="9">
        <f>IFERROR(__xludf.DUMMYFUNCTION("""COMPUTED_VALUE"""),5.0)</f>
        <v>5</v>
      </c>
      <c r="H59" s="7" t="s">
        <v>116</v>
      </c>
      <c r="I59" s="25">
        <v>6.0</v>
      </c>
      <c r="J59" s="25">
        <v>24.027777777777775</v>
      </c>
      <c r="K59" s="25">
        <v>4.004629629629629</v>
      </c>
      <c r="L59" s="25">
        <v>0.44272119341563787</v>
      </c>
      <c r="V59" s="25">
        <v>3.111111111111111</v>
      </c>
      <c r="W59" s="25">
        <v>5.0</v>
      </c>
      <c r="X59" s="25">
        <v>20.916666666666664</v>
      </c>
      <c r="Y59" s="25">
        <v>4.183333333333333</v>
      </c>
      <c r="Z59" s="25">
        <v>0.31388888888888894</v>
      </c>
      <c r="AA59" s="25"/>
      <c r="AB59" s="25"/>
    </row>
    <row r="60">
      <c r="A60" s="9">
        <f>IFERROR(__xludf.DUMMYFUNCTION("""COMPUTED_VALUE"""),3.5555555555555554)</f>
        <v>3.555555556</v>
      </c>
      <c r="B60" s="9">
        <f>IFERROR(__xludf.DUMMYFUNCTION("""COMPUTED_VALUE"""),4.25)</f>
        <v>4.25</v>
      </c>
      <c r="C60" s="9">
        <f>IFERROR(__xludf.DUMMYFUNCTION("""COMPUTED_VALUE"""),3.3333333333333335)</f>
        <v>3.333333333</v>
      </c>
      <c r="D60" s="9">
        <f>IFERROR(__xludf.DUMMYFUNCTION("""COMPUTED_VALUE"""),4.0)</f>
        <v>4</v>
      </c>
      <c r="E60" s="9">
        <f>IFERROR(__xludf.DUMMYFUNCTION("""COMPUTED_VALUE"""),4.25)</f>
        <v>4.25</v>
      </c>
      <c r="F60" s="9">
        <f>IFERROR(__xludf.DUMMYFUNCTION("""COMPUTED_VALUE"""),4.666666666666667)</f>
        <v>4.666666667</v>
      </c>
      <c r="H60" s="7" t="s">
        <v>117</v>
      </c>
      <c r="I60" s="25">
        <v>6.0</v>
      </c>
      <c r="J60" s="25">
        <v>22.66666666666667</v>
      </c>
      <c r="K60" s="25">
        <v>3.7777777777777786</v>
      </c>
      <c r="L60" s="25">
        <v>0.32623456790123456</v>
      </c>
      <c r="V60" s="25">
        <v>3.4444444444444446</v>
      </c>
      <c r="W60" s="25">
        <v>5.0</v>
      </c>
      <c r="X60" s="25">
        <v>19.222222222222225</v>
      </c>
      <c r="Y60" s="25">
        <v>3.844444444444445</v>
      </c>
      <c r="Z60" s="25">
        <v>0.37445987654320995</v>
      </c>
      <c r="AA60" s="25"/>
      <c r="AB60" s="25"/>
    </row>
    <row r="61">
      <c r="A61" s="9">
        <f>IFERROR(__xludf.DUMMYFUNCTION("""COMPUTED_VALUE"""),4.111111111111111)</f>
        <v>4.111111111</v>
      </c>
      <c r="B61" s="9">
        <f>IFERROR(__xludf.DUMMYFUNCTION("""COMPUTED_VALUE"""),4.5)</f>
        <v>4.5</v>
      </c>
      <c r="C61" s="9">
        <f>IFERROR(__xludf.DUMMYFUNCTION("""COMPUTED_VALUE"""),3.6666666666666665)</f>
        <v>3.666666667</v>
      </c>
      <c r="D61" s="9">
        <f>IFERROR(__xludf.DUMMYFUNCTION("""COMPUTED_VALUE"""),4.666666666666667)</f>
        <v>4.666666667</v>
      </c>
      <c r="E61" s="9">
        <f>IFERROR(__xludf.DUMMYFUNCTION("""COMPUTED_VALUE"""),4.75)</f>
        <v>4.75</v>
      </c>
      <c r="F61" s="9">
        <f>IFERROR(__xludf.DUMMYFUNCTION("""COMPUTED_VALUE"""),5.0)</f>
        <v>5</v>
      </c>
      <c r="H61" s="7" t="s">
        <v>118</v>
      </c>
      <c r="I61" s="25">
        <v>6.0</v>
      </c>
      <c r="J61" s="25">
        <v>22.47222222222222</v>
      </c>
      <c r="K61" s="25">
        <v>3.7453703703703702</v>
      </c>
      <c r="L61" s="25">
        <v>0.27420267489711947</v>
      </c>
      <c r="V61" s="25">
        <v>3.3333333333333335</v>
      </c>
      <c r="W61" s="25">
        <v>5.0</v>
      </c>
      <c r="X61" s="25">
        <v>19.13888888888889</v>
      </c>
      <c r="Y61" s="25">
        <v>3.827777777777778</v>
      </c>
      <c r="Z61" s="25">
        <v>0.29182098765432113</v>
      </c>
      <c r="AA61" s="25"/>
      <c r="AB61" s="25"/>
    </row>
    <row r="62">
      <c r="A62" s="9">
        <f>IFERROR(__xludf.DUMMYFUNCTION("""COMPUTED_VALUE"""),3.6666666666666665)</f>
        <v>3.666666667</v>
      </c>
      <c r="B62" s="9">
        <f>IFERROR(__xludf.DUMMYFUNCTION("""COMPUTED_VALUE"""),4.5)</f>
        <v>4.5</v>
      </c>
      <c r="C62" s="9">
        <f>IFERROR(__xludf.DUMMYFUNCTION("""COMPUTED_VALUE"""),4.777777777777778)</f>
        <v>4.777777778</v>
      </c>
      <c r="D62" s="9">
        <f>IFERROR(__xludf.DUMMYFUNCTION("""COMPUTED_VALUE"""),3.6666666666666665)</f>
        <v>3.666666667</v>
      </c>
      <c r="E62" s="9">
        <f>IFERROR(__xludf.DUMMYFUNCTION("""COMPUTED_VALUE"""),4.0)</f>
        <v>4</v>
      </c>
      <c r="F62" s="9">
        <f>IFERROR(__xludf.DUMMYFUNCTION("""COMPUTED_VALUE"""),4.666666666666667)</f>
        <v>4.666666667</v>
      </c>
      <c r="H62" s="7" t="s">
        <v>119</v>
      </c>
      <c r="I62" s="25">
        <v>6.0</v>
      </c>
      <c r="J62" s="25">
        <v>24.833333333333332</v>
      </c>
      <c r="K62" s="25">
        <v>4.138888888888888</v>
      </c>
      <c r="L62" s="25">
        <v>0.33518518518518514</v>
      </c>
      <c r="V62" s="25">
        <v>3.3333333333333335</v>
      </c>
      <c r="W62" s="25">
        <v>5.0</v>
      </c>
      <c r="X62" s="25">
        <v>21.5</v>
      </c>
      <c r="Y62" s="25">
        <v>4.3</v>
      </c>
      <c r="Z62" s="25">
        <v>0.2243055555555556</v>
      </c>
      <c r="AA62" s="25"/>
      <c r="AB62" s="25"/>
    </row>
    <row r="63">
      <c r="A63" s="9">
        <f>IFERROR(__xludf.DUMMYFUNCTION("""COMPUTED_VALUE"""),3.4444444444444446)</f>
        <v>3.444444444</v>
      </c>
      <c r="B63" s="9">
        <f>IFERROR(__xludf.DUMMYFUNCTION("""COMPUTED_VALUE"""),4.5)</f>
        <v>4.5</v>
      </c>
      <c r="C63" s="9">
        <f>IFERROR(__xludf.DUMMYFUNCTION("""COMPUTED_VALUE"""),4.0)</f>
        <v>4</v>
      </c>
      <c r="D63" s="9">
        <f>IFERROR(__xludf.DUMMYFUNCTION("""COMPUTED_VALUE"""),3.3333333333333335)</f>
        <v>3.333333333</v>
      </c>
      <c r="E63" s="9">
        <f>IFERROR(__xludf.DUMMYFUNCTION("""COMPUTED_VALUE"""),4.25)</f>
        <v>4.25</v>
      </c>
      <c r="F63" s="9">
        <f>IFERROR(__xludf.DUMMYFUNCTION("""COMPUTED_VALUE"""),4.333333333333333)</f>
        <v>4.333333333</v>
      </c>
      <c r="H63" s="7" t="s">
        <v>120</v>
      </c>
      <c r="I63" s="25">
        <v>6.0</v>
      </c>
      <c r="J63" s="25">
        <v>24.97222222222222</v>
      </c>
      <c r="K63" s="25">
        <v>4.162037037037037</v>
      </c>
      <c r="L63" s="25">
        <v>0.15938786008230463</v>
      </c>
      <c r="V63" s="25">
        <v>3.5555555555555554</v>
      </c>
      <c r="W63" s="25">
        <v>5.0</v>
      </c>
      <c r="X63" s="25">
        <v>21.416666666666668</v>
      </c>
      <c r="Y63" s="25">
        <v>4.283333333333333</v>
      </c>
      <c r="Z63" s="25">
        <v>0.08888888888888895</v>
      </c>
      <c r="AA63" s="25"/>
      <c r="AB63" s="25"/>
    </row>
    <row r="64">
      <c r="A64" s="9">
        <f>IFERROR(__xludf.DUMMYFUNCTION("""COMPUTED_VALUE"""),3.888888888888889)</f>
        <v>3.888888889</v>
      </c>
      <c r="B64" s="9">
        <f>IFERROR(__xludf.DUMMYFUNCTION("""COMPUTED_VALUE"""),5.0)</f>
        <v>5</v>
      </c>
      <c r="C64" s="9">
        <f>IFERROR(__xludf.DUMMYFUNCTION("""COMPUTED_VALUE"""),3.7777777777777777)</f>
        <v>3.777777778</v>
      </c>
      <c r="D64" s="9">
        <f>IFERROR(__xludf.DUMMYFUNCTION("""COMPUTED_VALUE"""),3.3333333333333335)</f>
        <v>3.333333333</v>
      </c>
      <c r="E64" s="9">
        <f>IFERROR(__xludf.DUMMYFUNCTION("""COMPUTED_VALUE"""),4.5)</f>
        <v>4.5</v>
      </c>
      <c r="F64" s="9">
        <f>IFERROR(__xludf.DUMMYFUNCTION("""COMPUTED_VALUE"""),5.0)</f>
        <v>5</v>
      </c>
      <c r="H64" s="7" t="s">
        <v>121</v>
      </c>
      <c r="I64" s="25">
        <v>6.0</v>
      </c>
      <c r="J64" s="25">
        <v>25.75</v>
      </c>
      <c r="K64" s="25">
        <v>4.291666666666667</v>
      </c>
      <c r="L64" s="25">
        <v>0.21535493827160498</v>
      </c>
      <c r="V64" s="25">
        <v>3.888888888888889</v>
      </c>
      <c r="W64" s="25">
        <v>5.0</v>
      </c>
      <c r="X64" s="25">
        <v>21.86111111111111</v>
      </c>
      <c r="Y64" s="25">
        <v>4.372222222222222</v>
      </c>
      <c r="Z64" s="25">
        <v>0.22052469135802472</v>
      </c>
      <c r="AA64" s="25"/>
      <c r="AB64" s="25"/>
    </row>
    <row r="65">
      <c r="A65" s="9">
        <f>IFERROR(__xludf.DUMMYFUNCTION("""COMPUTED_VALUE"""),3.2222222222222223)</f>
        <v>3.222222222</v>
      </c>
      <c r="B65" s="9">
        <f>IFERROR(__xludf.DUMMYFUNCTION("""COMPUTED_VALUE"""),4.0)</f>
        <v>4</v>
      </c>
      <c r="C65" s="9">
        <f>IFERROR(__xludf.DUMMYFUNCTION("""COMPUTED_VALUE"""),3.111111111111111)</f>
        <v>3.111111111</v>
      </c>
      <c r="D65" s="9">
        <f>IFERROR(__xludf.DUMMYFUNCTION("""COMPUTED_VALUE"""),3.6666666666666665)</f>
        <v>3.666666667</v>
      </c>
      <c r="E65" s="9">
        <f>IFERROR(__xludf.DUMMYFUNCTION("""COMPUTED_VALUE"""),4.0)</f>
        <v>4</v>
      </c>
      <c r="F65" s="9">
        <f>IFERROR(__xludf.DUMMYFUNCTION("""COMPUTED_VALUE"""),4.333333333333333)</f>
        <v>4.333333333</v>
      </c>
      <c r="H65" s="7" t="s">
        <v>122</v>
      </c>
      <c r="I65" s="25">
        <v>6.0</v>
      </c>
      <c r="J65" s="25">
        <v>24.055555555555557</v>
      </c>
      <c r="K65" s="25">
        <v>4.0092592592592595</v>
      </c>
      <c r="L65" s="25">
        <v>0.2421810699588478</v>
      </c>
      <c r="V65" s="25">
        <v>3.5555555555555554</v>
      </c>
      <c r="W65" s="25">
        <v>5.0</v>
      </c>
      <c r="X65" s="25">
        <v>20.5</v>
      </c>
      <c r="Y65" s="25">
        <v>4.1</v>
      </c>
      <c r="Z65" s="25">
        <v>0.24097222222222223</v>
      </c>
      <c r="AA65" s="25"/>
      <c r="AB65" s="25"/>
    </row>
    <row r="66">
      <c r="A66" s="9">
        <f>IFERROR(__xludf.DUMMYFUNCTION("""COMPUTED_VALUE"""),3.7777777777777777)</f>
        <v>3.777777778</v>
      </c>
      <c r="B66" s="9">
        <f>IFERROR(__xludf.DUMMYFUNCTION("""COMPUTED_VALUE"""),2.75)</f>
        <v>2.75</v>
      </c>
      <c r="C66" s="9">
        <f>IFERROR(__xludf.DUMMYFUNCTION("""COMPUTED_VALUE"""),3.888888888888889)</f>
        <v>3.888888889</v>
      </c>
      <c r="D66" s="9">
        <f>IFERROR(__xludf.DUMMYFUNCTION("""COMPUTED_VALUE"""),2.3333333333333335)</f>
        <v>2.333333333</v>
      </c>
      <c r="E66" s="9">
        <f>IFERROR(__xludf.DUMMYFUNCTION("""COMPUTED_VALUE"""),3.5)</f>
        <v>3.5</v>
      </c>
      <c r="F66" s="9">
        <f>IFERROR(__xludf.DUMMYFUNCTION("""COMPUTED_VALUE"""),4.0)</f>
        <v>4</v>
      </c>
      <c r="H66" s="7" t="s">
        <v>123</v>
      </c>
      <c r="I66" s="25">
        <v>6.0</v>
      </c>
      <c r="J66" s="25">
        <v>26.694444444444446</v>
      </c>
      <c r="K66" s="25">
        <v>4.449074074074074</v>
      </c>
      <c r="L66" s="25">
        <v>0.23407921810699603</v>
      </c>
      <c r="V66" s="25">
        <v>4.111111111111111</v>
      </c>
      <c r="W66" s="25">
        <v>5.0</v>
      </c>
      <c r="X66" s="25">
        <v>22.583333333333336</v>
      </c>
      <c r="Y66" s="25">
        <v>4.5166666666666675</v>
      </c>
      <c r="Z66" s="25">
        <v>0.2583333333333334</v>
      </c>
      <c r="AA66" s="25"/>
      <c r="AB66" s="25"/>
    </row>
    <row r="67">
      <c r="A67" s="9">
        <f>IFERROR(__xludf.DUMMYFUNCTION("""COMPUTED_VALUE"""),3.5555555555555554)</f>
        <v>3.555555556</v>
      </c>
      <c r="B67" s="9">
        <f>IFERROR(__xludf.DUMMYFUNCTION("""COMPUTED_VALUE"""),4.25)</f>
        <v>4.25</v>
      </c>
      <c r="C67" s="9">
        <f>IFERROR(__xludf.DUMMYFUNCTION("""COMPUTED_VALUE"""),3.2222222222222223)</f>
        <v>3.222222222</v>
      </c>
      <c r="D67" s="9">
        <f>IFERROR(__xludf.DUMMYFUNCTION("""COMPUTED_VALUE"""),4.0)</f>
        <v>4</v>
      </c>
      <c r="E67" s="9">
        <f>IFERROR(__xludf.DUMMYFUNCTION("""COMPUTED_VALUE"""),4.25)</f>
        <v>4.25</v>
      </c>
      <c r="F67" s="9">
        <f>IFERROR(__xludf.DUMMYFUNCTION("""COMPUTED_VALUE"""),4.0)</f>
        <v>4</v>
      </c>
      <c r="H67" s="7" t="s">
        <v>124</v>
      </c>
      <c r="I67" s="25">
        <v>6.0</v>
      </c>
      <c r="J67" s="25">
        <v>25.27777777777778</v>
      </c>
      <c r="K67" s="25">
        <v>4.212962962962963</v>
      </c>
      <c r="L67" s="25">
        <v>0.24989711934156392</v>
      </c>
      <c r="V67" s="25">
        <v>3.6666666666666665</v>
      </c>
      <c r="W67" s="25">
        <v>5.0</v>
      </c>
      <c r="X67" s="25">
        <v>21.61111111111111</v>
      </c>
      <c r="Y67" s="25">
        <v>4.322222222222222</v>
      </c>
      <c r="Z67" s="25">
        <v>0.22283950617283957</v>
      </c>
      <c r="AA67" s="25"/>
      <c r="AB67" s="25"/>
    </row>
    <row r="68">
      <c r="A68" s="9">
        <f>IFERROR(__xludf.DUMMYFUNCTION("""COMPUTED_VALUE"""),3.4444444444444446)</f>
        <v>3.444444444</v>
      </c>
      <c r="B68" s="9">
        <f>IFERROR(__xludf.DUMMYFUNCTION("""COMPUTED_VALUE"""),2.75)</f>
        <v>2.75</v>
      </c>
      <c r="C68" s="9">
        <f>IFERROR(__xludf.DUMMYFUNCTION("""COMPUTED_VALUE"""),3.2222222222222223)</f>
        <v>3.222222222</v>
      </c>
      <c r="D68" s="9">
        <f>IFERROR(__xludf.DUMMYFUNCTION("""COMPUTED_VALUE"""),3.6666666666666665)</f>
        <v>3.666666667</v>
      </c>
      <c r="E68" s="9">
        <f>IFERROR(__xludf.DUMMYFUNCTION("""COMPUTED_VALUE"""),3.0)</f>
        <v>3</v>
      </c>
      <c r="F68" s="9">
        <f>IFERROR(__xludf.DUMMYFUNCTION("""COMPUTED_VALUE"""),2.6666666666666665)</f>
        <v>2.666666667</v>
      </c>
      <c r="H68" s="7" t="s">
        <v>125</v>
      </c>
      <c r="I68" s="25">
        <v>6.0</v>
      </c>
      <c r="J68" s="25">
        <v>23.861111111111107</v>
      </c>
      <c r="K68" s="25">
        <v>3.976851851851851</v>
      </c>
      <c r="L68" s="25">
        <v>0.23469650205761305</v>
      </c>
      <c r="V68" s="25">
        <v>3.4444444444444446</v>
      </c>
      <c r="W68" s="25">
        <v>5.0</v>
      </c>
      <c r="X68" s="25">
        <v>20.416666666666664</v>
      </c>
      <c r="Y68" s="25">
        <v>4.083333333333333</v>
      </c>
      <c r="Z68" s="25">
        <v>0.20833333333333326</v>
      </c>
      <c r="AA68" s="25"/>
      <c r="AB68" s="25"/>
    </row>
    <row r="69">
      <c r="A69" s="9">
        <f>IFERROR(__xludf.DUMMYFUNCTION("""COMPUTED_VALUE"""),3.0)</f>
        <v>3</v>
      </c>
      <c r="B69" s="9">
        <f>IFERROR(__xludf.DUMMYFUNCTION("""COMPUTED_VALUE"""),4.5)</f>
        <v>4.5</v>
      </c>
      <c r="C69" s="9">
        <f>IFERROR(__xludf.DUMMYFUNCTION("""COMPUTED_VALUE"""),3.4444444444444446)</f>
        <v>3.444444444</v>
      </c>
      <c r="D69" s="9">
        <f>IFERROR(__xludf.DUMMYFUNCTION("""COMPUTED_VALUE"""),3.0)</f>
        <v>3</v>
      </c>
      <c r="E69" s="9">
        <f>IFERROR(__xludf.DUMMYFUNCTION("""COMPUTED_VALUE"""),3.75)</f>
        <v>3.75</v>
      </c>
      <c r="F69" s="9">
        <f>IFERROR(__xludf.DUMMYFUNCTION("""COMPUTED_VALUE"""),3.3333333333333335)</f>
        <v>3.333333333</v>
      </c>
      <c r="H69" s="7" t="s">
        <v>126</v>
      </c>
      <c r="I69" s="25">
        <v>6.0</v>
      </c>
      <c r="J69" s="25">
        <v>25.5</v>
      </c>
      <c r="K69" s="25">
        <v>4.25</v>
      </c>
      <c r="L69" s="25">
        <v>0.4762345679012345</v>
      </c>
      <c r="V69" s="25">
        <v>3.888888888888889</v>
      </c>
      <c r="W69" s="25">
        <v>5.0</v>
      </c>
      <c r="X69" s="25">
        <v>21.61111111111111</v>
      </c>
      <c r="Y69" s="25">
        <v>4.322222222222222</v>
      </c>
      <c r="Z69" s="25">
        <v>0.5561728395061728</v>
      </c>
      <c r="AA69" s="25"/>
      <c r="AB69" s="25"/>
    </row>
    <row r="70">
      <c r="A70" s="9">
        <f>IFERROR(__xludf.DUMMYFUNCTION("""COMPUTED_VALUE"""),3.7777777777777777)</f>
        <v>3.777777778</v>
      </c>
      <c r="B70" s="9">
        <f>IFERROR(__xludf.DUMMYFUNCTION("""COMPUTED_VALUE"""),4.75)</f>
        <v>4.75</v>
      </c>
      <c r="C70" s="9">
        <f>IFERROR(__xludf.DUMMYFUNCTION("""COMPUTED_VALUE"""),3.5555555555555554)</f>
        <v>3.555555556</v>
      </c>
      <c r="D70" s="9">
        <f>IFERROR(__xludf.DUMMYFUNCTION("""COMPUTED_VALUE"""),4.333333333333333)</f>
        <v>4.333333333</v>
      </c>
      <c r="E70" s="9">
        <f>IFERROR(__xludf.DUMMYFUNCTION("""COMPUTED_VALUE"""),4.25)</f>
        <v>4.25</v>
      </c>
      <c r="F70" s="9">
        <f>IFERROR(__xludf.DUMMYFUNCTION("""COMPUTED_VALUE"""),4.333333333333333)</f>
        <v>4.333333333</v>
      </c>
      <c r="H70" s="7" t="s">
        <v>127</v>
      </c>
      <c r="I70" s="25">
        <v>6.0</v>
      </c>
      <c r="J70" s="25">
        <v>22.33333333333333</v>
      </c>
      <c r="K70" s="25">
        <v>3.7222222222222214</v>
      </c>
      <c r="L70" s="25">
        <v>0.23086419753086407</v>
      </c>
      <c r="V70" s="25">
        <v>3.2222222222222223</v>
      </c>
      <c r="W70" s="25">
        <v>5.0</v>
      </c>
      <c r="X70" s="25">
        <v>19.111111111111107</v>
      </c>
      <c r="Y70" s="25">
        <v>3.8222222222222215</v>
      </c>
      <c r="Z70" s="25">
        <v>0.21358024691358016</v>
      </c>
      <c r="AA70" s="25"/>
      <c r="AB70" s="25"/>
    </row>
    <row r="71">
      <c r="A71" s="9">
        <f>IFERROR(__xludf.DUMMYFUNCTION("""COMPUTED_VALUE"""),2.6666666666666665)</f>
        <v>2.666666667</v>
      </c>
      <c r="B71" s="9">
        <f>IFERROR(__xludf.DUMMYFUNCTION("""COMPUTED_VALUE"""),3.75)</f>
        <v>3.75</v>
      </c>
      <c r="C71" s="9">
        <f>IFERROR(__xludf.DUMMYFUNCTION("""COMPUTED_VALUE"""),3.111111111111111)</f>
        <v>3.111111111</v>
      </c>
      <c r="D71" s="9">
        <f>IFERROR(__xludf.DUMMYFUNCTION("""COMPUTED_VALUE"""),2.6666666666666665)</f>
        <v>2.666666667</v>
      </c>
      <c r="E71" s="9">
        <f>IFERROR(__xludf.DUMMYFUNCTION("""COMPUTED_VALUE"""),3.0)</f>
        <v>3</v>
      </c>
      <c r="F71" s="9">
        <f>IFERROR(__xludf.DUMMYFUNCTION("""COMPUTED_VALUE"""),4.0)</f>
        <v>4</v>
      </c>
      <c r="H71" s="7" t="s">
        <v>128</v>
      </c>
      <c r="I71" s="25">
        <v>6.0</v>
      </c>
      <c r="J71" s="25">
        <v>20.25</v>
      </c>
      <c r="K71" s="25">
        <v>3.375</v>
      </c>
      <c r="L71" s="25">
        <v>0.4616512345679012</v>
      </c>
      <c r="V71" s="25">
        <v>3.7777777777777777</v>
      </c>
      <c r="W71" s="25">
        <v>5.0</v>
      </c>
      <c r="X71" s="25">
        <v>16.47222222222222</v>
      </c>
      <c r="Y71" s="25">
        <v>3.2944444444444443</v>
      </c>
      <c r="Z71" s="25">
        <v>0.528395061728395</v>
      </c>
      <c r="AA71" s="25"/>
      <c r="AB71" s="25"/>
    </row>
    <row r="72">
      <c r="A72" s="9">
        <f>IFERROR(__xludf.DUMMYFUNCTION("""COMPUTED_VALUE"""),3.4444444444444446)</f>
        <v>3.444444444</v>
      </c>
      <c r="B72" s="9">
        <f>IFERROR(__xludf.DUMMYFUNCTION("""COMPUTED_VALUE"""),4.0)</f>
        <v>4</v>
      </c>
      <c r="C72" s="9">
        <f>IFERROR(__xludf.DUMMYFUNCTION("""COMPUTED_VALUE"""),3.3333333333333335)</f>
        <v>3.333333333</v>
      </c>
      <c r="D72" s="9">
        <f>IFERROR(__xludf.DUMMYFUNCTION("""COMPUTED_VALUE"""),3.6666666666666665)</f>
        <v>3.666666667</v>
      </c>
      <c r="E72" s="9">
        <f>IFERROR(__xludf.DUMMYFUNCTION("""COMPUTED_VALUE"""),4.5)</f>
        <v>4.5</v>
      </c>
      <c r="F72" s="9">
        <f>IFERROR(__xludf.DUMMYFUNCTION("""COMPUTED_VALUE"""),5.0)</f>
        <v>5</v>
      </c>
      <c r="H72" s="7" t="s">
        <v>129</v>
      </c>
      <c r="I72" s="25">
        <v>6.0</v>
      </c>
      <c r="J72" s="25">
        <v>23.27777777777778</v>
      </c>
      <c r="K72" s="25">
        <v>3.8796296296296298</v>
      </c>
      <c r="L72" s="25">
        <v>0.16810699588477368</v>
      </c>
      <c r="V72" s="25">
        <v>3.5555555555555554</v>
      </c>
      <c r="W72" s="25">
        <v>5.0</v>
      </c>
      <c r="X72" s="25">
        <v>19.72222222222222</v>
      </c>
      <c r="Y72" s="25">
        <v>3.944444444444444</v>
      </c>
      <c r="Z72" s="25">
        <v>0.1786265432098765</v>
      </c>
      <c r="AA72" s="25"/>
      <c r="AB72" s="25"/>
    </row>
    <row r="73">
      <c r="A73" s="9">
        <f>IFERROR(__xludf.DUMMYFUNCTION("""COMPUTED_VALUE"""),3.888888888888889)</f>
        <v>3.888888889</v>
      </c>
      <c r="B73" s="9">
        <f>IFERROR(__xludf.DUMMYFUNCTION("""COMPUTED_VALUE"""),4.0)</f>
        <v>4</v>
      </c>
      <c r="C73" s="9">
        <f>IFERROR(__xludf.DUMMYFUNCTION("""COMPUTED_VALUE"""),3.5555555555555554)</f>
        <v>3.555555556</v>
      </c>
      <c r="D73" s="9">
        <f>IFERROR(__xludf.DUMMYFUNCTION("""COMPUTED_VALUE"""),2.0)</f>
        <v>2</v>
      </c>
      <c r="E73" s="9">
        <f>IFERROR(__xludf.DUMMYFUNCTION("""COMPUTED_VALUE"""),3.75)</f>
        <v>3.75</v>
      </c>
      <c r="F73" s="9">
        <f>IFERROR(__xludf.DUMMYFUNCTION("""COMPUTED_VALUE"""),4.333333333333333)</f>
        <v>4.333333333</v>
      </c>
      <c r="H73" s="7" t="s">
        <v>130</v>
      </c>
      <c r="I73" s="25">
        <v>6.0</v>
      </c>
      <c r="J73" s="25">
        <v>18.75</v>
      </c>
      <c r="K73" s="25">
        <v>3.125</v>
      </c>
      <c r="L73" s="25">
        <v>0.15424382716049384</v>
      </c>
      <c r="V73" s="25">
        <v>3.4444444444444446</v>
      </c>
      <c r="W73" s="25">
        <v>5.0</v>
      </c>
      <c r="X73" s="25">
        <v>15.305555555555554</v>
      </c>
      <c r="Y73" s="25">
        <v>3.061111111111111</v>
      </c>
      <c r="Z73" s="25">
        <v>0.16219135802469134</v>
      </c>
      <c r="AA73" s="25"/>
      <c r="AB73" s="25"/>
    </row>
    <row r="74">
      <c r="A74" s="9">
        <f>IFERROR(__xludf.DUMMYFUNCTION("""COMPUTED_VALUE"""),4.0)</f>
        <v>4</v>
      </c>
      <c r="B74" s="9">
        <f>IFERROR(__xludf.DUMMYFUNCTION("""COMPUTED_VALUE"""),4.75)</f>
        <v>4.75</v>
      </c>
      <c r="C74" s="9">
        <f>IFERROR(__xludf.DUMMYFUNCTION("""COMPUTED_VALUE"""),4.666666666666667)</f>
        <v>4.666666667</v>
      </c>
      <c r="D74" s="9">
        <f>IFERROR(__xludf.DUMMYFUNCTION("""COMPUTED_VALUE"""),4.0)</f>
        <v>4</v>
      </c>
      <c r="E74" s="9">
        <f>IFERROR(__xludf.DUMMYFUNCTION("""COMPUTED_VALUE"""),4.25)</f>
        <v>4.25</v>
      </c>
      <c r="F74" s="9">
        <f>IFERROR(__xludf.DUMMYFUNCTION("""COMPUTED_VALUE"""),5.0)</f>
        <v>5</v>
      </c>
      <c r="H74" s="7" t="s">
        <v>131</v>
      </c>
      <c r="I74" s="25">
        <v>6.0</v>
      </c>
      <c r="J74" s="25">
        <v>21.02777777777778</v>
      </c>
      <c r="K74" s="25">
        <v>3.5046296296296298</v>
      </c>
      <c r="L74" s="25">
        <v>0.31864711934156376</v>
      </c>
      <c r="V74" s="25">
        <v>3.0</v>
      </c>
      <c r="W74" s="25">
        <v>5.0</v>
      </c>
      <c r="X74" s="25">
        <v>18.02777777777778</v>
      </c>
      <c r="Y74" s="25">
        <v>3.6055555555555556</v>
      </c>
      <c r="Z74" s="25">
        <v>0.3219135802469135</v>
      </c>
      <c r="AA74" s="25"/>
      <c r="AB74" s="25"/>
    </row>
    <row r="75">
      <c r="A75" s="9">
        <f>IFERROR(__xludf.DUMMYFUNCTION("""COMPUTED_VALUE"""),4.111111111111111)</f>
        <v>4.111111111</v>
      </c>
      <c r="B75" s="9">
        <f>IFERROR(__xludf.DUMMYFUNCTION("""COMPUTED_VALUE"""),4.25)</f>
        <v>4.25</v>
      </c>
      <c r="C75" s="9">
        <f>IFERROR(__xludf.DUMMYFUNCTION("""COMPUTED_VALUE"""),4.0)</f>
        <v>4</v>
      </c>
      <c r="D75" s="9">
        <f>IFERROR(__xludf.DUMMYFUNCTION("""COMPUTED_VALUE"""),3.3333333333333335)</f>
        <v>3.333333333</v>
      </c>
      <c r="E75" s="9">
        <f>IFERROR(__xludf.DUMMYFUNCTION("""COMPUTED_VALUE"""),4.0)</f>
        <v>4</v>
      </c>
      <c r="F75" s="9">
        <f>IFERROR(__xludf.DUMMYFUNCTION("""COMPUTED_VALUE"""),4.666666666666667)</f>
        <v>4.666666667</v>
      </c>
      <c r="H75" s="7" t="s">
        <v>132</v>
      </c>
      <c r="I75" s="25">
        <v>6.0</v>
      </c>
      <c r="J75" s="25">
        <v>25.0</v>
      </c>
      <c r="K75" s="25">
        <v>4.166666666666667</v>
      </c>
      <c r="L75" s="25">
        <v>0.18549382716049384</v>
      </c>
      <c r="V75" s="25">
        <v>3.7777777777777777</v>
      </c>
      <c r="W75" s="25">
        <v>5.0</v>
      </c>
      <c r="X75" s="25">
        <v>21.22222222222222</v>
      </c>
      <c r="Y75" s="25">
        <v>4.2444444444444445</v>
      </c>
      <c r="Z75" s="25">
        <v>0.18649691358024695</v>
      </c>
      <c r="AA75" s="25"/>
      <c r="AB75" s="25"/>
    </row>
    <row r="76">
      <c r="A76" s="9">
        <f>IFERROR(__xludf.DUMMYFUNCTION("""COMPUTED_VALUE"""),4.111111111111111)</f>
        <v>4.111111111</v>
      </c>
      <c r="B76" s="9">
        <f>IFERROR(__xludf.DUMMYFUNCTION("""COMPUTED_VALUE"""),3.5)</f>
        <v>3.5</v>
      </c>
      <c r="C76" s="9">
        <f>IFERROR(__xludf.DUMMYFUNCTION("""COMPUTED_VALUE"""),3.5555555555555554)</f>
        <v>3.555555556</v>
      </c>
      <c r="D76" s="9">
        <f>IFERROR(__xludf.DUMMYFUNCTION("""COMPUTED_VALUE"""),3.6666666666666665)</f>
        <v>3.666666667</v>
      </c>
      <c r="E76" s="9">
        <f>IFERROR(__xludf.DUMMYFUNCTION("""COMPUTED_VALUE"""),4.5)</f>
        <v>4.5</v>
      </c>
      <c r="F76" s="9">
        <f>IFERROR(__xludf.DUMMYFUNCTION("""COMPUTED_VALUE"""),5.0)</f>
        <v>5</v>
      </c>
      <c r="H76" s="7" t="s">
        <v>133</v>
      </c>
      <c r="I76" s="25">
        <v>6.0</v>
      </c>
      <c r="J76" s="25">
        <v>19.194444444444446</v>
      </c>
      <c r="K76" s="25">
        <v>3.1990740740740744</v>
      </c>
      <c r="L76" s="25">
        <v>0.3118569958847738</v>
      </c>
      <c r="V76" s="25">
        <v>2.6666666666666665</v>
      </c>
      <c r="W76" s="25">
        <v>5.0</v>
      </c>
      <c r="X76" s="25">
        <v>16.52777777777778</v>
      </c>
      <c r="Y76" s="25">
        <v>3.305555555555556</v>
      </c>
      <c r="Z76" s="25">
        <v>0.30478395061728397</v>
      </c>
      <c r="AA76" s="25"/>
      <c r="AB76" s="25"/>
    </row>
    <row r="77">
      <c r="A77" s="9">
        <f>IFERROR(__xludf.DUMMYFUNCTION("""COMPUTED_VALUE"""),3.111111111111111)</f>
        <v>3.111111111</v>
      </c>
      <c r="B77" s="9">
        <f>IFERROR(__xludf.DUMMYFUNCTION("""COMPUTED_VALUE"""),4.5)</f>
        <v>4.5</v>
      </c>
      <c r="C77" s="9">
        <f>IFERROR(__xludf.DUMMYFUNCTION("""COMPUTED_VALUE"""),3.4444444444444446)</f>
        <v>3.444444444</v>
      </c>
      <c r="D77" s="9">
        <f>IFERROR(__xludf.DUMMYFUNCTION("""COMPUTED_VALUE"""),3.0)</f>
        <v>3</v>
      </c>
      <c r="E77" s="9">
        <f>IFERROR(__xludf.DUMMYFUNCTION("""COMPUTED_VALUE"""),4.25)</f>
        <v>4.25</v>
      </c>
      <c r="F77" s="9">
        <f>IFERROR(__xludf.DUMMYFUNCTION("""COMPUTED_VALUE"""),3.0)</f>
        <v>3</v>
      </c>
      <c r="H77" s="7" t="s">
        <v>134</v>
      </c>
      <c r="I77" s="25">
        <v>6.0</v>
      </c>
      <c r="J77" s="25">
        <v>23.944444444444443</v>
      </c>
      <c r="K77" s="25">
        <v>3.9907407407407405</v>
      </c>
      <c r="L77" s="25">
        <v>0.4227366255144032</v>
      </c>
      <c r="V77" s="25">
        <v>3.4444444444444446</v>
      </c>
      <c r="W77" s="25">
        <v>5.0</v>
      </c>
      <c r="X77" s="25">
        <v>20.5</v>
      </c>
      <c r="Y77" s="25">
        <v>4.1</v>
      </c>
      <c r="Z77" s="25">
        <v>0.43888888888888883</v>
      </c>
      <c r="AA77" s="25"/>
      <c r="AB77" s="25"/>
    </row>
    <row r="78">
      <c r="A78" s="9">
        <f>IFERROR(__xludf.DUMMYFUNCTION("""COMPUTED_VALUE"""),4.0)</f>
        <v>4</v>
      </c>
      <c r="B78" s="9">
        <f>IFERROR(__xludf.DUMMYFUNCTION("""COMPUTED_VALUE"""),4.25)</f>
        <v>4.25</v>
      </c>
      <c r="C78" s="9">
        <f>IFERROR(__xludf.DUMMYFUNCTION("""COMPUTED_VALUE"""),3.5555555555555554)</f>
        <v>3.555555556</v>
      </c>
      <c r="D78" s="9">
        <f>IFERROR(__xludf.DUMMYFUNCTION("""COMPUTED_VALUE"""),3.3333333333333335)</f>
        <v>3.333333333</v>
      </c>
      <c r="E78" s="9">
        <f>IFERROR(__xludf.DUMMYFUNCTION("""COMPUTED_VALUE"""),3.75)</f>
        <v>3.75</v>
      </c>
      <c r="F78" s="9">
        <f>IFERROR(__xludf.DUMMYFUNCTION("""COMPUTED_VALUE"""),5.0)</f>
        <v>5</v>
      </c>
      <c r="H78" s="7" t="s">
        <v>135</v>
      </c>
      <c r="I78" s="25">
        <v>6.0</v>
      </c>
      <c r="J78" s="25">
        <v>21.527777777777775</v>
      </c>
      <c r="K78" s="25">
        <v>3.5879629629629624</v>
      </c>
      <c r="L78" s="25">
        <v>0.6729681069958846</v>
      </c>
      <c r="V78" s="25">
        <v>3.888888888888889</v>
      </c>
      <c r="W78" s="25">
        <v>5.0</v>
      </c>
      <c r="X78" s="25">
        <v>17.638888888888886</v>
      </c>
      <c r="Y78" s="25">
        <v>3.5277777777777772</v>
      </c>
      <c r="Z78" s="25">
        <v>0.8140432098765432</v>
      </c>
      <c r="AA78" s="25"/>
      <c r="AB78" s="25"/>
    </row>
    <row r="79">
      <c r="A79" s="9">
        <f>IFERROR(__xludf.DUMMYFUNCTION("""COMPUTED_VALUE"""),4.111111111111111)</f>
        <v>4.111111111</v>
      </c>
      <c r="B79" s="9">
        <f>IFERROR(__xludf.DUMMYFUNCTION("""COMPUTED_VALUE"""),3.75)</f>
        <v>3.75</v>
      </c>
      <c r="C79" s="9">
        <f>IFERROR(__xludf.DUMMYFUNCTION("""COMPUTED_VALUE"""),2.5555555555555554)</f>
        <v>2.555555556</v>
      </c>
      <c r="D79" s="9">
        <f>IFERROR(__xludf.DUMMYFUNCTION("""COMPUTED_VALUE"""),4.0)</f>
        <v>4</v>
      </c>
      <c r="E79" s="9">
        <f>IFERROR(__xludf.DUMMYFUNCTION("""COMPUTED_VALUE"""),4.5)</f>
        <v>4.5</v>
      </c>
      <c r="F79" s="9">
        <f>IFERROR(__xludf.DUMMYFUNCTION("""COMPUTED_VALUE"""),5.0)</f>
        <v>5</v>
      </c>
      <c r="H79" s="7" t="s">
        <v>136</v>
      </c>
      <c r="I79" s="25">
        <v>6.0</v>
      </c>
      <c r="J79" s="25">
        <v>26.666666666666668</v>
      </c>
      <c r="K79" s="25">
        <v>4.444444444444445</v>
      </c>
      <c r="L79" s="25">
        <v>0.17685185185185187</v>
      </c>
      <c r="V79" s="25">
        <v>4.0</v>
      </c>
      <c r="W79" s="25">
        <v>5.0</v>
      </c>
      <c r="X79" s="25">
        <v>22.666666666666668</v>
      </c>
      <c r="Y79" s="25">
        <v>4.533333333333333</v>
      </c>
      <c r="Z79" s="25">
        <v>0.16180555555555556</v>
      </c>
      <c r="AA79" s="25"/>
      <c r="AB79" s="25"/>
    </row>
    <row r="80">
      <c r="A80" s="9">
        <f>IFERROR(__xludf.DUMMYFUNCTION("""COMPUTED_VALUE"""),4.111111111111111)</f>
        <v>4.111111111</v>
      </c>
      <c r="B80" s="9">
        <f>IFERROR(__xludf.DUMMYFUNCTION("""COMPUTED_VALUE"""),4.25)</f>
        <v>4.25</v>
      </c>
      <c r="C80" s="9">
        <f>IFERROR(__xludf.DUMMYFUNCTION("""COMPUTED_VALUE"""),3.7777777777777777)</f>
        <v>3.777777778</v>
      </c>
      <c r="D80" s="9">
        <f>IFERROR(__xludf.DUMMYFUNCTION("""COMPUTED_VALUE"""),3.3333333333333335)</f>
        <v>3.333333333</v>
      </c>
      <c r="E80" s="9">
        <f>IFERROR(__xludf.DUMMYFUNCTION("""COMPUTED_VALUE"""),3.5)</f>
        <v>3.5</v>
      </c>
      <c r="F80" s="9">
        <f>IFERROR(__xludf.DUMMYFUNCTION("""COMPUTED_VALUE"""),4.666666666666667)</f>
        <v>4.666666667</v>
      </c>
      <c r="H80" s="7" t="s">
        <v>137</v>
      </c>
      <c r="I80" s="25">
        <v>6.0</v>
      </c>
      <c r="J80" s="25">
        <v>24.36111111111111</v>
      </c>
      <c r="K80" s="25">
        <v>4.060185185185185</v>
      </c>
      <c r="L80" s="25">
        <v>0.1884002057613169</v>
      </c>
      <c r="V80" s="25">
        <v>4.111111111111111</v>
      </c>
      <c r="W80" s="25">
        <v>5.0</v>
      </c>
      <c r="X80" s="25">
        <v>20.25</v>
      </c>
      <c r="Y80" s="25">
        <v>4.05</v>
      </c>
      <c r="Z80" s="25">
        <v>0.23472222222222228</v>
      </c>
      <c r="AA80" s="25"/>
      <c r="AB80" s="25"/>
    </row>
    <row r="81">
      <c r="A81" s="9">
        <f>IFERROR(__xludf.DUMMYFUNCTION("""COMPUTED_VALUE"""),4.333333333333333)</f>
        <v>4.333333333</v>
      </c>
      <c r="B81" s="9">
        <f>IFERROR(__xludf.DUMMYFUNCTION("""COMPUTED_VALUE"""),3.25)</f>
        <v>3.25</v>
      </c>
      <c r="C81" s="9">
        <f>IFERROR(__xludf.DUMMYFUNCTION("""COMPUTED_VALUE"""),3.4444444444444446)</f>
        <v>3.444444444</v>
      </c>
      <c r="D81" s="9">
        <f>IFERROR(__xludf.DUMMYFUNCTION("""COMPUTED_VALUE"""),3.3333333333333335)</f>
        <v>3.333333333</v>
      </c>
      <c r="E81" s="9">
        <f>IFERROR(__xludf.DUMMYFUNCTION("""COMPUTED_VALUE"""),2.25)</f>
        <v>2.25</v>
      </c>
      <c r="F81" s="9">
        <f>IFERROR(__xludf.DUMMYFUNCTION("""COMPUTED_VALUE"""),4.333333333333333)</f>
        <v>4.333333333</v>
      </c>
      <c r="H81" s="7" t="s">
        <v>138</v>
      </c>
      <c r="I81" s="25">
        <v>6.0</v>
      </c>
      <c r="J81" s="25">
        <v>24.333333333333332</v>
      </c>
      <c r="K81" s="25">
        <v>4.055555555555555</v>
      </c>
      <c r="L81" s="25">
        <v>0.36049382716049394</v>
      </c>
      <c r="V81" s="25">
        <v>4.111111111111111</v>
      </c>
      <c r="W81" s="25">
        <v>5.0</v>
      </c>
      <c r="X81" s="25">
        <v>20.22222222222222</v>
      </c>
      <c r="Y81" s="25">
        <v>4.044444444444444</v>
      </c>
      <c r="Z81" s="25">
        <v>0.4496913580246914</v>
      </c>
      <c r="AA81" s="25"/>
      <c r="AB81" s="25"/>
    </row>
    <row r="82">
      <c r="A82" s="9">
        <f>IFERROR(__xludf.DUMMYFUNCTION("""COMPUTED_VALUE"""),4.0)</f>
        <v>4</v>
      </c>
      <c r="B82" s="9">
        <f>IFERROR(__xludf.DUMMYFUNCTION("""COMPUTED_VALUE"""),3.0)</f>
        <v>3</v>
      </c>
      <c r="C82" s="9">
        <f>IFERROR(__xludf.DUMMYFUNCTION("""COMPUTED_VALUE"""),3.4444444444444446)</f>
        <v>3.444444444</v>
      </c>
      <c r="D82" s="9">
        <f>IFERROR(__xludf.DUMMYFUNCTION("""COMPUTED_VALUE"""),3.6666666666666665)</f>
        <v>3.666666667</v>
      </c>
      <c r="E82" s="9">
        <f>IFERROR(__xludf.DUMMYFUNCTION("""COMPUTED_VALUE"""),3.25)</f>
        <v>3.25</v>
      </c>
      <c r="F82" s="9">
        <f>IFERROR(__xludf.DUMMYFUNCTION("""COMPUTED_VALUE"""),4.0)</f>
        <v>4</v>
      </c>
      <c r="H82" s="7" t="s">
        <v>139</v>
      </c>
      <c r="I82" s="25">
        <v>6.0</v>
      </c>
      <c r="J82" s="25">
        <v>21.305555555555554</v>
      </c>
      <c r="K82" s="25">
        <v>3.5509259259259256</v>
      </c>
      <c r="L82" s="25">
        <v>0.4402520576131687</v>
      </c>
      <c r="V82" s="25">
        <v>3.111111111111111</v>
      </c>
      <c r="W82" s="25">
        <v>5.0</v>
      </c>
      <c r="X82" s="25">
        <v>18.194444444444443</v>
      </c>
      <c r="Y82" s="25">
        <v>3.6388888888888884</v>
      </c>
      <c r="Z82" s="25">
        <v>0.4922839506172839</v>
      </c>
      <c r="AA82" s="25"/>
      <c r="AB82" s="25"/>
    </row>
    <row r="83">
      <c r="A83" s="9">
        <f>IFERROR(__xludf.DUMMYFUNCTION("""COMPUTED_VALUE"""),4.222222222222222)</f>
        <v>4.222222222</v>
      </c>
      <c r="B83" s="9">
        <f>IFERROR(__xludf.DUMMYFUNCTION("""COMPUTED_VALUE"""),4.25)</f>
        <v>4.25</v>
      </c>
      <c r="C83" s="9">
        <f>IFERROR(__xludf.DUMMYFUNCTION("""COMPUTED_VALUE"""),4.222222222222222)</f>
        <v>4.222222222</v>
      </c>
      <c r="D83" s="9">
        <f>IFERROR(__xludf.DUMMYFUNCTION("""COMPUTED_VALUE"""),4.666666666666667)</f>
        <v>4.666666667</v>
      </c>
      <c r="E83" s="9">
        <f>IFERROR(__xludf.DUMMYFUNCTION("""COMPUTED_VALUE"""),3.75)</f>
        <v>3.75</v>
      </c>
      <c r="F83" s="9">
        <f>IFERROR(__xludf.DUMMYFUNCTION("""COMPUTED_VALUE"""),4.666666666666667)</f>
        <v>4.666666667</v>
      </c>
      <c r="H83" s="7" t="s">
        <v>140</v>
      </c>
      <c r="I83" s="25">
        <v>6.0</v>
      </c>
      <c r="J83" s="25">
        <v>23.88888888888889</v>
      </c>
      <c r="K83" s="25">
        <v>3.9814814814814814</v>
      </c>
      <c r="L83" s="25">
        <v>0.3529835390946503</v>
      </c>
      <c r="V83" s="25">
        <v>4.0</v>
      </c>
      <c r="W83" s="25">
        <v>5.0</v>
      </c>
      <c r="X83" s="25">
        <v>19.88888888888889</v>
      </c>
      <c r="Y83" s="25">
        <v>3.977777777777778</v>
      </c>
      <c r="Z83" s="25">
        <v>0.44112654320987643</v>
      </c>
      <c r="AA83" s="25"/>
      <c r="AB83" s="25"/>
    </row>
    <row r="84">
      <c r="A84" s="9">
        <f>IFERROR(__xludf.DUMMYFUNCTION("""COMPUTED_VALUE"""),3.4444444444444446)</f>
        <v>3.444444444</v>
      </c>
      <c r="B84" s="9">
        <f>IFERROR(__xludf.DUMMYFUNCTION("""COMPUTED_VALUE"""),4.0)</f>
        <v>4</v>
      </c>
      <c r="C84" s="9">
        <f>IFERROR(__xludf.DUMMYFUNCTION("""COMPUTED_VALUE"""),3.5555555555555554)</f>
        <v>3.555555556</v>
      </c>
      <c r="D84" s="9">
        <f>IFERROR(__xludf.DUMMYFUNCTION("""COMPUTED_VALUE"""),5.0)</f>
        <v>5</v>
      </c>
      <c r="E84" s="9">
        <f>IFERROR(__xludf.DUMMYFUNCTION("""COMPUTED_VALUE"""),4.25)</f>
        <v>4.25</v>
      </c>
      <c r="F84" s="9">
        <f>IFERROR(__xludf.DUMMYFUNCTION("""COMPUTED_VALUE"""),5.0)</f>
        <v>5</v>
      </c>
      <c r="H84" s="7" t="s">
        <v>141</v>
      </c>
      <c r="I84" s="25">
        <v>6.0</v>
      </c>
      <c r="J84" s="25">
        <v>23.916666666666668</v>
      </c>
      <c r="K84" s="25">
        <v>3.986111111111111</v>
      </c>
      <c r="L84" s="25">
        <v>0.6820216049382717</v>
      </c>
      <c r="V84" s="25">
        <v>4.111111111111111</v>
      </c>
      <c r="W84" s="25">
        <v>5.0</v>
      </c>
      <c r="X84" s="25">
        <v>19.805555555555557</v>
      </c>
      <c r="Y84" s="25">
        <v>3.9611111111111112</v>
      </c>
      <c r="Z84" s="25">
        <v>0.8478395061728397</v>
      </c>
      <c r="AA84" s="25"/>
      <c r="AB84" s="25"/>
    </row>
    <row r="85">
      <c r="A85" s="9">
        <f>IFERROR(__xludf.DUMMYFUNCTION("""COMPUTED_VALUE"""),3.4444444444444446)</f>
        <v>3.444444444</v>
      </c>
      <c r="B85" s="9">
        <f>IFERROR(__xludf.DUMMYFUNCTION("""COMPUTED_VALUE"""),4.25)</f>
        <v>4.25</v>
      </c>
      <c r="C85" s="9">
        <f>IFERROR(__xludf.DUMMYFUNCTION("""COMPUTED_VALUE"""),3.0)</f>
        <v>3</v>
      </c>
      <c r="D85" s="9">
        <f>IFERROR(__xludf.DUMMYFUNCTION("""COMPUTED_VALUE"""),4.666666666666667)</f>
        <v>4.666666667</v>
      </c>
      <c r="E85" s="9">
        <f>IFERROR(__xludf.DUMMYFUNCTION("""COMPUTED_VALUE"""),4.25)</f>
        <v>4.25</v>
      </c>
      <c r="F85" s="9">
        <f>IFERROR(__xludf.DUMMYFUNCTION("""COMPUTED_VALUE"""),4.666666666666667)</f>
        <v>4.666666667</v>
      </c>
      <c r="H85" s="7" t="s">
        <v>142</v>
      </c>
      <c r="I85" s="25">
        <v>6.0</v>
      </c>
      <c r="J85" s="25">
        <v>23.63888888888889</v>
      </c>
      <c r="K85" s="25">
        <v>3.939814814814815</v>
      </c>
      <c r="L85" s="25">
        <v>0.24827674897119345</v>
      </c>
      <c r="V85" s="25">
        <v>4.111111111111111</v>
      </c>
      <c r="W85" s="25">
        <v>5.0</v>
      </c>
      <c r="X85" s="25">
        <v>19.52777777777778</v>
      </c>
      <c r="Y85" s="25">
        <v>3.905555555555556</v>
      </c>
      <c r="Z85" s="25">
        <v>0.3015432098765433</v>
      </c>
      <c r="AA85" s="25"/>
      <c r="AB85" s="25"/>
    </row>
    <row r="86">
      <c r="A86" s="9">
        <f>IFERROR(__xludf.DUMMYFUNCTION("""COMPUTED_VALUE"""),3.111111111111111)</f>
        <v>3.111111111</v>
      </c>
      <c r="B86" s="9">
        <f>IFERROR(__xludf.DUMMYFUNCTION("""COMPUTED_VALUE"""),3.75)</f>
        <v>3.75</v>
      </c>
      <c r="C86" s="9">
        <f>IFERROR(__xludf.DUMMYFUNCTION("""COMPUTED_VALUE"""),3.7777777777777777)</f>
        <v>3.777777778</v>
      </c>
      <c r="D86" s="9">
        <f>IFERROR(__xludf.DUMMYFUNCTION("""COMPUTED_VALUE"""),4.0)</f>
        <v>4</v>
      </c>
      <c r="E86" s="9">
        <f>IFERROR(__xludf.DUMMYFUNCTION("""COMPUTED_VALUE"""),4.5)</f>
        <v>4.5</v>
      </c>
      <c r="F86" s="9">
        <f>IFERROR(__xludf.DUMMYFUNCTION("""COMPUTED_VALUE"""),4.666666666666667)</f>
        <v>4.666666667</v>
      </c>
      <c r="H86" s="7" t="s">
        <v>143</v>
      </c>
      <c r="I86" s="25">
        <v>6.0</v>
      </c>
      <c r="J86" s="25">
        <v>20.944444444444443</v>
      </c>
      <c r="K86" s="25">
        <v>3.4907407407407405</v>
      </c>
      <c r="L86" s="25">
        <v>0.6088477366255143</v>
      </c>
      <c r="V86" s="25">
        <v>4.333333333333333</v>
      </c>
      <c r="W86" s="25">
        <v>5.0</v>
      </c>
      <c r="X86" s="25">
        <v>16.61111111111111</v>
      </c>
      <c r="Y86" s="25">
        <v>3.322222222222222</v>
      </c>
      <c r="Z86" s="25">
        <v>0.5480709876543208</v>
      </c>
      <c r="AA86" s="25"/>
      <c r="AB86" s="25"/>
    </row>
    <row r="87">
      <c r="A87" s="9">
        <f>IFERROR(__xludf.DUMMYFUNCTION("""COMPUTED_VALUE"""),4.333333333333333)</f>
        <v>4.333333333</v>
      </c>
      <c r="B87" s="9">
        <f>IFERROR(__xludf.DUMMYFUNCTION("""COMPUTED_VALUE"""),4.5)</f>
        <v>4.5</v>
      </c>
      <c r="C87" s="9">
        <f>IFERROR(__xludf.DUMMYFUNCTION("""COMPUTED_VALUE"""),3.6666666666666665)</f>
        <v>3.666666667</v>
      </c>
      <c r="D87" s="9">
        <f>IFERROR(__xludf.DUMMYFUNCTION("""COMPUTED_VALUE"""),4.0)</f>
        <v>4</v>
      </c>
      <c r="E87" s="9">
        <f>IFERROR(__xludf.DUMMYFUNCTION("""COMPUTED_VALUE"""),4.25)</f>
        <v>4.25</v>
      </c>
      <c r="F87" s="9">
        <f>IFERROR(__xludf.DUMMYFUNCTION("""COMPUTED_VALUE"""),4.0)</f>
        <v>4</v>
      </c>
      <c r="H87" s="7" t="s">
        <v>144</v>
      </c>
      <c r="I87" s="25">
        <v>6.0</v>
      </c>
      <c r="J87" s="25">
        <v>21.36111111111111</v>
      </c>
      <c r="K87" s="25">
        <v>3.560185185185185</v>
      </c>
      <c r="L87" s="25">
        <v>0.16432613168724278</v>
      </c>
      <c r="V87" s="25">
        <v>4.0</v>
      </c>
      <c r="W87" s="25">
        <v>5.0</v>
      </c>
      <c r="X87" s="25">
        <v>17.36111111111111</v>
      </c>
      <c r="Y87" s="25">
        <v>3.4722222222222223</v>
      </c>
      <c r="Z87" s="25">
        <v>0.14737654320987653</v>
      </c>
      <c r="AA87" s="25"/>
      <c r="AB87" s="25"/>
    </row>
    <row r="88">
      <c r="A88" s="9">
        <f>IFERROR(__xludf.DUMMYFUNCTION("""COMPUTED_VALUE"""),3.6666666666666665)</f>
        <v>3.666666667</v>
      </c>
      <c r="B88" s="9">
        <f>IFERROR(__xludf.DUMMYFUNCTION("""COMPUTED_VALUE"""),3.5)</f>
        <v>3.5</v>
      </c>
      <c r="C88" s="9">
        <f>IFERROR(__xludf.DUMMYFUNCTION("""COMPUTED_VALUE"""),3.888888888888889)</f>
        <v>3.888888889</v>
      </c>
      <c r="D88" s="9">
        <f>IFERROR(__xludf.DUMMYFUNCTION("""COMPUTED_VALUE"""),4.333333333333333)</f>
        <v>4.333333333</v>
      </c>
      <c r="E88" s="9">
        <f>IFERROR(__xludf.DUMMYFUNCTION("""COMPUTED_VALUE"""),3.5)</f>
        <v>3.5</v>
      </c>
      <c r="F88" s="9">
        <f>IFERROR(__xludf.DUMMYFUNCTION("""COMPUTED_VALUE"""),3.3333333333333335)</f>
        <v>3.333333333</v>
      </c>
      <c r="H88" s="7" t="s">
        <v>145</v>
      </c>
      <c r="I88" s="25">
        <v>6.0</v>
      </c>
      <c r="J88" s="25">
        <v>25.77777777777778</v>
      </c>
      <c r="K88" s="25">
        <v>4.296296296296297</v>
      </c>
      <c r="L88" s="25">
        <v>0.1171810699588478</v>
      </c>
      <c r="V88" s="25">
        <v>4.222222222222222</v>
      </c>
      <c r="W88" s="25">
        <v>5.0</v>
      </c>
      <c r="X88" s="25">
        <v>21.555555555555557</v>
      </c>
      <c r="Y88" s="25">
        <v>4.311111111111112</v>
      </c>
      <c r="Z88" s="25">
        <v>0.14483024691358035</v>
      </c>
      <c r="AA88" s="25"/>
      <c r="AB88" s="25"/>
    </row>
    <row r="89">
      <c r="A89" s="9">
        <f>IFERROR(__xludf.DUMMYFUNCTION("""COMPUTED_VALUE"""),4.0)</f>
        <v>4</v>
      </c>
      <c r="B89" s="9">
        <f>IFERROR(__xludf.DUMMYFUNCTION("""COMPUTED_VALUE"""),5.0)</f>
        <v>5</v>
      </c>
      <c r="C89" s="9">
        <f>IFERROR(__xludf.DUMMYFUNCTION("""COMPUTED_VALUE"""),4.444444444444445)</f>
        <v>4.444444444</v>
      </c>
      <c r="D89" s="9">
        <f>IFERROR(__xludf.DUMMYFUNCTION("""COMPUTED_VALUE"""),3.6666666666666665)</f>
        <v>3.666666667</v>
      </c>
      <c r="E89" s="9">
        <f>IFERROR(__xludf.DUMMYFUNCTION("""COMPUTED_VALUE"""),4.75)</f>
        <v>4.75</v>
      </c>
      <c r="F89" s="9">
        <f>IFERROR(__xludf.DUMMYFUNCTION("""COMPUTED_VALUE"""),5.0)</f>
        <v>5</v>
      </c>
      <c r="H89" s="7" t="s">
        <v>146</v>
      </c>
      <c r="I89" s="25">
        <v>6.0</v>
      </c>
      <c r="J89" s="25">
        <v>25.25</v>
      </c>
      <c r="K89" s="25">
        <v>4.208333333333333</v>
      </c>
      <c r="L89" s="25">
        <v>0.46165123456790125</v>
      </c>
      <c r="V89" s="25">
        <v>3.4444444444444446</v>
      </c>
      <c r="W89" s="25">
        <v>5.0</v>
      </c>
      <c r="X89" s="25">
        <v>21.805555555555557</v>
      </c>
      <c r="Y89" s="25">
        <v>4.361111111111112</v>
      </c>
      <c r="Z89" s="25">
        <v>0.40200617283950624</v>
      </c>
      <c r="AA89" s="25"/>
      <c r="AB89" s="25"/>
    </row>
    <row r="90">
      <c r="A90" s="9">
        <f>IFERROR(__xludf.DUMMYFUNCTION("""COMPUTED_VALUE"""),2.6666666666666665)</f>
        <v>2.666666667</v>
      </c>
      <c r="B90" s="9">
        <f>IFERROR(__xludf.DUMMYFUNCTION("""COMPUTED_VALUE"""),4.0)</f>
        <v>4</v>
      </c>
      <c r="C90" s="9">
        <f>IFERROR(__xludf.DUMMYFUNCTION("""COMPUTED_VALUE"""),3.4444444444444446)</f>
        <v>3.444444444</v>
      </c>
      <c r="D90" s="9">
        <f>IFERROR(__xludf.DUMMYFUNCTION("""COMPUTED_VALUE"""),4.666666666666667)</f>
        <v>4.666666667</v>
      </c>
      <c r="E90" s="9">
        <f>IFERROR(__xludf.DUMMYFUNCTION("""COMPUTED_VALUE"""),4.5)</f>
        <v>4.5</v>
      </c>
      <c r="F90" s="9">
        <f>IFERROR(__xludf.DUMMYFUNCTION("""COMPUTED_VALUE"""),5.0)</f>
        <v>5</v>
      </c>
      <c r="H90" s="7" t="s">
        <v>147</v>
      </c>
      <c r="I90" s="25">
        <v>6.0</v>
      </c>
      <c r="J90" s="25">
        <v>24.27777777777778</v>
      </c>
      <c r="K90" s="25">
        <v>4.046296296296297</v>
      </c>
      <c r="L90" s="25">
        <v>0.4619341563786009</v>
      </c>
      <c r="V90" s="25">
        <v>3.4444444444444446</v>
      </c>
      <c r="W90" s="25">
        <v>5.0</v>
      </c>
      <c r="X90" s="25">
        <v>20.833333333333336</v>
      </c>
      <c r="Y90" s="25">
        <v>4.166666666666667</v>
      </c>
      <c r="Z90" s="25">
        <v>0.46875000000000017</v>
      </c>
      <c r="AA90" s="25"/>
      <c r="AB90" s="25"/>
    </row>
    <row r="91">
      <c r="A91" s="9">
        <f>IFERROR(__xludf.DUMMYFUNCTION("""COMPUTED_VALUE"""),3.6666666666666665)</f>
        <v>3.666666667</v>
      </c>
      <c r="B91" s="9">
        <f>IFERROR(__xludf.DUMMYFUNCTION("""COMPUTED_VALUE"""),3.75)</f>
        <v>3.75</v>
      </c>
      <c r="C91" s="9">
        <f>IFERROR(__xludf.DUMMYFUNCTION("""COMPUTED_VALUE"""),3.5555555555555554)</f>
        <v>3.555555556</v>
      </c>
      <c r="D91" s="9">
        <f>IFERROR(__xludf.DUMMYFUNCTION("""COMPUTED_VALUE"""),3.6666666666666665)</f>
        <v>3.666666667</v>
      </c>
      <c r="E91" s="9">
        <f>IFERROR(__xludf.DUMMYFUNCTION("""COMPUTED_VALUE"""),4.5)</f>
        <v>4.5</v>
      </c>
      <c r="F91" s="9">
        <f>IFERROR(__xludf.DUMMYFUNCTION("""COMPUTED_VALUE"""),5.0)</f>
        <v>5</v>
      </c>
      <c r="H91" s="7" t="s">
        <v>148</v>
      </c>
      <c r="I91" s="25">
        <v>6.0</v>
      </c>
      <c r="J91" s="25">
        <v>23.805555555555557</v>
      </c>
      <c r="K91" s="25">
        <v>3.967592592592593</v>
      </c>
      <c r="L91" s="25">
        <v>0.3180298353909466</v>
      </c>
      <c r="V91" s="25">
        <v>3.111111111111111</v>
      </c>
      <c r="W91" s="25">
        <v>5.0</v>
      </c>
      <c r="X91" s="25">
        <v>20.694444444444446</v>
      </c>
      <c r="Y91" s="25">
        <v>4.138888888888889</v>
      </c>
      <c r="Z91" s="25">
        <v>0.17746913580246923</v>
      </c>
      <c r="AA91" s="25"/>
      <c r="AB91" s="25"/>
    </row>
    <row r="92">
      <c r="A92" s="9">
        <f>IFERROR(__xludf.DUMMYFUNCTION("""COMPUTED_VALUE"""),4.0)</f>
        <v>4</v>
      </c>
      <c r="B92" s="9">
        <f>IFERROR(__xludf.DUMMYFUNCTION("""COMPUTED_VALUE"""),4.0)</f>
        <v>4</v>
      </c>
      <c r="C92" s="9">
        <f>IFERROR(__xludf.DUMMYFUNCTION("""COMPUTED_VALUE"""),4.0)</f>
        <v>4</v>
      </c>
      <c r="D92" s="9">
        <f>IFERROR(__xludf.DUMMYFUNCTION("""COMPUTED_VALUE"""),3.6666666666666665)</f>
        <v>3.666666667</v>
      </c>
      <c r="E92" s="9">
        <f>IFERROR(__xludf.DUMMYFUNCTION("""COMPUTED_VALUE"""),4.75)</f>
        <v>4.75</v>
      </c>
      <c r="F92" s="9">
        <f>IFERROR(__xludf.DUMMYFUNCTION("""COMPUTED_VALUE"""),5.0)</f>
        <v>5</v>
      </c>
      <c r="H92" s="7" t="s">
        <v>149</v>
      </c>
      <c r="I92" s="25">
        <v>6.0</v>
      </c>
      <c r="J92" s="25">
        <v>24.749999999999996</v>
      </c>
      <c r="K92" s="25">
        <v>4.124999999999999</v>
      </c>
      <c r="L92" s="25">
        <v>0.08819444444444444</v>
      </c>
      <c r="V92" s="25">
        <v>4.333333333333333</v>
      </c>
      <c r="W92" s="25">
        <v>5.0</v>
      </c>
      <c r="X92" s="25">
        <v>20.416666666666664</v>
      </c>
      <c r="Y92" s="25">
        <v>4.083333333333333</v>
      </c>
      <c r="Z92" s="25">
        <v>0.09722222222222227</v>
      </c>
      <c r="AA92" s="25"/>
      <c r="AB92" s="25"/>
    </row>
    <row r="93">
      <c r="A93" s="9">
        <f>IFERROR(__xludf.DUMMYFUNCTION("""COMPUTED_VALUE"""),4.444444444444445)</f>
        <v>4.444444444</v>
      </c>
      <c r="B93" s="9">
        <f>IFERROR(__xludf.DUMMYFUNCTION("""COMPUTED_VALUE"""),5.0)</f>
        <v>5</v>
      </c>
      <c r="C93" s="9">
        <f>IFERROR(__xludf.DUMMYFUNCTION("""COMPUTED_VALUE"""),4.333333333333333)</f>
        <v>4.333333333</v>
      </c>
      <c r="D93" s="9">
        <f>IFERROR(__xludf.DUMMYFUNCTION("""COMPUTED_VALUE"""),4.666666666666667)</f>
        <v>4.666666667</v>
      </c>
      <c r="E93" s="9">
        <f>IFERROR(__xludf.DUMMYFUNCTION("""COMPUTED_VALUE"""),4.25)</f>
        <v>4.25</v>
      </c>
      <c r="F93" s="9">
        <f>IFERROR(__xludf.DUMMYFUNCTION("""COMPUTED_VALUE"""),5.0)</f>
        <v>5</v>
      </c>
      <c r="H93" s="7" t="s">
        <v>150</v>
      </c>
      <c r="I93" s="25">
        <v>6.0</v>
      </c>
      <c r="J93" s="25">
        <v>22.222222222222225</v>
      </c>
      <c r="K93" s="25">
        <v>3.703703703703704</v>
      </c>
      <c r="L93" s="25">
        <v>0.13045267489711926</v>
      </c>
      <c r="V93" s="25">
        <v>3.6666666666666665</v>
      </c>
      <c r="W93" s="25">
        <v>5.0</v>
      </c>
      <c r="X93" s="25">
        <v>18.555555555555557</v>
      </c>
      <c r="Y93" s="25">
        <v>3.7111111111111112</v>
      </c>
      <c r="Z93" s="25">
        <v>0.1626543209876542</v>
      </c>
      <c r="AA93" s="25"/>
      <c r="AB93" s="25"/>
    </row>
    <row r="94">
      <c r="A94" s="9">
        <f>IFERROR(__xludf.DUMMYFUNCTION("""COMPUTED_VALUE"""),4.333333333333333)</f>
        <v>4.333333333</v>
      </c>
      <c r="B94" s="9">
        <f>IFERROR(__xludf.DUMMYFUNCTION("""COMPUTED_VALUE"""),4.75)</f>
        <v>4.75</v>
      </c>
      <c r="C94" s="9">
        <f>IFERROR(__xludf.DUMMYFUNCTION("""COMPUTED_VALUE"""),4.222222222222222)</f>
        <v>4.222222222</v>
      </c>
      <c r="D94" s="9">
        <f>IFERROR(__xludf.DUMMYFUNCTION("""COMPUTED_VALUE"""),4.666666666666667)</f>
        <v>4.666666667</v>
      </c>
      <c r="E94" s="9">
        <f>IFERROR(__xludf.DUMMYFUNCTION("""COMPUTED_VALUE"""),4.75)</f>
        <v>4.75</v>
      </c>
      <c r="F94" s="9">
        <f>IFERROR(__xludf.DUMMYFUNCTION("""COMPUTED_VALUE"""),5.0)</f>
        <v>5</v>
      </c>
      <c r="H94" s="7" t="s">
        <v>151</v>
      </c>
      <c r="I94" s="25">
        <v>6.0</v>
      </c>
      <c r="J94" s="25">
        <v>26.86111111111111</v>
      </c>
      <c r="K94" s="25">
        <v>4.476851851851852</v>
      </c>
      <c r="L94" s="25">
        <v>0.30136316872427993</v>
      </c>
      <c r="V94" s="25">
        <v>4.0</v>
      </c>
      <c r="W94" s="25">
        <v>5.0</v>
      </c>
      <c r="X94" s="25">
        <v>22.86111111111111</v>
      </c>
      <c r="Y94" s="25">
        <v>4.572222222222222</v>
      </c>
      <c r="Z94" s="25">
        <v>0.30848765432098774</v>
      </c>
      <c r="AA94" s="25"/>
      <c r="AB94" s="25"/>
    </row>
    <row r="95">
      <c r="A95" s="9">
        <f>IFERROR(__xludf.DUMMYFUNCTION("""COMPUTED_VALUE"""),3.5555555555555554)</f>
        <v>3.555555556</v>
      </c>
      <c r="B95" s="9">
        <f>IFERROR(__xludf.DUMMYFUNCTION("""COMPUTED_VALUE"""),4.5)</f>
        <v>4.5</v>
      </c>
      <c r="C95" s="9">
        <f>IFERROR(__xludf.DUMMYFUNCTION("""COMPUTED_VALUE"""),4.0)</f>
        <v>4</v>
      </c>
      <c r="D95" s="9">
        <f>IFERROR(__xludf.DUMMYFUNCTION("""COMPUTED_VALUE"""),4.0)</f>
        <v>4</v>
      </c>
      <c r="E95" s="9">
        <f>IFERROR(__xludf.DUMMYFUNCTION("""COMPUTED_VALUE"""),3.5)</f>
        <v>3.5</v>
      </c>
      <c r="F95" s="9">
        <f>IFERROR(__xludf.DUMMYFUNCTION("""COMPUTED_VALUE"""),4.333333333333333)</f>
        <v>4.333333333</v>
      </c>
      <c r="H95" s="7" t="s">
        <v>152</v>
      </c>
      <c r="I95" s="25">
        <v>6.0</v>
      </c>
      <c r="J95" s="25">
        <v>24.277777777777782</v>
      </c>
      <c r="K95" s="25">
        <v>4.046296296296297</v>
      </c>
      <c r="L95" s="25">
        <v>0.7536008230452677</v>
      </c>
      <c r="V95" s="25">
        <v>2.6666666666666665</v>
      </c>
      <c r="W95" s="25">
        <v>5.0</v>
      </c>
      <c r="X95" s="25">
        <v>21.611111111111114</v>
      </c>
      <c r="Y95" s="25">
        <v>4.322222222222223</v>
      </c>
      <c r="Z95" s="25">
        <v>0.37098765432098757</v>
      </c>
      <c r="AA95" s="25"/>
      <c r="AB95" s="25"/>
    </row>
    <row r="96">
      <c r="A96" s="9">
        <f>IFERROR(__xludf.DUMMYFUNCTION("""COMPUTED_VALUE"""),3.4444444444444446)</f>
        <v>3.444444444</v>
      </c>
      <c r="B96" s="9">
        <f>IFERROR(__xludf.DUMMYFUNCTION("""COMPUTED_VALUE"""),3.75)</f>
        <v>3.75</v>
      </c>
      <c r="C96" s="9">
        <f>IFERROR(__xludf.DUMMYFUNCTION("""COMPUTED_VALUE"""),4.222222222222222)</f>
        <v>4.222222222</v>
      </c>
      <c r="D96" s="9">
        <f>IFERROR(__xludf.DUMMYFUNCTION("""COMPUTED_VALUE"""),4.0)</f>
        <v>4</v>
      </c>
      <c r="E96" s="9">
        <f>IFERROR(__xludf.DUMMYFUNCTION("""COMPUTED_VALUE"""),3.75)</f>
        <v>3.75</v>
      </c>
      <c r="F96" s="9">
        <f>IFERROR(__xludf.DUMMYFUNCTION("""COMPUTED_VALUE"""),4.0)</f>
        <v>4</v>
      </c>
      <c r="H96" s="7" t="s">
        <v>153</v>
      </c>
      <c r="I96" s="25">
        <v>6.0</v>
      </c>
      <c r="J96" s="25">
        <v>24.13888888888889</v>
      </c>
      <c r="K96" s="25">
        <v>4.023148148148148</v>
      </c>
      <c r="L96" s="25">
        <v>0.3458076131687244</v>
      </c>
      <c r="V96" s="25">
        <v>3.6666666666666665</v>
      </c>
      <c r="W96" s="25">
        <v>5.0</v>
      </c>
      <c r="X96" s="25">
        <v>20.47222222222222</v>
      </c>
      <c r="Y96" s="25">
        <v>4.094444444444444</v>
      </c>
      <c r="Z96" s="25">
        <v>0.3941358024691359</v>
      </c>
      <c r="AA96" s="25"/>
      <c r="AB96" s="25"/>
    </row>
    <row r="97">
      <c r="A97" s="9">
        <f>IFERROR(__xludf.DUMMYFUNCTION("""COMPUTED_VALUE"""),4.444444444444445)</f>
        <v>4.444444444</v>
      </c>
      <c r="B97" s="9">
        <f>IFERROR(__xludf.DUMMYFUNCTION("""COMPUTED_VALUE"""),4.25)</f>
        <v>4.25</v>
      </c>
      <c r="C97" s="9">
        <f>IFERROR(__xludf.DUMMYFUNCTION("""COMPUTED_VALUE"""),4.222222222222222)</f>
        <v>4.222222222</v>
      </c>
      <c r="D97" s="9">
        <f>IFERROR(__xludf.DUMMYFUNCTION("""COMPUTED_VALUE"""),4.0)</f>
        <v>4</v>
      </c>
      <c r="E97" s="9">
        <f>IFERROR(__xludf.DUMMYFUNCTION("""COMPUTED_VALUE"""),3.75)</f>
        <v>3.75</v>
      </c>
      <c r="F97" s="9">
        <f>IFERROR(__xludf.DUMMYFUNCTION("""COMPUTED_VALUE"""),4.666666666666667)</f>
        <v>4.666666667</v>
      </c>
      <c r="H97" s="7" t="s">
        <v>154</v>
      </c>
      <c r="I97" s="25">
        <v>6.0</v>
      </c>
      <c r="J97" s="25">
        <v>25.416666666666664</v>
      </c>
      <c r="K97" s="25">
        <v>4.236111111111111</v>
      </c>
      <c r="L97" s="25">
        <v>0.2678240740740741</v>
      </c>
      <c r="V97" s="25">
        <v>4.0</v>
      </c>
      <c r="W97" s="25">
        <v>5.0</v>
      </c>
      <c r="X97" s="25">
        <v>21.416666666666664</v>
      </c>
      <c r="Y97" s="25">
        <v>4.283333333333333</v>
      </c>
      <c r="Z97" s="25">
        <v>0.31805555555555554</v>
      </c>
      <c r="AA97" s="25"/>
      <c r="AB97" s="25"/>
    </row>
    <row r="98">
      <c r="A98" s="9">
        <f>IFERROR(__xludf.DUMMYFUNCTION("""COMPUTED_VALUE"""),4.111111111111111)</f>
        <v>4.111111111</v>
      </c>
      <c r="B98" s="9">
        <f>IFERROR(__xludf.DUMMYFUNCTION("""COMPUTED_VALUE"""),4.25)</f>
        <v>4.25</v>
      </c>
      <c r="C98" s="9">
        <f>IFERROR(__xludf.DUMMYFUNCTION("""COMPUTED_VALUE"""),3.888888888888889)</f>
        <v>3.888888889</v>
      </c>
      <c r="D98" s="9">
        <f>IFERROR(__xludf.DUMMYFUNCTION("""COMPUTED_VALUE"""),3.6666666666666665)</f>
        <v>3.666666667</v>
      </c>
      <c r="E98" s="9">
        <f>IFERROR(__xludf.DUMMYFUNCTION("""COMPUTED_VALUE"""),4.0)</f>
        <v>4</v>
      </c>
      <c r="F98" s="9">
        <f>IFERROR(__xludf.DUMMYFUNCTION("""COMPUTED_VALUE"""),5.0)</f>
        <v>5</v>
      </c>
      <c r="H98" s="7" t="s">
        <v>155</v>
      </c>
      <c r="I98" s="25">
        <v>6.0</v>
      </c>
      <c r="J98" s="25">
        <v>27.694444444444443</v>
      </c>
      <c r="K98" s="25">
        <v>4.6157407407407405</v>
      </c>
      <c r="L98" s="25">
        <v>0.10815329218106998</v>
      </c>
      <c r="V98" s="25">
        <v>4.444444444444445</v>
      </c>
      <c r="W98" s="25">
        <v>5.0</v>
      </c>
      <c r="X98" s="25">
        <v>23.25</v>
      </c>
      <c r="Y98" s="25">
        <v>4.65</v>
      </c>
      <c r="Z98" s="25">
        <v>0.12638888888888894</v>
      </c>
      <c r="AA98" s="25"/>
      <c r="AB98" s="25"/>
    </row>
    <row r="99">
      <c r="A99" s="9">
        <f>IFERROR(__xludf.DUMMYFUNCTION("""COMPUTED_VALUE"""),4.222222222222222)</f>
        <v>4.222222222</v>
      </c>
      <c r="B99" s="9">
        <f>IFERROR(__xludf.DUMMYFUNCTION("""COMPUTED_VALUE"""),5.0)</f>
        <v>5</v>
      </c>
      <c r="C99" s="9">
        <f>IFERROR(__xludf.DUMMYFUNCTION("""COMPUTED_VALUE"""),3.888888888888889)</f>
        <v>3.888888889</v>
      </c>
      <c r="D99" s="9">
        <f>IFERROR(__xludf.DUMMYFUNCTION("""COMPUTED_VALUE"""),4.666666666666667)</f>
        <v>4.666666667</v>
      </c>
      <c r="E99" s="9">
        <f>IFERROR(__xludf.DUMMYFUNCTION("""COMPUTED_VALUE"""),4.25)</f>
        <v>4.25</v>
      </c>
      <c r="F99" s="9">
        <f>IFERROR(__xludf.DUMMYFUNCTION("""COMPUTED_VALUE"""),5.0)</f>
        <v>5</v>
      </c>
      <c r="H99" s="7" t="s">
        <v>156</v>
      </c>
      <c r="I99" s="25">
        <v>6.0</v>
      </c>
      <c r="J99" s="25">
        <v>27.72222222222222</v>
      </c>
      <c r="K99" s="25">
        <v>4.62037037037037</v>
      </c>
      <c r="L99" s="25">
        <v>0.08415637860082306</v>
      </c>
      <c r="V99" s="25">
        <v>4.333333333333333</v>
      </c>
      <c r="W99" s="25">
        <v>5.0</v>
      </c>
      <c r="X99" s="25">
        <v>23.38888888888889</v>
      </c>
      <c r="Y99" s="25">
        <v>4.677777777777778</v>
      </c>
      <c r="Z99" s="25">
        <v>0.08047839506172838</v>
      </c>
      <c r="AA99" s="25"/>
      <c r="AB99" s="25"/>
    </row>
    <row r="100">
      <c r="A100" s="9">
        <f>IFERROR(__xludf.DUMMYFUNCTION("""COMPUTED_VALUE"""),4.444444444444445)</f>
        <v>4.444444444</v>
      </c>
      <c r="B100" s="9">
        <f>IFERROR(__xludf.DUMMYFUNCTION("""COMPUTED_VALUE"""),4.5)</f>
        <v>4.5</v>
      </c>
      <c r="C100" s="9">
        <f>IFERROR(__xludf.DUMMYFUNCTION("""COMPUTED_VALUE"""),4.333333333333333)</f>
        <v>4.333333333</v>
      </c>
      <c r="D100" s="9">
        <f>IFERROR(__xludf.DUMMYFUNCTION("""COMPUTED_VALUE"""),5.0)</f>
        <v>5</v>
      </c>
      <c r="E100" s="9">
        <f>IFERROR(__xludf.DUMMYFUNCTION("""COMPUTED_VALUE"""),4.25)</f>
        <v>4.25</v>
      </c>
      <c r="F100" s="9">
        <f>IFERROR(__xludf.DUMMYFUNCTION("""COMPUTED_VALUE"""),4.666666666666667)</f>
        <v>4.666666667</v>
      </c>
      <c r="H100" s="7" t="s">
        <v>157</v>
      </c>
      <c r="I100" s="25">
        <v>6.0</v>
      </c>
      <c r="J100" s="25">
        <v>23.888888888888886</v>
      </c>
      <c r="K100" s="25">
        <v>3.981481481481481</v>
      </c>
      <c r="L100" s="25">
        <v>0.16131687242798357</v>
      </c>
      <c r="V100" s="25">
        <v>3.5555555555555554</v>
      </c>
      <c r="W100" s="25">
        <v>5.0</v>
      </c>
      <c r="X100" s="25">
        <v>20.333333333333332</v>
      </c>
      <c r="Y100" s="25">
        <v>4.066666666666666</v>
      </c>
      <c r="Z100" s="25">
        <v>0.1472222222222222</v>
      </c>
      <c r="AA100" s="25"/>
      <c r="AB100" s="25"/>
    </row>
    <row r="101">
      <c r="A101" s="9">
        <f>IFERROR(__xludf.DUMMYFUNCTION("""COMPUTED_VALUE"""),4.0)</f>
        <v>4</v>
      </c>
      <c r="B101" s="9">
        <f>IFERROR(__xludf.DUMMYFUNCTION("""COMPUTED_VALUE"""),5.0)</f>
        <v>5</v>
      </c>
      <c r="C101" s="9">
        <f>IFERROR(__xludf.DUMMYFUNCTION("""COMPUTED_VALUE"""),4.333333333333333)</f>
        <v>4.333333333</v>
      </c>
      <c r="D101" s="9">
        <f>IFERROR(__xludf.DUMMYFUNCTION("""COMPUTED_VALUE"""),3.6666666666666665)</f>
        <v>3.666666667</v>
      </c>
      <c r="E101" s="9">
        <f>IFERROR(__xludf.DUMMYFUNCTION("""COMPUTED_VALUE"""),4.5)</f>
        <v>4.5</v>
      </c>
      <c r="F101" s="9">
        <f>IFERROR(__xludf.DUMMYFUNCTION("""COMPUTED_VALUE"""),5.0)</f>
        <v>5</v>
      </c>
      <c r="H101" s="7" t="s">
        <v>158</v>
      </c>
      <c r="I101" s="25">
        <v>6.0</v>
      </c>
      <c r="J101" s="25">
        <v>23.166666666666664</v>
      </c>
      <c r="K101" s="25">
        <v>3.8611111111111107</v>
      </c>
      <c r="L101" s="25">
        <v>0.07345679012345677</v>
      </c>
      <c r="V101" s="25">
        <v>3.4444444444444446</v>
      </c>
      <c r="W101" s="25">
        <v>5.0</v>
      </c>
      <c r="X101" s="25">
        <v>19.72222222222222</v>
      </c>
      <c r="Y101" s="25">
        <v>3.944444444444444</v>
      </c>
      <c r="Z101" s="25">
        <v>0.039737654320987664</v>
      </c>
      <c r="AA101" s="25"/>
      <c r="AB101" s="25"/>
    </row>
    <row r="102">
      <c r="H102" s="7" t="s">
        <v>159</v>
      </c>
      <c r="I102" s="25">
        <v>6.0</v>
      </c>
      <c r="J102" s="25">
        <v>25.333333333333336</v>
      </c>
      <c r="K102" s="25">
        <v>4.222222222222222</v>
      </c>
      <c r="L102" s="25">
        <v>0.10401234567901241</v>
      </c>
      <c r="V102" s="25">
        <v>4.444444444444445</v>
      </c>
      <c r="W102" s="25">
        <v>5.0</v>
      </c>
      <c r="X102" s="25">
        <v>20.88888888888889</v>
      </c>
      <c r="Y102" s="25">
        <v>4.177777777777778</v>
      </c>
      <c r="Z102" s="25">
        <v>0.11520061728395072</v>
      </c>
      <c r="AA102" s="25"/>
      <c r="AB102" s="25"/>
    </row>
    <row r="103">
      <c r="H103" s="7" t="s">
        <v>160</v>
      </c>
      <c r="I103" s="25">
        <v>6.0</v>
      </c>
      <c r="J103" s="25">
        <v>24.916666666666664</v>
      </c>
      <c r="K103" s="25">
        <v>4.152777777777778</v>
      </c>
      <c r="L103" s="25">
        <v>0.21165123456790122</v>
      </c>
      <c r="V103" s="25">
        <v>4.111111111111111</v>
      </c>
      <c r="W103" s="25">
        <v>5.0</v>
      </c>
      <c r="X103" s="25">
        <v>20.805555555555554</v>
      </c>
      <c r="Y103" s="25">
        <v>4.1611111111111105</v>
      </c>
      <c r="Z103" s="25">
        <v>0.26404320987654323</v>
      </c>
      <c r="AA103" s="25"/>
      <c r="AB103" s="25"/>
    </row>
    <row r="104">
      <c r="H104" s="7" t="s">
        <v>161</v>
      </c>
      <c r="I104" s="25">
        <v>6.0</v>
      </c>
      <c r="J104" s="25">
        <v>27.02777777777778</v>
      </c>
      <c r="K104" s="25">
        <v>4.50462962962963</v>
      </c>
      <c r="L104" s="25">
        <v>0.20815329218106998</v>
      </c>
      <c r="V104" s="25">
        <v>4.222222222222222</v>
      </c>
      <c r="W104" s="25">
        <v>5.0</v>
      </c>
      <c r="X104" s="25">
        <v>22.805555555555557</v>
      </c>
      <c r="Y104" s="25">
        <v>4.561111111111112</v>
      </c>
      <c r="Z104" s="25">
        <v>0.23626543209876544</v>
      </c>
      <c r="AA104" s="25"/>
      <c r="AB104" s="25"/>
    </row>
    <row r="105">
      <c r="H105" s="7" t="s">
        <v>162</v>
      </c>
      <c r="I105" s="25">
        <v>6.0</v>
      </c>
      <c r="J105" s="25">
        <v>27.194444444444443</v>
      </c>
      <c r="K105" s="25">
        <v>4.532407407407407</v>
      </c>
      <c r="L105" s="25">
        <v>0.07296810699588481</v>
      </c>
      <c r="V105" s="25">
        <v>4.444444444444445</v>
      </c>
      <c r="W105" s="25">
        <v>5.0</v>
      </c>
      <c r="X105" s="25">
        <v>22.75</v>
      </c>
      <c r="Y105" s="25">
        <v>4.55</v>
      </c>
      <c r="Z105" s="25">
        <v>0.08888888888888895</v>
      </c>
      <c r="AA105" s="25"/>
      <c r="AB105" s="25"/>
    </row>
    <row r="106">
      <c r="H106" s="7" t="s">
        <v>163</v>
      </c>
      <c r="I106" s="25">
        <v>6.0</v>
      </c>
      <c r="J106" s="25">
        <v>26.5</v>
      </c>
      <c r="K106" s="25">
        <v>4.416666666666667</v>
      </c>
      <c r="L106" s="25">
        <v>0.2861111111111112</v>
      </c>
      <c r="V106" s="25">
        <v>4.0</v>
      </c>
      <c r="W106" s="25">
        <v>5.0</v>
      </c>
      <c r="X106" s="25">
        <v>22.5</v>
      </c>
      <c r="Y106" s="25">
        <v>4.5</v>
      </c>
      <c r="Z106" s="25">
        <v>0.30555555555555564</v>
      </c>
      <c r="AA106" s="25"/>
      <c r="AB106" s="25"/>
    </row>
    <row r="109">
      <c r="H109" s="7" t="s">
        <v>62</v>
      </c>
      <c r="V109" s="7" t="s">
        <v>62</v>
      </c>
    </row>
    <row r="110">
      <c r="H110" s="23" t="s">
        <v>64</v>
      </c>
      <c r="I110" s="23" t="s">
        <v>65</v>
      </c>
      <c r="J110" s="23" t="s">
        <v>66</v>
      </c>
      <c r="K110" s="23" t="s">
        <v>67</v>
      </c>
      <c r="L110" s="23" t="s">
        <v>68</v>
      </c>
      <c r="M110" s="23" t="s">
        <v>69</v>
      </c>
      <c r="N110" s="23" t="s">
        <v>70</v>
      </c>
      <c r="V110" s="23" t="s">
        <v>64</v>
      </c>
      <c r="W110" s="23" t="s">
        <v>65</v>
      </c>
      <c r="X110" s="23" t="s">
        <v>66</v>
      </c>
      <c r="Y110" s="23" t="s">
        <v>67</v>
      </c>
      <c r="Z110" s="23" t="s">
        <v>68</v>
      </c>
      <c r="AA110" s="23" t="s">
        <v>69</v>
      </c>
      <c r="AB110" s="23" t="s">
        <v>70</v>
      </c>
    </row>
    <row r="111">
      <c r="H111" s="7" t="s">
        <v>72</v>
      </c>
      <c r="I111" s="25">
        <v>94.9068364197592</v>
      </c>
      <c r="J111" s="25">
        <v>99.0</v>
      </c>
      <c r="K111" s="25">
        <v>0.958654913330901</v>
      </c>
      <c r="L111" s="25">
        <v>3.3715089117194257</v>
      </c>
      <c r="M111" s="25">
        <v>0.0</v>
      </c>
      <c r="N111" s="25">
        <v>1.2765008256397379</v>
      </c>
      <c r="V111" s="7" t="s">
        <v>72</v>
      </c>
      <c r="W111" s="25">
        <v>91.452648148148</v>
      </c>
      <c r="X111" s="25">
        <v>99.0</v>
      </c>
      <c r="Y111" s="25">
        <v>0.9237641227085657</v>
      </c>
      <c r="Z111" s="25">
        <v>3.217686828833293</v>
      </c>
      <c r="AA111" s="25">
        <v>1.1102230246251565E-16</v>
      </c>
      <c r="AB111" s="25">
        <v>1.2842194069416706</v>
      </c>
    </row>
    <row r="112">
      <c r="H112" s="7" t="s">
        <v>74</v>
      </c>
      <c r="I112" s="25">
        <v>142.17001028806408</v>
      </c>
      <c r="J112" s="25">
        <v>500.0</v>
      </c>
      <c r="K112" s="25">
        <v>0.28434002057612817</v>
      </c>
      <c r="V112" s="7" t="s">
        <v>74</v>
      </c>
      <c r="W112" s="25">
        <v>114.83580246913152</v>
      </c>
      <c r="X112" s="25">
        <v>400.0</v>
      </c>
      <c r="Y112" s="25">
        <v>0.2870895061728288</v>
      </c>
    </row>
    <row r="114">
      <c r="H114" s="26" t="s">
        <v>77</v>
      </c>
      <c r="I114" s="27">
        <v>237.07684670782328</v>
      </c>
      <c r="J114" s="27">
        <v>599.0</v>
      </c>
      <c r="K114" s="28"/>
      <c r="L114" s="28"/>
      <c r="M114" s="28"/>
      <c r="N114" s="28"/>
      <c r="V114" s="26" t="s">
        <v>77</v>
      </c>
      <c r="W114" s="27">
        <v>206.28845061727952</v>
      </c>
      <c r="X114" s="27">
        <v>499.0</v>
      </c>
      <c r="Y114" s="28"/>
      <c r="Z114" s="28"/>
      <c r="AA114" s="28"/>
      <c r="AB114" s="2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3" max="3" width="24.75"/>
    <col customWidth="1" min="4" max="4" width="18.13"/>
    <col customWidth="1" min="5" max="5" width="26.38"/>
    <col customWidth="1" min="6" max="6" width="20.38"/>
    <col customWidth="1" min="10" max="10" width="27.13"/>
    <col customWidth="1" min="12" max="12" width="16.5"/>
    <col customWidth="1" min="14" max="14" width="17.75"/>
    <col customWidth="1" min="16" max="16" width="17.5"/>
  </cols>
  <sheetData>
    <row r="1">
      <c r="A1" s="29" t="s">
        <v>164</v>
      </c>
      <c r="B1" s="29" t="s">
        <v>43</v>
      </c>
      <c r="C1" s="29" t="s">
        <v>165</v>
      </c>
      <c r="D1" s="29" t="s">
        <v>38</v>
      </c>
      <c r="E1" s="29" t="s">
        <v>166</v>
      </c>
      <c r="F1" s="29" t="s">
        <v>167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9">
        <f>IFERROR(__xludf.DUMMYFUNCTION("IMPORTRANGE(""https://docs.google.com/spreadsheets/d/17US4FxukIoeutuyiVnW4LVfR2Af_MmSXcZDUqkTWt6M/edit#gid=1801604497"",""SUMMARY!D2:D101"")"),3.7777777777777777)</f>
        <v>3.777777778</v>
      </c>
      <c r="B2" s="22">
        <f>IFERROR(__xludf.DUMMYFUNCTION("IMPORTRANGE(""https://docs.google.com/spreadsheets/d/17US4FxukIoeutuyiVnW4LVfR2Af_MmSXcZDUqkTWt6M/edit#gid=1801604497"",""SUMMARY!E2:E101"")"),4.0)</f>
        <v>4</v>
      </c>
      <c r="C2" s="9">
        <f>IFERROR(__xludf.DUMMYFUNCTION("IMPORTRANGE(""https://docs.google.com/spreadsheets/d/17US4FxukIoeutuyiVnW4LVfR2Af_MmSXcZDUqkTWt6M/edit#gid=1801604497"",""SUMMARY!F2:F101"")"),3.6666666666666665)</f>
        <v>3.666666667</v>
      </c>
      <c r="D2" s="9">
        <f>IFERROR(__xludf.DUMMYFUNCTION("IMPORTRANGE(""https://docs.google.com/spreadsheets/d/17US4FxukIoeutuyiVnW4LVfR2Af_MmSXcZDUqkTWt6M/edit#gid=1801604497"",""SUMMARY!G2:G101"")"),3.3333333333333335)</f>
        <v>3.333333333</v>
      </c>
      <c r="E2" s="22">
        <f>IFERROR(__xludf.DUMMYFUNCTION("IMPORTRANGE(""https://docs.google.com/spreadsheets/d/17US4FxukIoeutuyiVnW4LVfR2Af_MmSXcZDUqkTWt6M/edit#gid=1801604497"",""SUMMARY!H2:H101"")"),3.25)</f>
        <v>3.25</v>
      </c>
      <c r="F2" s="9">
        <f>IFERROR(__xludf.DUMMYFUNCTION("IMPORTRANGE(""https://docs.google.com/spreadsheets/d/17US4FxukIoeutuyiVnW4LVfR2Af_MmSXcZDUqkTWt6M/edit#gid=1801604497"",""SUMMARY!I2:I101"")"),2.3333333333333335)</f>
        <v>2.333333333</v>
      </c>
    </row>
    <row r="3">
      <c r="A3" s="9">
        <f>IFERROR(__xludf.DUMMYFUNCTION("""COMPUTED_VALUE"""),3.6666666666666665)</f>
        <v>3.666666667</v>
      </c>
      <c r="B3" s="9">
        <f>IFERROR(__xludf.DUMMYFUNCTION("""COMPUTED_VALUE"""),4.25)</f>
        <v>4.25</v>
      </c>
      <c r="C3" s="9">
        <f>IFERROR(__xludf.DUMMYFUNCTION("""COMPUTED_VALUE"""),3.888888888888889)</f>
        <v>3.888888889</v>
      </c>
      <c r="D3" s="9">
        <f>IFERROR(__xludf.DUMMYFUNCTION("""COMPUTED_VALUE"""),4.666666666666667)</f>
        <v>4.666666667</v>
      </c>
      <c r="E3" s="9">
        <f>IFERROR(__xludf.DUMMYFUNCTION("""COMPUTED_VALUE"""),4.25)</f>
        <v>4.25</v>
      </c>
      <c r="F3" s="9">
        <f>IFERROR(__xludf.DUMMYFUNCTION("""COMPUTED_VALUE"""),5.0)</f>
        <v>5</v>
      </c>
    </row>
    <row r="4">
      <c r="A4" s="9">
        <f>IFERROR(__xludf.DUMMYFUNCTION("""COMPUTED_VALUE"""),3.4444444444444446)</f>
        <v>3.444444444</v>
      </c>
      <c r="B4" s="9">
        <f>IFERROR(__xludf.DUMMYFUNCTION("""COMPUTED_VALUE"""),4.75)</f>
        <v>4.75</v>
      </c>
      <c r="C4" s="9">
        <f>IFERROR(__xludf.DUMMYFUNCTION("""COMPUTED_VALUE"""),3.7777777777777777)</f>
        <v>3.777777778</v>
      </c>
      <c r="D4" s="9">
        <f>IFERROR(__xludf.DUMMYFUNCTION("""COMPUTED_VALUE"""),3.3333333333333335)</f>
        <v>3.333333333</v>
      </c>
      <c r="E4" s="9">
        <f>IFERROR(__xludf.DUMMYFUNCTION("""COMPUTED_VALUE"""),3.75)</f>
        <v>3.75</v>
      </c>
      <c r="F4" s="9">
        <f>IFERROR(__xludf.DUMMYFUNCTION("""COMPUTED_VALUE"""),5.0)</f>
        <v>5</v>
      </c>
    </row>
    <row r="5">
      <c r="A5" s="9">
        <f>IFERROR(__xludf.DUMMYFUNCTION("""COMPUTED_VALUE"""),3.4444444444444446)</f>
        <v>3.444444444</v>
      </c>
      <c r="B5" s="9">
        <f>IFERROR(__xludf.DUMMYFUNCTION("""COMPUTED_VALUE"""),4.0)</f>
        <v>4</v>
      </c>
      <c r="C5" s="9">
        <f>IFERROR(__xludf.DUMMYFUNCTION("""COMPUTED_VALUE"""),3.6666666666666665)</f>
        <v>3.666666667</v>
      </c>
      <c r="D5" s="9">
        <f>IFERROR(__xludf.DUMMYFUNCTION("""COMPUTED_VALUE"""),4.0)</f>
        <v>4</v>
      </c>
      <c r="E5" s="9">
        <f>IFERROR(__xludf.DUMMYFUNCTION("""COMPUTED_VALUE"""),3.75)</f>
        <v>3.75</v>
      </c>
      <c r="F5" s="9">
        <f>IFERROR(__xludf.DUMMYFUNCTION("""COMPUTED_VALUE"""),3.3333333333333335)</f>
        <v>3.333333333</v>
      </c>
    </row>
    <row r="6">
      <c r="A6" s="9">
        <f>IFERROR(__xludf.DUMMYFUNCTION("""COMPUTED_VALUE"""),3.2222222222222223)</f>
        <v>3.222222222</v>
      </c>
      <c r="B6" s="9">
        <f>IFERROR(__xludf.DUMMYFUNCTION("""COMPUTED_VALUE"""),4.5)</f>
        <v>4.5</v>
      </c>
      <c r="C6" s="9">
        <f>IFERROR(__xludf.DUMMYFUNCTION("""COMPUTED_VALUE"""),3.4444444444444446)</f>
        <v>3.444444444</v>
      </c>
      <c r="D6" s="9">
        <f>IFERROR(__xludf.DUMMYFUNCTION("""COMPUTED_VALUE"""),3.3333333333333335)</f>
        <v>3.333333333</v>
      </c>
      <c r="E6" s="9">
        <f>IFERROR(__xludf.DUMMYFUNCTION("""COMPUTED_VALUE"""),3.75)</f>
        <v>3.75</v>
      </c>
      <c r="F6" s="9">
        <f>IFERROR(__xludf.DUMMYFUNCTION("""COMPUTED_VALUE"""),5.0)</f>
        <v>5</v>
      </c>
      <c r="H6" s="24"/>
      <c r="I6" s="24"/>
      <c r="J6" s="24"/>
      <c r="K6" s="24"/>
      <c r="L6" s="24"/>
      <c r="N6" s="24"/>
      <c r="O6" s="24"/>
      <c r="P6" s="24"/>
      <c r="Q6" s="24"/>
      <c r="R6" s="24"/>
      <c r="V6" s="24"/>
      <c r="W6" s="24"/>
      <c r="X6" s="24"/>
      <c r="Y6" s="24"/>
      <c r="Z6" s="24"/>
      <c r="AA6" s="24"/>
      <c r="AB6" s="24"/>
    </row>
    <row r="7">
      <c r="A7" s="9">
        <f>IFERROR(__xludf.DUMMYFUNCTION("""COMPUTED_VALUE"""),3.7777777777777777)</f>
        <v>3.777777778</v>
      </c>
      <c r="B7" s="9">
        <f>IFERROR(__xludf.DUMMYFUNCTION("""COMPUTED_VALUE"""),4.25)</f>
        <v>4.25</v>
      </c>
      <c r="C7" s="9">
        <f>IFERROR(__xludf.DUMMYFUNCTION("""COMPUTED_VALUE"""),3.6666666666666665)</f>
        <v>3.666666667</v>
      </c>
      <c r="D7" s="9">
        <f>IFERROR(__xludf.DUMMYFUNCTION("""COMPUTED_VALUE"""),3.0)</f>
        <v>3</v>
      </c>
      <c r="E7" s="9">
        <f>IFERROR(__xludf.DUMMYFUNCTION("""COMPUTED_VALUE"""),4.0)</f>
        <v>4</v>
      </c>
      <c r="F7" s="9">
        <f>IFERROR(__xludf.DUMMYFUNCTION("""COMPUTED_VALUE"""),4.0)</f>
        <v>4</v>
      </c>
    </row>
    <row r="8">
      <c r="A8" s="9">
        <f>IFERROR(__xludf.DUMMYFUNCTION("""COMPUTED_VALUE"""),3.888888888888889)</f>
        <v>3.888888889</v>
      </c>
      <c r="B8" s="9">
        <f>IFERROR(__xludf.DUMMYFUNCTION("""COMPUTED_VALUE"""),3.75)</f>
        <v>3.75</v>
      </c>
      <c r="C8" s="9">
        <f>IFERROR(__xludf.DUMMYFUNCTION("""COMPUTED_VALUE"""),3.2222222222222223)</f>
        <v>3.222222222</v>
      </c>
      <c r="D8" s="9">
        <f>IFERROR(__xludf.DUMMYFUNCTION("""COMPUTED_VALUE"""),3.6666666666666665)</f>
        <v>3.666666667</v>
      </c>
      <c r="E8" s="9">
        <f>IFERROR(__xludf.DUMMYFUNCTION("""COMPUTED_VALUE"""),4.0)</f>
        <v>4</v>
      </c>
      <c r="F8" s="9">
        <f>IFERROR(__xludf.DUMMYFUNCTION("""COMPUTED_VALUE"""),5.0)</f>
        <v>5</v>
      </c>
    </row>
    <row r="9">
      <c r="A9" s="9">
        <f>IFERROR(__xludf.DUMMYFUNCTION("""COMPUTED_VALUE"""),3.888888888888889)</f>
        <v>3.888888889</v>
      </c>
      <c r="B9" s="9">
        <f>IFERROR(__xludf.DUMMYFUNCTION("""COMPUTED_VALUE"""),4.5)</f>
        <v>4.5</v>
      </c>
      <c r="C9" s="9">
        <f>IFERROR(__xludf.DUMMYFUNCTION("""COMPUTED_VALUE"""),4.222222222222222)</f>
        <v>4.222222222</v>
      </c>
      <c r="D9" s="9">
        <f>IFERROR(__xludf.DUMMYFUNCTION("""COMPUTED_VALUE"""),4.666666666666667)</f>
        <v>4.666666667</v>
      </c>
      <c r="E9" s="9">
        <f>IFERROR(__xludf.DUMMYFUNCTION("""COMPUTED_VALUE"""),4.5)</f>
        <v>4.5</v>
      </c>
      <c r="F9" s="9">
        <f>IFERROR(__xludf.DUMMYFUNCTION("""COMPUTED_VALUE"""),4.666666666666667)</f>
        <v>4.666666667</v>
      </c>
      <c r="H9" s="7"/>
      <c r="I9" s="25"/>
      <c r="J9" s="25"/>
      <c r="K9" s="25"/>
      <c r="L9" s="25"/>
      <c r="N9" s="25"/>
      <c r="O9" s="25"/>
      <c r="P9" s="25"/>
      <c r="Q9" s="25"/>
      <c r="R9" s="25"/>
      <c r="V9" s="25"/>
      <c r="W9" s="25"/>
      <c r="X9" s="25"/>
      <c r="Y9" s="25"/>
      <c r="Z9" s="25"/>
    </row>
    <row r="10">
      <c r="A10" s="9">
        <f>IFERROR(__xludf.DUMMYFUNCTION("""COMPUTED_VALUE"""),4.222222222222222)</f>
        <v>4.222222222</v>
      </c>
      <c r="B10" s="9">
        <f>IFERROR(__xludf.DUMMYFUNCTION("""COMPUTED_VALUE"""),2.75)</f>
        <v>2.75</v>
      </c>
      <c r="C10" s="9">
        <f>IFERROR(__xludf.DUMMYFUNCTION("""COMPUTED_VALUE"""),4.666666666666667)</f>
        <v>4.666666667</v>
      </c>
      <c r="D10" s="9">
        <f>IFERROR(__xludf.DUMMYFUNCTION("""COMPUTED_VALUE"""),3.0)</f>
        <v>3</v>
      </c>
      <c r="E10" s="9">
        <f>IFERROR(__xludf.DUMMYFUNCTION("""COMPUTED_VALUE"""),4.75)</f>
        <v>4.75</v>
      </c>
      <c r="F10" s="9">
        <f>IFERROR(__xludf.DUMMYFUNCTION("""COMPUTED_VALUE"""),4.333333333333333)</f>
        <v>4.333333333</v>
      </c>
    </row>
    <row r="11">
      <c r="A11" s="9">
        <f>IFERROR(__xludf.DUMMYFUNCTION("""COMPUTED_VALUE"""),3.888888888888889)</f>
        <v>3.888888889</v>
      </c>
      <c r="B11" s="9">
        <f>IFERROR(__xludf.DUMMYFUNCTION("""COMPUTED_VALUE"""),5.0)</f>
        <v>5</v>
      </c>
      <c r="C11" s="9">
        <f>IFERROR(__xludf.DUMMYFUNCTION("""COMPUTED_VALUE"""),3.4444444444444446)</f>
        <v>3.444444444</v>
      </c>
      <c r="D11" s="9">
        <f>IFERROR(__xludf.DUMMYFUNCTION("""COMPUTED_VALUE"""),3.0)</f>
        <v>3</v>
      </c>
      <c r="E11" s="9">
        <f>IFERROR(__xludf.DUMMYFUNCTION("""COMPUTED_VALUE"""),3.75)</f>
        <v>3.75</v>
      </c>
      <c r="F11" s="9">
        <f>IFERROR(__xludf.DUMMYFUNCTION("""COMPUTED_VALUE"""),4.333333333333333)</f>
        <v>4.333333333</v>
      </c>
      <c r="L11" s="7" t="s">
        <v>46</v>
      </c>
    </row>
    <row r="12">
      <c r="A12" s="9">
        <f>IFERROR(__xludf.DUMMYFUNCTION("""COMPUTED_VALUE"""),4.0)</f>
        <v>4</v>
      </c>
      <c r="B12" s="9">
        <f>IFERROR(__xludf.DUMMYFUNCTION("""COMPUTED_VALUE"""),4.5)</f>
        <v>4.5</v>
      </c>
      <c r="C12" s="9">
        <f>IFERROR(__xludf.DUMMYFUNCTION("""COMPUTED_VALUE"""),3.888888888888889)</f>
        <v>3.888888889</v>
      </c>
      <c r="D12" s="9">
        <f>IFERROR(__xludf.DUMMYFUNCTION("""COMPUTED_VALUE"""),3.3333333333333335)</f>
        <v>3.333333333</v>
      </c>
      <c r="E12" s="9">
        <f>IFERROR(__xludf.DUMMYFUNCTION("""COMPUTED_VALUE"""),4.25)</f>
        <v>4.25</v>
      </c>
      <c r="F12" s="9">
        <f>IFERROR(__xludf.DUMMYFUNCTION("""COMPUTED_VALUE"""),4.0)</f>
        <v>4</v>
      </c>
    </row>
    <row r="13">
      <c r="A13" s="9">
        <f>IFERROR(__xludf.DUMMYFUNCTION("""COMPUTED_VALUE"""),3.7777777777777777)</f>
        <v>3.777777778</v>
      </c>
      <c r="B13" s="9">
        <f>IFERROR(__xludf.DUMMYFUNCTION("""COMPUTED_VALUE"""),3.25)</f>
        <v>3.25</v>
      </c>
      <c r="C13" s="9">
        <f>IFERROR(__xludf.DUMMYFUNCTION("""COMPUTED_VALUE"""),4.111111111111111)</f>
        <v>4.111111111</v>
      </c>
      <c r="D13" s="9">
        <f>IFERROR(__xludf.DUMMYFUNCTION("""COMPUTED_VALUE"""),3.3333333333333335)</f>
        <v>3.333333333</v>
      </c>
      <c r="E13" s="9">
        <f>IFERROR(__xludf.DUMMYFUNCTION("""COMPUTED_VALUE"""),3.75)</f>
        <v>3.75</v>
      </c>
      <c r="F13" s="9">
        <f>IFERROR(__xludf.DUMMYFUNCTION("""COMPUTED_VALUE"""),4.333333333333333)</f>
        <v>4.333333333</v>
      </c>
      <c r="J13" s="7" t="s">
        <v>47</v>
      </c>
    </row>
    <row r="14">
      <c r="A14" s="9">
        <f>IFERROR(__xludf.DUMMYFUNCTION("""COMPUTED_VALUE"""),3.3333333333333335)</f>
        <v>3.333333333</v>
      </c>
      <c r="B14" s="9">
        <f>IFERROR(__xludf.DUMMYFUNCTION("""COMPUTED_VALUE"""),4.0)</f>
        <v>4</v>
      </c>
      <c r="C14" s="9">
        <f>IFERROR(__xludf.DUMMYFUNCTION("""COMPUTED_VALUE"""),3.888888888888889)</f>
        <v>3.888888889</v>
      </c>
      <c r="D14" s="9">
        <f>IFERROR(__xludf.DUMMYFUNCTION("""COMPUTED_VALUE"""),4.666666666666667)</f>
        <v>4.666666667</v>
      </c>
      <c r="E14" s="9">
        <f>IFERROR(__xludf.DUMMYFUNCTION("""COMPUTED_VALUE"""),4.5)</f>
        <v>4.5</v>
      </c>
      <c r="F14" s="9">
        <f>IFERROR(__xludf.DUMMYFUNCTION("""COMPUTED_VALUE"""),4.666666666666667)</f>
        <v>4.666666667</v>
      </c>
      <c r="J14" s="23" t="s">
        <v>52</v>
      </c>
      <c r="K14" s="23" t="s">
        <v>48</v>
      </c>
      <c r="L14" s="23" t="s">
        <v>49</v>
      </c>
      <c r="M14" s="23" t="s">
        <v>50</v>
      </c>
      <c r="N14" s="23" t="s">
        <v>51</v>
      </c>
    </row>
    <row r="15">
      <c r="A15" s="9">
        <f>IFERROR(__xludf.DUMMYFUNCTION("""COMPUTED_VALUE"""),4.555555555555555)</f>
        <v>4.555555556</v>
      </c>
      <c r="B15" s="9">
        <f>IFERROR(__xludf.DUMMYFUNCTION("""COMPUTED_VALUE"""),4.25)</f>
        <v>4.25</v>
      </c>
      <c r="C15" s="9">
        <f>IFERROR(__xludf.DUMMYFUNCTION("""COMPUTED_VALUE"""),4.555555555555555)</f>
        <v>4.555555556</v>
      </c>
      <c r="D15" s="9">
        <f>IFERROR(__xludf.DUMMYFUNCTION("""COMPUTED_VALUE"""),5.0)</f>
        <v>5</v>
      </c>
      <c r="E15" s="9">
        <f>IFERROR(__xludf.DUMMYFUNCTION("""COMPUTED_VALUE"""),4.0)</f>
        <v>4</v>
      </c>
      <c r="F15" s="9">
        <f>IFERROR(__xludf.DUMMYFUNCTION("""COMPUTED_VALUE"""),5.0)</f>
        <v>5</v>
      </c>
      <c r="J15" s="7" t="s">
        <v>164</v>
      </c>
      <c r="K15" s="25">
        <v>100.0</v>
      </c>
      <c r="L15" s="25">
        <v>372.66666666666674</v>
      </c>
      <c r="M15" s="25">
        <v>3.7266666666666675</v>
      </c>
      <c r="N15" s="25">
        <v>0.22232697343808439</v>
      </c>
    </row>
    <row r="16">
      <c r="A16" s="9">
        <f>IFERROR(__xludf.DUMMYFUNCTION("""COMPUTED_VALUE"""),3.111111111111111)</f>
        <v>3.111111111</v>
      </c>
      <c r="B16" s="9">
        <f>IFERROR(__xludf.DUMMYFUNCTION("""COMPUTED_VALUE"""),4.5)</f>
        <v>4.5</v>
      </c>
      <c r="C16" s="9">
        <f>IFERROR(__xludf.DUMMYFUNCTION("""COMPUTED_VALUE"""),4.111111111111111)</f>
        <v>4.111111111</v>
      </c>
      <c r="D16" s="9">
        <f>IFERROR(__xludf.DUMMYFUNCTION("""COMPUTED_VALUE"""),3.3333333333333335)</f>
        <v>3.333333333</v>
      </c>
      <c r="E16" s="9">
        <f>IFERROR(__xludf.DUMMYFUNCTION("""COMPUTED_VALUE"""),4.25)</f>
        <v>4.25</v>
      </c>
      <c r="F16" s="9">
        <f>IFERROR(__xludf.DUMMYFUNCTION("""COMPUTED_VALUE"""),4.333333333333333)</f>
        <v>4.333333333</v>
      </c>
      <c r="J16" s="7" t="s">
        <v>43</v>
      </c>
      <c r="K16" s="25">
        <v>100.0</v>
      </c>
      <c r="L16" s="25">
        <v>415.5</v>
      </c>
      <c r="M16" s="25">
        <v>4.155</v>
      </c>
      <c r="N16" s="24">
        <v>0.353257575757576</v>
      </c>
      <c r="O16" s="24"/>
      <c r="P16" s="24"/>
      <c r="Q16" s="24"/>
      <c r="R16" s="24"/>
      <c r="S16" s="24"/>
      <c r="T16" s="24"/>
    </row>
    <row r="17">
      <c r="A17" s="9">
        <f>IFERROR(__xludf.DUMMYFUNCTION("""COMPUTED_VALUE"""),4.444444444444445)</f>
        <v>4.444444444</v>
      </c>
      <c r="B17" s="9">
        <f>IFERROR(__xludf.DUMMYFUNCTION("""COMPUTED_VALUE"""),4.0)</f>
        <v>4</v>
      </c>
      <c r="C17" s="9">
        <f>IFERROR(__xludf.DUMMYFUNCTION("""COMPUTED_VALUE"""),4.666666666666667)</f>
        <v>4.666666667</v>
      </c>
      <c r="D17" s="9">
        <f>IFERROR(__xludf.DUMMYFUNCTION("""COMPUTED_VALUE"""),4.333333333333333)</f>
        <v>4.333333333</v>
      </c>
      <c r="E17" s="9">
        <f>IFERROR(__xludf.DUMMYFUNCTION("""COMPUTED_VALUE"""),4.0)</f>
        <v>4</v>
      </c>
      <c r="F17" s="9">
        <f>IFERROR(__xludf.DUMMYFUNCTION("""COMPUTED_VALUE"""),5.0)</f>
        <v>5</v>
      </c>
      <c r="J17" s="26" t="s">
        <v>165</v>
      </c>
      <c r="K17" s="27">
        <v>100.0</v>
      </c>
      <c r="L17" s="27">
        <v>376.77777777777794</v>
      </c>
      <c r="M17" s="27">
        <v>3.7677777777777792</v>
      </c>
      <c r="N17" s="27">
        <v>0.2180059857837635</v>
      </c>
    </row>
    <row r="18">
      <c r="A18" s="9">
        <f>IFERROR(__xludf.DUMMYFUNCTION("""COMPUTED_VALUE"""),3.2222222222222223)</f>
        <v>3.222222222</v>
      </c>
      <c r="B18" s="9">
        <f>IFERROR(__xludf.DUMMYFUNCTION("""COMPUTED_VALUE"""),3.75)</f>
        <v>3.75</v>
      </c>
      <c r="C18" s="9">
        <f>IFERROR(__xludf.DUMMYFUNCTION("""COMPUTED_VALUE"""),3.5555555555555554)</f>
        <v>3.555555556</v>
      </c>
      <c r="D18" s="9">
        <f>IFERROR(__xludf.DUMMYFUNCTION("""COMPUTED_VALUE"""),3.6666666666666665)</f>
        <v>3.666666667</v>
      </c>
      <c r="E18" s="9">
        <f>IFERROR(__xludf.DUMMYFUNCTION("""COMPUTED_VALUE"""),4.25)</f>
        <v>4.25</v>
      </c>
      <c r="F18" s="9">
        <f>IFERROR(__xludf.DUMMYFUNCTION("""COMPUTED_VALUE"""),4.666666666666667)</f>
        <v>4.666666667</v>
      </c>
      <c r="J18" s="7" t="s">
        <v>38</v>
      </c>
      <c r="K18" s="25">
        <v>100.0</v>
      </c>
      <c r="L18" s="25">
        <v>380.6666666666666</v>
      </c>
      <c r="M18" s="25">
        <v>3.8066666666666658</v>
      </c>
      <c r="N18" s="25">
        <v>0.4224017957351292</v>
      </c>
    </row>
    <row r="19">
      <c r="A19" s="9">
        <f>IFERROR(__xludf.DUMMYFUNCTION("""COMPUTED_VALUE"""),3.4444444444444446)</f>
        <v>3.444444444</v>
      </c>
      <c r="B19" s="9">
        <f>IFERROR(__xludf.DUMMYFUNCTION("""COMPUTED_VALUE"""),3.25)</f>
        <v>3.25</v>
      </c>
      <c r="C19" s="9">
        <f>IFERROR(__xludf.DUMMYFUNCTION("""COMPUTED_VALUE"""),3.4444444444444446)</f>
        <v>3.444444444</v>
      </c>
      <c r="D19" s="9">
        <f>IFERROR(__xludf.DUMMYFUNCTION("""COMPUTED_VALUE"""),3.6666666666666665)</f>
        <v>3.666666667</v>
      </c>
      <c r="E19" s="9">
        <f>IFERROR(__xludf.DUMMYFUNCTION("""COMPUTED_VALUE"""),4.0)</f>
        <v>4</v>
      </c>
      <c r="F19" s="9">
        <f>IFERROR(__xludf.DUMMYFUNCTION("""COMPUTED_VALUE"""),4.666666666666667)</f>
        <v>4.666666667</v>
      </c>
      <c r="J19" s="7" t="s">
        <v>166</v>
      </c>
      <c r="K19" s="25">
        <v>100.0</v>
      </c>
      <c r="L19" s="25">
        <v>404.0</v>
      </c>
      <c r="M19" s="25">
        <v>4.04</v>
      </c>
      <c r="N19" s="25">
        <v>0.2938383838383839</v>
      </c>
    </row>
    <row r="20">
      <c r="A20" s="9">
        <f>IFERROR(__xludf.DUMMYFUNCTION("""COMPUTED_VALUE"""),3.6666666666666665)</f>
        <v>3.666666667</v>
      </c>
      <c r="B20" s="9">
        <f>IFERROR(__xludf.DUMMYFUNCTION("""COMPUTED_VALUE"""),4.25)</f>
        <v>4.25</v>
      </c>
      <c r="C20" s="9">
        <f>IFERROR(__xludf.DUMMYFUNCTION("""COMPUTED_VALUE"""),3.4444444444444446)</f>
        <v>3.444444444</v>
      </c>
      <c r="D20" s="9">
        <f>IFERROR(__xludf.DUMMYFUNCTION("""COMPUTED_VALUE"""),3.6666666666666665)</f>
        <v>3.666666667</v>
      </c>
      <c r="E20" s="9">
        <f>IFERROR(__xludf.DUMMYFUNCTION("""COMPUTED_VALUE"""),3.25)</f>
        <v>3.25</v>
      </c>
      <c r="F20" s="9">
        <f>IFERROR(__xludf.DUMMYFUNCTION("""COMPUTED_VALUE"""),3.6666666666666665)</f>
        <v>3.666666667</v>
      </c>
      <c r="J20" s="7" t="s">
        <v>167</v>
      </c>
      <c r="K20" s="25">
        <v>100.0</v>
      </c>
      <c r="L20" s="25">
        <v>448.66666666666663</v>
      </c>
      <c r="M20" s="25">
        <v>4.486666666666666</v>
      </c>
      <c r="N20" s="25">
        <v>0.4521212121212123</v>
      </c>
    </row>
    <row r="21">
      <c r="A21" s="9">
        <f>IFERROR(__xludf.DUMMYFUNCTION("""COMPUTED_VALUE"""),4.444444444444445)</f>
        <v>4.444444444</v>
      </c>
      <c r="B21" s="9">
        <f>IFERROR(__xludf.DUMMYFUNCTION("""COMPUTED_VALUE"""),5.0)</f>
        <v>5</v>
      </c>
      <c r="C21" s="9">
        <f>IFERROR(__xludf.DUMMYFUNCTION("""COMPUTED_VALUE"""),3.6666666666666665)</f>
        <v>3.666666667</v>
      </c>
      <c r="D21" s="9">
        <f>IFERROR(__xludf.DUMMYFUNCTION("""COMPUTED_VALUE"""),3.6666666666666665)</f>
        <v>3.666666667</v>
      </c>
      <c r="E21" s="9">
        <f>IFERROR(__xludf.DUMMYFUNCTION("""COMPUTED_VALUE"""),4.5)</f>
        <v>4.5</v>
      </c>
      <c r="F21" s="9">
        <f>IFERROR(__xludf.DUMMYFUNCTION("""COMPUTED_VALUE"""),5.0)</f>
        <v>5</v>
      </c>
    </row>
    <row r="22">
      <c r="A22" s="9">
        <f>IFERROR(__xludf.DUMMYFUNCTION("""COMPUTED_VALUE"""),2.7777777777777777)</f>
        <v>2.777777778</v>
      </c>
      <c r="B22" s="9">
        <f>IFERROR(__xludf.DUMMYFUNCTION("""COMPUTED_VALUE"""),2.25)</f>
        <v>2.25</v>
      </c>
      <c r="C22" s="9">
        <f>IFERROR(__xludf.DUMMYFUNCTION("""COMPUTED_VALUE"""),2.4444444444444446)</f>
        <v>2.444444444</v>
      </c>
      <c r="D22" s="9">
        <f>IFERROR(__xludf.DUMMYFUNCTION("""COMPUTED_VALUE"""),2.0)</f>
        <v>2</v>
      </c>
      <c r="E22" s="9">
        <f>IFERROR(__xludf.DUMMYFUNCTION("""COMPUTED_VALUE"""),1.5)</f>
        <v>1.5</v>
      </c>
      <c r="F22" s="9">
        <f>IFERROR(__xludf.DUMMYFUNCTION("""COMPUTED_VALUE"""),1.0)</f>
        <v>1</v>
      </c>
    </row>
    <row r="23">
      <c r="A23" s="9">
        <f>IFERROR(__xludf.DUMMYFUNCTION("""COMPUTED_VALUE"""),2.888888888888889)</f>
        <v>2.888888889</v>
      </c>
      <c r="B23" s="9">
        <f>IFERROR(__xludf.DUMMYFUNCTION("""COMPUTED_VALUE"""),2.75)</f>
        <v>2.75</v>
      </c>
      <c r="C23" s="9">
        <f>IFERROR(__xludf.DUMMYFUNCTION("""COMPUTED_VALUE"""),3.111111111111111)</f>
        <v>3.111111111</v>
      </c>
      <c r="D23" s="9">
        <f>IFERROR(__xludf.DUMMYFUNCTION("""COMPUTED_VALUE"""),4.0)</f>
        <v>4</v>
      </c>
      <c r="E23" s="9">
        <f>IFERROR(__xludf.DUMMYFUNCTION("""COMPUTED_VALUE"""),3.0)</f>
        <v>3</v>
      </c>
      <c r="F23" s="9">
        <f>IFERROR(__xludf.DUMMYFUNCTION("""COMPUTED_VALUE"""),4.0)</f>
        <v>4</v>
      </c>
      <c r="J23" s="7" t="s">
        <v>62</v>
      </c>
    </row>
    <row r="24">
      <c r="A24" s="9">
        <f>IFERROR(__xludf.DUMMYFUNCTION("""COMPUTED_VALUE"""),3.7777777777777777)</f>
        <v>3.777777778</v>
      </c>
      <c r="B24" s="9">
        <f>IFERROR(__xludf.DUMMYFUNCTION("""COMPUTED_VALUE"""),3.25)</f>
        <v>3.25</v>
      </c>
      <c r="C24" s="9">
        <f>IFERROR(__xludf.DUMMYFUNCTION("""COMPUTED_VALUE"""),4.0)</f>
        <v>4</v>
      </c>
      <c r="D24" s="9">
        <f>IFERROR(__xludf.DUMMYFUNCTION("""COMPUTED_VALUE"""),3.6666666666666665)</f>
        <v>3.666666667</v>
      </c>
      <c r="E24" s="9">
        <f>IFERROR(__xludf.DUMMYFUNCTION("""COMPUTED_VALUE"""),4.0)</f>
        <v>4</v>
      </c>
      <c r="F24" s="9">
        <f>IFERROR(__xludf.DUMMYFUNCTION("""COMPUTED_VALUE"""),5.0)</f>
        <v>5</v>
      </c>
      <c r="J24" s="23" t="s">
        <v>64</v>
      </c>
      <c r="K24" s="23" t="s">
        <v>65</v>
      </c>
      <c r="L24" s="23" t="s">
        <v>66</v>
      </c>
      <c r="M24" s="23" t="s">
        <v>67</v>
      </c>
      <c r="N24" s="23" t="s">
        <v>68</v>
      </c>
      <c r="O24" s="23" t="s">
        <v>69</v>
      </c>
      <c r="P24" s="23" t="s">
        <v>70</v>
      </c>
    </row>
    <row r="25">
      <c r="A25" s="9">
        <f>IFERROR(__xludf.DUMMYFUNCTION("""COMPUTED_VALUE"""),4.777777777777778)</f>
        <v>4.777777778</v>
      </c>
      <c r="B25" s="9">
        <f>IFERROR(__xludf.DUMMYFUNCTION("""COMPUTED_VALUE"""),5.0)</f>
        <v>5</v>
      </c>
      <c r="C25" s="9">
        <f>IFERROR(__xludf.DUMMYFUNCTION("""COMPUTED_VALUE"""),5.0)</f>
        <v>5</v>
      </c>
      <c r="D25" s="9">
        <f>IFERROR(__xludf.DUMMYFUNCTION("""COMPUTED_VALUE"""),5.0)</f>
        <v>5</v>
      </c>
      <c r="E25" s="9">
        <f>IFERROR(__xludf.DUMMYFUNCTION("""COMPUTED_VALUE"""),4.5)</f>
        <v>4.5</v>
      </c>
      <c r="F25" s="9">
        <f>IFERROR(__xludf.DUMMYFUNCTION("""COMPUTED_VALUE"""),5.0)</f>
        <v>5</v>
      </c>
      <c r="J25" s="7" t="s">
        <v>72</v>
      </c>
      <c r="K25" s="25">
        <v>42.843605967078474</v>
      </c>
      <c r="L25" s="25">
        <v>5.0</v>
      </c>
      <c r="M25" s="25">
        <v>8.568721193415694</v>
      </c>
      <c r="N25" s="25">
        <v>26.204682419332975</v>
      </c>
      <c r="O25" s="25">
        <v>0.0</v>
      </c>
      <c r="P25" s="25">
        <v>2.2291930909907087</v>
      </c>
    </row>
    <row r="26">
      <c r="A26" s="9">
        <f>IFERROR(__xludf.DUMMYFUNCTION("""COMPUTED_VALUE"""),4.333333333333333)</f>
        <v>4.333333333</v>
      </c>
      <c r="B26" s="9">
        <f>IFERROR(__xludf.DUMMYFUNCTION("""COMPUTED_VALUE"""),5.0)</f>
        <v>5</v>
      </c>
      <c r="C26" s="9">
        <f>IFERROR(__xludf.DUMMYFUNCTION("""COMPUTED_VALUE"""),5.0)</f>
        <v>5</v>
      </c>
      <c r="D26" s="9">
        <f>IFERROR(__xludf.DUMMYFUNCTION("""COMPUTED_VALUE"""),5.0)</f>
        <v>5</v>
      </c>
      <c r="E26" s="9">
        <f>IFERROR(__xludf.DUMMYFUNCTION("""COMPUTED_VALUE"""),5.0)</f>
        <v>5</v>
      </c>
      <c r="F26" s="9">
        <f>IFERROR(__xludf.DUMMYFUNCTION("""COMPUTED_VALUE"""),5.0)</f>
        <v>5</v>
      </c>
      <c r="J26" s="7" t="s">
        <v>74</v>
      </c>
      <c r="K26" s="25">
        <v>194.23324074073935</v>
      </c>
      <c r="L26" s="25">
        <v>594.0</v>
      </c>
      <c r="M26" s="25">
        <v>0.3269919877790225</v>
      </c>
    </row>
    <row r="27">
      <c r="A27" s="9">
        <f>IFERROR(__xludf.DUMMYFUNCTION("""COMPUTED_VALUE"""),3.888888888888889)</f>
        <v>3.888888889</v>
      </c>
      <c r="B27" s="9">
        <f>IFERROR(__xludf.DUMMYFUNCTION("""COMPUTED_VALUE"""),5.0)</f>
        <v>5</v>
      </c>
      <c r="C27" s="9">
        <f>IFERROR(__xludf.DUMMYFUNCTION("""COMPUTED_VALUE"""),4.111111111111111)</f>
        <v>4.111111111</v>
      </c>
      <c r="D27" s="9">
        <f>IFERROR(__xludf.DUMMYFUNCTION("""COMPUTED_VALUE"""),4.333333333333333)</f>
        <v>4.333333333</v>
      </c>
      <c r="E27" s="9">
        <f>IFERROR(__xludf.DUMMYFUNCTION("""COMPUTED_VALUE"""),4.75)</f>
        <v>4.75</v>
      </c>
      <c r="F27" s="9">
        <f>IFERROR(__xludf.DUMMYFUNCTION("""COMPUTED_VALUE"""),5.0)</f>
        <v>5</v>
      </c>
    </row>
    <row r="28">
      <c r="A28" s="9">
        <f>IFERROR(__xludf.DUMMYFUNCTION("""COMPUTED_VALUE"""),3.7777777777777777)</f>
        <v>3.777777778</v>
      </c>
      <c r="B28" s="9">
        <f>IFERROR(__xludf.DUMMYFUNCTION("""COMPUTED_VALUE"""),4.5)</f>
        <v>4.5</v>
      </c>
      <c r="C28" s="9">
        <f>IFERROR(__xludf.DUMMYFUNCTION("""COMPUTED_VALUE"""),3.7777777777777777)</f>
        <v>3.777777778</v>
      </c>
      <c r="D28" s="9">
        <f>IFERROR(__xludf.DUMMYFUNCTION("""COMPUTED_VALUE"""),3.3333333333333335)</f>
        <v>3.333333333</v>
      </c>
      <c r="E28" s="9">
        <f>IFERROR(__xludf.DUMMYFUNCTION("""COMPUTED_VALUE"""),4.0)</f>
        <v>4</v>
      </c>
      <c r="F28" s="9">
        <f>IFERROR(__xludf.DUMMYFUNCTION("""COMPUTED_VALUE"""),4.333333333333333)</f>
        <v>4.333333333</v>
      </c>
      <c r="J28" s="26" t="s">
        <v>77</v>
      </c>
      <c r="K28" s="27">
        <v>237.07684670781782</v>
      </c>
      <c r="L28" s="27">
        <v>599.0</v>
      </c>
      <c r="M28" s="28"/>
      <c r="N28" s="28"/>
      <c r="O28" s="28"/>
      <c r="P28" s="28"/>
    </row>
    <row r="29">
      <c r="A29" s="9">
        <f>IFERROR(__xludf.DUMMYFUNCTION("""COMPUTED_VALUE"""),4.111111111111111)</f>
        <v>4.111111111</v>
      </c>
      <c r="B29" s="9">
        <f>IFERROR(__xludf.DUMMYFUNCTION("""COMPUTED_VALUE"""),4.75)</f>
        <v>4.75</v>
      </c>
      <c r="C29" s="9">
        <f>IFERROR(__xludf.DUMMYFUNCTION("""COMPUTED_VALUE"""),4.0)</f>
        <v>4</v>
      </c>
      <c r="D29" s="9">
        <f>IFERROR(__xludf.DUMMYFUNCTION("""COMPUTED_VALUE"""),4.0)</f>
        <v>4</v>
      </c>
      <c r="E29" s="9">
        <f>IFERROR(__xludf.DUMMYFUNCTION("""COMPUTED_VALUE"""),4.25)</f>
        <v>4.25</v>
      </c>
      <c r="F29" s="9">
        <f>IFERROR(__xludf.DUMMYFUNCTION("""COMPUTED_VALUE"""),5.0)</f>
        <v>5</v>
      </c>
    </row>
    <row r="30">
      <c r="A30" s="9">
        <f>IFERROR(__xludf.DUMMYFUNCTION("""COMPUTED_VALUE"""),4.333333333333333)</f>
        <v>4.333333333</v>
      </c>
      <c r="B30" s="9">
        <f>IFERROR(__xludf.DUMMYFUNCTION("""COMPUTED_VALUE"""),4.75)</f>
        <v>4.75</v>
      </c>
      <c r="C30" s="9">
        <f>IFERROR(__xludf.DUMMYFUNCTION("""COMPUTED_VALUE"""),3.6666666666666665)</f>
        <v>3.666666667</v>
      </c>
      <c r="D30" s="9">
        <f>IFERROR(__xludf.DUMMYFUNCTION("""COMPUTED_VALUE"""),3.0)</f>
        <v>3</v>
      </c>
      <c r="E30" s="9">
        <f>IFERROR(__xludf.DUMMYFUNCTION("""COMPUTED_VALUE"""),4.75)</f>
        <v>4.75</v>
      </c>
      <c r="F30" s="9">
        <f>IFERROR(__xludf.DUMMYFUNCTION("""COMPUTED_VALUE"""),5.0)</f>
        <v>5</v>
      </c>
    </row>
    <row r="31">
      <c r="A31" s="9">
        <f>IFERROR(__xludf.DUMMYFUNCTION("""COMPUTED_VALUE"""),4.222222222222222)</f>
        <v>4.222222222</v>
      </c>
      <c r="B31" s="9">
        <f>IFERROR(__xludf.DUMMYFUNCTION("""COMPUTED_VALUE"""),5.0)</f>
        <v>5</v>
      </c>
      <c r="C31" s="9">
        <f>IFERROR(__xludf.DUMMYFUNCTION("""COMPUTED_VALUE"""),3.888888888888889)</f>
        <v>3.888888889</v>
      </c>
      <c r="D31" s="9">
        <f>IFERROR(__xludf.DUMMYFUNCTION("""COMPUTED_VALUE"""),4.333333333333333)</f>
        <v>4.333333333</v>
      </c>
      <c r="E31" s="9">
        <f>IFERROR(__xludf.DUMMYFUNCTION("""COMPUTED_VALUE"""),4.5)</f>
        <v>4.5</v>
      </c>
      <c r="F31" s="9">
        <f>IFERROR(__xludf.DUMMYFUNCTION("""COMPUTED_VALUE"""),4.666666666666667)</f>
        <v>4.666666667</v>
      </c>
    </row>
    <row r="32">
      <c r="A32" s="9">
        <f>IFERROR(__xludf.DUMMYFUNCTION("""COMPUTED_VALUE"""),3.6666666666666665)</f>
        <v>3.666666667</v>
      </c>
      <c r="B32" s="9">
        <f>IFERROR(__xludf.DUMMYFUNCTION("""COMPUTED_VALUE"""),4.5)</f>
        <v>4.5</v>
      </c>
      <c r="C32" s="9">
        <f>IFERROR(__xludf.DUMMYFUNCTION("""COMPUTED_VALUE"""),3.6666666666666665)</f>
        <v>3.666666667</v>
      </c>
      <c r="D32" s="9">
        <f>IFERROR(__xludf.DUMMYFUNCTION("""COMPUTED_VALUE"""),4.0)</f>
        <v>4</v>
      </c>
      <c r="E32" s="9">
        <f>IFERROR(__xludf.DUMMYFUNCTION("""COMPUTED_VALUE"""),4.5)</f>
        <v>4.5</v>
      </c>
      <c r="F32" s="9">
        <f>IFERROR(__xludf.DUMMYFUNCTION("""COMPUTED_VALUE"""),5.0)</f>
        <v>5</v>
      </c>
    </row>
    <row r="33">
      <c r="A33" s="9">
        <f>IFERROR(__xludf.DUMMYFUNCTION("""COMPUTED_VALUE"""),3.5555555555555554)</f>
        <v>3.555555556</v>
      </c>
      <c r="B33" s="9">
        <f>IFERROR(__xludf.DUMMYFUNCTION("""COMPUTED_VALUE"""),4.0)</f>
        <v>4</v>
      </c>
      <c r="C33" s="9">
        <f>IFERROR(__xludf.DUMMYFUNCTION("""COMPUTED_VALUE"""),3.888888888888889)</f>
        <v>3.888888889</v>
      </c>
      <c r="D33" s="9">
        <f>IFERROR(__xludf.DUMMYFUNCTION("""COMPUTED_VALUE"""),4.333333333333333)</f>
        <v>4.333333333</v>
      </c>
      <c r="E33" s="9">
        <f>IFERROR(__xludf.DUMMYFUNCTION("""COMPUTED_VALUE"""),4.25)</f>
        <v>4.25</v>
      </c>
      <c r="F33" s="9">
        <f>IFERROR(__xludf.DUMMYFUNCTION("""COMPUTED_VALUE"""),4.666666666666667)</f>
        <v>4.666666667</v>
      </c>
    </row>
    <row r="34">
      <c r="A34" s="9">
        <f>IFERROR(__xludf.DUMMYFUNCTION("""COMPUTED_VALUE"""),3.0)</f>
        <v>3</v>
      </c>
      <c r="B34" s="9">
        <f>IFERROR(__xludf.DUMMYFUNCTION("""COMPUTED_VALUE"""),4.5)</f>
        <v>4.5</v>
      </c>
      <c r="C34" s="9">
        <f>IFERROR(__xludf.DUMMYFUNCTION("""COMPUTED_VALUE"""),3.888888888888889)</f>
        <v>3.888888889</v>
      </c>
      <c r="D34" s="9">
        <f>IFERROR(__xludf.DUMMYFUNCTION("""COMPUTED_VALUE"""),4.666666666666667)</f>
        <v>4.666666667</v>
      </c>
      <c r="E34" s="9">
        <f>IFERROR(__xludf.DUMMYFUNCTION("""COMPUTED_VALUE"""),4.5)</f>
        <v>4.5</v>
      </c>
      <c r="F34" s="9">
        <f>IFERROR(__xludf.DUMMYFUNCTION("""COMPUTED_VALUE"""),3.6666666666666665)</f>
        <v>3.666666667</v>
      </c>
    </row>
    <row r="35">
      <c r="A35" s="9">
        <f>IFERROR(__xludf.DUMMYFUNCTION("""COMPUTED_VALUE"""),3.888888888888889)</f>
        <v>3.888888889</v>
      </c>
      <c r="B35" s="9">
        <f>IFERROR(__xludf.DUMMYFUNCTION("""COMPUTED_VALUE"""),4.25)</f>
        <v>4.25</v>
      </c>
      <c r="C35" s="9">
        <f>IFERROR(__xludf.DUMMYFUNCTION("""COMPUTED_VALUE"""),4.777777777777778)</f>
        <v>4.777777778</v>
      </c>
      <c r="D35" s="9">
        <f>IFERROR(__xludf.DUMMYFUNCTION("""COMPUTED_VALUE"""),4.666666666666667)</f>
        <v>4.666666667</v>
      </c>
      <c r="E35" s="9">
        <f>IFERROR(__xludf.DUMMYFUNCTION("""COMPUTED_VALUE"""),4.5)</f>
        <v>4.5</v>
      </c>
      <c r="F35" s="9">
        <f>IFERROR(__xludf.DUMMYFUNCTION("""COMPUTED_VALUE"""),5.0)</f>
        <v>5</v>
      </c>
    </row>
    <row r="36">
      <c r="A36" s="9">
        <f>IFERROR(__xludf.DUMMYFUNCTION("""COMPUTED_VALUE"""),3.111111111111111)</f>
        <v>3.111111111</v>
      </c>
      <c r="B36" s="9">
        <f>IFERROR(__xludf.DUMMYFUNCTION("""COMPUTED_VALUE"""),4.25)</f>
        <v>4.25</v>
      </c>
      <c r="C36" s="9">
        <f>IFERROR(__xludf.DUMMYFUNCTION("""COMPUTED_VALUE"""),3.888888888888889)</f>
        <v>3.888888889</v>
      </c>
      <c r="D36" s="9">
        <f>IFERROR(__xludf.DUMMYFUNCTION("""COMPUTED_VALUE"""),3.6666666666666665)</f>
        <v>3.666666667</v>
      </c>
      <c r="E36" s="9">
        <f>IFERROR(__xludf.DUMMYFUNCTION("""COMPUTED_VALUE"""),4.25)</f>
        <v>4.25</v>
      </c>
      <c r="F36" s="9">
        <f>IFERROR(__xludf.DUMMYFUNCTION("""COMPUTED_VALUE"""),4.333333333333333)</f>
        <v>4.333333333</v>
      </c>
    </row>
    <row r="37">
      <c r="A37" s="9">
        <f>IFERROR(__xludf.DUMMYFUNCTION("""COMPUTED_VALUE"""),4.0)</f>
        <v>4</v>
      </c>
      <c r="B37" s="9">
        <f>IFERROR(__xludf.DUMMYFUNCTION("""COMPUTED_VALUE"""),4.0)</f>
        <v>4</v>
      </c>
      <c r="C37" s="9">
        <f>IFERROR(__xludf.DUMMYFUNCTION("""COMPUTED_VALUE"""),3.888888888888889)</f>
        <v>3.888888889</v>
      </c>
      <c r="D37" s="9">
        <f>IFERROR(__xludf.DUMMYFUNCTION("""COMPUTED_VALUE"""),4.0)</f>
        <v>4</v>
      </c>
      <c r="E37" s="9">
        <f>IFERROR(__xludf.DUMMYFUNCTION("""COMPUTED_VALUE"""),3.75)</f>
        <v>3.75</v>
      </c>
      <c r="F37" s="9">
        <f>IFERROR(__xludf.DUMMYFUNCTION("""COMPUTED_VALUE"""),4.0)</f>
        <v>4</v>
      </c>
    </row>
    <row r="38">
      <c r="A38" s="9">
        <f>IFERROR(__xludf.DUMMYFUNCTION("""COMPUTED_VALUE"""),3.6666666666666665)</f>
        <v>3.666666667</v>
      </c>
      <c r="B38" s="9">
        <f>IFERROR(__xludf.DUMMYFUNCTION("""COMPUTED_VALUE"""),4.25)</f>
        <v>4.25</v>
      </c>
      <c r="C38" s="9">
        <f>IFERROR(__xludf.DUMMYFUNCTION("""COMPUTED_VALUE"""),3.0)</f>
        <v>3</v>
      </c>
      <c r="D38" s="9">
        <f>IFERROR(__xludf.DUMMYFUNCTION("""COMPUTED_VALUE"""),4.0)</f>
        <v>4</v>
      </c>
      <c r="E38" s="9">
        <f>IFERROR(__xludf.DUMMYFUNCTION("""COMPUTED_VALUE"""),4.5)</f>
        <v>4.5</v>
      </c>
      <c r="F38" s="9">
        <f>IFERROR(__xludf.DUMMYFUNCTION("""COMPUTED_VALUE"""),5.0)</f>
        <v>5</v>
      </c>
    </row>
    <row r="39">
      <c r="A39" s="9">
        <f>IFERROR(__xludf.DUMMYFUNCTION("""COMPUTED_VALUE"""),3.4444444444444446)</f>
        <v>3.444444444</v>
      </c>
      <c r="B39" s="9">
        <f>IFERROR(__xludf.DUMMYFUNCTION("""COMPUTED_VALUE"""),5.0)</f>
        <v>5</v>
      </c>
      <c r="C39" s="9">
        <f>IFERROR(__xludf.DUMMYFUNCTION("""COMPUTED_VALUE"""),3.2222222222222223)</f>
        <v>3.222222222</v>
      </c>
      <c r="D39" s="9">
        <f>IFERROR(__xludf.DUMMYFUNCTION("""COMPUTED_VALUE"""),2.0)</f>
        <v>2</v>
      </c>
      <c r="E39" s="9">
        <f>IFERROR(__xludf.DUMMYFUNCTION("""COMPUTED_VALUE"""),4.0)</f>
        <v>4</v>
      </c>
      <c r="F39" s="9">
        <f>IFERROR(__xludf.DUMMYFUNCTION("""COMPUTED_VALUE"""),5.0)</f>
        <v>5</v>
      </c>
    </row>
    <row r="40">
      <c r="A40" s="9">
        <f>IFERROR(__xludf.DUMMYFUNCTION("""COMPUTED_VALUE"""),4.0)</f>
        <v>4</v>
      </c>
      <c r="B40" s="9">
        <f>IFERROR(__xludf.DUMMYFUNCTION("""COMPUTED_VALUE"""),3.25)</f>
        <v>3.25</v>
      </c>
      <c r="C40" s="9">
        <f>IFERROR(__xludf.DUMMYFUNCTION("""COMPUTED_VALUE"""),3.4444444444444446)</f>
        <v>3.444444444</v>
      </c>
      <c r="D40" s="9">
        <f>IFERROR(__xludf.DUMMYFUNCTION("""COMPUTED_VALUE"""),3.6666666666666665)</f>
        <v>3.666666667</v>
      </c>
      <c r="E40" s="9">
        <f>IFERROR(__xludf.DUMMYFUNCTION("""COMPUTED_VALUE"""),3.5)</f>
        <v>3.5</v>
      </c>
      <c r="F40" s="9">
        <f>IFERROR(__xludf.DUMMYFUNCTION("""COMPUTED_VALUE"""),5.0)</f>
        <v>5</v>
      </c>
    </row>
    <row r="41">
      <c r="A41" s="9">
        <f>IFERROR(__xludf.DUMMYFUNCTION("""COMPUTED_VALUE"""),4.666666666666667)</f>
        <v>4.666666667</v>
      </c>
      <c r="B41" s="9">
        <f>IFERROR(__xludf.DUMMYFUNCTION("""COMPUTED_VALUE"""),5.0)</f>
        <v>5</v>
      </c>
      <c r="C41" s="9">
        <f>IFERROR(__xludf.DUMMYFUNCTION("""COMPUTED_VALUE"""),3.3333333333333335)</f>
        <v>3.333333333</v>
      </c>
      <c r="D41" s="9">
        <f>IFERROR(__xludf.DUMMYFUNCTION("""COMPUTED_VALUE"""),4.333333333333333)</f>
        <v>4.333333333</v>
      </c>
      <c r="E41" s="9">
        <f>IFERROR(__xludf.DUMMYFUNCTION("""COMPUTED_VALUE"""),4.25)</f>
        <v>4.25</v>
      </c>
      <c r="F41" s="9">
        <f>IFERROR(__xludf.DUMMYFUNCTION("""COMPUTED_VALUE"""),5.0)</f>
        <v>5</v>
      </c>
    </row>
    <row r="42">
      <c r="A42" s="9">
        <f>IFERROR(__xludf.DUMMYFUNCTION("""COMPUTED_VALUE"""),2.7777777777777777)</f>
        <v>2.777777778</v>
      </c>
      <c r="B42" s="9">
        <f>IFERROR(__xludf.DUMMYFUNCTION("""COMPUTED_VALUE"""),4.25)</f>
        <v>4.25</v>
      </c>
      <c r="C42" s="9">
        <f>IFERROR(__xludf.DUMMYFUNCTION("""COMPUTED_VALUE"""),3.888888888888889)</f>
        <v>3.888888889</v>
      </c>
      <c r="D42" s="9">
        <f>IFERROR(__xludf.DUMMYFUNCTION("""COMPUTED_VALUE"""),3.3333333333333335)</f>
        <v>3.333333333</v>
      </c>
      <c r="E42" s="9">
        <f>IFERROR(__xludf.DUMMYFUNCTION("""COMPUTED_VALUE"""),4.0)</f>
        <v>4</v>
      </c>
      <c r="F42" s="9">
        <f>IFERROR(__xludf.DUMMYFUNCTION("""COMPUTED_VALUE"""),4.333333333333333)</f>
        <v>4.333333333</v>
      </c>
    </row>
    <row r="43">
      <c r="A43" s="9">
        <f>IFERROR(__xludf.DUMMYFUNCTION("""COMPUTED_VALUE"""),3.6666666666666665)</f>
        <v>3.666666667</v>
      </c>
      <c r="B43" s="9">
        <f>IFERROR(__xludf.DUMMYFUNCTION("""COMPUTED_VALUE"""),4.0)</f>
        <v>4</v>
      </c>
      <c r="C43" s="9">
        <f>IFERROR(__xludf.DUMMYFUNCTION("""COMPUTED_VALUE"""),3.6666666666666665)</f>
        <v>3.666666667</v>
      </c>
      <c r="D43" s="9">
        <f>IFERROR(__xludf.DUMMYFUNCTION("""COMPUTED_VALUE"""),3.3333333333333335)</f>
        <v>3.333333333</v>
      </c>
      <c r="E43" s="9">
        <f>IFERROR(__xludf.DUMMYFUNCTION("""COMPUTED_VALUE"""),3.75)</f>
        <v>3.75</v>
      </c>
      <c r="F43" s="9">
        <f>IFERROR(__xludf.DUMMYFUNCTION("""COMPUTED_VALUE"""),4.0)</f>
        <v>4</v>
      </c>
    </row>
    <row r="44">
      <c r="A44" s="9">
        <f>IFERROR(__xludf.DUMMYFUNCTION("""COMPUTED_VALUE"""),3.888888888888889)</f>
        <v>3.888888889</v>
      </c>
      <c r="B44" s="9">
        <f>IFERROR(__xludf.DUMMYFUNCTION("""COMPUTED_VALUE"""),4.0)</f>
        <v>4</v>
      </c>
      <c r="C44" s="9">
        <f>IFERROR(__xludf.DUMMYFUNCTION("""COMPUTED_VALUE"""),3.5555555555555554)</f>
        <v>3.555555556</v>
      </c>
      <c r="D44" s="9">
        <f>IFERROR(__xludf.DUMMYFUNCTION("""COMPUTED_VALUE"""),4.0)</f>
        <v>4</v>
      </c>
      <c r="E44" s="9">
        <f>IFERROR(__xludf.DUMMYFUNCTION("""COMPUTED_VALUE"""),4.0)</f>
        <v>4</v>
      </c>
      <c r="F44" s="9">
        <f>IFERROR(__xludf.DUMMYFUNCTION("""COMPUTED_VALUE"""),3.6666666666666665)</f>
        <v>3.666666667</v>
      </c>
    </row>
    <row r="45">
      <c r="A45" s="9">
        <f>IFERROR(__xludf.DUMMYFUNCTION("""COMPUTED_VALUE"""),2.888888888888889)</f>
        <v>2.888888889</v>
      </c>
      <c r="B45" s="9">
        <f>IFERROR(__xludf.DUMMYFUNCTION("""COMPUTED_VALUE"""),3.75)</f>
        <v>3.75</v>
      </c>
      <c r="C45" s="9">
        <f>IFERROR(__xludf.DUMMYFUNCTION("""COMPUTED_VALUE"""),3.3333333333333335)</f>
        <v>3.333333333</v>
      </c>
      <c r="D45" s="9">
        <f>IFERROR(__xludf.DUMMYFUNCTION("""COMPUTED_VALUE"""),3.3333333333333335)</f>
        <v>3.333333333</v>
      </c>
      <c r="E45" s="9">
        <f>IFERROR(__xludf.DUMMYFUNCTION("""COMPUTED_VALUE"""),3.75)</f>
        <v>3.75</v>
      </c>
      <c r="F45" s="9">
        <f>IFERROR(__xludf.DUMMYFUNCTION("""COMPUTED_VALUE"""),4.0)</f>
        <v>4</v>
      </c>
    </row>
    <row r="46">
      <c r="A46" s="9">
        <f>IFERROR(__xludf.DUMMYFUNCTION("""COMPUTED_VALUE"""),4.0)</f>
        <v>4</v>
      </c>
      <c r="B46" s="9">
        <f>IFERROR(__xludf.DUMMYFUNCTION("""COMPUTED_VALUE"""),4.25)</f>
        <v>4.25</v>
      </c>
      <c r="C46" s="9">
        <f>IFERROR(__xludf.DUMMYFUNCTION("""COMPUTED_VALUE"""),3.6666666666666665)</f>
        <v>3.666666667</v>
      </c>
      <c r="D46" s="9">
        <f>IFERROR(__xludf.DUMMYFUNCTION("""COMPUTED_VALUE"""),3.6666666666666665)</f>
        <v>3.666666667</v>
      </c>
      <c r="E46" s="9">
        <f>IFERROR(__xludf.DUMMYFUNCTION("""COMPUTED_VALUE"""),3.75)</f>
        <v>3.75</v>
      </c>
      <c r="F46" s="9">
        <f>IFERROR(__xludf.DUMMYFUNCTION("""COMPUTED_VALUE"""),4.666666666666667)</f>
        <v>4.666666667</v>
      </c>
    </row>
    <row r="47">
      <c r="A47" s="9">
        <f>IFERROR(__xludf.DUMMYFUNCTION("""COMPUTED_VALUE"""),3.2222222222222223)</f>
        <v>3.222222222</v>
      </c>
      <c r="B47" s="9">
        <f>IFERROR(__xludf.DUMMYFUNCTION("""COMPUTED_VALUE"""),4.0)</f>
        <v>4</v>
      </c>
      <c r="C47" s="9">
        <f>IFERROR(__xludf.DUMMYFUNCTION("""COMPUTED_VALUE"""),3.5555555555555554)</f>
        <v>3.555555556</v>
      </c>
      <c r="D47" s="9">
        <f>IFERROR(__xludf.DUMMYFUNCTION("""COMPUTED_VALUE"""),3.0)</f>
        <v>3</v>
      </c>
      <c r="E47" s="9">
        <f>IFERROR(__xludf.DUMMYFUNCTION("""COMPUTED_VALUE"""),3.0)</f>
        <v>3</v>
      </c>
      <c r="F47" s="9">
        <f>IFERROR(__xludf.DUMMYFUNCTION("""COMPUTED_VALUE"""),4.666666666666667)</f>
        <v>4.666666667</v>
      </c>
    </row>
    <row r="48">
      <c r="A48" s="9">
        <f>IFERROR(__xludf.DUMMYFUNCTION("""COMPUTED_VALUE"""),3.7777777777777777)</f>
        <v>3.777777778</v>
      </c>
      <c r="B48" s="9">
        <f>IFERROR(__xludf.DUMMYFUNCTION("""COMPUTED_VALUE"""),3.75)</f>
        <v>3.75</v>
      </c>
      <c r="C48" s="9">
        <f>IFERROR(__xludf.DUMMYFUNCTION("""COMPUTED_VALUE"""),3.7777777777777777)</f>
        <v>3.777777778</v>
      </c>
      <c r="D48" s="9">
        <f>IFERROR(__xludf.DUMMYFUNCTION("""COMPUTED_VALUE"""),4.0)</f>
        <v>4</v>
      </c>
      <c r="E48" s="9">
        <f>IFERROR(__xludf.DUMMYFUNCTION("""COMPUTED_VALUE"""),4.25)</f>
        <v>4.25</v>
      </c>
      <c r="F48" s="9">
        <f>IFERROR(__xludf.DUMMYFUNCTION("""COMPUTED_VALUE"""),3.3333333333333335)</f>
        <v>3.333333333</v>
      </c>
    </row>
    <row r="49">
      <c r="A49" s="9">
        <f>IFERROR(__xludf.DUMMYFUNCTION("""COMPUTED_VALUE"""),3.5555555555555554)</f>
        <v>3.555555556</v>
      </c>
      <c r="B49" s="9">
        <f>IFERROR(__xludf.DUMMYFUNCTION("""COMPUTED_VALUE"""),3.75)</f>
        <v>3.75</v>
      </c>
      <c r="C49" s="9">
        <f>IFERROR(__xludf.DUMMYFUNCTION("""COMPUTED_VALUE"""),3.4444444444444446)</f>
        <v>3.444444444</v>
      </c>
      <c r="D49" s="9">
        <f>IFERROR(__xludf.DUMMYFUNCTION("""COMPUTED_VALUE"""),3.6666666666666665)</f>
        <v>3.666666667</v>
      </c>
      <c r="E49" s="9">
        <f>IFERROR(__xludf.DUMMYFUNCTION("""COMPUTED_VALUE"""),3.0)</f>
        <v>3</v>
      </c>
      <c r="F49" s="9">
        <f>IFERROR(__xludf.DUMMYFUNCTION("""COMPUTED_VALUE"""),4.0)</f>
        <v>4</v>
      </c>
    </row>
    <row r="50">
      <c r="A50" s="9">
        <f>IFERROR(__xludf.DUMMYFUNCTION("""COMPUTED_VALUE"""),4.0)</f>
        <v>4</v>
      </c>
      <c r="B50" s="9">
        <f>IFERROR(__xludf.DUMMYFUNCTION("""COMPUTED_VALUE"""),4.0)</f>
        <v>4</v>
      </c>
      <c r="C50" s="9">
        <f>IFERROR(__xludf.DUMMYFUNCTION("""COMPUTED_VALUE"""),3.3333333333333335)</f>
        <v>3.333333333</v>
      </c>
      <c r="D50" s="9">
        <f>IFERROR(__xludf.DUMMYFUNCTION("""COMPUTED_VALUE"""),3.6666666666666665)</f>
        <v>3.666666667</v>
      </c>
      <c r="E50" s="9">
        <f>IFERROR(__xludf.DUMMYFUNCTION("""COMPUTED_VALUE"""),4.0)</f>
        <v>4</v>
      </c>
      <c r="F50" s="9">
        <f>IFERROR(__xludf.DUMMYFUNCTION("""COMPUTED_VALUE"""),4.0)</f>
        <v>4</v>
      </c>
    </row>
    <row r="51">
      <c r="A51" s="9">
        <f>IFERROR(__xludf.DUMMYFUNCTION("""COMPUTED_VALUE"""),3.0)</f>
        <v>3</v>
      </c>
      <c r="B51" s="9">
        <f>IFERROR(__xludf.DUMMYFUNCTION("""COMPUTED_VALUE"""),4.25)</f>
        <v>4.25</v>
      </c>
      <c r="C51" s="9">
        <f>IFERROR(__xludf.DUMMYFUNCTION("""COMPUTED_VALUE"""),3.888888888888889)</f>
        <v>3.888888889</v>
      </c>
      <c r="D51" s="9">
        <f>IFERROR(__xludf.DUMMYFUNCTION("""COMPUTED_VALUE"""),4.0)</f>
        <v>4</v>
      </c>
      <c r="E51" s="9">
        <f>IFERROR(__xludf.DUMMYFUNCTION("""COMPUTED_VALUE"""),4.25)</f>
        <v>4.25</v>
      </c>
      <c r="F51" s="9">
        <f>IFERROR(__xludf.DUMMYFUNCTION("""COMPUTED_VALUE"""),5.0)</f>
        <v>5</v>
      </c>
    </row>
    <row r="52">
      <c r="A52" s="9">
        <f>IFERROR(__xludf.DUMMYFUNCTION("""COMPUTED_VALUE"""),4.0)</f>
        <v>4</v>
      </c>
      <c r="B52" s="9">
        <f>IFERROR(__xludf.DUMMYFUNCTION("""COMPUTED_VALUE"""),4.0)</f>
        <v>4</v>
      </c>
      <c r="C52" s="9">
        <f>IFERROR(__xludf.DUMMYFUNCTION("""COMPUTED_VALUE"""),4.0)</f>
        <v>4</v>
      </c>
      <c r="D52" s="9">
        <f>IFERROR(__xludf.DUMMYFUNCTION("""COMPUTED_VALUE"""),4.666666666666667)</f>
        <v>4.666666667</v>
      </c>
      <c r="E52" s="9">
        <f>IFERROR(__xludf.DUMMYFUNCTION("""COMPUTED_VALUE"""),4.25)</f>
        <v>4.25</v>
      </c>
      <c r="F52" s="9">
        <f>IFERROR(__xludf.DUMMYFUNCTION("""COMPUTED_VALUE"""),5.0)</f>
        <v>5</v>
      </c>
    </row>
    <row r="53">
      <c r="A53" s="9">
        <f>IFERROR(__xludf.DUMMYFUNCTION("""COMPUTED_VALUE"""),3.2222222222222223)</f>
        <v>3.222222222</v>
      </c>
      <c r="B53" s="9">
        <f>IFERROR(__xludf.DUMMYFUNCTION("""COMPUTED_VALUE"""),4.5)</f>
        <v>4.5</v>
      </c>
      <c r="C53" s="9">
        <f>IFERROR(__xludf.DUMMYFUNCTION("""COMPUTED_VALUE"""),3.6666666666666665)</f>
        <v>3.666666667</v>
      </c>
      <c r="D53" s="9">
        <f>IFERROR(__xludf.DUMMYFUNCTION("""COMPUTED_VALUE"""),3.6666666666666665)</f>
        <v>3.666666667</v>
      </c>
      <c r="E53" s="9">
        <f>IFERROR(__xludf.DUMMYFUNCTION("""COMPUTED_VALUE"""),4.0)</f>
        <v>4</v>
      </c>
      <c r="F53" s="9">
        <f>IFERROR(__xludf.DUMMYFUNCTION("""COMPUTED_VALUE"""),4.666666666666667)</f>
        <v>4.666666667</v>
      </c>
    </row>
    <row r="54">
      <c r="A54" s="9">
        <f>IFERROR(__xludf.DUMMYFUNCTION("""COMPUTED_VALUE"""),3.111111111111111)</f>
        <v>3.111111111</v>
      </c>
      <c r="B54" s="9">
        <f>IFERROR(__xludf.DUMMYFUNCTION("""COMPUTED_VALUE"""),3.75)</f>
        <v>3.75</v>
      </c>
      <c r="C54" s="9">
        <f>IFERROR(__xludf.DUMMYFUNCTION("""COMPUTED_VALUE"""),4.0)</f>
        <v>4</v>
      </c>
      <c r="D54" s="9">
        <f>IFERROR(__xludf.DUMMYFUNCTION("""COMPUTED_VALUE"""),3.6666666666666665)</f>
        <v>3.666666667</v>
      </c>
      <c r="E54" s="9">
        <f>IFERROR(__xludf.DUMMYFUNCTION("""COMPUTED_VALUE"""),4.5)</f>
        <v>4.5</v>
      </c>
      <c r="F54" s="9">
        <f>IFERROR(__xludf.DUMMYFUNCTION("""COMPUTED_VALUE"""),5.0)</f>
        <v>5</v>
      </c>
    </row>
    <row r="55">
      <c r="A55" s="9">
        <f>IFERROR(__xludf.DUMMYFUNCTION("""COMPUTED_VALUE"""),3.4444444444444446)</f>
        <v>3.444444444</v>
      </c>
      <c r="B55" s="9">
        <f>IFERROR(__xludf.DUMMYFUNCTION("""COMPUTED_VALUE"""),3.75)</f>
        <v>3.75</v>
      </c>
      <c r="C55" s="9">
        <f>IFERROR(__xludf.DUMMYFUNCTION("""COMPUTED_VALUE"""),3.2222222222222223)</f>
        <v>3.222222222</v>
      </c>
      <c r="D55" s="9">
        <f>IFERROR(__xludf.DUMMYFUNCTION("""COMPUTED_VALUE"""),3.3333333333333335)</f>
        <v>3.333333333</v>
      </c>
      <c r="E55" s="9">
        <f>IFERROR(__xludf.DUMMYFUNCTION("""COMPUTED_VALUE"""),4.25)</f>
        <v>4.25</v>
      </c>
      <c r="F55" s="9">
        <f>IFERROR(__xludf.DUMMYFUNCTION("""COMPUTED_VALUE"""),4.666666666666667)</f>
        <v>4.666666667</v>
      </c>
    </row>
    <row r="56">
      <c r="A56" s="9">
        <f>IFERROR(__xludf.DUMMYFUNCTION("""COMPUTED_VALUE"""),3.3333333333333335)</f>
        <v>3.333333333</v>
      </c>
      <c r="B56" s="9">
        <f>IFERROR(__xludf.DUMMYFUNCTION("""COMPUTED_VALUE"""),3.25)</f>
        <v>3.25</v>
      </c>
      <c r="C56" s="9">
        <f>IFERROR(__xludf.DUMMYFUNCTION("""COMPUTED_VALUE"""),3.5555555555555554)</f>
        <v>3.555555556</v>
      </c>
      <c r="D56" s="9">
        <f>IFERROR(__xludf.DUMMYFUNCTION("""COMPUTED_VALUE"""),3.6666666666666665)</f>
        <v>3.666666667</v>
      </c>
      <c r="E56" s="9">
        <f>IFERROR(__xludf.DUMMYFUNCTION("""COMPUTED_VALUE"""),4.0)</f>
        <v>4</v>
      </c>
      <c r="F56" s="9">
        <f>IFERROR(__xludf.DUMMYFUNCTION("""COMPUTED_VALUE"""),4.666666666666667)</f>
        <v>4.666666667</v>
      </c>
    </row>
    <row r="57">
      <c r="A57" s="9">
        <f>IFERROR(__xludf.DUMMYFUNCTION("""COMPUTED_VALUE"""),3.3333333333333335)</f>
        <v>3.333333333</v>
      </c>
      <c r="B57" s="9">
        <f>IFERROR(__xludf.DUMMYFUNCTION("""COMPUTED_VALUE"""),4.25)</f>
        <v>4.25</v>
      </c>
      <c r="C57" s="9">
        <f>IFERROR(__xludf.DUMMYFUNCTION("""COMPUTED_VALUE"""),3.6666666666666665)</f>
        <v>3.666666667</v>
      </c>
      <c r="D57" s="9">
        <f>IFERROR(__xludf.DUMMYFUNCTION("""COMPUTED_VALUE"""),4.333333333333333)</f>
        <v>4.333333333</v>
      </c>
      <c r="E57" s="9">
        <f>IFERROR(__xludf.DUMMYFUNCTION("""COMPUTED_VALUE"""),4.25)</f>
        <v>4.25</v>
      </c>
      <c r="F57" s="9">
        <f>IFERROR(__xludf.DUMMYFUNCTION("""COMPUTED_VALUE"""),5.0)</f>
        <v>5</v>
      </c>
    </row>
    <row r="58">
      <c r="A58" s="9">
        <f>IFERROR(__xludf.DUMMYFUNCTION("""COMPUTED_VALUE"""),3.5555555555555554)</f>
        <v>3.555555556</v>
      </c>
      <c r="B58" s="9">
        <f>IFERROR(__xludf.DUMMYFUNCTION("""COMPUTED_VALUE"""),4.5)</f>
        <v>4.5</v>
      </c>
      <c r="C58" s="9">
        <f>IFERROR(__xludf.DUMMYFUNCTION("""COMPUTED_VALUE"""),4.0)</f>
        <v>4</v>
      </c>
      <c r="D58" s="9">
        <f>IFERROR(__xludf.DUMMYFUNCTION("""COMPUTED_VALUE"""),4.0)</f>
        <v>4</v>
      </c>
      <c r="E58" s="9">
        <f>IFERROR(__xludf.DUMMYFUNCTION("""COMPUTED_VALUE"""),4.25)</f>
        <v>4.25</v>
      </c>
      <c r="F58" s="9">
        <f>IFERROR(__xludf.DUMMYFUNCTION("""COMPUTED_VALUE"""),4.666666666666667)</f>
        <v>4.666666667</v>
      </c>
    </row>
    <row r="59">
      <c r="A59" s="9">
        <f>IFERROR(__xludf.DUMMYFUNCTION("""COMPUTED_VALUE"""),3.888888888888889)</f>
        <v>3.888888889</v>
      </c>
      <c r="B59" s="9">
        <f>IFERROR(__xludf.DUMMYFUNCTION("""COMPUTED_VALUE"""),4.75)</f>
        <v>4.75</v>
      </c>
      <c r="C59" s="9">
        <f>IFERROR(__xludf.DUMMYFUNCTION("""COMPUTED_VALUE"""),4.111111111111111)</f>
        <v>4.111111111</v>
      </c>
      <c r="D59" s="9">
        <f>IFERROR(__xludf.DUMMYFUNCTION("""COMPUTED_VALUE"""),4.0)</f>
        <v>4</v>
      </c>
      <c r="E59" s="9">
        <f>IFERROR(__xludf.DUMMYFUNCTION("""COMPUTED_VALUE"""),4.0)</f>
        <v>4</v>
      </c>
      <c r="F59" s="9">
        <f>IFERROR(__xludf.DUMMYFUNCTION("""COMPUTED_VALUE"""),5.0)</f>
        <v>5</v>
      </c>
    </row>
    <row r="60">
      <c r="A60" s="9">
        <f>IFERROR(__xludf.DUMMYFUNCTION("""COMPUTED_VALUE"""),3.5555555555555554)</f>
        <v>3.555555556</v>
      </c>
      <c r="B60" s="9">
        <f>IFERROR(__xludf.DUMMYFUNCTION("""COMPUTED_VALUE"""),4.25)</f>
        <v>4.25</v>
      </c>
      <c r="C60" s="9">
        <f>IFERROR(__xludf.DUMMYFUNCTION("""COMPUTED_VALUE"""),3.3333333333333335)</f>
        <v>3.333333333</v>
      </c>
      <c r="D60" s="9">
        <f>IFERROR(__xludf.DUMMYFUNCTION("""COMPUTED_VALUE"""),4.0)</f>
        <v>4</v>
      </c>
      <c r="E60" s="9">
        <f>IFERROR(__xludf.DUMMYFUNCTION("""COMPUTED_VALUE"""),4.25)</f>
        <v>4.25</v>
      </c>
      <c r="F60" s="9">
        <f>IFERROR(__xludf.DUMMYFUNCTION("""COMPUTED_VALUE"""),4.666666666666667)</f>
        <v>4.666666667</v>
      </c>
    </row>
    <row r="61">
      <c r="A61" s="9">
        <f>IFERROR(__xludf.DUMMYFUNCTION("""COMPUTED_VALUE"""),4.111111111111111)</f>
        <v>4.111111111</v>
      </c>
      <c r="B61" s="9">
        <f>IFERROR(__xludf.DUMMYFUNCTION("""COMPUTED_VALUE"""),4.5)</f>
        <v>4.5</v>
      </c>
      <c r="C61" s="9">
        <f>IFERROR(__xludf.DUMMYFUNCTION("""COMPUTED_VALUE"""),3.6666666666666665)</f>
        <v>3.666666667</v>
      </c>
      <c r="D61" s="9">
        <f>IFERROR(__xludf.DUMMYFUNCTION("""COMPUTED_VALUE"""),4.666666666666667)</f>
        <v>4.666666667</v>
      </c>
      <c r="E61" s="9">
        <f>IFERROR(__xludf.DUMMYFUNCTION("""COMPUTED_VALUE"""),4.75)</f>
        <v>4.75</v>
      </c>
      <c r="F61" s="9">
        <f>IFERROR(__xludf.DUMMYFUNCTION("""COMPUTED_VALUE"""),5.0)</f>
        <v>5</v>
      </c>
    </row>
    <row r="62">
      <c r="A62" s="9">
        <f>IFERROR(__xludf.DUMMYFUNCTION("""COMPUTED_VALUE"""),3.6666666666666665)</f>
        <v>3.666666667</v>
      </c>
      <c r="B62" s="9">
        <f>IFERROR(__xludf.DUMMYFUNCTION("""COMPUTED_VALUE"""),4.5)</f>
        <v>4.5</v>
      </c>
      <c r="C62" s="9">
        <f>IFERROR(__xludf.DUMMYFUNCTION("""COMPUTED_VALUE"""),4.777777777777778)</f>
        <v>4.777777778</v>
      </c>
      <c r="D62" s="9">
        <f>IFERROR(__xludf.DUMMYFUNCTION("""COMPUTED_VALUE"""),3.6666666666666665)</f>
        <v>3.666666667</v>
      </c>
      <c r="E62" s="9">
        <f>IFERROR(__xludf.DUMMYFUNCTION("""COMPUTED_VALUE"""),4.0)</f>
        <v>4</v>
      </c>
      <c r="F62" s="9">
        <f>IFERROR(__xludf.DUMMYFUNCTION("""COMPUTED_VALUE"""),4.666666666666667)</f>
        <v>4.666666667</v>
      </c>
    </row>
    <row r="63">
      <c r="A63" s="9">
        <f>IFERROR(__xludf.DUMMYFUNCTION("""COMPUTED_VALUE"""),3.4444444444444446)</f>
        <v>3.444444444</v>
      </c>
      <c r="B63" s="9">
        <f>IFERROR(__xludf.DUMMYFUNCTION("""COMPUTED_VALUE"""),4.5)</f>
        <v>4.5</v>
      </c>
      <c r="C63" s="9">
        <f>IFERROR(__xludf.DUMMYFUNCTION("""COMPUTED_VALUE"""),4.0)</f>
        <v>4</v>
      </c>
      <c r="D63" s="9">
        <f>IFERROR(__xludf.DUMMYFUNCTION("""COMPUTED_VALUE"""),3.3333333333333335)</f>
        <v>3.333333333</v>
      </c>
      <c r="E63" s="9">
        <f>IFERROR(__xludf.DUMMYFUNCTION("""COMPUTED_VALUE"""),4.25)</f>
        <v>4.25</v>
      </c>
      <c r="F63" s="9">
        <f>IFERROR(__xludf.DUMMYFUNCTION("""COMPUTED_VALUE"""),4.333333333333333)</f>
        <v>4.333333333</v>
      </c>
    </row>
    <row r="64">
      <c r="A64" s="9">
        <f>IFERROR(__xludf.DUMMYFUNCTION("""COMPUTED_VALUE"""),3.888888888888889)</f>
        <v>3.888888889</v>
      </c>
      <c r="B64" s="9">
        <f>IFERROR(__xludf.DUMMYFUNCTION("""COMPUTED_VALUE"""),5.0)</f>
        <v>5</v>
      </c>
      <c r="C64" s="9">
        <f>IFERROR(__xludf.DUMMYFUNCTION("""COMPUTED_VALUE"""),3.7777777777777777)</f>
        <v>3.777777778</v>
      </c>
      <c r="D64" s="9">
        <f>IFERROR(__xludf.DUMMYFUNCTION("""COMPUTED_VALUE"""),3.3333333333333335)</f>
        <v>3.333333333</v>
      </c>
      <c r="E64" s="9">
        <f>IFERROR(__xludf.DUMMYFUNCTION("""COMPUTED_VALUE"""),4.5)</f>
        <v>4.5</v>
      </c>
      <c r="F64" s="9">
        <f>IFERROR(__xludf.DUMMYFUNCTION("""COMPUTED_VALUE"""),5.0)</f>
        <v>5</v>
      </c>
    </row>
    <row r="65">
      <c r="A65" s="9">
        <f>IFERROR(__xludf.DUMMYFUNCTION("""COMPUTED_VALUE"""),3.2222222222222223)</f>
        <v>3.222222222</v>
      </c>
      <c r="B65" s="9">
        <f>IFERROR(__xludf.DUMMYFUNCTION("""COMPUTED_VALUE"""),4.0)</f>
        <v>4</v>
      </c>
      <c r="C65" s="9">
        <f>IFERROR(__xludf.DUMMYFUNCTION("""COMPUTED_VALUE"""),3.111111111111111)</f>
        <v>3.111111111</v>
      </c>
      <c r="D65" s="9">
        <f>IFERROR(__xludf.DUMMYFUNCTION("""COMPUTED_VALUE"""),3.6666666666666665)</f>
        <v>3.666666667</v>
      </c>
      <c r="E65" s="9">
        <f>IFERROR(__xludf.DUMMYFUNCTION("""COMPUTED_VALUE"""),4.0)</f>
        <v>4</v>
      </c>
      <c r="F65" s="9">
        <f>IFERROR(__xludf.DUMMYFUNCTION("""COMPUTED_VALUE"""),4.333333333333333)</f>
        <v>4.333333333</v>
      </c>
    </row>
    <row r="66">
      <c r="A66" s="9">
        <f>IFERROR(__xludf.DUMMYFUNCTION("""COMPUTED_VALUE"""),3.7777777777777777)</f>
        <v>3.777777778</v>
      </c>
      <c r="B66" s="9">
        <f>IFERROR(__xludf.DUMMYFUNCTION("""COMPUTED_VALUE"""),2.75)</f>
        <v>2.75</v>
      </c>
      <c r="C66" s="9">
        <f>IFERROR(__xludf.DUMMYFUNCTION("""COMPUTED_VALUE"""),3.888888888888889)</f>
        <v>3.888888889</v>
      </c>
      <c r="D66" s="9">
        <f>IFERROR(__xludf.DUMMYFUNCTION("""COMPUTED_VALUE"""),2.3333333333333335)</f>
        <v>2.333333333</v>
      </c>
      <c r="E66" s="9">
        <f>IFERROR(__xludf.DUMMYFUNCTION("""COMPUTED_VALUE"""),3.5)</f>
        <v>3.5</v>
      </c>
      <c r="F66" s="9">
        <f>IFERROR(__xludf.DUMMYFUNCTION("""COMPUTED_VALUE"""),4.0)</f>
        <v>4</v>
      </c>
    </row>
    <row r="67">
      <c r="A67" s="9">
        <f>IFERROR(__xludf.DUMMYFUNCTION("""COMPUTED_VALUE"""),3.5555555555555554)</f>
        <v>3.555555556</v>
      </c>
      <c r="B67" s="9">
        <f>IFERROR(__xludf.DUMMYFUNCTION("""COMPUTED_VALUE"""),4.25)</f>
        <v>4.25</v>
      </c>
      <c r="C67" s="9">
        <f>IFERROR(__xludf.DUMMYFUNCTION("""COMPUTED_VALUE"""),3.2222222222222223)</f>
        <v>3.222222222</v>
      </c>
      <c r="D67" s="9">
        <f>IFERROR(__xludf.DUMMYFUNCTION("""COMPUTED_VALUE"""),4.0)</f>
        <v>4</v>
      </c>
      <c r="E67" s="9">
        <f>IFERROR(__xludf.DUMMYFUNCTION("""COMPUTED_VALUE"""),4.25)</f>
        <v>4.25</v>
      </c>
      <c r="F67" s="9">
        <f>IFERROR(__xludf.DUMMYFUNCTION("""COMPUTED_VALUE"""),4.0)</f>
        <v>4</v>
      </c>
    </row>
    <row r="68">
      <c r="A68" s="9">
        <f>IFERROR(__xludf.DUMMYFUNCTION("""COMPUTED_VALUE"""),3.4444444444444446)</f>
        <v>3.444444444</v>
      </c>
      <c r="B68" s="9">
        <f>IFERROR(__xludf.DUMMYFUNCTION("""COMPUTED_VALUE"""),2.75)</f>
        <v>2.75</v>
      </c>
      <c r="C68" s="9">
        <f>IFERROR(__xludf.DUMMYFUNCTION("""COMPUTED_VALUE"""),3.2222222222222223)</f>
        <v>3.222222222</v>
      </c>
      <c r="D68" s="9">
        <f>IFERROR(__xludf.DUMMYFUNCTION("""COMPUTED_VALUE"""),3.6666666666666665)</f>
        <v>3.666666667</v>
      </c>
      <c r="E68" s="9">
        <f>IFERROR(__xludf.DUMMYFUNCTION("""COMPUTED_VALUE"""),3.0)</f>
        <v>3</v>
      </c>
      <c r="F68" s="9">
        <f>IFERROR(__xludf.DUMMYFUNCTION("""COMPUTED_VALUE"""),2.6666666666666665)</f>
        <v>2.666666667</v>
      </c>
    </row>
    <row r="69">
      <c r="A69" s="9">
        <f>IFERROR(__xludf.DUMMYFUNCTION("""COMPUTED_VALUE"""),3.0)</f>
        <v>3</v>
      </c>
      <c r="B69" s="9">
        <f>IFERROR(__xludf.DUMMYFUNCTION("""COMPUTED_VALUE"""),4.5)</f>
        <v>4.5</v>
      </c>
      <c r="C69" s="9">
        <f>IFERROR(__xludf.DUMMYFUNCTION("""COMPUTED_VALUE"""),3.4444444444444446)</f>
        <v>3.444444444</v>
      </c>
      <c r="D69" s="9">
        <f>IFERROR(__xludf.DUMMYFUNCTION("""COMPUTED_VALUE"""),3.0)</f>
        <v>3</v>
      </c>
      <c r="E69" s="9">
        <f>IFERROR(__xludf.DUMMYFUNCTION("""COMPUTED_VALUE"""),3.75)</f>
        <v>3.75</v>
      </c>
      <c r="F69" s="9">
        <f>IFERROR(__xludf.DUMMYFUNCTION("""COMPUTED_VALUE"""),3.3333333333333335)</f>
        <v>3.333333333</v>
      </c>
    </row>
    <row r="70">
      <c r="A70" s="9">
        <f>IFERROR(__xludf.DUMMYFUNCTION("""COMPUTED_VALUE"""),3.7777777777777777)</f>
        <v>3.777777778</v>
      </c>
      <c r="B70" s="9">
        <f>IFERROR(__xludf.DUMMYFUNCTION("""COMPUTED_VALUE"""),4.75)</f>
        <v>4.75</v>
      </c>
      <c r="C70" s="9">
        <f>IFERROR(__xludf.DUMMYFUNCTION("""COMPUTED_VALUE"""),3.5555555555555554)</f>
        <v>3.555555556</v>
      </c>
      <c r="D70" s="9">
        <f>IFERROR(__xludf.DUMMYFUNCTION("""COMPUTED_VALUE"""),4.333333333333333)</f>
        <v>4.333333333</v>
      </c>
      <c r="E70" s="9">
        <f>IFERROR(__xludf.DUMMYFUNCTION("""COMPUTED_VALUE"""),4.25)</f>
        <v>4.25</v>
      </c>
      <c r="F70" s="9">
        <f>IFERROR(__xludf.DUMMYFUNCTION("""COMPUTED_VALUE"""),4.333333333333333)</f>
        <v>4.333333333</v>
      </c>
    </row>
    <row r="71">
      <c r="A71" s="9">
        <f>IFERROR(__xludf.DUMMYFUNCTION("""COMPUTED_VALUE"""),2.6666666666666665)</f>
        <v>2.666666667</v>
      </c>
      <c r="B71" s="9">
        <f>IFERROR(__xludf.DUMMYFUNCTION("""COMPUTED_VALUE"""),3.75)</f>
        <v>3.75</v>
      </c>
      <c r="C71" s="9">
        <f>IFERROR(__xludf.DUMMYFUNCTION("""COMPUTED_VALUE"""),3.111111111111111)</f>
        <v>3.111111111</v>
      </c>
      <c r="D71" s="9">
        <f>IFERROR(__xludf.DUMMYFUNCTION("""COMPUTED_VALUE"""),2.6666666666666665)</f>
        <v>2.666666667</v>
      </c>
      <c r="E71" s="9">
        <f>IFERROR(__xludf.DUMMYFUNCTION("""COMPUTED_VALUE"""),3.0)</f>
        <v>3</v>
      </c>
      <c r="F71" s="9">
        <f>IFERROR(__xludf.DUMMYFUNCTION("""COMPUTED_VALUE"""),4.0)</f>
        <v>4</v>
      </c>
    </row>
    <row r="72">
      <c r="A72" s="9">
        <f>IFERROR(__xludf.DUMMYFUNCTION("""COMPUTED_VALUE"""),3.4444444444444446)</f>
        <v>3.444444444</v>
      </c>
      <c r="B72" s="9">
        <f>IFERROR(__xludf.DUMMYFUNCTION("""COMPUTED_VALUE"""),4.0)</f>
        <v>4</v>
      </c>
      <c r="C72" s="9">
        <f>IFERROR(__xludf.DUMMYFUNCTION("""COMPUTED_VALUE"""),3.3333333333333335)</f>
        <v>3.333333333</v>
      </c>
      <c r="D72" s="9">
        <f>IFERROR(__xludf.DUMMYFUNCTION("""COMPUTED_VALUE"""),3.6666666666666665)</f>
        <v>3.666666667</v>
      </c>
      <c r="E72" s="9">
        <f>IFERROR(__xludf.DUMMYFUNCTION("""COMPUTED_VALUE"""),4.5)</f>
        <v>4.5</v>
      </c>
      <c r="F72" s="9">
        <f>IFERROR(__xludf.DUMMYFUNCTION("""COMPUTED_VALUE"""),5.0)</f>
        <v>5</v>
      </c>
    </row>
    <row r="73">
      <c r="A73" s="9">
        <f>IFERROR(__xludf.DUMMYFUNCTION("""COMPUTED_VALUE"""),3.888888888888889)</f>
        <v>3.888888889</v>
      </c>
      <c r="B73" s="9">
        <f>IFERROR(__xludf.DUMMYFUNCTION("""COMPUTED_VALUE"""),4.0)</f>
        <v>4</v>
      </c>
      <c r="C73" s="9">
        <f>IFERROR(__xludf.DUMMYFUNCTION("""COMPUTED_VALUE"""),3.5555555555555554)</f>
        <v>3.555555556</v>
      </c>
      <c r="D73" s="9">
        <f>IFERROR(__xludf.DUMMYFUNCTION("""COMPUTED_VALUE"""),2.0)</f>
        <v>2</v>
      </c>
      <c r="E73" s="9">
        <f>IFERROR(__xludf.DUMMYFUNCTION("""COMPUTED_VALUE"""),3.75)</f>
        <v>3.75</v>
      </c>
      <c r="F73" s="9">
        <f>IFERROR(__xludf.DUMMYFUNCTION("""COMPUTED_VALUE"""),4.333333333333333)</f>
        <v>4.333333333</v>
      </c>
    </row>
    <row r="74">
      <c r="A74" s="9">
        <f>IFERROR(__xludf.DUMMYFUNCTION("""COMPUTED_VALUE"""),4.0)</f>
        <v>4</v>
      </c>
      <c r="B74" s="9">
        <f>IFERROR(__xludf.DUMMYFUNCTION("""COMPUTED_VALUE"""),4.75)</f>
        <v>4.75</v>
      </c>
      <c r="C74" s="9">
        <f>IFERROR(__xludf.DUMMYFUNCTION("""COMPUTED_VALUE"""),4.666666666666667)</f>
        <v>4.666666667</v>
      </c>
      <c r="D74" s="9">
        <f>IFERROR(__xludf.DUMMYFUNCTION("""COMPUTED_VALUE"""),4.0)</f>
        <v>4</v>
      </c>
      <c r="E74" s="9">
        <f>IFERROR(__xludf.DUMMYFUNCTION("""COMPUTED_VALUE"""),4.25)</f>
        <v>4.25</v>
      </c>
      <c r="F74" s="9">
        <f>IFERROR(__xludf.DUMMYFUNCTION("""COMPUTED_VALUE"""),5.0)</f>
        <v>5</v>
      </c>
    </row>
    <row r="75">
      <c r="A75" s="9">
        <f>IFERROR(__xludf.DUMMYFUNCTION("""COMPUTED_VALUE"""),4.111111111111111)</f>
        <v>4.111111111</v>
      </c>
      <c r="B75" s="9">
        <f>IFERROR(__xludf.DUMMYFUNCTION("""COMPUTED_VALUE"""),4.25)</f>
        <v>4.25</v>
      </c>
      <c r="C75" s="9">
        <f>IFERROR(__xludf.DUMMYFUNCTION("""COMPUTED_VALUE"""),4.0)</f>
        <v>4</v>
      </c>
      <c r="D75" s="9">
        <f>IFERROR(__xludf.DUMMYFUNCTION("""COMPUTED_VALUE"""),3.3333333333333335)</f>
        <v>3.333333333</v>
      </c>
      <c r="E75" s="9">
        <f>IFERROR(__xludf.DUMMYFUNCTION("""COMPUTED_VALUE"""),4.0)</f>
        <v>4</v>
      </c>
      <c r="F75" s="9">
        <f>IFERROR(__xludf.DUMMYFUNCTION("""COMPUTED_VALUE"""),4.666666666666667)</f>
        <v>4.666666667</v>
      </c>
    </row>
    <row r="76">
      <c r="A76" s="9">
        <f>IFERROR(__xludf.DUMMYFUNCTION("""COMPUTED_VALUE"""),4.111111111111111)</f>
        <v>4.111111111</v>
      </c>
      <c r="B76" s="9">
        <f>IFERROR(__xludf.DUMMYFUNCTION("""COMPUTED_VALUE"""),3.5)</f>
        <v>3.5</v>
      </c>
      <c r="C76" s="9">
        <f>IFERROR(__xludf.DUMMYFUNCTION("""COMPUTED_VALUE"""),3.5555555555555554)</f>
        <v>3.555555556</v>
      </c>
      <c r="D76" s="9">
        <f>IFERROR(__xludf.DUMMYFUNCTION("""COMPUTED_VALUE"""),3.6666666666666665)</f>
        <v>3.666666667</v>
      </c>
      <c r="E76" s="9">
        <f>IFERROR(__xludf.DUMMYFUNCTION("""COMPUTED_VALUE"""),4.5)</f>
        <v>4.5</v>
      </c>
      <c r="F76" s="9">
        <f>IFERROR(__xludf.DUMMYFUNCTION("""COMPUTED_VALUE"""),5.0)</f>
        <v>5</v>
      </c>
    </row>
    <row r="77">
      <c r="A77" s="9">
        <f>IFERROR(__xludf.DUMMYFUNCTION("""COMPUTED_VALUE"""),3.111111111111111)</f>
        <v>3.111111111</v>
      </c>
      <c r="B77" s="9">
        <f>IFERROR(__xludf.DUMMYFUNCTION("""COMPUTED_VALUE"""),4.5)</f>
        <v>4.5</v>
      </c>
      <c r="C77" s="9">
        <f>IFERROR(__xludf.DUMMYFUNCTION("""COMPUTED_VALUE"""),3.4444444444444446)</f>
        <v>3.444444444</v>
      </c>
      <c r="D77" s="9">
        <f>IFERROR(__xludf.DUMMYFUNCTION("""COMPUTED_VALUE"""),3.0)</f>
        <v>3</v>
      </c>
      <c r="E77" s="9">
        <f>IFERROR(__xludf.DUMMYFUNCTION("""COMPUTED_VALUE"""),4.25)</f>
        <v>4.25</v>
      </c>
      <c r="F77" s="9">
        <f>IFERROR(__xludf.DUMMYFUNCTION("""COMPUTED_VALUE"""),3.0)</f>
        <v>3</v>
      </c>
    </row>
    <row r="78">
      <c r="A78" s="9">
        <f>IFERROR(__xludf.DUMMYFUNCTION("""COMPUTED_VALUE"""),4.0)</f>
        <v>4</v>
      </c>
      <c r="B78" s="9">
        <f>IFERROR(__xludf.DUMMYFUNCTION("""COMPUTED_VALUE"""),4.25)</f>
        <v>4.25</v>
      </c>
      <c r="C78" s="9">
        <f>IFERROR(__xludf.DUMMYFUNCTION("""COMPUTED_VALUE"""),3.5555555555555554)</f>
        <v>3.555555556</v>
      </c>
      <c r="D78" s="9">
        <f>IFERROR(__xludf.DUMMYFUNCTION("""COMPUTED_VALUE"""),3.3333333333333335)</f>
        <v>3.333333333</v>
      </c>
      <c r="E78" s="9">
        <f>IFERROR(__xludf.DUMMYFUNCTION("""COMPUTED_VALUE"""),3.75)</f>
        <v>3.75</v>
      </c>
      <c r="F78" s="9">
        <f>IFERROR(__xludf.DUMMYFUNCTION("""COMPUTED_VALUE"""),5.0)</f>
        <v>5</v>
      </c>
    </row>
    <row r="79">
      <c r="A79" s="9">
        <f>IFERROR(__xludf.DUMMYFUNCTION("""COMPUTED_VALUE"""),4.111111111111111)</f>
        <v>4.111111111</v>
      </c>
      <c r="B79" s="9">
        <f>IFERROR(__xludf.DUMMYFUNCTION("""COMPUTED_VALUE"""),3.75)</f>
        <v>3.75</v>
      </c>
      <c r="C79" s="9">
        <f>IFERROR(__xludf.DUMMYFUNCTION("""COMPUTED_VALUE"""),2.5555555555555554)</f>
        <v>2.555555556</v>
      </c>
      <c r="D79" s="9">
        <f>IFERROR(__xludf.DUMMYFUNCTION("""COMPUTED_VALUE"""),4.0)</f>
        <v>4</v>
      </c>
      <c r="E79" s="9">
        <f>IFERROR(__xludf.DUMMYFUNCTION("""COMPUTED_VALUE"""),4.5)</f>
        <v>4.5</v>
      </c>
      <c r="F79" s="9">
        <f>IFERROR(__xludf.DUMMYFUNCTION("""COMPUTED_VALUE"""),5.0)</f>
        <v>5</v>
      </c>
    </row>
    <row r="80">
      <c r="A80" s="9">
        <f>IFERROR(__xludf.DUMMYFUNCTION("""COMPUTED_VALUE"""),4.111111111111111)</f>
        <v>4.111111111</v>
      </c>
      <c r="B80" s="9">
        <f>IFERROR(__xludf.DUMMYFUNCTION("""COMPUTED_VALUE"""),4.25)</f>
        <v>4.25</v>
      </c>
      <c r="C80" s="9">
        <f>IFERROR(__xludf.DUMMYFUNCTION("""COMPUTED_VALUE"""),3.7777777777777777)</f>
        <v>3.777777778</v>
      </c>
      <c r="D80" s="9">
        <f>IFERROR(__xludf.DUMMYFUNCTION("""COMPUTED_VALUE"""),3.3333333333333335)</f>
        <v>3.333333333</v>
      </c>
      <c r="E80" s="9">
        <f>IFERROR(__xludf.DUMMYFUNCTION("""COMPUTED_VALUE"""),3.5)</f>
        <v>3.5</v>
      </c>
      <c r="F80" s="9">
        <f>IFERROR(__xludf.DUMMYFUNCTION("""COMPUTED_VALUE"""),4.666666666666667)</f>
        <v>4.666666667</v>
      </c>
    </row>
    <row r="81">
      <c r="A81" s="9">
        <f>IFERROR(__xludf.DUMMYFUNCTION("""COMPUTED_VALUE"""),4.333333333333333)</f>
        <v>4.333333333</v>
      </c>
      <c r="B81" s="9">
        <f>IFERROR(__xludf.DUMMYFUNCTION("""COMPUTED_VALUE"""),3.25)</f>
        <v>3.25</v>
      </c>
      <c r="C81" s="9">
        <f>IFERROR(__xludf.DUMMYFUNCTION("""COMPUTED_VALUE"""),3.4444444444444446)</f>
        <v>3.444444444</v>
      </c>
      <c r="D81" s="9">
        <f>IFERROR(__xludf.DUMMYFUNCTION("""COMPUTED_VALUE"""),3.3333333333333335)</f>
        <v>3.333333333</v>
      </c>
      <c r="E81" s="9">
        <f>IFERROR(__xludf.DUMMYFUNCTION("""COMPUTED_VALUE"""),2.25)</f>
        <v>2.25</v>
      </c>
      <c r="F81" s="9">
        <f>IFERROR(__xludf.DUMMYFUNCTION("""COMPUTED_VALUE"""),4.333333333333333)</f>
        <v>4.333333333</v>
      </c>
    </row>
    <row r="82">
      <c r="A82" s="9">
        <f>IFERROR(__xludf.DUMMYFUNCTION("""COMPUTED_VALUE"""),4.0)</f>
        <v>4</v>
      </c>
      <c r="B82" s="9">
        <f>IFERROR(__xludf.DUMMYFUNCTION("""COMPUTED_VALUE"""),3.0)</f>
        <v>3</v>
      </c>
      <c r="C82" s="9">
        <f>IFERROR(__xludf.DUMMYFUNCTION("""COMPUTED_VALUE"""),3.4444444444444446)</f>
        <v>3.444444444</v>
      </c>
      <c r="D82" s="9">
        <f>IFERROR(__xludf.DUMMYFUNCTION("""COMPUTED_VALUE"""),3.6666666666666665)</f>
        <v>3.666666667</v>
      </c>
      <c r="E82" s="9">
        <f>IFERROR(__xludf.DUMMYFUNCTION("""COMPUTED_VALUE"""),3.25)</f>
        <v>3.25</v>
      </c>
      <c r="F82" s="9">
        <f>IFERROR(__xludf.DUMMYFUNCTION("""COMPUTED_VALUE"""),4.0)</f>
        <v>4</v>
      </c>
    </row>
    <row r="83">
      <c r="A83" s="9">
        <f>IFERROR(__xludf.DUMMYFUNCTION("""COMPUTED_VALUE"""),4.222222222222222)</f>
        <v>4.222222222</v>
      </c>
      <c r="B83" s="9">
        <f>IFERROR(__xludf.DUMMYFUNCTION("""COMPUTED_VALUE"""),4.25)</f>
        <v>4.25</v>
      </c>
      <c r="C83" s="9">
        <f>IFERROR(__xludf.DUMMYFUNCTION("""COMPUTED_VALUE"""),4.222222222222222)</f>
        <v>4.222222222</v>
      </c>
      <c r="D83" s="9">
        <f>IFERROR(__xludf.DUMMYFUNCTION("""COMPUTED_VALUE"""),4.666666666666667)</f>
        <v>4.666666667</v>
      </c>
      <c r="E83" s="9">
        <f>IFERROR(__xludf.DUMMYFUNCTION("""COMPUTED_VALUE"""),3.75)</f>
        <v>3.75</v>
      </c>
      <c r="F83" s="9">
        <f>IFERROR(__xludf.DUMMYFUNCTION("""COMPUTED_VALUE"""),4.666666666666667)</f>
        <v>4.666666667</v>
      </c>
    </row>
    <row r="84">
      <c r="A84" s="9">
        <f>IFERROR(__xludf.DUMMYFUNCTION("""COMPUTED_VALUE"""),3.4444444444444446)</f>
        <v>3.444444444</v>
      </c>
      <c r="B84" s="9">
        <f>IFERROR(__xludf.DUMMYFUNCTION("""COMPUTED_VALUE"""),4.0)</f>
        <v>4</v>
      </c>
      <c r="C84" s="9">
        <f>IFERROR(__xludf.DUMMYFUNCTION("""COMPUTED_VALUE"""),3.5555555555555554)</f>
        <v>3.555555556</v>
      </c>
      <c r="D84" s="9">
        <f>IFERROR(__xludf.DUMMYFUNCTION("""COMPUTED_VALUE"""),5.0)</f>
        <v>5</v>
      </c>
      <c r="E84" s="9">
        <f>IFERROR(__xludf.DUMMYFUNCTION("""COMPUTED_VALUE"""),4.25)</f>
        <v>4.25</v>
      </c>
      <c r="F84" s="9">
        <f>IFERROR(__xludf.DUMMYFUNCTION("""COMPUTED_VALUE"""),5.0)</f>
        <v>5</v>
      </c>
    </row>
    <row r="85">
      <c r="A85" s="9">
        <f>IFERROR(__xludf.DUMMYFUNCTION("""COMPUTED_VALUE"""),3.4444444444444446)</f>
        <v>3.444444444</v>
      </c>
      <c r="B85" s="9">
        <f>IFERROR(__xludf.DUMMYFUNCTION("""COMPUTED_VALUE"""),4.25)</f>
        <v>4.25</v>
      </c>
      <c r="C85" s="9">
        <f>IFERROR(__xludf.DUMMYFUNCTION("""COMPUTED_VALUE"""),3.0)</f>
        <v>3</v>
      </c>
      <c r="D85" s="9">
        <f>IFERROR(__xludf.DUMMYFUNCTION("""COMPUTED_VALUE"""),4.666666666666667)</f>
        <v>4.666666667</v>
      </c>
      <c r="E85" s="9">
        <f>IFERROR(__xludf.DUMMYFUNCTION("""COMPUTED_VALUE"""),4.25)</f>
        <v>4.25</v>
      </c>
      <c r="F85" s="9">
        <f>IFERROR(__xludf.DUMMYFUNCTION("""COMPUTED_VALUE"""),4.666666666666667)</f>
        <v>4.666666667</v>
      </c>
    </row>
    <row r="86">
      <c r="A86" s="9">
        <f>IFERROR(__xludf.DUMMYFUNCTION("""COMPUTED_VALUE"""),3.111111111111111)</f>
        <v>3.111111111</v>
      </c>
      <c r="B86" s="9">
        <f>IFERROR(__xludf.DUMMYFUNCTION("""COMPUTED_VALUE"""),3.75)</f>
        <v>3.75</v>
      </c>
      <c r="C86" s="9">
        <f>IFERROR(__xludf.DUMMYFUNCTION("""COMPUTED_VALUE"""),3.7777777777777777)</f>
        <v>3.777777778</v>
      </c>
      <c r="D86" s="9">
        <f>IFERROR(__xludf.DUMMYFUNCTION("""COMPUTED_VALUE"""),4.0)</f>
        <v>4</v>
      </c>
      <c r="E86" s="9">
        <f>IFERROR(__xludf.DUMMYFUNCTION("""COMPUTED_VALUE"""),4.5)</f>
        <v>4.5</v>
      </c>
      <c r="F86" s="9">
        <f>IFERROR(__xludf.DUMMYFUNCTION("""COMPUTED_VALUE"""),4.666666666666667)</f>
        <v>4.666666667</v>
      </c>
    </row>
    <row r="87">
      <c r="A87" s="9">
        <f>IFERROR(__xludf.DUMMYFUNCTION("""COMPUTED_VALUE"""),4.333333333333333)</f>
        <v>4.333333333</v>
      </c>
      <c r="B87" s="9">
        <f>IFERROR(__xludf.DUMMYFUNCTION("""COMPUTED_VALUE"""),4.5)</f>
        <v>4.5</v>
      </c>
      <c r="C87" s="9">
        <f>IFERROR(__xludf.DUMMYFUNCTION("""COMPUTED_VALUE"""),3.6666666666666665)</f>
        <v>3.666666667</v>
      </c>
      <c r="D87" s="9">
        <f>IFERROR(__xludf.DUMMYFUNCTION("""COMPUTED_VALUE"""),4.0)</f>
        <v>4</v>
      </c>
      <c r="E87" s="9">
        <f>IFERROR(__xludf.DUMMYFUNCTION("""COMPUTED_VALUE"""),4.25)</f>
        <v>4.25</v>
      </c>
      <c r="F87" s="9">
        <f>IFERROR(__xludf.DUMMYFUNCTION("""COMPUTED_VALUE"""),4.0)</f>
        <v>4</v>
      </c>
    </row>
    <row r="88">
      <c r="A88" s="9">
        <f>IFERROR(__xludf.DUMMYFUNCTION("""COMPUTED_VALUE"""),3.6666666666666665)</f>
        <v>3.666666667</v>
      </c>
      <c r="B88" s="9">
        <f>IFERROR(__xludf.DUMMYFUNCTION("""COMPUTED_VALUE"""),3.5)</f>
        <v>3.5</v>
      </c>
      <c r="C88" s="9">
        <f>IFERROR(__xludf.DUMMYFUNCTION("""COMPUTED_VALUE"""),3.888888888888889)</f>
        <v>3.888888889</v>
      </c>
      <c r="D88" s="9">
        <f>IFERROR(__xludf.DUMMYFUNCTION("""COMPUTED_VALUE"""),4.333333333333333)</f>
        <v>4.333333333</v>
      </c>
      <c r="E88" s="9">
        <f>IFERROR(__xludf.DUMMYFUNCTION("""COMPUTED_VALUE"""),3.5)</f>
        <v>3.5</v>
      </c>
      <c r="F88" s="9">
        <f>IFERROR(__xludf.DUMMYFUNCTION("""COMPUTED_VALUE"""),3.3333333333333335)</f>
        <v>3.333333333</v>
      </c>
    </row>
    <row r="89">
      <c r="A89" s="9">
        <f>IFERROR(__xludf.DUMMYFUNCTION("""COMPUTED_VALUE"""),4.0)</f>
        <v>4</v>
      </c>
      <c r="B89" s="9">
        <f>IFERROR(__xludf.DUMMYFUNCTION("""COMPUTED_VALUE"""),5.0)</f>
        <v>5</v>
      </c>
      <c r="C89" s="9">
        <f>IFERROR(__xludf.DUMMYFUNCTION("""COMPUTED_VALUE"""),4.444444444444445)</f>
        <v>4.444444444</v>
      </c>
      <c r="D89" s="9">
        <f>IFERROR(__xludf.DUMMYFUNCTION("""COMPUTED_VALUE"""),3.6666666666666665)</f>
        <v>3.666666667</v>
      </c>
      <c r="E89" s="9">
        <f>IFERROR(__xludf.DUMMYFUNCTION("""COMPUTED_VALUE"""),4.75)</f>
        <v>4.75</v>
      </c>
      <c r="F89" s="9">
        <f>IFERROR(__xludf.DUMMYFUNCTION("""COMPUTED_VALUE"""),5.0)</f>
        <v>5</v>
      </c>
    </row>
    <row r="90">
      <c r="A90" s="9">
        <f>IFERROR(__xludf.DUMMYFUNCTION("""COMPUTED_VALUE"""),2.6666666666666665)</f>
        <v>2.666666667</v>
      </c>
      <c r="B90" s="9">
        <f>IFERROR(__xludf.DUMMYFUNCTION("""COMPUTED_VALUE"""),4.0)</f>
        <v>4</v>
      </c>
      <c r="C90" s="9">
        <f>IFERROR(__xludf.DUMMYFUNCTION("""COMPUTED_VALUE"""),3.4444444444444446)</f>
        <v>3.444444444</v>
      </c>
      <c r="D90" s="9">
        <f>IFERROR(__xludf.DUMMYFUNCTION("""COMPUTED_VALUE"""),4.666666666666667)</f>
        <v>4.666666667</v>
      </c>
      <c r="E90" s="9">
        <f>IFERROR(__xludf.DUMMYFUNCTION("""COMPUTED_VALUE"""),4.5)</f>
        <v>4.5</v>
      </c>
      <c r="F90" s="9">
        <f>IFERROR(__xludf.DUMMYFUNCTION("""COMPUTED_VALUE"""),5.0)</f>
        <v>5</v>
      </c>
    </row>
    <row r="91">
      <c r="A91" s="9">
        <f>IFERROR(__xludf.DUMMYFUNCTION("""COMPUTED_VALUE"""),3.6666666666666665)</f>
        <v>3.666666667</v>
      </c>
      <c r="B91" s="9">
        <f>IFERROR(__xludf.DUMMYFUNCTION("""COMPUTED_VALUE"""),3.75)</f>
        <v>3.75</v>
      </c>
      <c r="C91" s="9">
        <f>IFERROR(__xludf.DUMMYFUNCTION("""COMPUTED_VALUE"""),3.5555555555555554)</f>
        <v>3.555555556</v>
      </c>
      <c r="D91" s="9">
        <f>IFERROR(__xludf.DUMMYFUNCTION("""COMPUTED_VALUE"""),3.6666666666666665)</f>
        <v>3.666666667</v>
      </c>
      <c r="E91" s="9">
        <f>IFERROR(__xludf.DUMMYFUNCTION("""COMPUTED_VALUE"""),4.5)</f>
        <v>4.5</v>
      </c>
      <c r="F91" s="9">
        <f>IFERROR(__xludf.DUMMYFUNCTION("""COMPUTED_VALUE"""),5.0)</f>
        <v>5</v>
      </c>
    </row>
    <row r="92">
      <c r="A92" s="9">
        <f>IFERROR(__xludf.DUMMYFUNCTION("""COMPUTED_VALUE"""),4.0)</f>
        <v>4</v>
      </c>
      <c r="B92" s="9">
        <f>IFERROR(__xludf.DUMMYFUNCTION("""COMPUTED_VALUE"""),4.0)</f>
        <v>4</v>
      </c>
      <c r="C92" s="9">
        <f>IFERROR(__xludf.DUMMYFUNCTION("""COMPUTED_VALUE"""),4.0)</f>
        <v>4</v>
      </c>
      <c r="D92" s="9">
        <f>IFERROR(__xludf.DUMMYFUNCTION("""COMPUTED_VALUE"""),3.6666666666666665)</f>
        <v>3.666666667</v>
      </c>
      <c r="E92" s="9">
        <f>IFERROR(__xludf.DUMMYFUNCTION("""COMPUTED_VALUE"""),4.75)</f>
        <v>4.75</v>
      </c>
      <c r="F92" s="9">
        <f>IFERROR(__xludf.DUMMYFUNCTION("""COMPUTED_VALUE"""),5.0)</f>
        <v>5</v>
      </c>
    </row>
    <row r="93">
      <c r="A93" s="9">
        <f>IFERROR(__xludf.DUMMYFUNCTION("""COMPUTED_VALUE"""),4.444444444444445)</f>
        <v>4.444444444</v>
      </c>
      <c r="B93" s="9">
        <f>IFERROR(__xludf.DUMMYFUNCTION("""COMPUTED_VALUE"""),5.0)</f>
        <v>5</v>
      </c>
      <c r="C93" s="9">
        <f>IFERROR(__xludf.DUMMYFUNCTION("""COMPUTED_VALUE"""),4.333333333333333)</f>
        <v>4.333333333</v>
      </c>
      <c r="D93" s="9">
        <f>IFERROR(__xludf.DUMMYFUNCTION("""COMPUTED_VALUE"""),4.666666666666667)</f>
        <v>4.666666667</v>
      </c>
      <c r="E93" s="9">
        <f>IFERROR(__xludf.DUMMYFUNCTION("""COMPUTED_VALUE"""),4.25)</f>
        <v>4.25</v>
      </c>
      <c r="F93" s="9">
        <f>IFERROR(__xludf.DUMMYFUNCTION("""COMPUTED_VALUE"""),5.0)</f>
        <v>5</v>
      </c>
    </row>
    <row r="94">
      <c r="A94" s="9">
        <f>IFERROR(__xludf.DUMMYFUNCTION("""COMPUTED_VALUE"""),4.333333333333333)</f>
        <v>4.333333333</v>
      </c>
      <c r="B94" s="9">
        <f>IFERROR(__xludf.DUMMYFUNCTION("""COMPUTED_VALUE"""),4.75)</f>
        <v>4.75</v>
      </c>
      <c r="C94" s="9">
        <f>IFERROR(__xludf.DUMMYFUNCTION("""COMPUTED_VALUE"""),4.222222222222222)</f>
        <v>4.222222222</v>
      </c>
      <c r="D94" s="9">
        <f>IFERROR(__xludf.DUMMYFUNCTION("""COMPUTED_VALUE"""),4.666666666666667)</f>
        <v>4.666666667</v>
      </c>
      <c r="E94" s="9">
        <f>IFERROR(__xludf.DUMMYFUNCTION("""COMPUTED_VALUE"""),4.75)</f>
        <v>4.75</v>
      </c>
      <c r="F94" s="9">
        <f>IFERROR(__xludf.DUMMYFUNCTION("""COMPUTED_VALUE"""),5.0)</f>
        <v>5</v>
      </c>
    </row>
    <row r="95">
      <c r="A95" s="9">
        <f>IFERROR(__xludf.DUMMYFUNCTION("""COMPUTED_VALUE"""),3.5555555555555554)</f>
        <v>3.555555556</v>
      </c>
      <c r="B95" s="9">
        <f>IFERROR(__xludf.DUMMYFUNCTION("""COMPUTED_VALUE"""),4.5)</f>
        <v>4.5</v>
      </c>
      <c r="C95" s="9">
        <f>IFERROR(__xludf.DUMMYFUNCTION("""COMPUTED_VALUE"""),4.0)</f>
        <v>4</v>
      </c>
      <c r="D95" s="9">
        <f>IFERROR(__xludf.DUMMYFUNCTION("""COMPUTED_VALUE"""),4.0)</f>
        <v>4</v>
      </c>
      <c r="E95" s="9">
        <f>IFERROR(__xludf.DUMMYFUNCTION("""COMPUTED_VALUE"""),3.5)</f>
        <v>3.5</v>
      </c>
      <c r="F95" s="9">
        <f>IFERROR(__xludf.DUMMYFUNCTION("""COMPUTED_VALUE"""),4.333333333333333)</f>
        <v>4.333333333</v>
      </c>
    </row>
    <row r="96">
      <c r="A96" s="9">
        <f>IFERROR(__xludf.DUMMYFUNCTION("""COMPUTED_VALUE"""),3.4444444444444446)</f>
        <v>3.444444444</v>
      </c>
      <c r="B96" s="9">
        <f>IFERROR(__xludf.DUMMYFUNCTION("""COMPUTED_VALUE"""),3.75)</f>
        <v>3.75</v>
      </c>
      <c r="C96" s="9">
        <f>IFERROR(__xludf.DUMMYFUNCTION("""COMPUTED_VALUE"""),4.222222222222222)</f>
        <v>4.222222222</v>
      </c>
      <c r="D96" s="9">
        <f>IFERROR(__xludf.DUMMYFUNCTION("""COMPUTED_VALUE"""),4.0)</f>
        <v>4</v>
      </c>
      <c r="E96" s="9">
        <f>IFERROR(__xludf.DUMMYFUNCTION("""COMPUTED_VALUE"""),3.75)</f>
        <v>3.75</v>
      </c>
      <c r="F96" s="9">
        <f>IFERROR(__xludf.DUMMYFUNCTION("""COMPUTED_VALUE"""),4.0)</f>
        <v>4</v>
      </c>
    </row>
    <row r="97">
      <c r="A97" s="9">
        <f>IFERROR(__xludf.DUMMYFUNCTION("""COMPUTED_VALUE"""),4.444444444444445)</f>
        <v>4.444444444</v>
      </c>
      <c r="B97" s="9">
        <f>IFERROR(__xludf.DUMMYFUNCTION("""COMPUTED_VALUE"""),4.25)</f>
        <v>4.25</v>
      </c>
      <c r="C97" s="9">
        <f>IFERROR(__xludf.DUMMYFUNCTION("""COMPUTED_VALUE"""),4.222222222222222)</f>
        <v>4.222222222</v>
      </c>
      <c r="D97" s="9">
        <f>IFERROR(__xludf.DUMMYFUNCTION("""COMPUTED_VALUE"""),4.0)</f>
        <v>4</v>
      </c>
      <c r="E97" s="9">
        <f>IFERROR(__xludf.DUMMYFUNCTION("""COMPUTED_VALUE"""),3.75)</f>
        <v>3.75</v>
      </c>
      <c r="F97" s="9">
        <f>IFERROR(__xludf.DUMMYFUNCTION("""COMPUTED_VALUE"""),4.666666666666667)</f>
        <v>4.666666667</v>
      </c>
    </row>
    <row r="98">
      <c r="A98" s="9">
        <f>IFERROR(__xludf.DUMMYFUNCTION("""COMPUTED_VALUE"""),4.111111111111111)</f>
        <v>4.111111111</v>
      </c>
      <c r="B98" s="9">
        <f>IFERROR(__xludf.DUMMYFUNCTION("""COMPUTED_VALUE"""),4.25)</f>
        <v>4.25</v>
      </c>
      <c r="C98" s="9">
        <f>IFERROR(__xludf.DUMMYFUNCTION("""COMPUTED_VALUE"""),3.888888888888889)</f>
        <v>3.888888889</v>
      </c>
      <c r="D98" s="9">
        <f>IFERROR(__xludf.DUMMYFUNCTION("""COMPUTED_VALUE"""),3.6666666666666665)</f>
        <v>3.666666667</v>
      </c>
      <c r="E98" s="9">
        <f>IFERROR(__xludf.DUMMYFUNCTION("""COMPUTED_VALUE"""),4.0)</f>
        <v>4</v>
      </c>
      <c r="F98" s="9">
        <f>IFERROR(__xludf.DUMMYFUNCTION("""COMPUTED_VALUE"""),5.0)</f>
        <v>5</v>
      </c>
    </row>
    <row r="99">
      <c r="A99" s="9">
        <f>IFERROR(__xludf.DUMMYFUNCTION("""COMPUTED_VALUE"""),4.222222222222222)</f>
        <v>4.222222222</v>
      </c>
      <c r="B99" s="9">
        <f>IFERROR(__xludf.DUMMYFUNCTION("""COMPUTED_VALUE"""),5.0)</f>
        <v>5</v>
      </c>
      <c r="C99" s="9">
        <f>IFERROR(__xludf.DUMMYFUNCTION("""COMPUTED_VALUE"""),3.888888888888889)</f>
        <v>3.888888889</v>
      </c>
      <c r="D99" s="9">
        <f>IFERROR(__xludf.DUMMYFUNCTION("""COMPUTED_VALUE"""),4.666666666666667)</f>
        <v>4.666666667</v>
      </c>
      <c r="E99" s="9">
        <f>IFERROR(__xludf.DUMMYFUNCTION("""COMPUTED_VALUE"""),4.25)</f>
        <v>4.25</v>
      </c>
      <c r="F99" s="9">
        <f>IFERROR(__xludf.DUMMYFUNCTION("""COMPUTED_VALUE"""),5.0)</f>
        <v>5</v>
      </c>
    </row>
    <row r="100">
      <c r="A100" s="9">
        <f>IFERROR(__xludf.DUMMYFUNCTION("""COMPUTED_VALUE"""),4.444444444444445)</f>
        <v>4.444444444</v>
      </c>
      <c r="B100" s="9">
        <f>IFERROR(__xludf.DUMMYFUNCTION("""COMPUTED_VALUE"""),4.5)</f>
        <v>4.5</v>
      </c>
      <c r="C100" s="9">
        <f>IFERROR(__xludf.DUMMYFUNCTION("""COMPUTED_VALUE"""),4.333333333333333)</f>
        <v>4.333333333</v>
      </c>
      <c r="D100" s="9">
        <f>IFERROR(__xludf.DUMMYFUNCTION("""COMPUTED_VALUE"""),5.0)</f>
        <v>5</v>
      </c>
      <c r="E100" s="9">
        <f>IFERROR(__xludf.DUMMYFUNCTION("""COMPUTED_VALUE"""),4.25)</f>
        <v>4.25</v>
      </c>
      <c r="F100" s="9">
        <f>IFERROR(__xludf.DUMMYFUNCTION("""COMPUTED_VALUE"""),4.666666666666667)</f>
        <v>4.666666667</v>
      </c>
    </row>
    <row r="101">
      <c r="A101" s="9">
        <f>IFERROR(__xludf.DUMMYFUNCTION("""COMPUTED_VALUE"""),4.0)</f>
        <v>4</v>
      </c>
      <c r="B101" s="9">
        <f>IFERROR(__xludf.DUMMYFUNCTION("""COMPUTED_VALUE"""),5.0)</f>
        <v>5</v>
      </c>
      <c r="C101" s="9">
        <f>IFERROR(__xludf.DUMMYFUNCTION("""COMPUTED_VALUE"""),4.333333333333333)</f>
        <v>4.333333333</v>
      </c>
      <c r="D101" s="9">
        <f>IFERROR(__xludf.DUMMYFUNCTION("""COMPUTED_VALUE"""),3.6666666666666665)</f>
        <v>3.666666667</v>
      </c>
      <c r="E101" s="9">
        <f>IFERROR(__xludf.DUMMYFUNCTION("""COMPUTED_VALUE"""),4.5)</f>
        <v>4.5</v>
      </c>
      <c r="F101" s="9">
        <f>IFERROR(__xludf.DUMMYFUNCTION("""COMPUTED_VALUE"""),5.0)</f>
        <v>5</v>
      </c>
    </row>
    <row r="103">
      <c r="A103" s="30">
        <f t="shared" ref="A103:F103" si="1">AVERAGE(A2:A101)</f>
        <v>3.726666667</v>
      </c>
      <c r="B103" s="30">
        <f t="shared" si="1"/>
        <v>4.155</v>
      </c>
      <c r="C103" s="30">
        <f t="shared" si="1"/>
        <v>3.767777778</v>
      </c>
      <c r="D103" s="30">
        <f t="shared" si="1"/>
        <v>3.806666667</v>
      </c>
      <c r="E103" s="30">
        <f t="shared" si="1"/>
        <v>4.04</v>
      </c>
      <c r="F103" s="30">
        <f t="shared" si="1"/>
        <v>4.486666667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10">
      <c r="H110" s="24"/>
      <c r="I110" s="24"/>
      <c r="J110" s="24"/>
      <c r="K110" s="24"/>
      <c r="L110" s="24"/>
      <c r="M110" s="24"/>
      <c r="N110" s="24"/>
      <c r="V110" s="24"/>
      <c r="W110" s="24"/>
      <c r="X110" s="24"/>
      <c r="Y110" s="24"/>
      <c r="Z110" s="24"/>
      <c r="AA110" s="24"/>
      <c r="AB110" s="24"/>
    </row>
    <row r="114">
      <c r="H114" s="7"/>
      <c r="I114" s="25"/>
      <c r="J114" s="25"/>
      <c r="V114" s="7"/>
      <c r="W114" s="25"/>
      <c r="X114" s="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 t="s">
        <v>33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2.0</v>
      </c>
      <c r="C2" s="21">
        <v>2.0</v>
      </c>
      <c r="D2" s="21">
        <v>4.0</v>
      </c>
      <c r="E2" s="21">
        <v>4.0</v>
      </c>
      <c r="F2" s="21">
        <v>3.0</v>
      </c>
      <c r="G2" s="9">
        <f t="shared" ref="G2:G101" si="1">AVERAGE(B2:F2)</f>
        <v>3</v>
      </c>
    </row>
    <row r="3">
      <c r="A3" s="14" t="str">
        <f>IFERROR(__xludf.DUMMYFUNCTION("""COMPUTED_VALUE"""),"Bea Jose")</f>
        <v>Bea Jose</v>
      </c>
      <c r="B3" s="21">
        <v>2.0</v>
      </c>
      <c r="C3" s="21">
        <v>2.0</v>
      </c>
      <c r="D3" s="21">
        <v>4.0</v>
      </c>
      <c r="E3" s="21">
        <v>4.0</v>
      </c>
      <c r="F3" s="21">
        <v>3.0</v>
      </c>
      <c r="G3" s="9">
        <f t="shared" si="1"/>
        <v>3</v>
      </c>
    </row>
    <row r="4">
      <c r="A4" s="14" t="str">
        <f>IFERROR(__xludf.DUMMYFUNCTION("""COMPUTED_VALUE"""),"Julia Nevares")</f>
        <v>Julia Nevares</v>
      </c>
      <c r="B4" s="21">
        <v>3.0</v>
      </c>
      <c r="C4" s="21">
        <v>1.0</v>
      </c>
      <c r="D4" s="21">
        <v>5.0</v>
      </c>
      <c r="E4" s="21">
        <v>5.0</v>
      </c>
      <c r="F4" s="21">
        <v>4.0</v>
      </c>
      <c r="G4" s="9">
        <f t="shared" si="1"/>
        <v>3.6</v>
      </c>
    </row>
    <row r="5">
      <c r="A5" s="14" t="str">
        <f>IFERROR(__xludf.DUMMYFUNCTION("""COMPUTED_VALUE"""),"Martin Ramos")</f>
        <v>Martin Ramos</v>
      </c>
      <c r="B5" s="21">
        <v>2.0</v>
      </c>
      <c r="C5" s="21">
        <v>1.0</v>
      </c>
      <c r="D5" s="21">
        <v>3.0</v>
      </c>
      <c r="E5" s="21">
        <v>3.0</v>
      </c>
      <c r="F5" s="21">
        <v>2.0</v>
      </c>
      <c r="G5" s="9">
        <f t="shared" si="1"/>
        <v>2.2</v>
      </c>
    </row>
    <row r="6">
      <c r="A6" s="14" t="str">
        <f>IFERROR(__xludf.DUMMYFUNCTION("""COMPUTED_VALUE"""),"Kirsten Segui")</f>
        <v>Kirsten Segui</v>
      </c>
      <c r="B6" s="21">
        <v>3.0</v>
      </c>
      <c r="C6" s="21">
        <v>1.0</v>
      </c>
      <c r="D6" s="21">
        <v>3.0</v>
      </c>
      <c r="E6" s="21">
        <v>4.0</v>
      </c>
      <c r="F6" s="21">
        <v>2.0</v>
      </c>
      <c r="G6" s="9">
        <f t="shared" si="1"/>
        <v>2.6</v>
      </c>
    </row>
    <row r="7">
      <c r="A7" s="14" t="str">
        <f>IFERROR(__xludf.DUMMYFUNCTION("""COMPUTED_VALUE"""),"Therese Paps")</f>
        <v>Therese Paps</v>
      </c>
      <c r="B7" s="21">
        <v>3.0</v>
      </c>
      <c r="C7" s="21">
        <v>2.0</v>
      </c>
      <c r="D7" s="21">
        <v>5.0</v>
      </c>
      <c r="E7" s="21">
        <v>4.0</v>
      </c>
      <c r="F7" s="21">
        <v>3.0</v>
      </c>
      <c r="G7" s="9">
        <f t="shared" si="1"/>
        <v>3.4</v>
      </c>
    </row>
    <row r="8">
      <c r="A8" s="14" t="str">
        <f>IFERROR(__xludf.DUMMYFUNCTION("""COMPUTED_VALUE"""),"Joaquin Alfonso R. Pelea")</f>
        <v>Joaquin Alfonso R. Pelea</v>
      </c>
      <c r="B8" s="21">
        <v>1.0</v>
      </c>
      <c r="C8" s="21">
        <v>1.0</v>
      </c>
      <c r="D8" s="21">
        <v>3.0</v>
      </c>
      <c r="E8" s="21">
        <v>3.0</v>
      </c>
      <c r="F8" s="21">
        <v>2.0</v>
      </c>
      <c r="G8" s="9">
        <f t="shared" si="1"/>
        <v>2</v>
      </c>
    </row>
    <row r="9">
      <c r="A9" s="14" t="str">
        <f>IFERROR(__xludf.DUMMYFUNCTION("""COMPUTED_VALUE"""),"Audrey Cabrera")</f>
        <v>Audrey Cabrera</v>
      </c>
      <c r="B9" s="21">
        <v>3.0</v>
      </c>
      <c r="C9" s="21">
        <v>3.0</v>
      </c>
      <c r="D9" s="21">
        <v>4.0</v>
      </c>
      <c r="E9" s="21">
        <v>5.0</v>
      </c>
      <c r="F9" s="21">
        <v>3.0</v>
      </c>
      <c r="G9" s="9">
        <f t="shared" si="1"/>
        <v>3.6</v>
      </c>
    </row>
    <row r="10">
      <c r="A10" s="14" t="str">
        <f>IFERROR(__xludf.DUMMYFUNCTION("""COMPUTED_VALUE"""),"Jino Villariba ")</f>
        <v>Jino Villariba </v>
      </c>
      <c r="B10" s="21">
        <v>3.0</v>
      </c>
      <c r="C10" s="21">
        <v>3.0</v>
      </c>
      <c r="D10" s="21">
        <v>5.0</v>
      </c>
      <c r="E10" s="21">
        <v>3.0</v>
      </c>
      <c r="F10" s="21">
        <v>2.0</v>
      </c>
      <c r="G10" s="9">
        <f t="shared" si="1"/>
        <v>3.2</v>
      </c>
    </row>
    <row r="11">
      <c r="A11" s="14" t="str">
        <f>IFERROR(__xludf.DUMMYFUNCTION("""COMPUTED_VALUE"""),"Therese Ybañez")</f>
        <v>Therese Ybañez</v>
      </c>
      <c r="B11" s="21">
        <v>3.0</v>
      </c>
      <c r="C11" s="21">
        <v>2.0</v>
      </c>
      <c r="D11" s="21">
        <v>4.0</v>
      </c>
      <c r="E11" s="21">
        <v>4.0</v>
      </c>
      <c r="F11" s="21">
        <v>3.0</v>
      </c>
      <c r="G11" s="9">
        <f t="shared" si="1"/>
        <v>3.2</v>
      </c>
    </row>
    <row r="12">
      <c r="A12" s="14" t="str">
        <f>IFERROR(__xludf.DUMMYFUNCTION("""COMPUTED_VALUE"""),"Tz")</f>
        <v>Tz</v>
      </c>
      <c r="B12" s="21">
        <v>3.0</v>
      </c>
      <c r="C12" s="21">
        <v>2.0</v>
      </c>
      <c r="D12" s="21">
        <v>4.0</v>
      </c>
      <c r="E12" s="21">
        <v>4.0</v>
      </c>
      <c r="F12" s="21">
        <v>3.0</v>
      </c>
      <c r="G12" s="9">
        <f t="shared" si="1"/>
        <v>3.2</v>
      </c>
    </row>
    <row r="13">
      <c r="A13" s="14" t="str">
        <f>IFERROR(__xludf.DUMMYFUNCTION("""COMPUTED_VALUE"""),"Justin Cortes")</f>
        <v>Justin Cortes</v>
      </c>
      <c r="B13" s="21">
        <v>3.0</v>
      </c>
      <c r="C13" s="21">
        <v>2.0</v>
      </c>
      <c r="D13" s="21">
        <v>4.0</v>
      </c>
      <c r="E13" s="21">
        <v>3.0</v>
      </c>
      <c r="F13" s="21">
        <v>4.0</v>
      </c>
      <c r="G13" s="9">
        <f t="shared" si="1"/>
        <v>3.2</v>
      </c>
    </row>
    <row r="14">
      <c r="A14" s="14" t="str">
        <f>IFERROR(__xludf.DUMMYFUNCTION("""COMPUTED_VALUE"""),"Jacob Reyes")</f>
        <v>Jacob Reyes</v>
      </c>
      <c r="B14" s="21">
        <v>2.0</v>
      </c>
      <c r="C14" s="21">
        <v>1.0</v>
      </c>
      <c r="D14" s="21">
        <v>3.0</v>
      </c>
      <c r="E14" s="21">
        <v>4.0</v>
      </c>
      <c r="F14" s="21">
        <v>2.0</v>
      </c>
      <c r="G14" s="9">
        <f t="shared" si="1"/>
        <v>2.4</v>
      </c>
    </row>
    <row r="15">
      <c r="A15" s="14" t="str">
        <f>IFERROR(__xludf.DUMMYFUNCTION("""COMPUTED_VALUE"""),"Sam Francisco ")</f>
        <v>Sam Francisco </v>
      </c>
      <c r="B15" s="21">
        <v>1.0</v>
      </c>
      <c r="C15" s="21">
        <v>1.0</v>
      </c>
      <c r="D15" s="21">
        <v>3.0</v>
      </c>
      <c r="E15" s="21">
        <v>3.0</v>
      </c>
      <c r="F15" s="21">
        <v>3.0</v>
      </c>
      <c r="G15" s="9">
        <f t="shared" si="1"/>
        <v>2.2</v>
      </c>
    </row>
    <row r="16">
      <c r="A16" s="14" t="str">
        <f>IFERROR(__xludf.DUMMYFUNCTION("""COMPUTED_VALUE"""),"Bea U")</f>
        <v>Bea U</v>
      </c>
      <c r="B16" s="21">
        <v>4.0</v>
      </c>
      <c r="C16" s="21">
        <v>2.0</v>
      </c>
      <c r="D16" s="21">
        <v>4.0</v>
      </c>
      <c r="E16" s="21">
        <v>4.0</v>
      </c>
      <c r="F16" s="21">
        <v>2.0</v>
      </c>
      <c r="G16" s="9">
        <f t="shared" si="1"/>
        <v>3.2</v>
      </c>
    </row>
    <row r="17">
      <c r="A17" s="14" t="str">
        <f>IFERROR(__xludf.DUMMYFUNCTION("""COMPUTED_VALUE"""),"Keith Yao")</f>
        <v>Keith Yao</v>
      </c>
      <c r="B17" s="21">
        <v>2.0</v>
      </c>
      <c r="C17" s="21">
        <v>3.0</v>
      </c>
      <c r="D17" s="21">
        <v>5.0</v>
      </c>
      <c r="E17" s="21">
        <v>4.0</v>
      </c>
      <c r="F17" s="21">
        <v>3.0</v>
      </c>
      <c r="G17" s="9">
        <f t="shared" si="1"/>
        <v>3.4</v>
      </c>
    </row>
    <row r="18">
      <c r="A18" s="14" t="str">
        <f>IFERROR(__xludf.DUMMYFUNCTION("""COMPUTED_VALUE"""),"Andrea Gajisan")</f>
        <v>Andrea Gajisan</v>
      </c>
      <c r="B18" s="21">
        <v>1.0</v>
      </c>
      <c r="C18" s="21">
        <v>1.0</v>
      </c>
      <c r="D18" s="21">
        <v>1.0</v>
      </c>
      <c r="E18" s="21">
        <v>3.0</v>
      </c>
      <c r="F18" s="21">
        <v>1.0</v>
      </c>
      <c r="G18" s="9">
        <f t="shared" si="1"/>
        <v>1.4</v>
      </c>
    </row>
    <row r="19">
      <c r="A19" s="14" t="str">
        <f>IFERROR(__xludf.DUMMYFUNCTION("""COMPUTED_VALUE"""),"LIND DANIELLE PORTES BILWAYEN")</f>
        <v>LIND DANIELLE PORTES BILWAYEN</v>
      </c>
      <c r="B19" s="21">
        <v>3.0</v>
      </c>
      <c r="C19" s="21">
        <v>2.0</v>
      </c>
      <c r="D19" s="21">
        <v>4.0</v>
      </c>
      <c r="E19" s="21">
        <v>4.0</v>
      </c>
      <c r="F19" s="21">
        <v>3.0</v>
      </c>
      <c r="G19" s="9">
        <f t="shared" si="1"/>
        <v>3.2</v>
      </c>
    </row>
    <row r="20">
      <c r="A20" s="14" t="str">
        <f>IFERROR(__xludf.DUMMYFUNCTION("""COMPUTED_VALUE"""),"Melissa M. Luzuriaga")</f>
        <v>Melissa M. Luzuriaga</v>
      </c>
      <c r="B20" s="21">
        <v>3.0</v>
      </c>
      <c r="C20" s="21">
        <v>3.0</v>
      </c>
      <c r="D20" s="21">
        <v>4.0</v>
      </c>
      <c r="E20" s="21">
        <v>4.0</v>
      </c>
      <c r="F20" s="21">
        <v>3.0</v>
      </c>
      <c r="G20" s="9">
        <f t="shared" si="1"/>
        <v>3.4</v>
      </c>
    </row>
    <row r="21">
      <c r="A21" s="14" t="str">
        <f>IFERROR(__xludf.DUMMYFUNCTION("""COMPUTED_VALUE"""),"Eddie Miyao")</f>
        <v>Eddie Miyao</v>
      </c>
      <c r="B21" s="21">
        <v>5.0</v>
      </c>
      <c r="C21" s="21">
        <v>4.0</v>
      </c>
      <c r="D21" s="21">
        <v>5.0</v>
      </c>
      <c r="E21" s="21">
        <v>5.0</v>
      </c>
      <c r="F21" s="21">
        <v>4.0</v>
      </c>
      <c r="G21" s="9">
        <f t="shared" si="1"/>
        <v>4.6</v>
      </c>
    </row>
    <row r="22">
      <c r="A22" s="14" t="str">
        <f>IFERROR(__xludf.DUMMYFUNCTION("""COMPUTED_VALUE"""),"ALAIZAH GAIL L. MATIAS")</f>
        <v>ALAIZAH GAIL L. MATIAS</v>
      </c>
      <c r="B22" s="21">
        <v>2.0</v>
      </c>
      <c r="C22" s="21">
        <v>2.0</v>
      </c>
      <c r="D22" s="21">
        <v>2.0</v>
      </c>
      <c r="E22" s="21">
        <v>2.0</v>
      </c>
      <c r="F22" s="21">
        <v>2.0</v>
      </c>
      <c r="G22" s="9">
        <f t="shared" si="1"/>
        <v>2</v>
      </c>
    </row>
    <row r="23">
      <c r="A23" s="14" t="str">
        <f>IFERROR(__xludf.DUMMYFUNCTION("""COMPUTED_VALUE"""),"Sophia Paynor")</f>
        <v>Sophia Paynor</v>
      </c>
      <c r="B23" s="21">
        <v>1.0</v>
      </c>
      <c r="C23" s="21">
        <v>1.0</v>
      </c>
      <c r="D23" s="21">
        <v>1.0</v>
      </c>
      <c r="E23" s="21">
        <v>1.0</v>
      </c>
      <c r="F23" s="21">
        <v>1.0</v>
      </c>
      <c r="G23" s="9">
        <f t="shared" si="1"/>
        <v>1</v>
      </c>
    </row>
    <row r="24">
      <c r="A24" s="14" t="str">
        <f>IFERROR(__xludf.DUMMYFUNCTION("""COMPUTED_VALUE"""),"Antonella P. Ventura")</f>
        <v>Antonella P. Ventura</v>
      </c>
      <c r="B24" s="21">
        <v>3.0</v>
      </c>
      <c r="C24" s="21">
        <v>2.0</v>
      </c>
      <c r="D24" s="21">
        <v>4.0</v>
      </c>
      <c r="E24" s="21">
        <v>5.0</v>
      </c>
      <c r="F24" s="21">
        <v>4.0</v>
      </c>
      <c r="G24" s="9">
        <f t="shared" si="1"/>
        <v>3.6</v>
      </c>
    </row>
    <row r="25">
      <c r="A25" s="14" t="str">
        <f>IFERROR(__xludf.DUMMYFUNCTION("""COMPUTED_VALUE"""),"Christian Tiu")</f>
        <v>Christian Tiu</v>
      </c>
      <c r="B25" s="21">
        <v>3.0</v>
      </c>
      <c r="C25" s="21">
        <v>2.0</v>
      </c>
      <c r="D25" s="21">
        <v>3.0</v>
      </c>
      <c r="E25" s="21">
        <v>5.0</v>
      </c>
      <c r="F25" s="21">
        <v>3.0</v>
      </c>
      <c r="G25" s="9">
        <f t="shared" si="1"/>
        <v>3.2</v>
      </c>
    </row>
    <row r="26">
      <c r="A26" s="14" t="str">
        <f>IFERROR(__xludf.DUMMYFUNCTION("""COMPUTED_VALUE"""),"Marie Angeli O. Rondilla")</f>
        <v>Marie Angeli O. Rondilla</v>
      </c>
      <c r="B26" s="21">
        <v>4.0</v>
      </c>
      <c r="C26" s="21">
        <v>2.0</v>
      </c>
      <c r="D26" s="21">
        <v>3.0</v>
      </c>
      <c r="E26" s="21">
        <v>3.0</v>
      </c>
      <c r="F26" s="21">
        <v>4.0</v>
      </c>
      <c r="G26" s="9">
        <f t="shared" si="1"/>
        <v>3.2</v>
      </c>
    </row>
    <row r="27">
      <c r="A27" s="14" t="str">
        <f>IFERROR(__xludf.DUMMYFUNCTION("""COMPUTED_VALUE"""),"Margaret Macasiray ")</f>
        <v>Margaret Macasiray </v>
      </c>
      <c r="B27" s="21">
        <v>1.0</v>
      </c>
      <c r="C27" s="21">
        <v>1.0</v>
      </c>
      <c r="D27" s="21">
        <v>3.0</v>
      </c>
      <c r="E27" s="21">
        <v>4.0</v>
      </c>
      <c r="F27" s="21">
        <v>3.0</v>
      </c>
      <c r="G27" s="9">
        <f t="shared" si="1"/>
        <v>2.4</v>
      </c>
    </row>
    <row r="28">
      <c r="A28" s="14" t="str">
        <f>IFERROR(__xludf.DUMMYFUNCTION("""COMPUTED_VALUE"""),"Leila Jasmine P. Gonzales")</f>
        <v>Leila Jasmine P. Gonzales</v>
      </c>
      <c r="B28" s="21">
        <v>2.0</v>
      </c>
      <c r="C28" s="21">
        <v>2.0</v>
      </c>
      <c r="D28" s="21">
        <v>3.0</v>
      </c>
      <c r="E28" s="21">
        <v>3.0</v>
      </c>
      <c r="F28" s="21">
        <v>2.0</v>
      </c>
      <c r="G28" s="9">
        <f t="shared" si="1"/>
        <v>2.4</v>
      </c>
    </row>
    <row r="29">
      <c r="A29" s="14" t="str">
        <f>IFERROR(__xludf.DUMMYFUNCTION("""COMPUTED_VALUE"""),"Mabel Villanueva")</f>
        <v>Mabel Villanueva</v>
      </c>
      <c r="B29" s="21">
        <v>2.0</v>
      </c>
      <c r="C29" s="21">
        <v>1.0</v>
      </c>
      <c r="D29" s="21">
        <v>4.0</v>
      </c>
      <c r="E29" s="21">
        <v>4.0</v>
      </c>
      <c r="F29" s="21">
        <v>4.0</v>
      </c>
      <c r="G29" s="9">
        <f t="shared" si="1"/>
        <v>3</v>
      </c>
    </row>
    <row r="30">
      <c r="A30" s="14" t="str">
        <f>IFERROR(__xludf.DUMMYFUNCTION("""COMPUTED_VALUE"""),"Joaquin Querido")</f>
        <v>Joaquin Querido</v>
      </c>
      <c r="B30" s="21">
        <v>3.0</v>
      </c>
      <c r="C30" s="21">
        <v>2.0</v>
      </c>
      <c r="D30" s="21">
        <v>3.0</v>
      </c>
      <c r="E30" s="21">
        <v>4.0</v>
      </c>
      <c r="F30" s="21">
        <v>4.0</v>
      </c>
      <c r="G30" s="9">
        <f t="shared" si="1"/>
        <v>3.2</v>
      </c>
    </row>
    <row r="31">
      <c r="A31" s="14" t="str">
        <f>IFERROR(__xludf.DUMMYFUNCTION("""COMPUTED_VALUE"""),"Gabrielle Belmonte")</f>
        <v>Gabrielle Belmonte</v>
      </c>
      <c r="B31" s="21">
        <v>4.0</v>
      </c>
      <c r="C31" s="21">
        <v>4.0</v>
      </c>
      <c r="D31" s="21">
        <v>4.0</v>
      </c>
      <c r="E31" s="21">
        <v>4.0</v>
      </c>
      <c r="F31" s="21">
        <v>4.0</v>
      </c>
      <c r="G31" s="9">
        <f t="shared" si="1"/>
        <v>4</v>
      </c>
    </row>
    <row r="32">
      <c r="A32" s="14" t="str">
        <f>IFERROR(__xludf.DUMMYFUNCTION("""COMPUTED_VALUE"""),"Skye")</f>
        <v>Skye</v>
      </c>
      <c r="B32" s="21">
        <v>2.0</v>
      </c>
      <c r="C32" s="21">
        <v>2.0</v>
      </c>
      <c r="D32" s="21">
        <v>3.0</v>
      </c>
      <c r="E32" s="21">
        <v>3.0</v>
      </c>
      <c r="F32" s="21">
        <v>3.0</v>
      </c>
      <c r="G32" s="9">
        <f t="shared" si="1"/>
        <v>2.6</v>
      </c>
    </row>
    <row r="33">
      <c r="A33" s="14" t="str">
        <f>IFERROR(__xludf.DUMMYFUNCTION("""COMPUTED_VALUE"""),"Joaquin de Dios")</f>
        <v>Joaquin de Dios</v>
      </c>
      <c r="B33" s="21">
        <v>2.0</v>
      </c>
      <c r="C33" s="21">
        <v>2.0</v>
      </c>
      <c r="D33" s="21">
        <v>3.0</v>
      </c>
      <c r="E33" s="21">
        <v>3.0</v>
      </c>
      <c r="F33" s="21">
        <v>3.0</v>
      </c>
      <c r="G33" s="9">
        <f t="shared" si="1"/>
        <v>2.6</v>
      </c>
    </row>
    <row r="34">
      <c r="A34" s="14" t="str">
        <f>IFERROR(__xludf.DUMMYFUNCTION("""COMPUTED_VALUE"""),"Alyanna Abear")</f>
        <v>Alyanna Abear</v>
      </c>
      <c r="B34" s="21">
        <v>2.0</v>
      </c>
      <c r="C34" s="21">
        <v>2.0</v>
      </c>
      <c r="D34" s="21">
        <v>4.0</v>
      </c>
      <c r="E34" s="21">
        <v>3.0</v>
      </c>
      <c r="F34" s="21">
        <v>2.0</v>
      </c>
      <c r="G34" s="9">
        <f t="shared" si="1"/>
        <v>2.6</v>
      </c>
    </row>
    <row r="35">
      <c r="A35" s="14" t="str">
        <f>IFERROR(__xludf.DUMMYFUNCTION("""COMPUTED_VALUE"""),"Rice Brion")</f>
        <v>Rice Brion</v>
      </c>
      <c r="B35" s="21">
        <v>3.0</v>
      </c>
      <c r="C35" s="21">
        <v>2.0</v>
      </c>
      <c r="D35" s="21">
        <v>4.0</v>
      </c>
      <c r="E35" s="21">
        <v>3.0</v>
      </c>
      <c r="F35" s="21">
        <v>3.0</v>
      </c>
      <c r="G35" s="9">
        <f t="shared" si="1"/>
        <v>3</v>
      </c>
    </row>
    <row r="36">
      <c r="A36" s="14" t="str">
        <f>IFERROR(__xludf.DUMMYFUNCTION("""COMPUTED_VALUE"""),"Jessa Tan")</f>
        <v>Jessa Tan</v>
      </c>
      <c r="B36" s="21">
        <v>2.0</v>
      </c>
      <c r="C36" s="21">
        <v>3.0</v>
      </c>
      <c r="D36" s="21">
        <v>1.0</v>
      </c>
      <c r="E36" s="21">
        <v>4.0</v>
      </c>
      <c r="F36" s="21">
        <v>2.0</v>
      </c>
      <c r="G36" s="9">
        <f t="shared" si="1"/>
        <v>2.4</v>
      </c>
    </row>
    <row r="37">
      <c r="A37" s="14" t="str">
        <f>IFERROR(__xludf.DUMMYFUNCTION("""COMPUTED_VALUE"""),"Alyssa Co")</f>
        <v>Alyssa Co</v>
      </c>
      <c r="B37" s="21">
        <v>2.0</v>
      </c>
      <c r="C37" s="21">
        <v>1.0</v>
      </c>
      <c r="D37" s="21">
        <v>3.0</v>
      </c>
      <c r="E37" s="21">
        <v>4.0</v>
      </c>
      <c r="F37" s="21">
        <v>3.0</v>
      </c>
      <c r="G37" s="9">
        <f t="shared" si="1"/>
        <v>2.6</v>
      </c>
    </row>
    <row r="38">
      <c r="A38" s="14" t="str">
        <f>IFERROR(__xludf.DUMMYFUNCTION("""COMPUTED_VALUE"""),"Kyrene Santos")</f>
        <v>Kyrene Santos</v>
      </c>
      <c r="B38" s="21">
        <v>3.0</v>
      </c>
      <c r="C38" s="21">
        <v>1.0</v>
      </c>
      <c r="D38" s="21">
        <v>2.0</v>
      </c>
      <c r="E38" s="21">
        <v>3.0</v>
      </c>
      <c r="F38" s="21">
        <v>1.0</v>
      </c>
      <c r="G38" s="9">
        <f t="shared" si="1"/>
        <v>2</v>
      </c>
    </row>
    <row r="39">
      <c r="A39" s="14" t="str">
        <f>IFERROR(__xludf.DUMMYFUNCTION("""COMPUTED_VALUE"""),"Grace Chan")</f>
        <v>Grace Chan</v>
      </c>
      <c r="B39" s="21">
        <v>1.0</v>
      </c>
      <c r="C39" s="21">
        <v>1.0</v>
      </c>
      <c r="D39" s="21">
        <v>5.0</v>
      </c>
      <c r="E39" s="21">
        <v>2.0</v>
      </c>
      <c r="F39" s="21">
        <v>1.0</v>
      </c>
      <c r="G39" s="9">
        <f t="shared" si="1"/>
        <v>2</v>
      </c>
    </row>
    <row r="40">
      <c r="A40" s="14" t="str">
        <f>IFERROR(__xludf.DUMMYFUNCTION("""COMPUTED_VALUE"""),"Beatrice Pangandian")</f>
        <v>Beatrice Pangandian</v>
      </c>
      <c r="B40" s="21">
        <v>4.0</v>
      </c>
      <c r="C40" s="21">
        <v>2.0</v>
      </c>
      <c r="D40" s="21">
        <v>5.0</v>
      </c>
      <c r="E40" s="21">
        <v>2.0</v>
      </c>
      <c r="F40" s="21">
        <v>1.0</v>
      </c>
      <c r="G40" s="9">
        <f t="shared" si="1"/>
        <v>2.8</v>
      </c>
    </row>
    <row r="41">
      <c r="A41" s="14" t="str">
        <f>IFERROR(__xludf.DUMMYFUNCTION("""COMPUTED_VALUE"""),"Beatrice Santillan")</f>
        <v>Beatrice Santillan</v>
      </c>
      <c r="B41" s="21">
        <v>3.0</v>
      </c>
      <c r="C41" s="21">
        <v>2.0</v>
      </c>
      <c r="D41" s="21">
        <v>5.0</v>
      </c>
      <c r="E41" s="21">
        <v>5.0</v>
      </c>
      <c r="F41" s="21">
        <v>5.0</v>
      </c>
      <c r="G41" s="9">
        <f t="shared" si="1"/>
        <v>4</v>
      </c>
    </row>
    <row r="42">
      <c r="A42" s="14" t="str">
        <f>IFERROR(__xludf.DUMMYFUNCTION("""COMPUTED_VALUE"""),"Mathieu Zeph Estacion ")</f>
        <v>Mathieu Zeph Estacion </v>
      </c>
      <c r="B42" s="21">
        <v>2.0</v>
      </c>
      <c r="C42" s="21">
        <v>1.0</v>
      </c>
      <c r="D42" s="21">
        <v>3.0</v>
      </c>
      <c r="E42" s="21">
        <v>4.0</v>
      </c>
      <c r="F42" s="21">
        <v>1.0</v>
      </c>
      <c r="G42" s="9">
        <f t="shared" si="1"/>
        <v>2.2</v>
      </c>
    </row>
    <row r="43">
      <c r="A43" s="14" t="str">
        <f>IFERROR(__xludf.DUMMYFUNCTION("""COMPUTED_VALUE"""),"Andrea Isaac")</f>
        <v>Andrea Isaac</v>
      </c>
      <c r="B43" s="21">
        <v>1.0</v>
      </c>
      <c r="C43" s="21">
        <v>2.0</v>
      </c>
      <c r="D43" s="21">
        <v>4.0</v>
      </c>
      <c r="E43" s="21">
        <v>3.0</v>
      </c>
      <c r="F43" s="21">
        <v>2.0</v>
      </c>
      <c r="G43" s="9">
        <f t="shared" si="1"/>
        <v>2.4</v>
      </c>
    </row>
    <row r="44">
      <c r="A44" s="14" t="str">
        <f>IFERROR(__xludf.DUMMYFUNCTION("""COMPUTED_VALUE"""),"Martha Olanday ")</f>
        <v>Martha Olanday </v>
      </c>
      <c r="B44" s="21">
        <v>3.0</v>
      </c>
      <c r="C44" s="21">
        <v>2.0</v>
      </c>
      <c r="D44" s="21">
        <v>5.0</v>
      </c>
      <c r="E44" s="21">
        <v>5.0</v>
      </c>
      <c r="F44" s="21">
        <v>3.0</v>
      </c>
      <c r="G44" s="9">
        <f t="shared" si="1"/>
        <v>3.6</v>
      </c>
    </row>
    <row r="45">
      <c r="A45" s="14" t="str">
        <f>IFERROR(__xludf.DUMMYFUNCTION("""COMPUTED_VALUE"""),"Jeimarson Politico")</f>
        <v>Jeimarson Politico</v>
      </c>
      <c r="B45" s="21">
        <v>3.0</v>
      </c>
      <c r="C45" s="21">
        <v>2.0</v>
      </c>
      <c r="D45" s="21">
        <v>4.0</v>
      </c>
      <c r="E45" s="21">
        <v>4.0</v>
      </c>
      <c r="F45" s="21">
        <v>3.0</v>
      </c>
      <c r="G45" s="9">
        <f t="shared" si="1"/>
        <v>3.2</v>
      </c>
    </row>
    <row r="46">
      <c r="A46" s="14" t="str">
        <f>IFERROR(__xludf.DUMMYFUNCTION("""COMPUTED_VALUE"""),"Sophia Ong :3")</f>
        <v>Sophia Ong :3</v>
      </c>
      <c r="B46" s="21">
        <v>2.0</v>
      </c>
      <c r="C46" s="21">
        <v>2.0</v>
      </c>
      <c r="D46" s="21">
        <v>3.0</v>
      </c>
      <c r="E46" s="21">
        <v>3.0</v>
      </c>
      <c r="F46" s="21">
        <v>2.0</v>
      </c>
      <c r="G46" s="9">
        <f t="shared" si="1"/>
        <v>2.4</v>
      </c>
    </row>
    <row r="47">
      <c r="A47" s="14" t="str">
        <f>IFERROR(__xludf.DUMMYFUNCTION("""COMPUTED_VALUE"""),"Ashley Cruz")</f>
        <v>Ashley Cruz</v>
      </c>
      <c r="B47" s="21">
        <v>3.0</v>
      </c>
      <c r="C47" s="21">
        <v>2.0</v>
      </c>
      <c r="D47" s="21">
        <v>4.0</v>
      </c>
      <c r="E47" s="21">
        <v>4.0</v>
      </c>
      <c r="F47" s="21">
        <v>4.0</v>
      </c>
      <c r="G47" s="9">
        <f t="shared" si="1"/>
        <v>3.4</v>
      </c>
    </row>
    <row r="48">
      <c r="A48" s="14" t="str">
        <f>IFERROR(__xludf.DUMMYFUNCTION("""COMPUTED_VALUE"""),"Hillary Regalado")</f>
        <v>Hillary Regalado</v>
      </c>
      <c r="B48" s="21">
        <v>2.0</v>
      </c>
      <c r="C48" s="21">
        <v>1.0</v>
      </c>
      <c r="D48" s="21">
        <v>3.0</v>
      </c>
      <c r="E48" s="21">
        <v>3.0</v>
      </c>
      <c r="F48" s="21">
        <v>2.0</v>
      </c>
      <c r="G48" s="9">
        <f t="shared" si="1"/>
        <v>2.2</v>
      </c>
    </row>
    <row r="49">
      <c r="A49" s="14" t="str">
        <f>IFERROR(__xludf.DUMMYFUNCTION("""COMPUTED_VALUE"""),"Rai Ledda")</f>
        <v>Rai Ledda</v>
      </c>
      <c r="B49" s="21">
        <v>2.0</v>
      </c>
      <c r="C49" s="21">
        <v>1.0</v>
      </c>
      <c r="D49" s="21">
        <v>2.0</v>
      </c>
      <c r="E49" s="21">
        <v>3.0</v>
      </c>
      <c r="F49" s="21">
        <v>2.0</v>
      </c>
      <c r="G49" s="9">
        <f t="shared" si="1"/>
        <v>2</v>
      </c>
    </row>
    <row r="50">
      <c r="A50" s="14" t="str">
        <f>IFERROR(__xludf.DUMMYFUNCTION("""COMPUTED_VALUE"""),"Jeanella P Mangaluz ")</f>
        <v>Jeanella P Mangaluz </v>
      </c>
      <c r="B50" s="21">
        <v>3.0</v>
      </c>
      <c r="C50" s="21">
        <v>2.0</v>
      </c>
      <c r="D50" s="21">
        <v>4.0</v>
      </c>
      <c r="E50" s="21">
        <v>4.0</v>
      </c>
      <c r="F50" s="21">
        <v>3.0</v>
      </c>
      <c r="G50" s="9">
        <f t="shared" si="1"/>
        <v>3.2</v>
      </c>
    </row>
    <row r="51">
      <c r="A51" s="14" t="str">
        <f>IFERROR(__xludf.DUMMYFUNCTION("""COMPUTED_VALUE"""),"Mariana Gardoce")</f>
        <v>Mariana Gardoce</v>
      </c>
      <c r="B51" s="21">
        <v>1.0</v>
      </c>
      <c r="C51" s="21">
        <v>2.0</v>
      </c>
      <c r="D51" s="21">
        <v>4.0</v>
      </c>
      <c r="E51" s="21">
        <v>4.0</v>
      </c>
      <c r="F51" s="21">
        <v>4.0</v>
      </c>
      <c r="G51" s="9">
        <f t="shared" si="1"/>
        <v>3</v>
      </c>
    </row>
    <row r="52">
      <c r="A52" s="14" t="str">
        <f>IFERROR(__xludf.DUMMYFUNCTION("""COMPUTED_VALUE"""),"Erin Ambulo")</f>
        <v>Erin Ambulo</v>
      </c>
      <c r="B52" s="21">
        <v>2.0</v>
      </c>
      <c r="C52" s="21">
        <v>2.0</v>
      </c>
      <c r="D52" s="21">
        <v>4.0</v>
      </c>
      <c r="E52" s="21">
        <v>2.0</v>
      </c>
      <c r="F52" s="21">
        <v>4.0</v>
      </c>
      <c r="G52" s="9">
        <f t="shared" si="1"/>
        <v>2.8</v>
      </c>
    </row>
    <row r="53">
      <c r="A53" s="19" t="str">
        <f>IFERROR(__xludf.DUMMYFUNCTION("""COMPUTED_VALUE"""),"Rosemarie Sy")</f>
        <v>Rosemarie Sy</v>
      </c>
      <c r="B53" s="21">
        <v>1.0</v>
      </c>
      <c r="C53" s="21">
        <v>1.0</v>
      </c>
      <c r="D53" s="21">
        <v>3.0</v>
      </c>
      <c r="E53" s="21">
        <v>2.0</v>
      </c>
      <c r="F53" s="21">
        <v>3.0</v>
      </c>
      <c r="G53" s="9">
        <f t="shared" si="1"/>
        <v>2</v>
      </c>
    </row>
    <row r="54">
      <c r="A54" s="19" t="str">
        <f>IFERROR(__xludf.DUMMYFUNCTION("""COMPUTED_VALUE"""),"Andie")</f>
        <v>Andie</v>
      </c>
      <c r="B54" s="21">
        <v>2.0</v>
      </c>
      <c r="C54" s="21">
        <v>1.0</v>
      </c>
      <c r="D54" s="21">
        <v>4.0</v>
      </c>
      <c r="E54" s="21">
        <v>2.0</v>
      </c>
      <c r="F54" s="21">
        <v>3.0</v>
      </c>
      <c r="G54" s="9">
        <f t="shared" si="1"/>
        <v>2.4</v>
      </c>
    </row>
    <row r="55">
      <c r="A55" s="19" t="str">
        <f>IFERROR(__xludf.DUMMYFUNCTION("""COMPUTED_VALUE"""),"Leslie Joy Gutierrez")</f>
        <v>Leslie Joy Gutierrez</v>
      </c>
      <c r="B55" s="21">
        <v>2.0</v>
      </c>
      <c r="C55" s="21">
        <v>1.0</v>
      </c>
      <c r="D55" s="21">
        <v>3.0</v>
      </c>
      <c r="E55" s="21">
        <v>3.0</v>
      </c>
      <c r="F55" s="21">
        <v>2.0</v>
      </c>
      <c r="G55" s="9">
        <f t="shared" si="1"/>
        <v>2.2</v>
      </c>
    </row>
    <row r="56">
      <c r="A56" s="19" t="str">
        <f>IFERROR(__xludf.DUMMYFUNCTION("""COMPUTED_VALUE"""),"Stephen Sison")</f>
        <v>Stephen Sison</v>
      </c>
      <c r="B56" s="21">
        <v>1.0</v>
      </c>
      <c r="C56" s="21">
        <v>1.0</v>
      </c>
      <c r="D56" s="21">
        <v>2.0</v>
      </c>
      <c r="E56" s="21">
        <v>3.0</v>
      </c>
      <c r="F56" s="21">
        <v>4.0</v>
      </c>
      <c r="G56" s="9">
        <f t="shared" si="1"/>
        <v>2.2</v>
      </c>
    </row>
    <row r="57">
      <c r="A57" s="19" t="str">
        <f>IFERROR(__xludf.DUMMYFUNCTION("""COMPUTED_VALUE"""),"Creesian Skeen Villaruel")</f>
        <v>Creesian Skeen Villaruel</v>
      </c>
      <c r="B57" s="21">
        <v>1.0</v>
      </c>
      <c r="C57" s="21">
        <v>1.0</v>
      </c>
      <c r="D57" s="21">
        <v>2.0</v>
      </c>
      <c r="E57" s="21">
        <v>3.0</v>
      </c>
      <c r="F57" s="21">
        <v>2.0</v>
      </c>
      <c r="G57" s="9">
        <f t="shared" si="1"/>
        <v>1.8</v>
      </c>
    </row>
    <row r="58">
      <c r="A58" s="19" t="str">
        <f>IFERROR(__xludf.DUMMYFUNCTION("""COMPUTED_VALUE"""),"Emilio Anton T. Bello")</f>
        <v>Emilio Anton T. Bello</v>
      </c>
      <c r="B58" s="21">
        <v>1.0</v>
      </c>
      <c r="C58" s="21">
        <v>1.0</v>
      </c>
      <c r="D58" s="21">
        <v>4.0</v>
      </c>
      <c r="E58" s="21">
        <v>4.0</v>
      </c>
      <c r="F58" s="21">
        <v>3.0</v>
      </c>
      <c r="G58" s="9">
        <f t="shared" si="1"/>
        <v>2.6</v>
      </c>
    </row>
    <row r="59">
      <c r="A59" s="19" t="str">
        <f>IFERROR(__xludf.DUMMYFUNCTION("""COMPUTED_VALUE"""),"Julia Badiola")</f>
        <v>Julia Badiola</v>
      </c>
      <c r="B59" s="21">
        <v>3.0</v>
      </c>
      <c r="C59" s="21">
        <v>3.0</v>
      </c>
      <c r="D59" s="21">
        <v>3.0</v>
      </c>
      <c r="E59" s="21">
        <v>3.0</v>
      </c>
      <c r="F59" s="21">
        <v>4.0</v>
      </c>
      <c r="G59" s="9">
        <f t="shared" si="1"/>
        <v>3.2</v>
      </c>
    </row>
    <row r="60">
      <c r="A60" s="19" t="str">
        <f>IFERROR(__xludf.DUMMYFUNCTION("""COMPUTED_VALUE"""),"Ella Sario")</f>
        <v>Ella Sario</v>
      </c>
      <c r="B60" s="21">
        <v>1.0</v>
      </c>
      <c r="C60" s="21">
        <v>1.0</v>
      </c>
      <c r="D60" s="21">
        <v>2.0</v>
      </c>
      <c r="E60" s="21">
        <v>2.0</v>
      </c>
      <c r="F60" s="21">
        <v>1.0</v>
      </c>
      <c r="G60" s="9">
        <f t="shared" si="1"/>
        <v>1.4</v>
      </c>
    </row>
    <row r="61">
      <c r="A61" s="19" t="str">
        <f>IFERROR(__xludf.DUMMYFUNCTION("""COMPUTED_VALUE"""),"Dana Salvador")</f>
        <v>Dana Salvador</v>
      </c>
      <c r="B61" s="21">
        <v>1.0</v>
      </c>
      <c r="C61" s="21">
        <v>1.0</v>
      </c>
      <c r="D61" s="21">
        <v>3.0</v>
      </c>
      <c r="E61" s="21">
        <v>3.0</v>
      </c>
      <c r="F61" s="21">
        <v>2.0</v>
      </c>
      <c r="G61" s="9">
        <f t="shared" si="1"/>
        <v>2</v>
      </c>
    </row>
    <row r="62">
      <c r="A62" s="19" t="str">
        <f>IFERROR(__xludf.DUMMYFUNCTION("""COMPUTED_VALUE"""),"Melissa Togle")</f>
        <v>Melissa Togle</v>
      </c>
      <c r="B62" s="21">
        <v>1.0</v>
      </c>
      <c r="C62" s="21">
        <v>1.0</v>
      </c>
      <c r="D62" s="21">
        <v>5.0</v>
      </c>
      <c r="E62" s="21">
        <v>2.0</v>
      </c>
      <c r="F62" s="21">
        <v>2.0</v>
      </c>
      <c r="G62" s="9">
        <f t="shared" si="1"/>
        <v>2.2</v>
      </c>
    </row>
    <row r="63">
      <c r="A63" s="19" t="str">
        <f>IFERROR(__xludf.DUMMYFUNCTION("""COMPUTED_VALUE"""),"Trisha")</f>
        <v>Trisha</v>
      </c>
      <c r="B63" s="21">
        <v>2.0</v>
      </c>
      <c r="C63" s="21">
        <v>1.0</v>
      </c>
      <c r="D63" s="21">
        <v>3.0</v>
      </c>
      <c r="E63" s="21">
        <v>5.0</v>
      </c>
      <c r="F63" s="21">
        <v>2.0</v>
      </c>
      <c r="G63" s="9">
        <f t="shared" si="1"/>
        <v>2.6</v>
      </c>
    </row>
    <row r="64">
      <c r="A64" s="19" t="str">
        <f>IFERROR(__xludf.DUMMYFUNCTION("""COMPUTED_VALUE"""),"Jerry Jerald")</f>
        <v>Jerry Jerald</v>
      </c>
      <c r="B64" s="21">
        <v>3.0</v>
      </c>
      <c r="C64" s="21">
        <v>3.0</v>
      </c>
      <c r="D64" s="21">
        <v>4.0</v>
      </c>
      <c r="E64" s="21">
        <v>4.0</v>
      </c>
      <c r="F64" s="21">
        <v>3.0</v>
      </c>
      <c r="G64" s="9">
        <f t="shared" si="1"/>
        <v>3.4</v>
      </c>
    </row>
    <row r="65">
      <c r="A65" s="19" t="str">
        <f>IFERROR(__xludf.DUMMYFUNCTION("""COMPUTED_VALUE"""),"Pierre Matthews Delos reyes ")</f>
        <v>Pierre Matthews Delos reyes </v>
      </c>
      <c r="B65" s="21">
        <v>3.0</v>
      </c>
      <c r="C65" s="21">
        <v>1.0</v>
      </c>
      <c r="D65" s="21">
        <v>3.0</v>
      </c>
      <c r="E65" s="21">
        <v>3.0</v>
      </c>
      <c r="F65" s="21">
        <v>2.0</v>
      </c>
      <c r="G65" s="9">
        <f t="shared" si="1"/>
        <v>2.4</v>
      </c>
    </row>
    <row r="66">
      <c r="A66" s="19" t="str">
        <f>IFERROR(__xludf.DUMMYFUNCTION("""COMPUTED_VALUE"""),"Ivan Murray D Solimen")</f>
        <v>Ivan Murray D Solimen</v>
      </c>
      <c r="B66" s="21">
        <f>IFERROR(__xludf.DUMMYFUNCTION("IMPORTRANGE(""https://docs.google.com/spreadsheets/d/1lKPaQGUu6PjrJXf-ZQFt7O-rPfdo4cQGZ8e_vXaoXuM/edit?resourcekey#gid=725040286"",""RESPONSES!BB66:BB101"")"),1.0)</f>
        <v>1</v>
      </c>
      <c r="C66" s="21">
        <f>IFERROR(__xludf.DUMMYFUNCTION("IMPORTRANGE(""https://docs.google.com/spreadsheets/d/1lKPaQGUu6PjrJXf-ZQFt7O-rPfdo4cQGZ8e_vXaoXuM/edit?resourcekey#gid=725040286"",""RESPONSES!BC66:BC101"")"),1.0)</f>
        <v>1</v>
      </c>
      <c r="D66" s="21">
        <f>IFERROR(__xludf.DUMMYFUNCTION("IMPORTRANGE(""https://docs.google.com/spreadsheets/d/1lKPaQGUu6PjrJXf-ZQFt7O-rPfdo4cQGZ8e_vXaoXuM/edit?resourcekey#gid=725040286"",""RESPONSES!BD66:BD101"")"),3.0)</f>
        <v>3</v>
      </c>
      <c r="E66" s="21">
        <f>IFERROR(__xludf.DUMMYFUNCTION("IMPORTRANGE(""https://docs.google.com/spreadsheets/d/1lKPaQGUu6PjrJXf-ZQFt7O-rPfdo4cQGZ8e_vXaoXuM/edit?resourcekey#gid=725040286"",""RESPONSES!BE66:BE101"")"),3.0)</f>
        <v>3</v>
      </c>
      <c r="F66" s="21">
        <f>IFERROR(__xludf.DUMMYFUNCTION("IMPORTRANGE(""https://docs.google.com/spreadsheets/d/1lKPaQGUu6PjrJXf-ZQFt7O-rPfdo4cQGZ8e_vXaoXuM/edit?resourcekey#gid=725040286"",""RESPONSES!BF66:BF101"")"),2.0)</f>
        <v>2</v>
      </c>
      <c r="G66" s="9">
        <f t="shared" si="1"/>
        <v>2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IFERROR(__xludf.DUMMYFUNCTION("""COMPUTED_VALUE"""),1.0)</f>
        <v>1</v>
      </c>
      <c r="C67" s="9">
        <f>IFERROR(__xludf.DUMMYFUNCTION("""COMPUTED_VALUE"""),1.0)</f>
        <v>1</v>
      </c>
      <c r="D67" s="9">
        <f>IFERROR(__xludf.DUMMYFUNCTION("""COMPUTED_VALUE"""),3.0)</f>
        <v>3</v>
      </c>
      <c r="E67" s="9">
        <f>IFERROR(__xludf.DUMMYFUNCTION("""COMPUTED_VALUE"""),3.0)</f>
        <v>3</v>
      </c>
      <c r="F67" s="9">
        <f>IFERROR(__xludf.DUMMYFUNCTION("""COMPUTED_VALUE"""),3.0)</f>
        <v>3</v>
      </c>
      <c r="G67" s="9">
        <f t="shared" si="1"/>
        <v>2.2</v>
      </c>
    </row>
    <row r="68">
      <c r="A68" s="19" t="str">
        <f>IFERROR(__xludf.DUMMYFUNCTION("""COMPUTED_VALUE"""),"Tom ")</f>
        <v>Tom </v>
      </c>
      <c r="B68" s="9">
        <f>IFERROR(__xludf.DUMMYFUNCTION("""COMPUTED_VALUE"""),3.0)</f>
        <v>3</v>
      </c>
      <c r="C68" s="9">
        <f>IFERROR(__xludf.DUMMYFUNCTION("""COMPUTED_VALUE"""),2.0)</f>
        <v>2</v>
      </c>
      <c r="D68" s="9">
        <f>IFERROR(__xludf.DUMMYFUNCTION("""COMPUTED_VALUE"""),3.0)</f>
        <v>3</v>
      </c>
      <c r="E68" s="9">
        <f>IFERROR(__xludf.DUMMYFUNCTION("""COMPUTED_VALUE"""),3.0)</f>
        <v>3</v>
      </c>
      <c r="F68" s="9">
        <f>IFERROR(__xludf.DUMMYFUNCTION("""COMPUTED_VALUE"""),4.0)</f>
        <v>4</v>
      </c>
      <c r="G68" s="9">
        <f t="shared" si="1"/>
        <v>3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IFERROR(__xludf.DUMMYFUNCTION("""COMPUTED_VALUE"""),2.0)</f>
        <v>2</v>
      </c>
      <c r="C69" s="9">
        <f>IFERROR(__xludf.DUMMYFUNCTION("""COMPUTED_VALUE"""),1.0)</f>
        <v>1</v>
      </c>
      <c r="D69" s="9">
        <f>IFERROR(__xludf.DUMMYFUNCTION("""COMPUTED_VALUE"""),3.0)</f>
        <v>3</v>
      </c>
      <c r="E69" s="9">
        <f>IFERROR(__xludf.DUMMYFUNCTION("""COMPUTED_VALUE"""),3.0)</f>
        <v>3</v>
      </c>
      <c r="F69" s="9">
        <f>IFERROR(__xludf.DUMMYFUNCTION("""COMPUTED_VALUE"""),2.0)</f>
        <v>2</v>
      </c>
      <c r="G69" s="9">
        <f t="shared" si="1"/>
        <v>2.2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IFERROR(__xludf.DUMMYFUNCTION("""COMPUTED_VALUE"""),2.0)</f>
        <v>2</v>
      </c>
      <c r="C70" s="9">
        <f>IFERROR(__xludf.DUMMYFUNCTION("""COMPUTED_VALUE"""),2.0)</f>
        <v>2</v>
      </c>
      <c r="D70" s="9">
        <f>IFERROR(__xludf.DUMMYFUNCTION("""COMPUTED_VALUE"""),4.0)</f>
        <v>4</v>
      </c>
      <c r="E70" s="9">
        <f>IFERROR(__xludf.DUMMYFUNCTION("""COMPUTED_VALUE"""),4.0)</f>
        <v>4</v>
      </c>
      <c r="F70" s="9">
        <f>IFERROR(__xludf.DUMMYFUNCTION("""COMPUTED_VALUE"""),3.0)</f>
        <v>3</v>
      </c>
      <c r="G70" s="9">
        <f t="shared" si="1"/>
        <v>3</v>
      </c>
    </row>
    <row r="71">
      <c r="A71" s="19" t="str">
        <f>IFERROR(__xludf.DUMMYFUNCTION("""COMPUTED_VALUE"""),"Faith")</f>
        <v>Faith</v>
      </c>
      <c r="B71" s="9">
        <f>IFERROR(__xludf.DUMMYFUNCTION("""COMPUTED_VALUE"""),1.0)</f>
        <v>1</v>
      </c>
      <c r="C71" s="9">
        <f>IFERROR(__xludf.DUMMYFUNCTION("""COMPUTED_VALUE"""),1.0)</f>
        <v>1</v>
      </c>
      <c r="D71" s="9">
        <f>IFERROR(__xludf.DUMMYFUNCTION("""COMPUTED_VALUE"""),2.0)</f>
        <v>2</v>
      </c>
      <c r="E71" s="9">
        <f>IFERROR(__xludf.DUMMYFUNCTION("""COMPUTED_VALUE"""),1.0)</f>
        <v>1</v>
      </c>
      <c r="F71" s="9">
        <f>IFERROR(__xludf.DUMMYFUNCTION("""COMPUTED_VALUE"""),1.0)</f>
        <v>1</v>
      </c>
      <c r="G71" s="9">
        <f t="shared" si="1"/>
        <v>1.2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IFERROR(__xludf.DUMMYFUNCTION("""COMPUTED_VALUE"""),2.0)</f>
        <v>2</v>
      </c>
      <c r="C72" s="9">
        <f>IFERROR(__xludf.DUMMYFUNCTION("""COMPUTED_VALUE"""),2.0)</f>
        <v>2</v>
      </c>
      <c r="D72" s="9">
        <f>IFERROR(__xludf.DUMMYFUNCTION("""COMPUTED_VALUE"""),2.0)</f>
        <v>2</v>
      </c>
      <c r="E72" s="9">
        <f>IFERROR(__xludf.DUMMYFUNCTION("""COMPUTED_VALUE"""),2.0)</f>
        <v>2</v>
      </c>
      <c r="F72" s="9">
        <f>IFERROR(__xludf.DUMMYFUNCTION("""COMPUTED_VALUE"""),4.0)</f>
        <v>4</v>
      </c>
      <c r="G72" s="9">
        <f t="shared" si="1"/>
        <v>2.4</v>
      </c>
    </row>
    <row r="73">
      <c r="A73" s="19" t="str">
        <f>IFERROR(__xludf.DUMMYFUNCTION("""COMPUTED_VALUE"""),"Robee Ng")</f>
        <v>Robee Ng</v>
      </c>
      <c r="B73" s="9">
        <f>IFERROR(__xludf.DUMMYFUNCTION("""COMPUTED_VALUE"""),2.0)</f>
        <v>2</v>
      </c>
      <c r="C73" s="9">
        <f>IFERROR(__xludf.DUMMYFUNCTION("""COMPUTED_VALUE"""),1.0)</f>
        <v>1</v>
      </c>
      <c r="D73" s="9">
        <f>IFERROR(__xludf.DUMMYFUNCTION("""COMPUTED_VALUE"""),5.0)</f>
        <v>5</v>
      </c>
      <c r="E73" s="9">
        <f>IFERROR(__xludf.DUMMYFUNCTION("""COMPUTED_VALUE"""),4.0)</f>
        <v>4</v>
      </c>
      <c r="F73" s="9">
        <f>IFERROR(__xludf.DUMMYFUNCTION("""COMPUTED_VALUE"""),3.0)</f>
        <v>3</v>
      </c>
      <c r="G73" s="9">
        <f t="shared" si="1"/>
        <v>3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IFERROR(__xludf.DUMMYFUNCTION("""COMPUTED_VALUE"""),3.0)</f>
        <v>3</v>
      </c>
      <c r="C74" s="9">
        <f>IFERROR(__xludf.DUMMYFUNCTION("""COMPUTED_VALUE"""),1.0)</f>
        <v>1</v>
      </c>
      <c r="D74" s="9">
        <f>IFERROR(__xludf.DUMMYFUNCTION("""COMPUTED_VALUE"""),3.0)</f>
        <v>3</v>
      </c>
      <c r="E74" s="9">
        <f>IFERROR(__xludf.DUMMYFUNCTION("""COMPUTED_VALUE"""),2.0)</f>
        <v>2</v>
      </c>
      <c r="F74" s="9">
        <f>IFERROR(__xludf.DUMMYFUNCTION("""COMPUTED_VALUE"""),1.0)</f>
        <v>1</v>
      </c>
      <c r="G74" s="9">
        <f t="shared" si="1"/>
        <v>2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IFERROR(__xludf.DUMMYFUNCTION("""COMPUTED_VALUE"""),3.0)</f>
        <v>3</v>
      </c>
      <c r="C75" s="9">
        <f>IFERROR(__xludf.DUMMYFUNCTION("""COMPUTED_VALUE"""),3.0)</f>
        <v>3</v>
      </c>
      <c r="D75" s="9">
        <f>IFERROR(__xludf.DUMMYFUNCTION("""COMPUTED_VALUE"""),3.0)</f>
        <v>3</v>
      </c>
      <c r="E75" s="9">
        <f>IFERROR(__xludf.DUMMYFUNCTION("""COMPUTED_VALUE"""),3.0)</f>
        <v>3</v>
      </c>
      <c r="F75" s="9">
        <f>IFERROR(__xludf.DUMMYFUNCTION("""COMPUTED_VALUE"""),3.0)</f>
        <v>3</v>
      </c>
      <c r="G75" s="9">
        <f t="shared" si="1"/>
        <v>3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IFERROR(__xludf.DUMMYFUNCTION("""COMPUTED_VALUE"""),2.0)</f>
        <v>2</v>
      </c>
      <c r="C76" s="9">
        <f>IFERROR(__xludf.DUMMYFUNCTION("""COMPUTED_VALUE"""),2.0)</f>
        <v>2</v>
      </c>
      <c r="D76" s="9">
        <f>IFERROR(__xludf.DUMMYFUNCTION("""COMPUTED_VALUE"""),4.0)</f>
        <v>4</v>
      </c>
      <c r="E76" s="9">
        <f>IFERROR(__xludf.DUMMYFUNCTION("""COMPUTED_VALUE"""),3.0)</f>
        <v>3</v>
      </c>
      <c r="F76" s="9">
        <f>IFERROR(__xludf.DUMMYFUNCTION("""COMPUTED_VALUE"""),3.0)</f>
        <v>3</v>
      </c>
      <c r="G76" s="9">
        <f t="shared" si="1"/>
        <v>2.8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IFERROR(__xludf.DUMMYFUNCTION("""COMPUTED_VALUE"""),1.0)</f>
        <v>1</v>
      </c>
      <c r="C77" s="9">
        <f>IFERROR(__xludf.DUMMYFUNCTION("""COMPUTED_VALUE"""),1.0)</f>
        <v>1</v>
      </c>
      <c r="D77" s="9">
        <f>IFERROR(__xludf.DUMMYFUNCTION("""COMPUTED_VALUE"""),1.0)</f>
        <v>1</v>
      </c>
      <c r="E77" s="9">
        <f>IFERROR(__xludf.DUMMYFUNCTION("""COMPUTED_VALUE"""),1.0)</f>
        <v>1</v>
      </c>
      <c r="F77" s="9">
        <f>IFERROR(__xludf.DUMMYFUNCTION("""COMPUTED_VALUE"""),1.0)</f>
        <v>1</v>
      </c>
      <c r="G77" s="9">
        <f t="shared" si="1"/>
        <v>1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IFERROR(__xludf.DUMMYFUNCTION("""COMPUTED_VALUE"""),1.0)</f>
        <v>1</v>
      </c>
      <c r="C78" s="9">
        <f>IFERROR(__xludf.DUMMYFUNCTION("""COMPUTED_VALUE"""),1.0)</f>
        <v>1</v>
      </c>
      <c r="D78" s="9">
        <f>IFERROR(__xludf.DUMMYFUNCTION("""COMPUTED_VALUE"""),3.0)</f>
        <v>3</v>
      </c>
      <c r="E78" s="9">
        <f>IFERROR(__xludf.DUMMYFUNCTION("""COMPUTED_VALUE"""),2.0)</f>
        <v>2</v>
      </c>
      <c r="F78" s="9">
        <f>IFERROR(__xludf.DUMMYFUNCTION("""COMPUTED_VALUE"""),1.0)</f>
        <v>1</v>
      </c>
      <c r="G78" s="9">
        <f t="shared" si="1"/>
        <v>1.6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IFERROR(__xludf.DUMMYFUNCTION("""COMPUTED_VALUE"""),4.0)</f>
        <v>4</v>
      </c>
      <c r="C79" s="9">
        <f>IFERROR(__xludf.DUMMYFUNCTION("""COMPUTED_VALUE"""),3.0)</f>
        <v>3</v>
      </c>
      <c r="D79" s="9">
        <f>IFERROR(__xludf.DUMMYFUNCTION("""COMPUTED_VALUE"""),4.0)</f>
        <v>4</v>
      </c>
      <c r="E79" s="9">
        <f>IFERROR(__xludf.DUMMYFUNCTION("""COMPUTED_VALUE"""),5.0)</f>
        <v>5</v>
      </c>
      <c r="F79" s="9">
        <f>IFERROR(__xludf.DUMMYFUNCTION("""COMPUTED_VALUE"""),5.0)</f>
        <v>5</v>
      </c>
      <c r="G79" s="9">
        <f t="shared" si="1"/>
        <v>4.2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IFERROR(__xludf.DUMMYFUNCTION("""COMPUTED_VALUE"""),4.0)</f>
        <v>4</v>
      </c>
      <c r="C80" s="9">
        <f>IFERROR(__xludf.DUMMYFUNCTION("""COMPUTED_VALUE"""),2.0)</f>
        <v>2</v>
      </c>
      <c r="D80" s="9">
        <f>IFERROR(__xludf.DUMMYFUNCTION("""COMPUTED_VALUE"""),3.0)</f>
        <v>3</v>
      </c>
      <c r="E80" s="9">
        <f>IFERROR(__xludf.DUMMYFUNCTION("""COMPUTED_VALUE"""),4.0)</f>
        <v>4</v>
      </c>
      <c r="F80" s="9">
        <f>IFERROR(__xludf.DUMMYFUNCTION("""COMPUTED_VALUE"""),3.0)</f>
        <v>3</v>
      </c>
      <c r="G80" s="9">
        <f t="shared" si="1"/>
        <v>3.2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IFERROR(__xludf.DUMMYFUNCTION("""COMPUTED_VALUE"""),4.0)</f>
        <v>4</v>
      </c>
      <c r="C81" s="9">
        <f>IFERROR(__xludf.DUMMYFUNCTION("""COMPUTED_VALUE"""),3.0)</f>
        <v>3</v>
      </c>
      <c r="D81" s="9">
        <f>IFERROR(__xludf.DUMMYFUNCTION("""COMPUTED_VALUE"""),5.0)</f>
        <v>5</v>
      </c>
      <c r="E81" s="9">
        <f>IFERROR(__xludf.DUMMYFUNCTION("""COMPUTED_VALUE"""),5.0)</f>
        <v>5</v>
      </c>
      <c r="F81" s="9">
        <f>IFERROR(__xludf.DUMMYFUNCTION("""COMPUTED_VALUE"""),4.0)</f>
        <v>4</v>
      </c>
      <c r="G81" s="9">
        <f t="shared" si="1"/>
        <v>4.2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IFERROR(__xludf.DUMMYFUNCTION("""COMPUTED_VALUE"""),3.0)</f>
        <v>3</v>
      </c>
      <c r="C82" s="9">
        <f>IFERROR(__xludf.DUMMYFUNCTION("""COMPUTED_VALUE"""),2.0)</f>
        <v>2</v>
      </c>
      <c r="D82" s="9">
        <f>IFERROR(__xludf.DUMMYFUNCTION("""COMPUTED_VALUE"""),3.0)</f>
        <v>3</v>
      </c>
      <c r="E82" s="9">
        <f>IFERROR(__xludf.DUMMYFUNCTION("""COMPUTED_VALUE"""),2.0)</f>
        <v>2</v>
      </c>
      <c r="F82" s="9">
        <f>IFERROR(__xludf.DUMMYFUNCTION("""COMPUTED_VALUE"""),2.0)</f>
        <v>2</v>
      </c>
      <c r="G82" s="9">
        <f t="shared" si="1"/>
        <v>2.4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IFERROR(__xludf.DUMMYFUNCTION("""COMPUTED_VALUE"""),2.0)</f>
        <v>2</v>
      </c>
      <c r="C83" s="9">
        <f>IFERROR(__xludf.DUMMYFUNCTION("""COMPUTED_VALUE"""),1.0)</f>
        <v>1</v>
      </c>
      <c r="D83" s="9">
        <f>IFERROR(__xludf.DUMMYFUNCTION("""COMPUTED_VALUE"""),3.0)</f>
        <v>3</v>
      </c>
      <c r="E83" s="9">
        <f>IFERROR(__xludf.DUMMYFUNCTION("""COMPUTED_VALUE"""),4.0)</f>
        <v>4</v>
      </c>
      <c r="F83" s="9">
        <f>IFERROR(__xludf.DUMMYFUNCTION("""COMPUTED_VALUE"""),4.0)</f>
        <v>4</v>
      </c>
      <c r="G83" s="9">
        <f t="shared" si="1"/>
        <v>2.8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IFERROR(__xludf.DUMMYFUNCTION("""COMPUTED_VALUE"""),4.0)</f>
        <v>4</v>
      </c>
      <c r="C84" s="9">
        <f>IFERROR(__xludf.DUMMYFUNCTION("""COMPUTED_VALUE"""),2.0)</f>
        <v>2</v>
      </c>
      <c r="D84" s="9">
        <f>IFERROR(__xludf.DUMMYFUNCTION("""COMPUTED_VALUE"""),2.0)</f>
        <v>2</v>
      </c>
      <c r="E84" s="9">
        <f>IFERROR(__xludf.DUMMYFUNCTION("""COMPUTED_VALUE"""),2.0)</f>
        <v>2</v>
      </c>
      <c r="F84" s="9">
        <f>IFERROR(__xludf.DUMMYFUNCTION("""COMPUTED_VALUE"""),4.0)</f>
        <v>4</v>
      </c>
      <c r="G84" s="9">
        <f t="shared" si="1"/>
        <v>2.8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IFERROR(__xludf.DUMMYFUNCTION("""COMPUTED_VALUE"""),3.0)</f>
        <v>3</v>
      </c>
      <c r="C85" s="9">
        <f>IFERROR(__xludf.DUMMYFUNCTION("""COMPUTED_VALUE"""),5.0)</f>
        <v>5</v>
      </c>
      <c r="D85" s="9">
        <f>IFERROR(__xludf.DUMMYFUNCTION("""COMPUTED_VALUE"""),4.0)</f>
        <v>4</v>
      </c>
      <c r="E85" s="9">
        <f>IFERROR(__xludf.DUMMYFUNCTION("""COMPUTED_VALUE"""),4.0)</f>
        <v>4</v>
      </c>
      <c r="F85" s="9">
        <f>IFERROR(__xludf.DUMMYFUNCTION("""COMPUTED_VALUE"""),4.0)</f>
        <v>4</v>
      </c>
      <c r="G85" s="9">
        <f t="shared" si="1"/>
        <v>4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IFERROR(__xludf.DUMMYFUNCTION("""COMPUTED_VALUE"""),1.0)</f>
        <v>1</v>
      </c>
      <c r="C86" s="9">
        <f>IFERROR(__xludf.DUMMYFUNCTION("""COMPUTED_VALUE"""),1.0)</f>
        <v>1</v>
      </c>
      <c r="D86" s="9">
        <f>IFERROR(__xludf.DUMMYFUNCTION("""COMPUTED_VALUE"""),3.0)</f>
        <v>3</v>
      </c>
      <c r="E86" s="9">
        <f>IFERROR(__xludf.DUMMYFUNCTION("""COMPUTED_VALUE"""),3.0)</f>
        <v>3</v>
      </c>
      <c r="F86" s="9">
        <f>IFERROR(__xludf.DUMMYFUNCTION("""COMPUTED_VALUE"""),3.0)</f>
        <v>3</v>
      </c>
      <c r="G86" s="9">
        <f t="shared" si="1"/>
        <v>2.2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IFERROR(__xludf.DUMMYFUNCTION("""COMPUTED_VALUE"""),3.0)</f>
        <v>3</v>
      </c>
      <c r="C87" s="9">
        <f>IFERROR(__xludf.DUMMYFUNCTION("""COMPUTED_VALUE"""),2.0)</f>
        <v>2</v>
      </c>
      <c r="D87" s="9">
        <f>IFERROR(__xludf.DUMMYFUNCTION("""COMPUTED_VALUE"""),2.0)</f>
        <v>2</v>
      </c>
      <c r="E87" s="9">
        <f>IFERROR(__xludf.DUMMYFUNCTION("""COMPUTED_VALUE"""),2.0)</f>
        <v>2</v>
      </c>
      <c r="F87" s="9">
        <f>IFERROR(__xludf.DUMMYFUNCTION("""COMPUTED_VALUE"""),3.0)</f>
        <v>3</v>
      </c>
      <c r="G87" s="9">
        <f t="shared" si="1"/>
        <v>2.4</v>
      </c>
    </row>
    <row r="88">
      <c r="A88" s="19" t="str">
        <f>IFERROR(__xludf.DUMMYFUNCTION("""COMPUTED_VALUE"""),"AJ")</f>
        <v>AJ</v>
      </c>
      <c r="B88" s="9">
        <f>IFERROR(__xludf.DUMMYFUNCTION("""COMPUTED_VALUE"""),3.0)</f>
        <v>3</v>
      </c>
      <c r="C88" s="9">
        <f>IFERROR(__xludf.DUMMYFUNCTION("""COMPUTED_VALUE"""),2.0)</f>
        <v>2</v>
      </c>
      <c r="D88" s="9">
        <f>IFERROR(__xludf.DUMMYFUNCTION("""COMPUTED_VALUE"""),5.0)</f>
        <v>5</v>
      </c>
      <c r="E88" s="9">
        <f>IFERROR(__xludf.DUMMYFUNCTION("""COMPUTED_VALUE"""),3.0)</f>
        <v>3</v>
      </c>
      <c r="F88" s="9">
        <f>IFERROR(__xludf.DUMMYFUNCTION("""COMPUTED_VALUE"""),3.0)</f>
        <v>3</v>
      </c>
      <c r="G88" s="9">
        <f t="shared" si="1"/>
        <v>3.2</v>
      </c>
    </row>
    <row r="89">
      <c r="A89" s="19" t="str">
        <f>IFERROR(__xludf.DUMMYFUNCTION("""COMPUTED_VALUE"""),"Rachel")</f>
        <v>Rachel</v>
      </c>
      <c r="B89" s="9">
        <f>IFERROR(__xludf.DUMMYFUNCTION("""COMPUTED_VALUE"""),3.0)</f>
        <v>3</v>
      </c>
      <c r="C89" s="9">
        <f>IFERROR(__xludf.DUMMYFUNCTION("""COMPUTED_VALUE"""),3.0)</f>
        <v>3</v>
      </c>
      <c r="D89" s="9">
        <f>IFERROR(__xludf.DUMMYFUNCTION("""COMPUTED_VALUE"""),4.0)</f>
        <v>4</v>
      </c>
      <c r="E89" s="9">
        <f>IFERROR(__xludf.DUMMYFUNCTION("""COMPUTED_VALUE"""),4.0)</f>
        <v>4</v>
      </c>
      <c r="F89" s="9">
        <f>IFERROR(__xludf.DUMMYFUNCTION("""COMPUTED_VALUE"""),3.0)</f>
        <v>3</v>
      </c>
      <c r="G89" s="9">
        <f t="shared" si="1"/>
        <v>3.4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IFERROR(__xludf.DUMMYFUNCTION("""COMPUTED_VALUE"""),3.0)</f>
        <v>3</v>
      </c>
      <c r="C90" s="9">
        <f>IFERROR(__xludf.DUMMYFUNCTION("""COMPUTED_VALUE"""),1.0)</f>
        <v>1</v>
      </c>
      <c r="D90" s="9">
        <f>IFERROR(__xludf.DUMMYFUNCTION("""COMPUTED_VALUE"""),3.0)</f>
        <v>3</v>
      </c>
      <c r="E90" s="9">
        <f>IFERROR(__xludf.DUMMYFUNCTION("""COMPUTED_VALUE"""),4.0)</f>
        <v>4</v>
      </c>
      <c r="F90" s="9">
        <f>IFERROR(__xludf.DUMMYFUNCTION("""COMPUTED_VALUE"""),3.0)</f>
        <v>3</v>
      </c>
      <c r="G90" s="9">
        <f t="shared" si="1"/>
        <v>2.8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IFERROR(__xludf.DUMMYFUNCTION("""COMPUTED_VALUE"""),3.0)</f>
        <v>3</v>
      </c>
      <c r="C91" s="9">
        <f>IFERROR(__xludf.DUMMYFUNCTION("""COMPUTED_VALUE"""),2.0)</f>
        <v>2</v>
      </c>
      <c r="D91" s="9">
        <f>IFERROR(__xludf.DUMMYFUNCTION("""COMPUTED_VALUE"""),4.0)</f>
        <v>4</v>
      </c>
      <c r="E91" s="9">
        <f>IFERROR(__xludf.DUMMYFUNCTION("""COMPUTED_VALUE"""),3.0)</f>
        <v>3</v>
      </c>
      <c r="F91" s="9">
        <f>IFERROR(__xludf.DUMMYFUNCTION("""COMPUTED_VALUE"""),3.0)</f>
        <v>3</v>
      </c>
      <c r="G91" s="9">
        <f t="shared" si="1"/>
        <v>3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IFERROR(__xludf.DUMMYFUNCTION("""COMPUTED_VALUE"""),3.0)</f>
        <v>3</v>
      </c>
      <c r="C92" s="9">
        <f>IFERROR(__xludf.DUMMYFUNCTION("""COMPUTED_VALUE"""),2.0)</f>
        <v>2</v>
      </c>
      <c r="D92" s="9">
        <f>IFERROR(__xludf.DUMMYFUNCTION("""COMPUTED_VALUE"""),3.0)</f>
        <v>3</v>
      </c>
      <c r="E92" s="9">
        <f>IFERROR(__xludf.DUMMYFUNCTION("""COMPUTED_VALUE"""),3.0)</f>
        <v>3</v>
      </c>
      <c r="F92" s="9">
        <f>IFERROR(__xludf.DUMMYFUNCTION("""COMPUTED_VALUE"""),3.0)</f>
        <v>3</v>
      </c>
      <c r="G92" s="9">
        <f t="shared" si="1"/>
        <v>2.8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IFERROR(__xludf.DUMMYFUNCTION("""COMPUTED_VALUE"""),3.0)</f>
        <v>3</v>
      </c>
      <c r="C93" s="9">
        <f>IFERROR(__xludf.DUMMYFUNCTION("""COMPUTED_VALUE"""),3.0)</f>
        <v>3</v>
      </c>
      <c r="D93" s="9">
        <f>IFERROR(__xludf.DUMMYFUNCTION("""COMPUTED_VALUE"""),4.0)</f>
        <v>4</v>
      </c>
      <c r="E93" s="9">
        <f>IFERROR(__xludf.DUMMYFUNCTION("""COMPUTED_VALUE"""),4.0)</f>
        <v>4</v>
      </c>
      <c r="F93" s="9">
        <f>IFERROR(__xludf.DUMMYFUNCTION("""COMPUTED_VALUE"""),3.0)</f>
        <v>3</v>
      </c>
      <c r="G93" s="9">
        <f t="shared" si="1"/>
        <v>3.4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IFERROR(__xludf.DUMMYFUNCTION("""COMPUTED_VALUE"""),2.0)</f>
        <v>2</v>
      </c>
      <c r="C94" s="9">
        <f>IFERROR(__xludf.DUMMYFUNCTION("""COMPUTED_VALUE"""),1.0)</f>
        <v>1</v>
      </c>
      <c r="D94" s="9">
        <f>IFERROR(__xludf.DUMMYFUNCTION("""COMPUTED_VALUE"""),2.0)</f>
        <v>2</v>
      </c>
      <c r="E94" s="9">
        <f>IFERROR(__xludf.DUMMYFUNCTION("""COMPUTED_VALUE"""),4.0)</f>
        <v>4</v>
      </c>
      <c r="F94" s="9">
        <f>IFERROR(__xludf.DUMMYFUNCTION("""COMPUTED_VALUE"""),3.0)</f>
        <v>3</v>
      </c>
      <c r="G94" s="9">
        <f t="shared" si="1"/>
        <v>2.4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IFERROR(__xludf.DUMMYFUNCTION("""COMPUTED_VALUE"""),2.0)</f>
        <v>2</v>
      </c>
      <c r="C95" s="9">
        <f>IFERROR(__xludf.DUMMYFUNCTION("""COMPUTED_VALUE"""),1.0)</f>
        <v>1</v>
      </c>
      <c r="D95" s="9">
        <f>IFERROR(__xludf.DUMMYFUNCTION("""COMPUTED_VALUE"""),4.0)</f>
        <v>4</v>
      </c>
      <c r="E95" s="9">
        <f>IFERROR(__xludf.DUMMYFUNCTION("""COMPUTED_VALUE"""),4.0)</f>
        <v>4</v>
      </c>
      <c r="F95" s="9">
        <f>IFERROR(__xludf.DUMMYFUNCTION("""COMPUTED_VALUE"""),3.0)</f>
        <v>3</v>
      </c>
      <c r="G95" s="9">
        <f t="shared" si="1"/>
        <v>2.8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IFERROR(__xludf.DUMMYFUNCTION("""COMPUTED_VALUE"""),3.0)</f>
        <v>3</v>
      </c>
      <c r="C96" s="9">
        <f>IFERROR(__xludf.DUMMYFUNCTION("""COMPUTED_VALUE"""),3.0)</f>
        <v>3</v>
      </c>
      <c r="D96" s="9">
        <f>IFERROR(__xludf.DUMMYFUNCTION("""COMPUTED_VALUE"""),4.0)</f>
        <v>4</v>
      </c>
      <c r="E96" s="9">
        <f>IFERROR(__xludf.DUMMYFUNCTION("""COMPUTED_VALUE"""),3.0)</f>
        <v>3</v>
      </c>
      <c r="F96" s="9">
        <f>IFERROR(__xludf.DUMMYFUNCTION("""COMPUTED_VALUE"""),4.0)</f>
        <v>4</v>
      </c>
      <c r="G96" s="9">
        <f t="shared" si="1"/>
        <v>3.4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IFERROR(__xludf.DUMMYFUNCTION("""COMPUTED_VALUE"""),4.0)</f>
        <v>4</v>
      </c>
      <c r="C97" s="9">
        <f>IFERROR(__xludf.DUMMYFUNCTION("""COMPUTED_VALUE"""),3.0)</f>
        <v>3</v>
      </c>
      <c r="D97" s="9">
        <f>IFERROR(__xludf.DUMMYFUNCTION("""COMPUTED_VALUE"""),5.0)</f>
        <v>5</v>
      </c>
      <c r="E97" s="9">
        <f>IFERROR(__xludf.DUMMYFUNCTION("""COMPUTED_VALUE"""),5.0)</f>
        <v>5</v>
      </c>
      <c r="F97" s="9">
        <f>IFERROR(__xludf.DUMMYFUNCTION("""COMPUTED_VALUE"""),4.0)</f>
        <v>4</v>
      </c>
      <c r="G97" s="9">
        <f t="shared" si="1"/>
        <v>4.2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IFERROR(__xludf.DUMMYFUNCTION("""COMPUTED_VALUE"""),3.0)</f>
        <v>3</v>
      </c>
      <c r="C98" s="9">
        <f>IFERROR(__xludf.DUMMYFUNCTION("""COMPUTED_VALUE"""),2.0)</f>
        <v>2</v>
      </c>
      <c r="D98" s="9">
        <f>IFERROR(__xludf.DUMMYFUNCTION("""COMPUTED_VALUE"""),4.0)</f>
        <v>4</v>
      </c>
      <c r="E98" s="9">
        <f>IFERROR(__xludf.DUMMYFUNCTION("""COMPUTED_VALUE"""),4.0)</f>
        <v>4</v>
      </c>
      <c r="F98" s="9">
        <f>IFERROR(__xludf.DUMMYFUNCTION("""COMPUTED_VALUE"""),3.0)</f>
        <v>3</v>
      </c>
      <c r="G98" s="9">
        <f t="shared" si="1"/>
        <v>3.2</v>
      </c>
    </row>
    <row r="99">
      <c r="A99" s="19" t="str">
        <f>IFERROR(__xludf.DUMMYFUNCTION("""COMPUTED_VALUE"""),"Zaza")</f>
        <v>Zaza</v>
      </c>
      <c r="B99" s="9">
        <f>IFERROR(__xludf.DUMMYFUNCTION("""COMPUTED_VALUE"""),3.0)</f>
        <v>3</v>
      </c>
      <c r="C99" s="9">
        <f>IFERROR(__xludf.DUMMYFUNCTION("""COMPUTED_VALUE"""),3.0)</f>
        <v>3</v>
      </c>
      <c r="D99" s="9">
        <f>IFERROR(__xludf.DUMMYFUNCTION("""COMPUTED_VALUE"""),4.0)</f>
        <v>4</v>
      </c>
      <c r="E99" s="9">
        <f>IFERROR(__xludf.DUMMYFUNCTION("""COMPUTED_VALUE"""),4.0)</f>
        <v>4</v>
      </c>
      <c r="F99" s="9">
        <f>IFERROR(__xludf.DUMMYFUNCTION("""COMPUTED_VALUE"""),4.0)</f>
        <v>4</v>
      </c>
      <c r="G99" s="9">
        <f t="shared" si="1"/>
        <v>3.6</v>
      </c>
    </row>
    <row r="100">
      <c r="A100" s="19" t="str">
        <f>IFERROR(__xludf.DUMMYFUNCTION("""COMPUTED_VALUE"""),"Olivia")</f>
        <v>Olivia</v>
      </c>
      <c r="B100" s="9">
        <f>IFERROR(__xludf.DUMMYFUNCTION("""COMPUTED_VALUE"""),4.0)</f>
        <v>4</v>
      </c>
      <c r="C100" s="9">
        <f>IFERROR(__xludf.DUMMYFUNCTION("""COMPUTED_VALUE"""),2.0)</f>
        <v>2</v>
      </c>
      <c r="D100" s="9">
        <f>IFERROR(__xludf.DUMMYFUNCTION("""COMPUTED_VALUE"""),3.0)</f>
        <v>3</v>
      </c>
      <c r="E100" s="9">
        <f>IFERROR(__xludf.DUMMYFUNCTION("""COMPUTED_VALUE"""),3.0)</f>
        <v>3</v>
      </c>
      <c r="F100" s="9">
        <f>IFERROR(__xludf.DUMMYFUNCTION("""COMPUTED_VALUE"""),3.0)</f>
        <v>3</v>
      </c>
      <c r="G100" s="9">
        <f t="shared" si="1"/>
        <v>3</v>
      </c>
    </row>
    <row r="101">
      <c r="A101" s="19" t="str">
        <f>IFERROR(__xludf.DUMMYFUNCTION("""COMPUTED_VALUE"""),"Rach")</f>
        <v>Rach</v>
      </c>
      <c r="B101" s="9">
        <f>IFERROR(__xludf.DUMMYFUNCTION("""COMPUTED_VALUE"""),4.0)</f>
        <v>4</v>
      </c>
      <c r="C101" s="9">
        <f>IFERROR(__xludf.DUMMYFUNCTION("""COMPUTED_VALUE"""),3.0)</f>
        <v>3</v>
      </c>
      <c r="D101" s="9">
        <f>IFERROR(__xludf.DUMMYFUNCTION("""COMPUTED_VALUE"""),5.0)</f>
        <v>5</v>
      </c>
      <c r="E101" s="9">
        <f>IFERROR(__xludf.DUMMYFUNCTION("""COMPUTED_VALUE"""),5.0)</f>
        <v>5</v>
      </c>
      <c r="F101" s="9">
        <f>IFERROR(__xludf.DUMMYFUNCTION("""COMPUTED_VALUE"""),4.0)</f>
        <v>4</v>
      </c>
      <c r="G101" s="9">
        <f t="shared" si="1"/>
        <v>4.2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3.0</v>
      </c>
      <c r="C2" s="21">
        <v>3.0</v>
      </c>
      <c r="D2" s="21">
        <v>3.0</v>
      </c>
      <c r="E2" s="9">
        <f t="shared" ref="E2:E101" si="1">AVERAGE(B2:D2)</f>
        <v>3</v>
      </c>
    </row>
    <row r="3">
      <c r="A3" s="14" t="str">
        <f>IFERROR(__xludf.DUMMYFUNCTION("""COMPUTED_VALUE"""),"Bea Jose")</f>
        <v>Bea Jose</v>
      </c>
      <c r="B3" s="21">
        <v>4.0</v>
      </c>
      <c r="C3" s="21">
        <v>3.0</v>
      </c>
      <c r="D3" s="21">
        <v>4.0</v>
      </c>
      <c r="E3" s="9">
        <f t="shared" si="1"/>
        <v>3.666666667</v>
      </c>
    </row>
    <row r="4">
      <c r="A4" s="14" t="str">
        <f>IFERROR(__xludf.DUMMYFUNCTION("""COMPUTED_VALUE"""),"Julia Nevares")</f>
        <v>Julia Nevares</v>
      </c>
      <c r="B4" s="21">
        <v>4.0</v>
      </c>
      <c r="C4" s="21">
        <v>4.0</v>
      </c>
      <c r="D4" s="21">
        <v>4.0</v>
      </c>
      <c r="E4" s="9">
        <f t="shared" si="1"/>
        <v>4</v>
      </c>
    </row>
    <row r="5">
      <c r="A5" s="14" t="str">
        <f>IFERROR(__xludf.DUMMYFUNCTION("""COMPUTED_VALUE"""),"Martin Ramos")</f>
        <v>Martin Ramos</v>
      </c>
      <c r="B5" s="21">
        <v>1.0</v>
      </c>
      <c r="C5" s="21">
        <v>1.0</v>
      </c>
      <c r="D5" s="21">
        <v>1.0</v>
      </c>
      <c r="E5" s="9">
        <f t="shared" si="1"/>
        <v>1</v>
      </c>
    </row>
    <row r="6">
      <c r="A6" s="14" t="str">
        <f>IFERROR(__xludf.DUMMYFUNCTION("""COMPUTED_VALUE"""),"Kirsten Segui")</f>
        <v>Kirsten Segui</v>
      </c>
      <c r="B6" s="21">
        <v>3.0</v>
      </c>
      <c r="C6" s="21">
        <v>1.0</v>
      </c>
      <c r="D6" s="21">
        <v>1.0</v>
      </c>
      <c r="E6" s="9">
        <f t="shared" si="1"/>
        <v>1.666666667</v>
      </c>
    </row>
    <row r="7">
      <c r="A7" s="14" t="str">
        <f>IFERROR(__xludf.DUMMYFUNCTION("""COMPUTED_VALUE"""),"Therese Paps")</f>
        <v>Therese Paps</v>
      </c>
      <c r="B7" s="21">
        <v>5.0</v>
      </c>
      <c r="C7" s="21">
        <v>4.0</v>
      </c>
      <c r="D7" s="21">
        <v>5.0</v>
      </c>
      <c r="E7" s="9">
        <f t="shared" si="1"/>
        <v>4.666666667</v>
      </c>
    </row>
    <row r="8">
      <c r="A8" s="14" t="str">
        <f>IFERROR(__xludf.DUMMYFUNCTION("""COMPUTED_VALUE"""),"Joaquin Alfonso R. Pelea")</f>
        <v>Joaquin Alfonso R. Pelea</v>
      </c>
      <c r="B8" s="21">
        <v>2.0</v>
      </c>
      <c r="C8" s="21">
        <v>4.0</v>
      </c>
      <c r="D8" s="21">
        <v>4.0</v>
      </c>
      <c r="E8" s="9">
        <f t="shared" si="1"/>
        <v>3.333333333</v>
      </c>
    </row>
    <row r="9">
      <c r="A9" s="14" t="str">
        <f>IFERROR(__xludf.DUMMYFUNCTION("""COMPUTED_VALUE"""),"Audrey Cabrera")</f>
        <v>Audrey Cabrera</v>
      </c>
      <c r="B9" s="21">
        <v>4.0</v>
      </c>
      <c r="C9" s="21">
        <v>4.0</v>
      </c>
      <c r="D9" s="21">
        <v>2.0</v>
      </c>
      <c r="E9" s="9">
        <f t="shared" si="1"/>
        <v>3.333333333</v>
      </c>
    </row>
    <row r="10">
      <c r="A10" s="14" t="str">
        <f>IFERROR(__xludf.DUMMYFUNCTION("""COMPUTED_VALUE"""),"Jino Villariba ")</f>
        <v>Jino Villariba </v>
      </c>
      <c r="B10" s="21">
        <v>3.0</v>
      </c>
      <c r="C10" s="21">
        <v>5.0</v>
      </c>
      <c r="D10" s="21">
        <v>2.0</v>
      </c>
      <c r="E10" s="9">
        <f t="shared" si="1"/>
        <v>3.333333333</v>
      </c>
    </row>
    <row r="11">
      <c r="A11" s="14" t="str">
        <f>IFERROR(__xludf.DUMMYFUNCTION("""COMPUTED_VALUE"""),"Therese Ybañez")</f>
        <v>Therese Ybañez</v>
      </c>
      <c r="B11" s="21">
        <v>4.0</v>
      </c>
      <c r="C11" s="21">
        <v>4.0</v>
      </c>
      <c r="D11" s="21">
        <v>4.0</v>
      </c>
      <c r="E11" s="9">
        <f t="shared" si="1"/>
        <v>4</v>
      </c>
    </row>
    <row r="12">
      <c r="A12" s="14" t="str">
        <f>IFERROR(__xludf.DUMMYFUNCTION("""COMPUTED_VALUE"""),"Tz")</f>
        <v>Tz</v>
      </c>
      <c r="B12" s="21">
        <v>2.0</v>
      </c>
      <c r="C12" s="21">
        <v>2.0</v>
      </c>
      <c r="D12" s="21">
        <v>3.0</v>
      </c>
      <c r="E12" s="9">
        <f t="shared" si="1"/>
        <v>2.333333333</v>
      </c>
    </row>
    <row r="13">
      <c r="A13" s="14" t="str">
        <f>IFERROR(__xludf.DUMMYFUNCTION("""COMPUTED_VALUE"""),"Justin Cortes")</f>
        <v>Justin Cortes</v>
      </c>
      <c r="B13" s="21">
        <v>4.0</v>
      </c>
      <c r="C13" s="21">
        <v>4.0</v>
      </c>
      <c r="D13" s="21">
        <v>5.0</v>
      </c>
      <c r="E13" s="9">
        <f t="shared" si="1"/>
        <v>4.333333333</v>
      </c>
    </row>
    <row r="14">
      <c r="A14" s="14" t="str">
        <f>IFERROR(__xludf.DUMMYFUNCTION("""COMPUTED_VALUE"""),"Jacob Reyes")</f>
        <v>Jacob Reyes</v>
      </c>
      <c r="B14" s="21">
        <v>4.0</v>
      </c>
      <c r="C14" s="21">
        <v>2.0</v>
      </c>
      <c r="D14" s="21">
        <v>2.0</v>
      </c>
      <c r="E14" s="9">
        <f t="shared" si="1"/>
        <v>2.666666667</v>
      </c>
    </row>
    <row r="15">
      <c r="A15" s="14" t="str">
        <f>IFERROR(__xludf.DUMMYFUNCTION("""COMPUTED_VALUE"""),"Sam Francisco ")</f>
        <v>Sam Francisco </v>
      </c>
      <c r="B15" s="21">
        <v>1.0</v>
      </c>
      <c r="C15" s="21">
        <v>1.0</v>
      </c>
      <c r="D15" s="21">
        <v>1.0</v>
      </c>
      <c r="E15" s="9">
        <f t="shared" si="1"/>
        <v>1</v>
      </c>
    </row>
    <row r="16">
      <c r="A16" s="14" t="str">
        <f>IFERROR(__xludf.DUMMYFUNCTION("""COMPUTED_VALUE"""),"Bea U")</f>
        <v>Bea U</v>
      </c>
      <c r="B16" s="21">
        <v>2.0</v>
      </c>
      <c r="C16" s="21">
        <v>4.0</v>
      </c>
      <c r="D16" s="21">
        <v>4.0</v>
      </c>
      <c r="E16" s="9">
        <f t="shared" si="1"/>
        <v>3.333333333</v>
      </c>
    </row>
    <row r="17">
      <c r="A17" s="14" t="str">
        <f>IFERROR(__xludf.DUMMYFUNCTION("""COMPUTED_VALUE"""),"Keith Yao")</f>
        <v>Keith Yao</v>
      </c>
      <c r="B17" s="21">
        <v>1.0</v>
      </c>
      <c r="C17" s="21">
        <v>1.0</v>
      </c>
      <c r="D17" s="21">
        <v>1.0</v>
      </c>
      <c r="E17" s="9">
        <f t="shared" si="1"/>
        <v>1</v>
      </c>
    </row>
    <row r="18">
      <c r="A18" s="14" t="str">
        <f>IFERROR(__xludf.DUMMYFUNCTION("""COMPUTED_VALUE"""),"Andrea Gajisan")</f>
        <v>Andrea Gajisan</v>
      </c>
      <c r="B18" s="21">
        <v>1.0</v>
      </c>
      <c r="C18" s="21">
        <v>1.0</v>
      </c>
      <c r="D18" s="21">
        <v>1.0</v>
      </c>
      <c r="E18" s="9">
        <f t="shared" si="1"/>
        <v>1</v>
      </c>
    </row>
    <row r="19">
      <c r="A19" s="14" t="str">
        <f>IFERROR(__xludf.DUMMYFUNCTION("""COMPUTED_VALUE"""),"LIND DANIELLE PORTES BILWAYEN")</f>
        <v>LIND DANIELLE PORTES BILWAYEN</v>
      </c>
      <c r="B19" s="21">
        <v>2.0</v>
      </c>
      <c r="C19" s="21">
        <v>3.0</v>
      </c>
      <c r="D19" s="21">
        <v>2.0</v>
      </c>
      <c r="E19" s="9">
        <f t="shared" si="1"/>
        <v>2.333333333</v>
      </c>
    </row>
    <row r="20">
      <c r="A20" s="14" t="str">
        <f>IFERROR(__xludf.DUMMYFUNCTION("""COMPUTED_VALUE"""),"Melissa M. Luzuriaga")</f>
        <v>Melissa M. Luzuriaga</v>
      </c>
      <c r="B20" s="21">
        <v>4.0</v>
      </c>
      <c r="C20" s="21">
        <v>3.0</v>
      </c>
      <c r="D20" s="21">
        <v>3.0</v>
      </c>
      <c r="E20" s="9">
        <f t="shared" si="1"/>
        <v>3.333333333</v>
      </c>
    </row>
    <row r="21">
      <c r="A21" s="14" t="str">
        <f>IFERROR(__xludf.DUMMYFUNCTION("""COMPUTED_VALUE"""),"Eddie Miyao")</f>
        <v>Eddie Miyao</v>
      </c>
      <c r="B21" s="21">
        <v>4.0</v>
      </c>
      <c r="C21" s="21">
        <v>5.0</v>
      </c>
      <c r="D21" s="21">
        <v>5.0</v>
      </c>
      <c r="E21" s="9">
        <f t="shared" si="1"/>
        <v>4.666666667</v>
      </c>
    </row>
    <row r="22">
      <c r="A22" s="14" t="str">
        <f>IFERROR(__xludf.DUMMYFUNCTION("""COMPUTED_VALUE"""),"ALAIZAH GAIL L. MATIAS")</f>
        <v>ALAIZAH GAIL L. MATIAS</v>
      </c>
      <c r="B22" s="21">
        <v>2.0</v>
      </c>
      <c r="C22" s="21">
        <v>2.0</v>
      </c>
      <c r="D22" s="21">
        <v>2.0</v>
      </c>
      <c r="E22" s="9">
        <f t="shared" si="1"/>
        <v>2</v>
      </c>
    </row>
    <row r="23">
      <c r="A23" s="14" t="str">
        <f>IFERROR(__xludf.DUMMYFUNCTION("""COMPUTED_VALUE"""),"Sophia Paynor")</f>
        <v>Sophia Paynor</v>
      </c>
      <c r="B23" s="21">
        <v>2.0</v>
      </c>
      <c r="C23" s="21">
        <v>1.0</v>
      </c>
      <c r="D23" s="21">
        <v>2.0</v>
      </c>
      <c r="E23" s="9">
        <f t="shared" si="1"/>
        <v>1.666666667</v>
      </c>
    </row>
    <row r="24">
      <c r="A24" s="14" t="str">
        <f>IFERROR(__xludf.DUMMYFUNCTION("""COMPUTED_VALUE"""),"Antonella P. Ventura")</f>
        <v>Antonella P. Ventura</v>
      </c>
      <c r="B24" s="21">
        <v>5.0</v>
      </c>
      <c r="C24" s="21">
        <v>4.0</v>
      </c>
      <c r="D24" s="21">
        <v>4.0</v>
      </c>
      <c r="E24" s="9">
        <f t="shared" si="1"/>
        <v>4.333333333</v>
      </c>
    </row>
    <row r="25">
      <c r="A25" s="14" t="str">
        <f>IFERROR(__xludf.DUMMYFUNCTION("""COMPUTED_VALUE"""),"Christian Tiu")</f>
        <v>Christian Tiu</v>
      </c>
      <c r="B25" s="21">
        <v>5.0</v>
      </c>
      <c r="C25" s="21">
        <v>5.0</v>
      </c>
      <c r="D25" s="21">
        <v>5.0</v>
      </c>
      <c r="E25" s="9">
        <f t="shared" si="1"/>
        <v>5</v>
      </c>
    </row>
    <row r="26">
      <c r="A26" s="14" t="str">
        <f>IFERROR(__xludf.DUMMYFUNCTION("""COMPUTED_VALUE"""),"Marie Angeli O. Rondilla")</f>
        <v>Marie Angeli O. Rondilla</v>
      </c>
      <c r="B26" s="21">
        <v>5.0</v>
      </c>
      <c r="C26" s="21">
        <v>5.0</v>
      </c>
      <c r="D26" s="21">
        <v>5.0</v>
      </c>
      <c r="E26" s="9">
        <f t="shared" si="1"/>
        <v>5</v>
      </c>
    </row>
    <row r="27">
      <c r="A27" s="14" t="str">
        <f>IFERROR(__xludf.DUMMYFUNCTION("""COMPUTED_VALUE"""),"Margaret Macasiray ")</f>
        <v>Margaret Macasiray </v>
      </c>
      <c r="B27" s="21">
        <v>5.0</v>
      </c>
      <c r="C27" s="21">
        <v>3.0</v>
      </c>
      <c r="D27" s="21">
        <v>4.0</v>
      </c>
      <c r="E27" s="9">
        <f t="shared" si="1"/>
        <v>4</v>
      </c>
    </row>
    <row r="28">
      <c r="A28" s="14" t="str">
        <f>IFERROR(__xludf.DUMMYFUNCTION("""COMPUTED_VALUE"""),"Leila Jasmine P. Gonzales")</f>
        <v>Leila Jasmine P. Gonzales</v>
      </c>
      <c r="B28" s="21">
        <v>3.0</v>
      </c>
      <c r="C28" s="21">
        <v>2.0</v>
      </c>
      <c r="D28" s="21">
        <v>3.0</v>
      </c>
      <c r="E28" s="9">
        <f t="shared" si="1"/>
        <v>2.666666667</v>
      </c>
    </row>
    <row r="29">
      <c r="A29" s="14" t="str">
        <f>IFERROR(__xludf.DUMMYFUNCTION("""COMPUTED_VALUE"""),"Mabel Villanueva")</f>
        <v>Mabel Villanueva</v>
      </c>
      <c r="B29" s="21">
        <v>4.0</v>
      </c>
      <c r="C29" s="21">
        <v>4.0</v>
      </c>
      <c r="D29" s="21">
        <v>4.0</v>
      </c>
      <c r="E29" s="9">
        <f t="shared" si="1"/>
        <v>4</v>
      </c>
    </row>
    <row r="30">
      <c r="A30" s="14" t="str">
        <f>IFERROR(__xludf.DUMMYFUNCTION("""COMPUTED_VALUE"""),"Joaquin Querido")</f>
        <v>Joaquin Querido</v>
      </c>
      <c r="B30" s="21">
        <v>2.0</v>
      </c>
      <c r="C30" s="21">
        <v>2.0</v>
      </c>
      <c r="D30" s="21">
        <v>2.0</v>
      </c>
      <c r="E30" s="9">
        <f t="shared" si="1"/>
        <v>2</v>
      </c>
    </row>
    <row r="31">
      <c r="A31" s="14" t="str">
        <f>IFERROR(__xludf.DUMMYFUNCTION("""COMPUTED_VALUE"""),"Gabrielle Belmonte")</f>
        <v>Gabrielle Belmonte</v>
      </c>
      <c r="B31" s="21">
        <v>4.0</v>
      </c>
      <c r="C31" s="21">
        <v>3.0</v>
      </c>
      <c r="D31" s="21">
        <v>2.0</v>
      </c>
      <c r="E31" s="9">
        <f t="shared" si="1"/>
        <v>3</v>
      </c>
    </row>
    <row r="32">
      <c r="A32" s="14" t="str">
        <f>IFERROR(__xludf.DUMMYFUNCTION("""COMPUTED_VALUE"""),"Skye")</f>
        <v>Skye</v>
      </c>
      <c r="B32" s="21">
        <v>2.0</v>
      </c>
      <c r="C32" s="21">
        <v>2.0</v>
      </c>
      <c r="D32" s="21">
        <v>2.0</v>
      </c>
      <c r="E32" s="9">
        <f t="shared" si="1"/>
        <v>2</v>
      </c>
    </row>
    <row r="33">
      <c r="A33" s="14" t="str">
        <f>IFERROR(__xludf.DUMMYFUNCTION("""COMPUTED_VALUE"""),"Joaquin de Dios")</f>
        <v>Joaquin de Dios</v>
      </c>
      <c r="B33" s="21">
        <v>4.0</v>
      </c>
      <c r="C33" s="21">
        <v>3.0</v>
      </c>
      <c r="D33" s="21">
        <v>3.0</v>
      </c>
      <c r="E33" s="9">
        <f t="shared" si="1"/>
        <v>3.333333333</v>
      </c>
    </row>
    <row r="34">
      <c r="A34" s="14" t="str">
        <f>IFERROR(__xludf.DUMMYFUNCTION("""COMPUTED_VALUE"""),"Alyanna Abear")</f>
        <v>Alyanna Abear</v>
      </c>
      <c r="B34" s="21">
        <v>3.0</v>
      </c>
      <c r="C34" s="21">
        <v>1.0</v>
      </c>
      <c r="D34" s="21">
        <v>1.0</v>
      </c>
      <c r="E34" s="9">
        <f t="shared" si="1"/>
        <v>1.666666667</v>
      </c>
    </row>
    <row r="35">
      <c r="A35" s="14" t="str">
        <f>IFERROR(__xludf.DUMMYFUNCTION("""COMPUTED_VALUE"""),"Rice Brion")</f>
        <v>Rice Brion</v>
      </c>
      <c r="B35" s="21">
        <v>4.0</v>
      </c>
      <c r="C35" s="21">
        <v>4.0</v>
      </c>
      <c r="D35" s="21">
        <v>4.0</v>
      </c>
      <c r="E35" s="9">
        <f t="shared" si="1"/>
        <v>4</v>
      </c>
    </row>
    <row r="36">
      <c r="A36" s="14" t="str">
        <f>IFERROR(__xludf.DUMMYFUNCTION("""COMPUTED_VALUE"""),"Jessa Tan")</f>
        <v>Jessa Tan</v>
      </c>
      <c r="B36" s="21">
        <v>3.0</v>
      </c>
      <c r="C36" s="21">
        <v>4.0</v>
      </c>
      <c r="D36" s="21">
        <v>4.0</v>
      </c>
      <c r="E36" s="9">
        <f t="shared" si="1"/>
        <v>3.666666667</v>
      </c>
    </row>
    <row r="37">
      <c r="A37" s="14" t="str">
        <f>IFERROR(__xludf.DUMMYFUNCTION("""COMPUTED_VALUE"""),"Alyssa Co")</f>
        <v>Alyssa Co</v>
      </c>
      <c r="B37" s="21">
        <v>4.0</v>
      </c>
      <c r="C37" s="21">
        <v>4.0</v>
      </c>
      <c r="D37" s="21">
        <v>2.0</v>
      </c>
      <c r="E37" s="9">
        <f t="shared" si="1"/>
        <v>3.333333333</v>
      </c>
    </row>
    <row r="38">
      <c r="A38" s="14" t="str">
        <f>IFERROR(__xludf.DUMMYFUNCTION("""COMPUTED_VALUE"""),"Kyrene Santos")</f>
        <v>Kyrene Santos</v>
      </c>
      <c r="B38" s="21">
        <v>4.0</v>
      </c>
      <c r="C38" s="21">
        <v>4.0</v>
      </c>
      <c r="D38" s="21">
        <v>4.0</v>
      </c>
      <c r="E38" s="9">
        <f t="shared" si="1"/>
        <v>4</v>
      </c>
    </row>
    <row r="39">
      <c r="A39" s="14" t="str">
        <f>IFERROR(__xludf.DUMMYFUNCTION("""COMPUTED_VALUE"""),"Grace Chan")</f>
        <v>Grace Chan</v>
      </c>
      <c r="B39" s="21">
        <v>1.0</v>
      </c>
      <c r="C39" s="21">
        <v>4.0</v>
      </c>
      <c r="D39" s="21">
        <v>5.0</v>
      </c>
      <c r="E39" s="9">
        <f t="shared" si="1"/>
        <v>3.333333333</v>
      </c>
    </row>
    <row r="40">
      <c r="A40" s="14" t="str">
        <f>IFERROR(__xludf.DUMMYFUNCTION("""COMPUTED_VALUE"""),"Beatrice Pangandian")</f>
        <v>Beatrice Pangandian</v>
      </c>
      <c r="B40" s="21">
        <v>3.0</v>
      </c>
      <c r="C40" s="21">
        <v>3.0</v>
      </c>
      <c r="D40" s="21">
        <v>3.0</v>
      </c>
      <c r="E40" s="9">
        <f t="shared" si="1"/>
        <v>3</v>
      </c>
    </row>
    <row r="41">
      <c r="A41" s="14" t="str">
        <f>IFERROR(__xludf.DUMMYFUNCTION("""COMPUTED_VALUE"""),"Beatrice Santillan")</f>
        <v>Beatrice Santillan</v>
      </c>
      <c r="B41" s="21">
        <v>5.0</v>
      </c>
      <c r="C41" s="21">
        <v>5.0</v>
      </c>
      <c r="D41" s="21">
        <v>5.0</v>
      </c>
      <c r="E41" s="9">
        <f t="shared" si="1"/>
        <v>5</v>
      </c>
    </row>
    <row r="42">
      <c r="A42" s="14" t="str">
        <f>IFERROR(__xludf.DUMMYFUNCTION("""COMPUTED_VALUE"""),"Mathieu Zeph Estacion ")</f>
        <v>Mathieu Zeph Estacion </v>
      </c>
      <c r="B42" s="21">
        <v>2.0</v>
      </c>
      <c r="C42" s="21">
        <v>2.0</v>
      </c>
      <c r="D42" s="21">
        <v>2.0</v>
      </c>
      <c r="E42" s="9">
        <f t="shared" si="1"/>
        <v>2</v>
      </c>
    </row>
    <row r="43">
      <c r="A43" s="14" t="str">
        <f>IFERROR(__xludf.DUMMYFUNCTION("""COMPUTED_VALUE"""),"Andrea Isaac")</f>
        <v>Andrea Isaac</v>
      </c>
      <c r="B43" s="21">
        <v>3.0</v>
      </c>
      <c r="C43" s="21">
        <v>3.0</v>
      </c>
      <c r="D43" s="21">
        <v>4.0</v>
      </c>
      <c r="E43" s="9">
        <f t="shared" si="1"/>
        <v>3.333333333</v>
      </c>
    </row>
    <row r="44">
      <c r="A44" s="14" t="str">
        <f>IFERROR(__xludf.DUMMYFUNCTION("""COMPUTED_VALUE"""),"Martha Olanday ")</f>
        <v>Martha Olanday </v>
      </c>
      <c r="B44" s="21">
        <v>5.0</v>
      </c>
      <c r="C44" s="21">
        <v>3.0</v>
      </c>
      <c r="D44" s="21">
        <v>5.0</v>
      </c>
      <c r="E44" s="9">
        <f t="shared" si="1"/>
        <v>4.333333333</v>
      </c>
    </row>
    <row r="45">
      <c r="A45" s="14" t="str">
        <f>IFERROR(__xludf.DUMMYFUNCTION("""COMPUTED_VALUE"""),"Jeimarson Politico")</f>
        <v>Jeimarson Politico</v>
      </c>
      <c r="B45" s="21">
        <v>4.0</v>
      </c>
      <c r="C45" s="21">
        <v>4.0</v>
      </c>
      <c r="D45" s="21">
        <v>4.0</v>
      </c>
      <c r="E45" s="9">
        <f t="shared" si="1"/>
        <v>4</v>
      </c>
    </row>
    <row r="46">
      <c r="A46" s="14" t="str">
        <f>IFERROR(__xludf.DUMMYFUNCTION("""COMPUTED_VALUE"""),"Sophia Ong :3")</f>
        <v>Sophia Ong :3</v>
      </c>
      <c r="B46" s="21">
        <v>4.0</v>
      </c>
      <c r="C46" s="21">
        <v>3.0</v>
      </c>
      <c r="D46" s="21">
        <v>4.0</v>
      </c>
      <c r="E46" s="9">
        <f t="shared" si="1"/>
        <v>3.666666667</v>
      </c>
    </row>
    <row r="47">
      <c r="A47" s="14" t="str">
        <f>IFERROR(__xludf.DUMMYFUNCTION("""COMPUTED_VALUE"""),"Ashley Cruz")</f>
        <v>Ashley Cruz</v>
      </c>
      <c r="B47" s="21">
        <v>4.0</v>
      </c>
      <c r="C47" s="21">
        <v>2.0</v>
      </c>
      <c r="D47" s="21">
        <v>4.0</v>
      </c>
      <c r="E47" s="9">
        <f t="shared" si="1"/>
        <v>3.333333333</v>
      </c>
    </row>
    <row r="48">
      <c r="A48" s="14" t="str">
        <f>IFERROR(__xludf.DUMMYFUNCTION("""COMPUTED_VALUE"""),"Hillary Regalado")</f>
        <v>Hillary Regalado</v>
      </c>
      <c r="B48" s="21">
        <v>4.0</v>
      </c>
      <c r="C48" s="21">
        <v>2.0</v>
      </c>
      <c r="D48" s="21">
        <v>2.0</v>
      </c>
      <c r="E48" s="9">
        <f t="shared" si="1"/>
        <v>2.666666667</v>
      </c>
    </row>
    <row r="49">
      <c r="A49" s="14" t="str">
        <f>IFERROR(__xludf.DUMMYFUNCTION("""COMPUTED_VALUE"""),"Rai Ledda")</f>
        <v>Rai Ledda</v>
      </c>
      <c r="B49" s="21">
        <v>2.0</v>
      </c>
      <c r="C49" s="21">
        <v>2.0</v>
      </c>
      <c r="D49" s="21">
        <v>2.0</v>
      </c>
      <c r="E49" s="9">
        <f t="shared" si="1"/>
        <v>2</v>
      </c>
    </row>
    <row r="50">
      <c r="A50" s="14" t="str">
        <f>IFERROR(__xludf.DUMMYFUNCTION("""COMPUTED_VALUE"""),"Jeanella P Mangaluz ")</f>
        <v>Jeanella P Mangaluz </v>
      </c>
      <c r="B50" s="21">
        <v>4.0</v>
      </c>
      <c r="C50" s="21">
        <v>4.0</v>
      </c>
      <c r="D50" s="21">
        <v>4.0</v>
      </c>
      <c r="E50" s="9">
        <f t="shared" si="1"/>
        <v>4</v>
      </c>
    </row>
    <row r="51">
      <c r="A51" s="14" t="str">
        <f>IFERROR(__xludf.DUMMYFUNCTION("""COMPUTED_VALUE"""),"Mariana Gardoce")</f>
        <v>Mariana Gardoce</v>
      </c>
      <c r="B51" s="21">
        <v>4.0</v>
      </c>
      <c r="C51" s="21">
        <v>2.0</v>
      </c>
      <c r="D51" s="21">
        <v>4.0</v>
      </c>
      <c r="E51" s="9">
        <f t="shared" si="1"/>
        <v>3.333333333</v>
      </c>
    </row>
    <row r="52">
      <c r="A52" s="14" t="str">
        <f>IFERROR(__xludf.DUMMYFUNCTION("""COMPUTED_VALUE"""),"Erin Ambulo")</f>
        <v>Erin Ambulo</v>
      </c>
      <c r="B52" s="21">
        <v>3.0</v>
      </c>
      <c r="C52" s="21">
        <v>1.0</v>
      </c>
      <c r="D52" s="21">
        <v>1.0</v>
      </c>
      <c r="E52" s="9">
        <f t="shared" si="1"/>
        <v>1.666666667</v>
      </c>
    </row>
    <row r="53">
      <c r="A53" s="19" t="str">
        <f>IFERROR(__xludf.DUMMYFUNCTION("""COMPUTED_VALUE"""),"Rosemarie Sy")</f>
        <v>Rosemarie Sy</v>
      </c>
      <c r="B53" s="21">
        <v>1.0</v>
      </c>
      <c r="C53" s="21">
        <v>1.0</v>
      </c>
      <c r="D53" s="21">
        <v>1.0</v>
      </c>
      <c r="E53" s="9">
        <f t="shared" si="1"/>
        <v>1</v>
      </c>
    </row>
    <row r="54">
      <c r="A54" s="19" t="str">
        <f>IFERROR(__xludf.DUMMYFUNCTION("""COMPUTED_VALUE"""),"Andie")</f>
        <v>Andie</v>
      </c>
      <c r="B54" s="21">
        <v>1.0</v>
      </c>
      <c r="C54" s="21">
        <v>1.0</v>
      </c>
      <c r="D54" s="21">
        <v>1.0</v>
      </c>
      <c r="E54" s="9">
        <f t="shared" si="1"/>
        <v>1</v>
      </c>
    </row>
    <row r="55">
      <c r="A55" s="19" t="str">
        <f>IFERROR(__xludf.DUMMYFUNCTION("""COMPUTED_VALUE"""),"Leslie Joy Gutierrez")</f>
        <v>Leslie Joy Gutierrez</v>
      </c>
      <c r="B55" s="21">
        <v>3.0</v>
      </c>
      <c r="C55" s="21">
        <v>3.0</v>
      </c>
      <c r="D55" s="21">
        <v>2.0</v>
      </c>
      <c r="E55" s="9">
        <f t="shared" si="1"/>
        <v>2.666666667</v>
      </c>
    </row>
    <row r="56">
      <c r="A56" s="19" t="str">
        <f>IFERROR(__xludf.DUMMYFUNCTION("""COMPUTED_VALUE"""),"Stephen Sison")</f>
        <v>Stephen Sison</v>
      </c>
      <c r="B56" s="21">
        <v>1.0</v>
      </c>
      <c r="C56" s="21">
        <v>1.0</v>
      </c>
      <c r="D56" s="21">
        <v>3.0</v>
      </c>
      <c r="E56" s="9">
        <f t="shared" si="1"/>
        <v>1.666666667</v>
      </c>
    </row>
    <row r="57">
      <c r="A57" s="19" t="str">
        <f>IFERROR(__xludf.DUMMYFUNCTION("""COMPUTED_VALUE"""),"Creesian Skeen Villaruel")</f>
        <v>Creesian Skeen Villaruel</v>
      </c>
      <c r="B57" s="21">
        <v>3.0</v>
      </c>
      <c r="C57" s="21">
        <v>4.0</v>
      </c>
      <c r="D57" s="21">
        <v>4.0</v>
      </c>
      <c r="E57" s="9">
        <f t="shared" si="1"/>
        <v>3.666666667</v>
      </c>
    </row>
    <row r="58">
      <c r="A58" s="19" t="str">
        <f>IFERROR(__xludf.DUMMYFUNCTION("""COMPUTED_VALUE"""),"Emilio Anton T. Bello")</f>
        <v>Emilio Anton T. Bello</v>
      </c>
      <c r="B58" s="21">
        <v>5.0</v>
      </c>
      <c r="C58" s="21">
        <v>3.0</v>
      </c>
      <c r="D58" s="21">
        <v>5.0</v>
      </c>
      <c r="E58" s="9">
        <f t="shared" si="1"/>
        <v>4.333333333</v>
      </c>
    </row>
    <row r="59">
      <c r="A59" s="19" t="str">
        <f>IFERROR(__xludf.DUMMYFUNCTION("""COMPUTED_VALUE"""),"Julia Badiola")</f>
        <v>Julia Badiola</v>
      </c>
      <c r="B59" s="21">
        <v>4.0</v>
      </c>
      <c r="C59" s="21">
        <v>4.0</v>
      </c>
      <c r="D59" s="21">
        <v>4.0</v>
      </c>
      <c r="E59" s="9">
        <f t="shared" si="1"/>
        <v>4</v>
      </c>
    </row>
    <row r="60">
      <c r="A60" s="19" t="str">
        <f>IFERROR(__xludf.DUMMYFUNCTION("""COMPUTED_VALUE"""),"Ella Sario")</f>
        <v>Ella Sario</v>
      </c>
      <c r="B60" s="21">
        <v>2.0</v>
      </c>
      <c r="C60" s="21">
        <v>2.0</v>
      </c>
      <c r="D60" s="21">
        <v>2.0</v>
      </c>
      <c r="E60" s="9">
        <f t="shared" si="1"/>
        <v>2</v>
      </c>
    </row>
    <row r="61">
      <c r="A61" s="19" t="str">
        <f>IFERROR(__xludf.DUMMYFUNCTION("""COMPUTED_VALUE"""),"Dana Salvador")</f>
        <v>Dana Salvador</v>
      </c>
      <c r="B61" s="21">
        <v>5.0</v>
      </c>
      <c r="C61" s="21">
        <v>5.0</v>
      </c>
      <c r="D61" s="21">
        <v>5.0</v>
      </c>
      <c r="E61" s="9">
        <f t="shared" si="1"/>
        <v>5</v>
      </c>
    </row>
    <row r="62">
      <c r="A62" s="19" t="str">
        <f>IFERROR(__xludf.DUMMYFUNCTION("""COMPUTED_VALUE"""),"Melissa Togle")</f>
        <v>Melissa Togle</v>
      </c>
      <c r="B62" s="21">
        <v>4.0</v>
      </c>
      <c r="C62" s="21">
        <v>4.0</v>
      </c>
      <c r="D62" s="21">
        <v>5.0</v>
      </c>
      <c r="E62" s="9">
        <f t="shared" si="1"/>
        <v>4.333333333</v>
      </c>
    </row>
    <row r="63">
      <c r="A63" s="19" t="str">
        <f>IFERROR(__xludf.DUMMYFUNCTION("""COMPUTED_VALUE"""),"Trisha")</f>
        <v>Trisha</v>
      </c>
      <c r="B63" s="21">
        <v>3.0</v>
      </c>
      <c r="C63" s="21">
        <v>2.0</v>
      </c>
      <c r="D63" s="21">
        <v>3.0</v>
      </c>
      <c r="E63" s="9">
        <f t="shared" si="1"/>
        <v>2.666666667</v>
      </c>
    </row>
    <row r="64">
      <c r="A64" s="19" t="str">
        <f>IFERROR(__xludf.DUMMYFUNCTION("""COMPUTED_VALUE"""),"Jerry Jerald")</f>
        <v>Jerry Jerald</v>
      </c>
      <c r="B64" s="21">
        <v>3.0</v>
      </c>
      <c r="C64" s="21">
        <v>4.0</v>
      </c>
      <c r="D64" s="21">
        <v>3.0</v>
      </c>
      <c r="E64" s="9">
        <f t="shared" si="1"/>
        <v>3.333333333</v>
      </c>
    </row>
    <row r="65">
      <c r="A65" s="19" t="str">
        <f>IFERROR(__xludf.DUMMYFUNCTION("""COMPUTED_VALUE"""),"Pierre Matthews Delos reyes ")</f>
        <v>Pierre Matthews Delos reyes </v>
      </c>
      <c r="B65" s="21">
        <v>2.0</v>
      </c>
      <c r="C65" s="21">
        <v>1.0</v>
      </c>
      <c r="D65" s="21">
        <v>4.0</v>
      </c>
      <c r="E65" s="9">
        <f t="shared" si="1"/>
        <v>2.333333333</v>
      </c>
    </row>
    <row r="66">
      <c r="A66" s="19" t="str">
        <f>IFERROR(__xludf.DUMMYFUNCTION("""COMPUTED_VALUE"""),"Ivan Murray D Solimen")</f>
        <v>Ivan Murray D Solimen</v>
      </c>
      <c r="B66" s="18">
        <f>IFERROR(__xludf.DUMMYFUNCTION("IMPORTRANGE(""https://docs.google.com/spreadsheets/d/1lKPaQGUu6PjrJXf-ZQFt7O-rPfdo4cQGZ8e_vXaoXuM/edit?resourcekey#gid=725040286"",""RESPONSES!BG66:BG101"")"),3.0)</f>
        <v>3</v>
      </c>
      <c r="C66" s="18">
        <f>IFERROR(__xludf.DUMMYFUNCTION("IMPORTRANGE(""https://docs.google.com/spreadsheets/d/1lKPaQGUu6PjrJXf-ZQFt7O-rPfdo4cQGZ8e_vXaoXuM/edit?resourcekey#gid=725040286"",""RESPONSES!BH66:BH101"")"),4.0)</f>
        <v>4</v>
      </c>
      <c r="D66" s="18">
        <f>IFERROR(__xludf.DUMMYFUNCTION("IMPORTRANGE(""https://docs.google.com/spreadsheets/d/1lKPaQGUu6PjrJXf-ZQFt7O-rPfdo4cQGZ8e_vXaoXuM/edit?resourcekey#gid=725040286"",""RESPONSES!BI66:BI101"")"),4.0)</f>
        <v>4</v>
      </c>
      <c r="E66" s="9">
        <f t="shared" si="1"/>
        <v>3.666666667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IFERROR(__xludf.DUMMYFUNCTION("""COMPUTED_VALUE"""),2.0)</f>
        <v>2</v>
      </c>
      <c r="C67" s="9">
        <f>IFERROR(__xludf.DUMMYFUNCTION("""COMPUTED_VALUE"""),2.0)</f>
        <v>2</v>
      </c>
      <c r="D67" s="9">
        <f>IFERROR(__xludf.DUMMYFUNCTION("""COMPUTED_VALUE"""),2.0)</f>
        <v>2</v>
      </c>
      <c r="E67" s="9">
        <f t="shared" si="1"/>
        <v>2</v>
      </c>
    </row>
    <row r="68">
      <c r="A68" s="19" t="str">
        <f>IFERROR(__xludf.DUMMYFUNCTION("""COMPUTED_VALUE"""),"Tom ")</f>
        <v>Tom </v>
      </c>
      <c r="B68" s="9">
        <f>IFERROR(__xludf.DUMMYFUNCTION("""COMPUTED_VALUE"""),5.0)</f>
        <v>5</v>
      </c>
      <c r="C68" s="9">
        <f>IFERROR(__xludf.DUMMYFUNCTION("""COMPUTED_VALUE"""),3.0)</f>
        <v>3</v>
      </c>
      <c r="D68" s="9">
        <f>IFERROR(__xludf.DUMMYFUNCTION("""COMPUTED_VALUE"""),3.0)</f>
        <v>3</v>
      </c>
      <c r="E68" s="9">
        <f t="shared" si="1"/>
        <v>3.666666667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IFERROR(__xludf.DUMMYFUNCTION("""COMPUTED_VALUE"""),3.0)</f>
        <v>3</v>
      </c>
      <c r="C69" s="9">
        <f>IFERROR(__xludf.DUMMYFUNCTION("""COMPUTED_VALUE"""),2.0)</f>
        <v>2</v>
      </c>
      <c r="D69" s="9">
        <f>IFERROR(__xludf.DUMMYFUNCTION("""COMPUTED_VALUE"""),2.0)</f>
        <v>2</v>
      </c>
      <c r="E69" s="9">
        <f t="shared" si="1"/>
        <v>2.333333333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IFERROR(__xludf.DUMMYFUNCTION("""COMPUTED_VALUE"""),4.0)</f>
        <v>4</v>
      </c>
      <c r="C70" s="9">
        <f>IFERROR(__xludf.DUMMYFUNCTION("""COMPUTED_VALUE"""),3.0)</f>
        <v>3</v>
      </c>
      <c r="D70" s="9">
        <f>IFERROR(__xludf.DUMMYFUNCTION("""COMPUTED_VALUE"""),3.0)</f>
        <v>3</v>
      </c>
      <c r="E70" s="9">
        <f t="shared" si="1"/>
        <v>3.333333333</v>
      </c>
    </row>
    <row r="71">
      <c r="A71" s="19" t="str">
        <f>IFERROR(__xludf.DUMMYFUNCTION("""COMPUTED_VALUE"""),"Faith")</f>
        <v>Faith</v>
      </c>
      <c r="B71" s="9">
        <f>IFERROR(__xludf.DUMMYFUNCTION("""COMPUTED_VALUE"""),2.0)</f>
        <v>2</v>
      </c>
      <c r="C71" s="9">
        <f>IFERROR(__xludf.DUMMYFUNCTION("""COMPUTED_VALUE"""),2.0)</f>
        <v>2</v>
      </c>
      <c r="D71" s="9">
        <f>IFERROR(__xludf.DUMMYFUNCTION("""COMPUTED_VALUE"""),2.0)</f>
        <v>2</v>
      </c>
      <c r="E71" s="9">
        <f t="shared" si="1"/>
        <v>2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IFERROR(__xludf.DUMMYFUNCTION("""COMPUTED_VALUE"""),2.0)</f>
        <v>2</v>
      </c>
      <c r="C72" s="9">
        <f>IFERROR(__xludf.DUMMYFUNCTION("""COMPUTED_VALUE"""),1.0)</f>
        <v>1</v>
      </c>
      <c r="D72" s="9">
        <f>IFERROR(__xludf.DUMMYFUNCTION("""COMPUTED_VALUE"""),1.0)</f>
        <v>1</v>
      </c>
      <c r="E72" s="9">
        <f t="shared" si="1"/>
        <v>1.333333333</v>
      </c>
    </row>
    <row r="73">
      <c r="A73" s="19" t="str">
        <f>IFERROR(__xludf.DUMMYFUNCTION("""COMPUTED_VALUE"""),"Robee Ng")</f>
        <v>Robee Ng</v>
      </c>
      <c r="B73" s="9">
        <f>IFERROR(__xludf.DUMMYFUNCTION("""COMPUTED_VALUE"""),3.0)</f>
        <v>3</v>
      </c>
      <c r="C73" s="9">
        <f>IFERROR(__xludf.DUMMYFUNCTION("""COMPUTED_VALUE"""),2.0)</f>
        <v>2</v>
      </c>
      <c r="D73" s="9">
        <f>IFERROR(__xludf.DUMMYFUNCTION("""COMPUTED_VALUE"""),4.0)</f>
        <v>4</v>
      </c>
      <c r="E73" s="9">
        <f t="shared" si="1"/>
        <v>3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IFERROR(__xludf.DUMMYFUNCTION("""COMPUTED_VALUE"""),2.0)</f>
        <v>2</v>
      </c>
      <c r="C74" s="9">
        <f>IFERROR(__xludf.DUMMYFUNCTION("""COMPUTED_VALUE"""),3.0)</f>
        <v>3</v>
      </c>
      <c r="D74" s="9">
        <f>IFERROR(__xludf.DUMMYFUNCTION("""COMPUTED_VALUE"""),3.0)</f>
        <v>3</v>
      </c>
      <c r="E74" s="9">
        <f t="shared" si="1"/>
        <v>2.666666667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IFERROR(__xludf.DUMMYFUNCTION("""COMPUTED_VALUE"""),2.0)</f>
        <v>2</v>
      </c>
      <c r="C75" s="9">
        <f>IFERROR(__xludf.DUMMYFUNCTION("""COMPUTED_VALUE"""),3.0)</f>
        <v>3</v>
      </c>
      <c r="D75" s="9">
        <f>IFERROR(__xludf.DUMMYFUNCTION("""COMPUTED_VALUE"""),3.0)</f>
        <v>3</v>
      </c>
      <c r="E75" s="9">
        <f t="shared" si="1"/>
        <v>2.666666667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IFERROR(__xludf.DUMMYFUNCTION("""COMPUTED_VALUE"""),3.0)</f>
        <v>3</v>
      </c>
      <c r="C76" s="9">
        <f>IFERROR(__xludf.DUMMYFUNCTION("""COMPUTED_VALUE"""),4.0)</f>
        <v>4</v>
      </c>
      <c r="D76" s="9">
        <f>IFERROR(__xludf.DUMMYFUNCTION("""COMPUTED_VALUE"""),4.0)</f>
        <v>4</v>
      </c>
      <c r="E76" s="9">
        <f t="shared" si="1"/>
        <v>3.666666667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IFERROR(__xludf.DUMMYFUNCTION("""COMPUTED_VALUE"""),1.0)</f>
        <v>1</v>
      </c>
      <c r="C77" s="9">
        <f>IFERROR(__xludf.DUMMYFUNCTION("""COMPUTED_VALUE"""),1.0)</f>
        <v>1</v>
      </c>
      <c r="D77" s="9">
        <f>IFERROR(__xludf.DUMMYFUNCTION("""COMPUTED_VALUE"""),1.0)</f>
        <v>1</v>
      </c>
      <c r="E77" s="9">
        <f t="shared" si="1"/>
        <v>1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IFERROR(__xludf.DUMMYFUNCTION("""COMPUTED_VALUE"""),4.0)</f>
        <v>4</v>
      </c>
      <c r="C78" s="9">
        <f>IFERROR(__xludf.DUMMYFUNCTION("""COMPUTED_VALUE"""),2.0)</f>
        <v>2</v>
      </c>
      <c r="D78" s="9">
        <f>IFERROR(__xludf.DUMMYFUNCTION("""COMPUTED_VALUE"""),1.0)</f>
        <v>1</v>
      </c>
      <c r="E78" s="9">
        <f t="shared" si="1"/>
        <v>2.333333333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IFERROR(__xludf.DUMMYFUNCTION("""COMPUTED_VALUE"""),4.0)</f>
        <v>4</v>
      </c>
      <c r="C79" s="9">
        <f>IFERROR(__xludf.DUMMYFUNCTION("""COMPUTED_VALUE"""),4.0)</f>
        <v>4</v>
      </c>
      <c r="D79" s="9">
        <f>IFERROR(__xludf.DUMMYFUNCTION("""COMPUTED_VALUE"""),4.0)</f>
        <v>4</v>
      </c>
      <c r="E79" s="9">
        <f t="shared" si="1"/>
        <v>4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IFERROR(__xludf.DUMMYFUNCTION("""COMPUTED_VALUE"""),4.0)</f>
        <v>4</v>
      </c>
      <c r="C80" s="9">
        <f>IFERROR(__xludf.DUMMYFUNCTION("""COMPUTED_VALUE"""),5.0)</f>
        <v>5</v>
      </c>
      <c r="D80" s="9">
        <f>IFERROR(__xludf.DUMMYFUNCTION("""COMPUTED_VALUE"""),3.0)</f>
        <v>3</v>
      </c>
      <c r="E80" s="9">
        <f t="shared" si="1"/>
        <v>4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IFERROR(__xludf.DUMMYFUNCTION("""COMPUTED_VALUE"""),5.0)</f>
        <v>5</v>
      </c>
      <c r="C81" s="9">
        <f>IFERROR(__xludf.DUMMYFUNCTION("""COMPUTED_VALUE"""),4.0)</f>
        <v>4</v>
      </c>
      <c r="D81" s="9">
        <f>IFERROR(__xludf.DUMMYFUNCTION("""COMPUTED_VALUE"""),2.0)</f>
        <v>2</v>
      </c>
      <c r="E81" s="9">
        <f t="shared" si="1"/>
        <v>3.666666667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IFERROR(__xludf.DUMMYFUNCTION("""COMPUTED_VALUE"""),4.0)</f>
        <v>4</v>
      </c>
      <c r="C82" s="9">
        <f>IFERROR(__xludf.DUMMYFUNCTION("""COMPUTED_VALUE"""),4.0)</f>
        <v>4</v>
      </c>
      <c r="D82" s="9">
        <f>IFERROR(__xludf.DUMMYFUNCTION("""COMPUTED_VALUE"""),4.0)</f>
        <v>4</v>
      </c>
      <c r="E82" s="9">
        <f t="shared" si="1"/>
        <v>4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IFERROR(__xludf.DUMMYFUNCTION("""COMPUTED_VALUE"""),3.0)</f>
        <v>3</v>
      </c>
      <c r="C83" s="9">
        <f>IFERROR(__xludf.DUMMYFUNCTION("""COMPUTED_VALUE"""),4.0)</f>
        <v>4</v>
      </c>
      <c r="D83" s="9">
        <f>IFERROR(__xludf.DUMMYFUNCTION("""COMPUTED_VALUE"""),4.0)</f>
        <v>4</v>
      </c>
      <c r="E83" s="9">
        <f t="shared" si="1"/>
        <v>3.666666667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IFERROR(__xludf.DUMMYFUNCTION("""COMPUTED_VALUE"""),3.0)</f>
        <v>3</v>
      </c>
      <c r="C84" s="9">
        <f>IFERROR(__xludf.DUMMYFUNCTION("""COMPUTED_VALUE"""),3.0)</f>
        <v>3</v>
      </c>
      <c r="D84" s="9">
        <f>IFERROR(__xludf.DUMMYFUNCTION("""COMPUTED_VALUE"""),3.0)</f>
        <v>3</v>
      </c>
      <c r="E84" s="9">
        <f t="shared" si="1"/>
        <v>3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IFERROR(__xludf.DUMMYFUNCTION("""COMPUTED_VALUE"""),4.0)</f>
        <v>4</v>
      </c>
      <c r="C85" s="9">
        <f>IFERROR(__xludf.DUMMYFUNCTION("""COMPUTED_VALUE"""),4.0)</f>
        <v>4</v>
      </c>
      <c r="D85" s="9">
        <f>IFERROR(__xludf.DUMMYFUNCTION("""COMPUTED_VALUE"""),4.0)</f>
        <v>4</v>
      </c>
      <c r="E85" s="9">
        <f t="shared" si="1"/>
        <v>4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IFERROR(__xludf.DUMMYFUNCTION("""COMPUTED_VALUE"""),3.0)</f>
        <v>3</v>
      </c>
      <c r="C86" s="9">
        <f>IFERROR(__xludf.DUMMYFUNCTION("""COMPUTED_VALUE"""),3.0)</f>
        <v>3</v>
      </c>
      <c r="D86" s="9">
        <f>IFERROR(__xludf.DUMMYFUNCTION("""COMPUTED_VALUE"""),3.0)</f>
        <v>3</v>
      </c>
      <c r="E86" s="9">
        <f t="shared" si="1"/>
        <v>3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IFERROR(__xludf.DUMMYFUNCTION("""COMPUTED_VALUE"""),4.0)</f>
        <v>4</v>
      </c>
      <c r="C87" s="9">
        <f>IFERROR(__xludf.DUMMYFUNCTION("""COMPUTED_VALUE"""),4.0)</f>
        <v>4</v>
      </c>
      <c r="D87" s="9">
        <f>IFERROR(__xludf.DUMMYFUNCTION("""COMPUTED_VALUE"""),3.0)</f>
        <v>3</v>
      </c>
      <c r="E87" s="9">
        <f t="shared" si="1"/>
        <v>3.666666667</v>
      </c>
    </row>
    <row r="88">
      <c r="A88" s="19" t="str">
        <f>IFERROR(__xludf.DUMMYFUNCTION("""COMPUTED_VALUE"""),"AJ")</f>
        <v>AJ</v>
      </c>
      <c r="B88" s="9">
        <f>IFERROR(__xludf.DUMMYFUNCTION("""COMPUTED_VALUE"""),4.0)</f>
        <v>4</v>
      </c>
      <c r="C88" s="9">
        <f>IFERROR(__xludf.DUMMYFUNCTION("""COMPUTED_VALUE"""),5.0)</f>
        <v>5</v>
      </c>
      <c r="D88" s="9">
        <f>IFERROR(__xludf.DUMMYFUNCTION("""COMPUTED_VALUE"""),3.0)</f>
        <v>3</v>
      </c>
      <c r="E88" s="9">
        <f t="shared" si="1"/>
        <v>4</v>
      </c>
    </row>
    <row r="89">
      <c r="A89" s="19" t="str">
        <f>IFERROR(__xludf.DUMMYFUNCTION("""COMPUTED_VALUE"""),"Rachel")</f>
        <v>Rachel</v>
      </c>
      <c r="B89" s="9">
        <f>IFERROR(__xludf.DUMMYFUNCTION("""COMPUTED_VALUE"""),4.0)</f>
        <v>4</v>
      </c>
      <c r="C89" s="9">
        <f>IFERROR(__xludf.DUMMYFUNCTION("""COMPUTED_VALUE"""),4.0)</f>
        <v>4</v>
      </c>
      <c r="D89" s="9">
        <f>IFERROR(__xludf.DUMMYFUNCTION("""COMPUTED_VALUE"""),4.0)</f>
        <v>4</v>
      </c>
      <c r="E89" s="9">
        <f t="shared" si="1"/>
        <v>4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IFERROR(__xludf.DUMMYFUNCTION("""COMPUTED_VALUE"""),5.0)</f>
        <v>5</v>
      </c>
      <c r="E90" s="9">
        <f t="shared" si="1"/>
        <v>5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IFERROR(__xludf.DUMMYFUNCTION("""COMPUTED_VALUE"""),4.0)</f>
        <v>4</v>
      </c>
      <c r="C91" s="9">
        <f>IFERROR(__xludf.DUMMYFUNCTION("""COMPUTED_VALUE"""),2.0)</f>
        <v>2</v>
      </c>
      <c r="D91" s="9">
        <f>IFERROR(__xludf.DUMMYFUNCTION("""COMPUTED_VALUE"""),3.0)</f>
        <v>3</v>
      </c>
      <c r="E91" s="9">
        <f t="shared" si="1"/>
        <v>3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IFERROR(__xludf.DUMMYFUNCTION("""COMPUTED_VALUE"""),3.0)</f>
        <v>3</v>
      </c>
      <c r="C92" s="9">
        <f>IFERROR(__xludf.DUMMYFUNCTION("""COMPUTED_VALUE"""),3.0)</f>
        <v>3</v>
      </c>
      <c r="D92" s="9">
        <f>IFERROR(__xludf.DUMMYFUNCTION("""COMPUTED_VALUE"""),4.0)</f>
        <v>4</v>
      </c>
      <c r="E92" s="9">
        <f t="shared" si="1"/>
        <v>3.333333333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IFERROR(__xludf.DUMMYFUNCTION("""COMPUTED_VALUE"""),4.0)</f>
        <v>4</v>
      </c>
      <c r="C93" s="9">
        <f>IFERROR(__xludf.DUMMYFUNCTION("""COMPUTED_VALUE"""),2.0)</f>
        <v>2</v>
      </c>
      <c r="D93" s="9">
        <f>IFERROR(__xludf.DUMMYFUNCTION("""COMPUTED_VALUE"""),3.0)</f>
        <v>3</v>
      </c>
      <c r="E93" s="9">
        <f t="shared" si="1"/>
        <v>3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IFERROR(__xludf.DUMMYFUNCTION("""COMPUTED_VALUE"""),2.0)</f>
        <v>2</v>
      </c>
      <c r="C94" s="9">
        <f>IFERROR(__xludf.DUMMYFUNCTION("""COMPUTED_VALUE"""),4.0)</f>
        <v>4</v>
      </c>
      <c r="D94" s="9">
        <f>IFERROR(__xludf.DUMMYFUNCTION("""COMPUTED_VALUE"""),4.0)</f>
        <v>4</v>
      </c>
      <c r="E94" s="9">
        <f t="shared" si="1"/>
        <v>3.333333333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IFERROR(__xludf.DUMMYFUNCTION("""COMPUTED_VALUE"""),4.0)</f>
        <v>4</v>
      </c>
      <c r="C95" s="9">
        <f>IFERROR(__xludf.DUMMYFUNCTION("""COMPUTED_VALUE"""),4.0)</f>
        <v>4</v>
      </c>
      <c r="D95" s="9">
        <f>IFERROR(__xludf.DUMMYFUNCTION("""COMPUTED_VALUE"""),5.0)</f>
        <v>5</v>
      </c>
      <c r="E95" s="9">
        <f t="shared" si="1"/>
        <v>4.333333333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IFERROR(__xludf.DUMMYFUNCTION("""COMPUTED_VALUE"""),4.0)</f>
        <v>4</v>
      </c>
      <c r="C96" s="9">
        <f>IFERROR(__xludf.DUMMYFUNCTION("""COMPUTED_VALUE"""),3.0)</f>
        <v>3</v>
      </c>
      <c r="D96" s="9">
        <f>IFERROR(__xludf.DUMMYFUNCTION("""COMPUTED_VALUE"""),3.0)</f>
        <v>3</v>
      </c>
      <c r="E96" s="9">
        <f t="shared" si="1"/>
        <v>3.333333333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IFERROR(__xludf.DUMMYFUNCTION("""COMPUTED_VALUE"""),2.0)</f>
        <v>2</v>
      </c>
      <c r="C97" s="9">
        <f>IFERROR(__xludf.DUMMYFUNCTION("""COMPUTED_VALUE"""),2.0)</f>
        <v>2</v>
      </c>
      <c r="D97" s="9">
        <f>IFERROR(__xludf.DUMMYFUNCTION("""COMPUTED_VALUE"""),4.0)</f>
        <v>4</v>
      </c>
      <c r="E97" s="9">
        <f t="shared" si="1"/>
        <v>2.666666667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IFERROR(__xludf.DUMMYFUNCTION("""COMPUTED_VALUE"""),2.0)</f>
        <v>2</v>
      </c>
      <c r="C98" s="9">
        <f>IFERROR(__xludf.DUMMYFUNCTION("""COMPUTED_VALUE"""),2.0)</f>
        <v>2</v>
      </c>
      <c r="D98" s="9">
        <f>IFERROR(__xludf.DUMMYFUNCTION("""COMPUTED_VALUE"""),2.0)</f>
        <v>2</v>
      </c>
      <c r="E98" s="9">
        <f t="shared" si="1"/>
        <v>2</v>
      </c>
    </row>
    <row r="99">
      <c r="A99" s="19" t="str">
        <f>IFERROR(__xludf.DUMMYFUNCTION("""COMPUTED_VALUE"""),"Zaza")</f>
        <v>Zaza</v>
      </c>
      <c r="B99" s="9">
        <f>IFERROR(__xludf.DUMMYFUNCTION("""COMPUTED_VALUE"""),3.0)</f>
        <v>3</v>
      </c>
      <c r="C99" s="9">
        <f>IFERROR(__xludf.DUMMYFUNCTION("""COMPUTED_VALUE"""),2.0)</f>
        <v>2</v>
      </c>
      <c r="D99" s="9">
        <f>IFERROR(__xludf.DUMMYFUNCTION("""COMPUTED_VALUE"""),3.0)</f>
        <v>3</v>
      </c>
      <c r="E99" s="9">
        <f t="shared" si="1"/>
        <v>2.666666667</v>
      </c>
    </row>
    <row r="100">
      <c r="A100" s="19" t="str">
        <f>IFERROR(__xludf.DUMMYFUNCTION("""COMPUTED_VALUE"""),"Olivia")</f>
        <v>Olivia</v>
      </c>
      <c r="B100" s="9">
        <f>IFERROR(__xludf.DUMMYFUNCTION("""COMPUTED_VALUE"""),2.0)</f>
        <v>2</v>
      </c>
      <c r="C100" s="9">
        <f>IFERROR(__xludf.DUMMYFUNCTION("""COMPUTED_VALUE"""),3.0)</f>
        <v>3</v>
      </c>
      <c r="D100" s="9">
        <f>IFERROR(__xludf.DUMMYFUNCTION("""COMPUTED_VALUE"""),3.0)</f>
        <v>3</v>
      </c>
      <c r="E100" s="9">
        <f t="shared" si="1"/>
        <v>2.666666667</v>
      </c>
    </row>
    <row r="101">
      <c r="A101" s="19" t="str">
        <f>IFERROR(__xludf.DUMMYFUNCTION("""COMPUTED_VALUE"""),"Rach")</f>
        <v>Rach</v>
      </c>
      <c r="B101" s="9">
        <f>IFERROR(__xludf.DUMMYFUNCTION("""COMPUTED_VALUE"""),5.0)</f>
        <v>5</v>
      </c>
      <c r="C101" s="9">
        <f>IFERROR(__xludf.DUMMYFUNCTION("""COMPUTED_VALUE"""),5.0)</f>
        <v>5</v>
      </c>
      <c r="D101" s="9">
        <f>IFERROR(__xludf.DUMMYFUNCTION("""COMPUTED_VALUE"""),5.0)</f>
        <v>5</v>
      </c>
      <c r="E101" s="9">
        <f t="shared" si="1"/>
        <v>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  <col customWidth="1" min="3" max="4" width="25.38"/>
    <col customWidth="1" min="5" max="6" width="25.5"/>
    <col customWidth="1" min="7" max="8" width="25.38"/>
  </cols>
  <sheetData>
    <row r="1" ht="70.5" customHeight="1">
      <c r="A1" s="11" t="s">
        <v>0</v>
      </c>
      <c r="B1" s="11" t="s">
        <v>168</v>
      </c>
      <c r="C1" s="11" t="s">
        <v>169</v>
      </c>
      <c r="D1" s="11" t="s">
        <v>170</v>
      </c>
      <c r="E1" s="11" t="s">
        <v>171</v>
      </c>
      <c r="F1" s="11" t="s">
        <v>172</v>
      </c>
      <c r="G1" s="11" t="s">
        <v>173</v>
      </c>
      <c r="H1" s="11" t="s">
        <v>174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14" t="s">
        <v>175</v>
      </c>
      <c r="C2" s="31"/>
      <c r="D2" s="31"/>
      <c r="E2" s="31"/>
      <c r="F2" s="31"/>
      <c r="G2" s="31"/>
      <c r="H2" s="31"/>
    </row>
    <row r="3">
      <c r="A3" s="14" t="str">
        <f>IFERROR(__xludf.DUMMYFUNCTION("""COMPUTED_VALUE"""),"Bea Jose")</f>
        <v>Bea Jose</v>
      </c>
      <c r="B3" s="14" t="s">
        <v>176</v>
      </c>
      <c r="C3" s="32"/>
      <c r="D3" s="19"/>
      <c r="E3" s="19"/>
      <c r="F3" s="19"/>
      <c r="G3" s="19"/>
      <c r="H3" s="32"/>
    </row>
    <row r="4">
      <c r="A4" s="14" t="str">
        <f>IFERROR(__xludf.DUMMYFUNCTION("""COMPUTED_VALUE"""),"Julia Nevares")</f>
        <v>Julia Nevares</v>
      </c>
      <c r="B4" s="14" t="s">
        <v>175</v>
      </c>
      <c r="C4" s="33"/>
      <c r="D4" s="33"/>
      <c r="E4" s="33"/>
      <c r="F4" s="33"/>
      <c r="G4" s="31"/>
      <c r="H4" s="31"/>
    </row>
    <row r="5">
      <c r="A5" s="14" t="str">
        <f>IFERROR(__xludf.DUMMYFUNCTION("""COMPUTED_VALUE"""),"Martin Ramos")</f>
        <v>Martin Ramos</v>
      </c>
      <c r="B5" s="14" t="s">
        <v>175</v>
      </c>
      <c r="C5" s="33"/>
      <c r="D5" s="33"/>
      <c r="E5" s="33"/>
      <c r="F5" s="33"/>
      <c r="G5" s="31"/>
      <c r="H5" s="31"/>
    </row>
    <row r="6">
      <c r="A6" s="14" t="str">
        <f>IFERROR(__xludf.DUMMYFUNCTION("""COMPUTED_VALUE"""),"Kirsten Segui")</f>
        <v>Kirsten Segui</v>
      </c>
      <c r="B6" s="14" t="s">
        <v>177</v>
      </c>
      <c r="C6" s="32"/>
      <c r="D6" s="19"/>
      <c r="E6" s="19"/>
      <c r="F6" s="19"/>
      <c r="G6" s="19"/>
      <c r="H6" s="19"/>
    </row>
    <row r="7">
      <c r="A7" s="14" t="str">
        <f>IFERROR(__xludf.DUMMYFUNCTION("""COMPUTED_VALUE"""),"Therese Paps")</f>
        <v>Therese Paps</v>
      </c>
      <c r="B7" s="14" t="s">
        <v>178</v>
      </c>
      <c r="C7" s="19"/>
      <c r="D7" s="32"/>
      <c r="E7" s="32"/>
      <c r="F7" s="19"/>
      <c r="G7" s="19"/>
      <c r="H7" s="19"/>
    </row>
    <row r="8">
      <c r="A8" s="14" t="str">
        <f>IFERROR(__xludf.DUMMYFUNCTION("""COMPUTED_VALUE"""),"Joaquin Alfonso R. Pelea")</f>
        <v>Joaquin Alfonso R. Pelea</v>
      </c>
      <c r="B8" s="14" t="s">
        <v>179</v>
      </c>
      <c r="C8" s="19"/>
      <c r="D8" s="19"/>
      <c r="E8" s="19"/>
      <c r="F8" s="19"/>
      <c r="G8" s="32"/>
      <c r="H8" s="19"/>
    </row>
    <row r="9">
      <c r="A9" s="14" t="str">
        <f>IFERROR(__xludf.DUMMYFUNCTION("""COMPUTED_VALUE"""),"Audrey Cabrera")</f>
        <v>Audrey Cabrera</v>
      </c>
      <c r="B9" s="14" t="s">
        <v>180</v>
      </c>
      <c r="C9" s="19"/>
      <c r="D9" s="19"/>
      <c r="E9" s="32"/>
      <c r="F9" s="19"/>
      <c r="G9" s="19"/>
      <c r="H9" s="19"/>
    </row>
    <row r="10">
      <c r="A10" s="14" t="str">
        <f>IFERROR(__xludf.DUMMYFUNCTION("""COMPUTED_VALUE"""),"Jino Villariba ")</f>
        <v>Jino Villariba </v>
      </c>
      <c r="B10" s="14" t="s">
        <v>175</v>
      </c>
      <c r="C10" s="33"/>
      <c r="D10" s="33"/>
      <c r="E10" s="33"/>
      <c r="F10" s="33"/>
      <c r="G10" s="31"/>
      <c r="H10" s="31"/>
    </row>
    <row r="11">
      <c r="A11" s="14" t="str">
        <f>IFERROR(__xludf.DUMMYFUNCTION("""COMPUTED_VALUE"""),"Therese Ybañez")</f>
        <v>Therese Ybañez</v>
      </c>
      <c r="B11" s="14" t="s">
        <v>181</v>
      </c>
      <c r="C11" s="19"/>
      <c r="D11" s="32"/>
      <c r="E11" s="32"/>
      <c r="F11" s="19"/>
      <c r="G11" s="19"/>
      <c r="H11" s="19"/>
    </row>
    <row r="12">
      <c r="A12" s="14" t="str">
        <f>IFERROR(__xludf.DUMMYFUNCTION("""COMPUTED_VALUE"""),"Tz")</f>
        <v>Tz</v>
      </c>
      <c r="B12" s="14" t="s">
        <v>182</v>
      </c>
      <c r="C12" s="19"/>
      <c r="D12" s="19"/>
      <c r="E12" s="19"/>
      <c r="F12" s="32"/>
      <c r="G12" s="32"/>
      <c r="H12" s="19"/>
    </row>
    <row r="13">
      <c r="A13" s="14" t="str">
        <f>IFERROR(__xludf.DUMMYFUNCTION("""COMPUTED_VALUE"""),"Justin Cortes")</f>
        <v>Justin Cortes</v>
      </c>
      <c r="B13" s="14" t="s">
        <v>183</v>
      </c>
      <c r="C13" s="19"/>
      <c r="D13" s="19"/>
      <c r="E13" s="19"/>
      <c r="F13" s="19"/>
      <c r="G13" s="32"/>
      <c r="H13" s="19"/>
    </row>
    <row r="14">
      <c r="A14" s="14" t="str">
        <f>IFERROR(__xludf.DUMMYFUNCTION("""COMPUTED_VALUE"""),"Jacob Reyes")</f>
        <v>Jacob Reyes</v>
      </c>
      <c r="B14" s="14" t="s">
        <v>184</v>
      </c>
      <c r="C14" s="19"/>
      <c r="D14" s="19"/>
      <c r="E14" s="32"/>
      <c r="F14" s="19"/>
      <c r="G14" s="19"/>
      <c r="H14" s="32"/>
    </row>
    <row r="15">
      <c r="A15" s="14" t="str">
        <f>IFERROR(__xludf.DUMMYFUNCTION("""COMPUTED_VALUE"""),"Sam Francisco ")</f>
        <v>Sam Francisco </v>
      </c>
      <c r="B15" s="14" t="s">
        <v>185</v>
      </c>
      <c r="C15" s="19"/>
      <c r="D15" s="19"/>
      <c r="E15" s="19"/>
      <c r="F15" s="19"/>
      <c r="G15" s="19"/>
      <c r="H15" s="32"/>
    </row>
    <row r="16">
      <c r="A16" s="14" t="str">
        <f>IFERROR(__xludf.DUMMYFUNCTION("""COMPUTED_VALUE"""),"Bea U")</f>
        <v>Bea U</v>
      </c>
      <c r="B16" s="14" t="s">
        <v>186</v>
      </c>
      <c r="C16" s="32"/>
      <c r="D16" s="19"/>
      <c r="E16" s="32"/>
      <c r="F16" s="19"/>
      <c r="G16" s="19"/>
      <c r="H16" s="19"/>
    </row>
    <row r="17">
      <c r="A17" s="14" t="str">
        <f>IFERROR(__xludf.DUMMYFUNCTION("""COMPUTED_VALUE"""),"Keith Yao")</f>
        <v>Keith Yao</v>
      </c>
      <c r="B17" s="14" t="s">
        <v>187</v>
      </c>
      <c r="C17" s="19"/>
      <c r="D17" s="19"/>
      <c r="E17" s="19"/>
      <c r="F17" s="19"/>
      <c r="G17" s="32"/>
      <c r="H17" s="19"/>
    </row>
    <row r="18">
      <c r="A18" s="14" t="str">
        <f>IFERROR(__xludf.DUMMYFUNCTION("""COMPUTED_VALUE"""),"Andrea Gajisan")</f>
        <v>Andrea Gajisan</v>
      </c>
      <c r="B18" s="14" t="s">
        <v>188</v>
      </c>
      <c r="C18" s="19"/>
      <c r="D18" s="32"/>
      <c r="E18" s="19"/>
      <c r="F18" s="19"/>
      <c r="G18" s="19"/>
      <c r="H18" s="19"/>
    </row>
    <row r="19">
      <c r="A19" s="14" t="str">
        <f>IFERROR(__xludf.DUMMYFUNCTION("""COMPUTED_VALUE"""),"LIND DANIELLE PORTES BILWAYEN")</f>
        <v>LIND DANIELLE PORTES BILWAYEN</v>
      </c>
      <c r="B19" s="14" t="s">
        <v>189</v>
      </c>
      <c r="C19" s="33"/>
      <c r="D19" s="33"/>
      <c r="E19" s="33"/>
      <c r="F19" s="33"/>
      <c r="G19" s="31"/>
      <c r="H19" s="31"/>
    </row>
    <row r="20">
      <c r="A20" s="14" t="str">
        <f>IFERROR(__xludf.DUMMYFUNCTION("""COMPUTED_VALUE"""),"Melissa M. Luzuriaga")</f>
        <v>Melissa M. Luzuriaga</v>
      </c>
      <c r="B20" s="14" t="s">
        <v>190</v>
      </c>
      <c r="C20" s="19"/>
      <c r="D20" s="19"/>
      <c r="E20" s="19"/>
      <c r="F20" s="19"/>
      <c r="G20" s="19"/>
      <c r="H20" s="32"/>
    </row>
    <row r="21">
      <c r="A21" s="14" t="str">
        <f>IFERROR(__xludf.DUMMYFUNCTION("""COMPUTED_VALUE"""),"Eddie Miyao")</f>
        <v>Eddie Miyao</v>
      </c>
      <c r="B21" s="14" t="s">
        <v>191</v>
      </c>
      <c r="C21" s="32"/>
      <c r="D21" s="19"/>
      <c r="E21" s="32"/>
      <c r="F21" s="19"/>
      <c r="G21" s="19"/>
      <c r="H21" s="19"/>
    </row>
    <row r="22">
      <c r="A22" s="14" t="str">
        <f>IFERROR(__xludf.DUMMYFUNCTION("""COMPUTED_VALUE"""),"ALAIZAH GAIL L. MATIAS")</f>
        <v>ALAIZAH GAIL L. MATIAS</v>
      </c>
      <c r="B22" s="14" t="s">
        <v>192</v>
      </c>
      <c r="C22" s="19"/>
      <c r="D22" s="32"/>
      <c r="E22" s="19"/>
      <c r="F22" s="19"/>
      <c r="G22" s="19"/>
      <c r="H22" s="19"/>
    </row>
    <row r="23">
      <c r="A23" s="14" t="str">
        <f>IFERROR(__xludf.DUMMYFUNCTION("""COMPUTED_VALUE"""),"Sophia Paynor")</f>
        <v>Sophia Paynor</v>
      </c>
      <c r="B23" s="14" t="s">
        <v>189</v>
      </c>
      <c r="C23" s="31"/>
      <c r="D23" s="31"/>
      <c r="E23" s="31"/>
      <c r="F23" s="31"/>
      <c r="G23" s="31"/>
      <c r="H23" s="31"/>
    </row>
    <row r="24">
      <c r="A24" s="14" t="str">
        <f>IFERROR(__xludf.DUMMYFUNCTION("""COMPUTED_VALUE"""),"Antonella P. Ventura")</f>
        <v>Antonella P. Ventura</v>
      </c>
      <c r="B24" s="14" t="s">
        <v>193</v>
      </c>
      <c r="C24" s="19"/>
      <c r="D24" s="32"/>
      <c r="E24" s="32"/>
      <c r="F24" s="19"/>
      <c r="G24" s="19"/>
      <c r="H24" s="19"/>
    </row>
    <row r="25">
      <c r="A25" s="14" t="str">
        <f>IFERROR(__xludf.DUMMYFUNCTION("""COMPUTED_VALUE"""),"Christian Tiu")</f>
        <v>Christian Tiu</v>
      </c>
      <c r="B25" s="14" t="s">
        <v>194</v>
      </c>
      <c r="C25" s="19"/>
      <c r="D25" s="32"/>
      <c r="E25" s="19"/>
      <c r="F25" s="19"/>
      <c r="G25" s="19"/>
      <c r="H25" s="19"/>
    </row>
    <row r="26">
      <c r="A26" s="14" t="str">
        <f>IFERROR(__xludf.DUMMYFUNCTION("""COMPUTED_VALUE"""),"Marie Angeli O. Rondilla")</f>
        <v>Marie Angeli O. Rondilla</v>
      </c>
      <c r="B26" s="14" t="s">
        <v>189</v>
      </c>
      <c r="C26" s="31"/>
      <c r="D26" s="31"/>
      <c r="E26" s="31"/>
      <c r="F26" s="31"/>
      <c r="G26" s="31"/>
      <c r="H26" s="31"/>
    </row>
    <row r="27">
      <c r="A27" s="14" t="str">
        <f>IFERROR(__xludf.DUMMYFUNCTION("""COMPUTED_VALUE"""),"Margaret Macasiray ")</f>
        <v>Margaret Macasiray </v>
      </c>
      <c r="B27" s="14" t="s">
        <v>195</v>
      </c>
      <c r="C27" s="19"/>
      <c r="D27" s="32"/>
      <c r="E27" s="19"/>
      <c r="F27" s="19"/>
      <c r="G27" s="19"/>
      <c r="H27" s="19"/>
    </row>
    <row r="28">
      <c r="A28" s="14" t="str">
        <f>IFERROR(__xludf.DUMMYFUNCTION("""COMPUTED_VALUE"""),"Leila Jasmine P. Gonzales")</f>
        <v>Leila Jasmine P. Gonzales</v>
      </c>
      <c r="B28" s="14" t="s">
        <v>189</v>
      </c>
      <c r="C28" s="31"/>
      <c r="D28" s="31"/>
      <c r="E28" s="31"/>
      <c r="F28" s="31"/>
      <c r="G28" s="31"/>
      <c r="H28" s="31"/>
    </row>
    <row r="29">
      <c r="A29" s="14" t="str">
        <f>IFERROR(__xludf.DUMMYFUNCTION("""COMPUTED_VALUE"""),"Mabel Villanueva")</f>
        <v>Mabel Villanueva</v>
      </c>
      <c r="B29" s="14" t="s">
        <v>196</v>
      </c>
      <c r="C29" s="19"/>
      <c r="D29" s="19"/>
      <c r="E29" s="19"/>
      <c r="F29" s="32"/>
      <c r="G29" s="19"/>
      <c r="H29" s="19"/>
    </row>
    <row r="30">
      <c r="A30" s="14" t="str">
        <f>IFERROR(__xludf.DUMMYFUNCTION("""COMPUTED_VALUE"""),"Joaquin Querido")</f>
        <v>Joaquin Querido</v>
      </c>
      <c r="B30" s="14" t="s">
        <v>197</v>
      </c>
      <c r="C30" s="19"/>
      <c r="D30" s="32"/>
      <c r="E30" s="19"/>
      <c r="F30" s="32"/>
      <c r="G30" s="19"/>
      <c r="H30" s="19"/>
    </row>
    <row r="31">
      <c r="A31" s="14" t="str">
        <f>IFERROR(__xludf.DUMMYFUNCTION("""COMPUTED_VALUE"""),"Gabrielle Belmonte")</f>
        <v>Gabrielle Belmonte</v>
      </c>
      <c r="B31" s="14" t="s">
        <v>198</v>
      </c>
      <c r="C31" s="19"/>
      <c r="D31" s="32"/>
      <c r="E31" s="19"/>
      <c r="F31" s="19"/>
      <c r="G31" s="19"/>
      <c r="H31" s="19"/>
    </row>
    <row r="32">
      <c r="A32" s="14" t="str">
        <f>IFERROR(__xludf.DUMMYFUNCTION("""COMPUTED_VALUE"""),"Skye")</f>
        <v>Skye</v>
      </c>
      <c r="B32" s="14" t="s">
        <v>189</v>
      </c>
      <c r="C32" s="31"/>
      <c r="D32" s="31"/>
      <c r="E32" s="31"/>
      <c r="F32" s="31"/>
      <c r="G32" s="31"/>
      <c r="H32" s="31"/>
    </row>
    <row r="33">
      <c r="A33" s="14" t="str">
        <f>IFERROR(__xludf.DUMMYFUNCTION("""COMPUTED_VALUE"""),"Joaquin de Dios")</f>
        <v>Joaquin de Dios</v>
      </c>
      <c r="B33" s="14" t="s">
        <v>189</v>
      </c>
      <c r="C33" s="31"/>
      <c r="D33" s="31"/>
      <c r="E33" s="31"/>
      <c r="F33" s="31"/>
      <c r="G33" s="31"/>
      <c r="H33" s="31"/>
    </row>
    <row r="34">
      <c r="A34" s="14" t="str">
        <f>IFERROR(__xludf.DUMMYFUNCTION("""COMPUTED_VALUE"""),"Alyanna Abear")</f>
        <v>Alyanna Abear</v>
      </c>
      <c r="B34" s="14" t="s">
        <v>189</v>
      </c>
      <c r="C34" s="31"/>
      <c r="D34" s="31"/>
      <c r="E34" s="31"/>
      <c r="F34" s="31"/>
      <c r="G34" s="31"/>
      <c r="H34" s="31"/>
    </row>
    <row r="35">
      <c r="A35" s="14" t="str">
        <f>IFERROR(__xludf.DUMMYFUNCTION("""COMPUTED_VALUE"""),"Rice Brion")</f>
        <v>Rice Brion</v>
      </c>
      <c r="B35" s="14" t="s">
        <v>189</v>
      </c>
      <c r="C35" s="31"/>
      <c r="D35" s="31"/>
      <c r="E35" s="31"/>
      <c r="F35" s="31"/>
      <c r="G35" s="31"/>
      <c r="H35" s="31"/>
    </row>
    <row r="36">
      <c r="A36" s="14" t="str">
        <f>IFERROR(__xludf.DUMMYFUNCTION("""COMPUTED_VALUE"""),"Jessa Tan")</f>
        <v>Jessa Tan</v>
      </c>
      <c r="B36" s="14" t="s">
        <v>189</v>
      </c>
      <c r="C36" s="31"/>
      <c r="D36" s="31"/>
      <c r="E36" s="31"/>
      <c r="F36" s="31"/>
      <c r="G36" s="31"/>
      <c r="H36" s="31"/>
    </row>
    <row r="37">
      <c r="A37" s="14" t="str">
        <f>IFERROR(__xludf.DUMMYFUNCTION("""COMPUTED_VALUE"""),"Alyssa Co")</f>
        <v>Alyssa Co</v>
      </c>
      <c r="B37" s="14" t="s">
        <v>189</v>
      </c>
      <c r="C37" s="31"/>
      <c r="D37" s="31"/>
      <c r="E37" s="31"/>
      <c r="F37" s="31"/>
      <c r="G37" s="31"/>
      <c r="H37" s="31"/>
    </row>
    <row r="38">
      <c r="A38" s="14" t="str">
        <f>IFERROR(__xludf.DUMMYFUNCTION("""COMPUTED_VALUE"""),"Kyrene Santos")</f>
        <v>Kyrene Santos</v>
      </c>
      <c r="B38" s="14" t="s">
        <v>199</v>
      </c>
      <c r="C38" s="19"/>
      <c r="D38" s="19"/>
      <c r="E38" s="19"/>
      <c r="F38" s="19"/>
      <c r="G38" s="32"/>
      <c r="H38" s="19"/>
    </row>
    <row r="39">
      <c r="A39" s="14" t="str">
        <f>IFERROR(__xludf.DUMMYFUNCTION("""COMPUTED_VALUE"""),"Grace Chan")</f>
        <v>Grace Chan</v>
      </c>
      <c r="B39" s="14" t="s">
        <v>200</v>
      </c>
      <c r="C39" s="19"/>
      <c r="D39" s="32"/>
      <c r="E39" s="32"/>
      <c r="F39" s="19"/>
      <c r="G39" s="19"/>
      <c r="H39" s="19"/>
    </row>
    <row r="40">
      <c r="A40" s="14" t="str">
        <f>IFERROR(__xludf.DUMMYFUNCTION("""COMPUTED_VALUE"""),"Beatrice Pangandian")</f>
        <v>Beatrice Pangandian</v>
      </c>
      <c r="B40" s="14" t="s">
        <v>201</v>
      </c>
      <c r="C40" s="19"/>
      <c r="D40" s="32"/>
      <c r="E40" s="32"/>
      <c r="F40" s="19"/>
      <c r="G40" s="19"/>
      <c r="H40" s="19"/>
    </row>
    <row r="41">
      <c r="A41" s="14" t="str">
        <f>IFERROR(__xludf.DUMMYFUNCTION("""COMPUTED_VALUE"""),"Beatrice Santillan")</f>
        <v>Beatrice Santillan</v>
      </c>
      <c r="B41" s="14" t="s">
        <v>202</v>
      </c>
      <c r="C41" s="19"/>
      <c r="D41" s="32"/>
      <c r="E41" s="19"/>
      <c r="F41" s="19"/>
      <c r="G41" s="19"/>
      <c r="H41" s="32"/>
    </row>
    <row r="42">
      <c r="A42" s="14" t="str">
        <f>IFERROR(__xludf.DUMMYFUNCTION("""COMPUTED_VALUE"""),"Mathieu Zeph Estacion ")</f>
        <v>Mathieu Zeph Estacion </v>
      </c>
      <c r="B42" s="14" t="s">
        <v>203</v>
      </c>
      <c r="C42" s="19"/>
      <c r="D42" s="19"/>
      <c r="F42" s="19"/>
      <c r="G42" s="19"/>
      <c r="H42" s="32"/>
    </row>
    <row r="43">
      <c r="A43" s="14" t="str">
        <f>IFERROR(__xludf.DUMMYFUNCTION("""COMPUTED_VALUE"""),"Andrea Isaac")</f>
        <v>Andrea Isaac</v>
      </c>
      <c r="B43" s="14" t="s">
        <v>204</v>
      </c>
      <c r="C43" s="19"/>
      <c r="D43" s="19"/>
      <c r="E43" s="32"/>
      <c r="F43" s="19"/>
      <c r="G43" s="19"/>
      <c r="H43" s="32"/>
    </row>
    <row r="44">
      <c r="A44" s="14" t="str">
        <f>IFERROR(__xludf.DUMMYFUNCTION("""COMPUTED_VALUE"""),"Martha Olanday ")</f>
        <v>Martha Olanday </v>
      </c>
      <c r="B44" s="14" t="s">
        <v>189</v>
      </c>
      <c r="C44" s="31"/>
      <c r="D44" s="31"/>
      <c r="E44" s="31"/>
      <c r="F44" s="31"/>
      <c r="G44" s="31"/>
      <c r="H44" s="31"/>
    </row>
    <row r="45">
      <c r="A45" s="14" t="str">
        <f>IFERROR(__xludf.DUMMYFUNCTION("""COMPUTED_VALUE"""),"Jeimarson Politico")</f>
        <v>Jeimarson Politico</v>
      </c>
      <c r="B45" s="14" t="s">
        <v>205</v>
      </c>
      <c r="C45" s="19"/>
      <c r="D45" s="19"/>
      <c r="E45" s="32"/>
      <c r="F45" s="19"/>
      <c r="G45" s="32"/>
      <c r="H45" s="19"/>
    </row>
    <row r="46">
      <c r="A46" s="14" t="str">
        <f>IFERROR(__xludf.DUMMYFUNCTION("""COMPUTED_VALUE"""),"Sophia Ong :3")</f>
        <v>Sophia Ong :3</v>
      </c>
      <c r="B46" s="14" t="s">
        <v>189</v>
      </c>
      <c r="C46" s="31"/>
      <c r="D46" s="31"/>
      <c r="E46" s="31"/>
      <c r="F46" s="31"/>
      <c r="G46" s="31"/>
      <c r="H46" s="31"/>
    </row>
    <row r="47">
      <c r="A47" s="14" t="str">
        <f>IFERROR(__xludf.DUMMYFUNCTION("""COMPUTED_VALUE"""),"Ashley Cruz")</f>
        <v>Ashley Cruz</v>
      </c>
      <c r="B47" s="14" t="s">
        <v>206</v>
      </c>
      <c r="C47" s="19"/>
      <c r="D47" s="32"/>
      <c r="E47" s="19"/>
      <c r="F47" s="19"/>
      <c r="G47" s="19"/>
      <c r="H47" s="19"/>
    </row>
    <row r="48">
      <c r="A48" s="14" t="str">
        <f>IFERROR(__xludf.DUMMYFUNCTION("""COMPUTED_VALUE"""),"Hillary Regalado")</f>
        <v>Hillary Regalado</v>
      </c>
      <c r="B48" s="14" t="s">
        <v>207</v>
      </c>
      <c r="C48" s="19"/>
      <c r="D48" s="32"/>
      <c r="E48" s="19"/>
      <c r="F48" s="19"/>
      <c r="G48" s="19"/>
      <c r="H48" s="19"/>
    </row>
    <row r="49">
      <c r="A49" s="14" t="str">
        <f>IFERROR(__xludf.DUMMYFUNCTION("""COMPUTED_VALUE"""),"Rai Ledda")</f>
        <v>Rai Ledda</v>
      </c>
      <c r="B49" s="14" t="s">
        <v>189</v>
      </c>
      <c r="C49" s="31"/>
      <c r="D49" s="31"/>
      <c r="E49" s="31"/>
      <c r="F49" s="31"/>
      <c r="G49" s="31"/>
      <c r="H49" s="31"/>
    </row>
    <row r="50">
      <c r="A50" s="14" t="str">
        <f>IFERROR(__xludf.DUMMYFUNCTION("""COMPUTED_VALUE"""),"Jeanella P Mangaluz ")</f>
        <v>Jeanella P Mangaluz </v>
      </c>
      <c r="B50" s="14" t="s">
        <v>208</v>
      </c>
      <c r="C50" s="19"/>
      <c r="D50" s="32"/>
      <c r="E50" s="32"/>
      <c r="F50" s="19"/>
      <c r="G50" s="19"/>
      <c r="H50" s="19"/>
    </row>
    <row r="51">
      <c r="A51" s="14" t="str">
        <f>IFERROR(__xludf.DUMMYFUNCTION("""COMPUTED_VALUE"""),"Mariana Gardoce")</f>
        <v>Mariana Gardoce</v>
      </c>
      <c r="B51" s="14" t="s">
        <v>209</v>
      </c>
      <c r="C51" s="19"/>
      <c r="D51" s="19"/>
      <c r="E51" s="32"/>
      <c r="F51" s="19"/>
      <c r="G51" s="19"/>
      <c r="H51" s="32"/>
    </row>
    <row r="52">
      <c r="A52" s="14" t="str">
        <f>IFERROR(__xludf.DUMMYFUNCTION("""COMPUTED_VALUE"""),"Erin Ambulo")</f>
        <v>Erin Ambulo</v>
      </c>
      <c r="B52" s="14" t="s">
        <v>210</v>
      </c>
      <c r="C52" s="19"/>
      <c r="D52" s="19"/>
      <c r="E52" s="19"/>
      <c r="F52" s="19"/>
      <c r="G52" s="32"/>
      <c r="H52" s="32"/>
    </row>
    <row r="53">
      <c r="A53" s="14" t="str">
        <f>IFERROR(__xludf.DUMMYFUNCTION("""COMPUTED_VALUE"""),"Rosemarie Sy")</f>
        <v>Rosemarie Sy</v>
      </c>
      <c r="B53" s="14" t="s">
        <v>211</v>
      </c>
      <c r="C53" s="19"/>
      <c r="D53" s="19"/>
      <c r="E53" s="32"/>
      <c r="F53" s="19"/>
      <c r="G53" s="19"/>
      <c r="H53" s="32"/>
    </row>
    <row r="54">
      <c r="A54" s="14" t="str">
        <f>IFERROR(__xludf.DUMMYFUNCTION("""COMPUTED_VALUE"""),"Andie")</f>
        <v>Andie</v>
      </c>
      <c r="B54" s="14" t="s">
        <v>212</v>
      </c>
      <c r="C54" s="19"/>
      <c r="D54" s="19"/>
      <c r="E54" s="19"/>
      <c r="F54" s="19"/>
      <c r="G54" s="32"/>
      <c r="H54" s="19"/>
    </row>
    <row r="55">
      <c r="A55" s="19" t="str">
        <f>IFERROR(__xludf.DUMMYFUNCTION("""COMPUTED_VALUE"""),"Leslie Joy Gutierrez")</f>
        <v>Leslie Joy Gutierrez</v>
      </c>
      <c r="B55" s="14" t="s">
        <v>213</v>
      </c>
      <c r="C55" s="19"/>
      <c r="D55" s="19"/>
      <c r="E55" s="19"/>
      <c r="F55" s="19"/>
      <c r="G55" s="32"/>
      <c r="H55" s="19"/>
    </row>
    <row r="56">
      <c r="A56" s="19" t="str">
        <f>IFERROR(__xludf.DUMMYFUNCTION("""COMPUTED_VALUE"""),"Stephen Sison")</f>
        <v>Stephen Sison</v>
      </c>
      <c r="B56" s="14" t="s">
        <v>189</v>
      </c>
      <c r="C56" s="31"/>
      <c r="D56" s="31"/>
      <c r="E56" s="31"/>
      <c r="F56" s="31"/>
      <c r="G56" s="31"/>
      <c r="H56" s="31"/>
    </row>
    <row r="57">
      <c r="A57" s="19" t="str">
        <f>IFERROR(__xludf.DUMMYFUNCTION("""COMPUTED_VALUE"""),"Creesian Skeen Villaruel")</f>
        <v>Creesian Skeen Villaruel</v>
      </c>
      <c r="B57" s="14" t="s">
        <v>214</v>
      </c>
      <c r="C57" s="19"/>
      <c r="D57" s="19"/>
      <c r="E57" s="19"/>
      <c r="F57" s="19"/>
      <c r="G57" s="32"/>
      <c r="H57" s="19"/>
    </row>
    <row r="58">
      <c r="A58" s="19" t="str">
        <f>IFERROR(__xludf.DUMMYFUNCTION("""COMPUTED_VALUE"""),"Emilio Anton T. Bello")</f>
        <v>Emilio Anton T. Bello</v>
      </c>
      <c r="B58" s="14" t="s">
        <v>215</v>
      </c>
      <c r="C58" s="19"/>
      <c r="D58" s="32"/>
      <c r="E58" s="19"/>
      <c r="F58" s="19"/>
      <c r="G58" s="19"/>
      <c r="H58" s="32"/>
    </row>
    <row r="59">
      <c r="A59" s="19" t="str">
        <f>IFERROR(__xludf.DUMMYFUNCTION("""COMPUTED_VALUE"""),"Julia Badiola")</f>
        <v>Julia Badiola</v>
      </c>
      <c r="B59" s="14" t="s">
        <v>189</v>
      </c>
      <c r="C59" s="31"/>
      <c r="D59" s="31"/>
      <c r="E59" s="31"/>
      <c r="F59" s="31"/>
      <c r="G59" s="31"/>
      <c r="H59" s="31"/>
    </row>
    <row r="60">
      <c r="A60" s="19" t="str">
        <f>IFERROR(__xludf.DUMMYFUNCTION("""COMPUTED_VALUE"""),"Ella Sario")</f>
        <v>Ella Sario</v>
      </c>
      <c r="B60" s="14" t="s">
        <v>216</v>
      </c>
      <c r="C60" s="19"/>
      <c r="D60" s="19"/>
      <c r="E60" s="19"/>
      <c r="F60" s="19"/>
      <c r="G60" s="32"/>
      <c r="H60" s="19"/>
    </row>
    <row r="61">
      <c r="A61" s="19" t="str">
        <f>IFERROR(__xludf.DUMMYFUNCTION("""COMPUTED_VALUE"""),"Dana Salvador")</f>
        <v>Dana Salvador</v>
      </c>
      <c r="B61" s="14" t="s">
        <v>217</v>
      </c>
      <c r="C61" s="19"/>
      <c r="D61" s="19"/>
      <c r="E61" s="19"/>
      <c r="F61" s="19"/>
      <c r="G61" s="32"/>
      <c r="H61" s="19"/>
    </row>
    <row r="62">
      <c r="A62" s="19" t="str">
        <f>IFERROR(__xludf.DUMMYFUNCTION("""COMPUTED_VALUE"""),"Melissa Togle")</f>
        <v>Melissa Togle</v>
      </c>
      <c r="B62" s="14" t="s">
        <v>189</v>
      </c>
      <c r="C62" s="31"/>
      <c r="D62" s="31"/>
      <c r="E62" s="31"/>
      <c r="F62" s="31"/>
      <c r="G62" s="31"/>
      <c r="H62" s="31"/>
    </row>
    <row r="63">
      <c r="A63" s="19" t="str">
        <f>IFERROR(__xludf.DUMMYFUNCTION("""COMPUTED_VALUE"""),"Trisha")</f>
        <v>Trisha</v>
      </c>
      <c r="B63" s="14" t="s">
        <v>189</v>
      </c>
      <c r="C63" s="31"/>
      <c r="D63" s="31"/>
      <c r="E63" s="31"/>
      <c r="F63" s="31"/>
      <c r="G63" s="31"/>
      <c r="H63" s="31"/>
    </row>
    <row r="64">
      <c r="A64" s="19" t="str">
        <f>IFERROR(__xludf.DUMMYFUNCTION("""COMPUTED_VALUE"""),"Jerry Jerald")</f>
        <v>Jerry Jerald</v>
      </c>
      <c r="B64" s="14" t="s">
        <v>218</v>
      </c>
      <c r="C64" s="19"/>
      <c r="D64" s="19"/>
      <c r="E64" s="19"/>
      <c r="F64" s="19"/>
      <c r="G64" s="19"/>
      <c r="H64" s="32"/>
    </row>
    <row r="65">
      <c r="A65" s="19" t="str">
        <f>IFERROR(__xludf.DUMMYFUNCTION("""COMPUTED_VALUE"""),"Pierre Matthews Delos reyes ")</f>
        <v>Pierre Matthews Delos reyes </v>
      </c>
      <c r="B65" s="14" t="s">
        <v>189</v>
      </c>
      <c r="C65" s="31"/>
      <c r="D65" s="31"/>
      <c r="E65" s="31"/>
      <c r="F65" s="31"/>
      <c r="G65" s="31"/>
      <c r="H65" s="31"/>
    </row>
    <row r="66">
      <c r="A66" s="19" t="str">
        <f>IFERROR(__xludf.DUMMYFUNCTION("""COMPUTED_VALUE"""),"Ivan Murray D Solimen")</f>
        <v>Ivan Murray D Solimen</v>
      </c>
      <c r="B66" s="14" t="s">
        <v>219</v>
      </c>
      <c r="C66" s="19"/>
      <c r="D66" s="19"/>
      <c r="E66" s="19"/>
      <c r="F66" s="19"/>
      <c r="G66" s="32"/>
      <c r="H66" s="19"/>
    </row>
    <row r="67">
      <c r="A67" s="19" t="str">
        <f>IFERROR(__xludf.DUMMYFUNCTION("""COMPUTED_VALUE"""),"Jazzmin Maranan")</f>
        <v>Jazzmin Maranan</v>
      </c>
      <c r="B67" s="14" t="s">
        <v>220</v>
      </c>
      <c r="C67" s="19"/>
      <c r="D67" s="32"/>
      <c r="E67" s="32"/>
      <c r="F67" s="19"/>
      <c r="G67" s="19"/>
      <c r="H67" s="19"/>
    </row>
    <row r="68">
      <c r="A68" s="19" t="str">
        <f>IFERROR(__xludf.DUMMYFUNCTION("""COMPUTED_VALUE"""),"Tom ")</f>
        <v>Tom </v>
      </c>
      <c r="B68" s="14" t="s">
        <v>221</v>
      </c>
      <c r="C68" s="19"/>
      <c r="D68" s="32"/>
      <c r="E68" s="19"/>
      <c r="F68" s="19"/>
      <c r="G68" s="19"/>
      <c r="H68" s="19"/>
    </row>
    <row r="69">
      <c r="A69" s="19" t="str">
        <f>IFERROR(__xludf.DUMMYFUNCTION("""COMPUTED_VALUE"""),"Donamae Valdez")</f>
        <v>Donamae Valdez</v>
      </c>
      <c r="B69" s="14" t="s">
        <v>222</v>
      </c>
      <c r="C69" s="19"/>
      <c r="D69" s="19"/>
      <c r="E69" s="32"/>
      <c r="F69" s="19"/>
      <c r="G69" s="19"/>
      <c r="H69" s="19"/>
    </row>
    <row r="70">
      <c r="A70" s="19" t="str">
        <f>IFERROR(__xludf.DUMMYFUNCTION("""COMPUTED_VALUE"""),"Amber Garma")</f>
        <v>Amber Garma</v>
      </c>
      <c r="B70" s="14" t="s">
        <v>189</v>
      </c>
      <c r="C70" s="31"/>
      <c r="D70" s="31"/>
      <c r="E70" s="31"/>
      <c r="F70" s="31"/>
      <c r="G70" s="31"/>
      <c r="H70" s="31"/>
    </row>
    <row r="71">
      <c r="A71" s="19" t="str">
        <f>IFERROR(__xludf.DUMMYFUNCTION("""COMPUTED_VALUE"""),"Faith")</f>
        <v>Faith</v>
      </c>
      <c r="B71" s="14" t="s">
        <v>223</v>
      </c>
      <c r="C71" s="19"/>
      <c r="D71" s="19"/>
      <c r="E71" s="19"/>
      <c r="F71" s="19"/>
      <c r="G71" s="32"/>
      <c r="H71" s="19"/>
    </row>
    <row r="72">
      <c r="A72" s="19" t="str">
        <f>IFERROR(__xludf.DUMMYFUNCTION("""COMPUTED_VALUE"""),"Jacob Tambunting")</f>
        <v>Jacob Tambunting</v>
      </c>
      <c r="B72" s="14" t="s">
        <v>224</v>
      </c>
      <c r="C72" s="19"/>
      <c r="D72" s="19"/>
      <c r="E72" s="19"/>
      <c r="F72" s="32"/>
      <c r="G72" s="32"/>
      <c r="H72" s="19"/>
    </row>
    <row r="73">
      <c r="A73" s="19" t="str">
        <f>IFERROR(__xludf.DUMMYFUNCTION("""COMPUTED_VALUE"""),"Robee Ng")</f>
        <v>Robee Ng</v>
      </c>
      <c r="B73" s="14" t="s">
        <v>225</v>
      </c>
      <c r="C73" s="19"/>
      <c r="D73" s="19"/>
      <c r="E73" s="32"/>
      <c r="F73" s="19"/>
      <c r="G73" s="32"/>
      <c r="H73" s="32"/>
    </row>
    <row r="74">
      <c r="A74" s="19" t="str">
        <f>IFERROR(__xludf.DUMMYFUNCTION("""COMPUTED_VALUE"""),"Juan Aruego")</f>
        <v>Juan Aruego</v>
      </c>
      <c r="B74" s="14" t="s">
        <v>226</v>
      </c>
      <c r="C74" s="32"/>
      <c r="D74" s="19"/>
      <c r="E74" s="32"/>
      <c r="F74" s="19"/>
      <c r="G74" s="19"/>
      <c r="H74" s="19"/>
    </row>
    <row r="75">
      <c r="A75" s="19" t="str">
        <f>IFERROR(__xludf.DUMMYFUNCTION("""COMPUTED_VALUE"""),"Jhaztyn Garcia")</f>
        <v>Jhaztyn Garcia</v>
      </c>
      <c r="B75" s="14" t="s">
        <v>227</v>
      </c>
      <c r="C75" s="32"/>
      <c r="D75" s="19"/>
      <c r="E75" s="19"/>
      <c r="F75" s="19"/>
      <c r="G75" s="32"/>
      <c r="H75" s="19"/>
    </row>
    <row r="76">
      <c r="A76" s="19" t="str">
        <f>IFERROR(__xludf.DUMMYFUNCTION("""COMPUTED_VALUE"""),"Alissa Evangelista ")</f>
        <v>Alissa Evangelista </v>
      </c>
      <c r="B76" s="14" t="s">
        <v>228</v>
      </c>
      <c r="C76" s="19"/>
      <c r="D76" s="32"/>
      <c r="E76" s="19"/>
      <c r="F76" s="19"/>
      <c r="G76" s="19"/>
      <c r="H76" s="19"/>
    </row>
    <row r="77">
      <c r="A77" s="19" t="str">
        <f>IFERROR(__xludf.DUMMYFUNCTION("""COMPUTED_VALUE"""),"Eliane Santos")</f>
        <v>Eliane Santos</v>
      </c>
      <c r="B77" s="14" t="s">
        <v>229</v>
      </c>
      <c r="C77" s="19"/>
      <c r="D77" s="19"/>
      <c r="E77" s="19"/>
      <c r="F77" s="19"/>
      <c r="G77" s="19"/>
      <c r="H77" s="19"/>
    </row>
    <row r="78">
      <c r="A78" s="19" t="str">
        <f>IFERROR(__xludf.DUMMYFUNCTION("""COMPUTED_VALUE"""),"Ria Querido")</f>
        <v>Ria Querido</v>
      </c>
      <c r="B78" s="14" t="s">
        <v>189</v>
      </c>
      <c r="C78" s="31"/>
      <c r="D78" s="31"/>
      <c r="E78" s="31"/>
      <c r="F78" s="31"/>
      <c r="G78" s="31"/>
      <c r="H78" s="31"/>
    </row>
    <row r="79">
      <c r="A79" s="19" t="str">
        <f>IFERROR(__xludf.DUMMYFUNCTION("""COMPUTED_VALUE"""),"Ryanna Syvel Esteves")</f>
        <v>Ryanna Syvel Esteves</v>
      </c>
      <c r="B79" s="14" t="s">
        <v>230</v>
      </c>
      <c r="C79" s="19"/>
      <c r="D79" s="32"/>
      <c r="E79" s="19"/>
      <c r="F79" s="19"/>
      <c r="G79" s="19"/>
      <c r="H79" s="32"/>
    </row>
    <row r="80">
      <c r="A80" s="19" t="str">
        <f>IFERROR(__xludf.DUMMYFUNCTION("""COMPUTED_VALUE"""),"Mellah Oandasan ")</f>
        <v>Mellah Oandasan </v>
      </c>
      <c r="B80" s="14" t="s">
        <v>231</v>
      </c>
      <c r="C80" s="19"/>
      <c r="D80" s="19"/>
      <c r="E80" s="19"/>
      <c r="F80" s="19"/>
      <c r="G80" s="32"/>
      <c r="H80" s="19"/>
    </row>
    <row r="81">
      <c r="A81" s="19" t="str">
        <f>IFERROR(__xludf.DUMMYFUNCTION("""COMPUTED_VALUE"""),"Antoinette")</f>
        <v>Antoinette</v>
      </c>
      <c r="B81" s="14" t="s">
        <v>232</v>
      </c>
      <c r="C81" s="19"/>
      <c r="D81" s="19"/>
      <c r="E81" s="19"/>
      <c r="F81" s="32"/>
      <c r="G81" s="19"/>
      <c r="H81" s="19"/>
    </row>
    <row r="82">
      <c r="A82" s="19" t="str">
        <f>IFERROR(__xludf.DUMMYFUNCTION("""COMPUTED_VALUE"""),"Kaelen Reyes")</f>
        <v>Kaelen Reyes</v>
      </c>
      <c r="B82" s="14" t="s">
        <v>233</v>
      </c>
      <c r="C82" s="19"/>
      <c r="D82" s="32"/>
      <c r="E82" s="19"/>
      <c r="F82" s="19"/>
      <c r="G82" s="19"/>
      <c r="H82" s="19"/>
    </row>
    <row r="83">
      <c r="A83" s="19" t="str">
        <f>IFERROR(__xludf.DUMMYFUNCTION("""COMPUTED_VALUE"""),"Cora Vega")</f>
        <v>Cora Vega</v>
      </c>
      <c r="B83" s="14" t="s">
        <v>189</v>
      </c>
      <c r="C83" s="31"/>
      <c r="D83" s="31"/>
      <c r="E83" s="31"/>
      <c r="F83" s="31"/>
      <c r="G83" s="31"/>
      <c r="H83" s="31"/>
    </row>
    <row r="84">
      <c r="A84" s="19" t="str">
        <f>IFERROR(__xludf.DUMMYFUNCTION("""COMPUTED_VALUE"""),"Christian Vergara")</f>
        <v>Christian Vergara</v>
      </c>
      <c r="B84" s="14" t="s">
        <v>234</v>
      </c>
      <c r="C84" s="19"/>
      <c r="D84" s="19"/>
      <c r="E84" s="19"/>
      <c r="F84" s="19"/>
      <c r="G84" s="32"/>
      <c r="H84" s="19"/>
    </row>
    <row r="85">
      <c r="A85" s="19" t="str">
        <f>IFERROR(__xludf.DUMMYFUNCTION("""COMPUTED_VALUE"""),"Kael De Guzman")</f>
        <v>Kael De Guzman</v>
      </c>
      <c r="B85" s="14" t="s">
        <v>235</v>
      </c>
      <c r="C85" s="19"/>
      <c r="D85" s="19"/>
      <c r="E85" s="19"/>
      <c r="F85" s="19"/>
      <c r="G85" s="32"/>
      <c r="H85" s="19"/>
    </row>
    <row r="86">
      <c r="A86" s="19" t="str">
        <f>IFERROR(__xludf.DUMMYFUNCTION("""COMPUTED_VALUE"""),"John Carlo Y. Bacani")</f>
        <v>John Carlo Y. Bacani</v>
      </c>
      <c r="B86" s="14" t="s">
        <v>236</v>
      </c>
      <c r="C86" s="19"/>
      <c r="D86" s="19"/>
      <c r="E86" s="19"/>
      <c r="F86" s="19"/>
      <c r="G86" s="32"/>
      <c r="H86" s="19"/>
    </row>
    <row r="87">
      <c r="A87" s="19" t="str">
        <f>IFERROR(__xludf.DUMMYFUNCTION("""COMPUTED_VALUE"""),"Radha Gregorio")</f>
        <v>Radha Gregorio</v>
      </c>
      <c r="B87" s="14" t="s">
        <v>237</v>
      </c>
      <c r="C87" s="19"/>
      <c r="D87" s="19"/>
      <c r="E87" s="19"/>
      <c r="F87" s="19"/>
      <c r="G87" s="32"/>
      <c r="H87" s="19"/>
    </row>
    <row r="88">
      <c r="A88" s="19" t="str">
        <f>IFERROR(__xludf.DUMMYFUNCTION("""COMPUTED_VALUE"""),"AJ")</f>
        <v>AJ</v>
      </c>
      <c r="B88" s="14" t="s">
        <v>238</v>
      </c>
      <c r="C88" s="19"/>
      <c r="D88" s="19"/>
      <c r="E88" s="32"/>
      <c r="F88" s="19"/>
      <c r="G88" s="19"/>
      <c r="H88" s="19"/>
    </row>
    <row r="89">
      <c r="A89" s="19" t="str">
        <f>IFERROR(__xludf.DUMMYFUNCTION("""COMPUTED_VALUE"""),"Rachel")</f>
        <v>Rachel</v>
      </c>
      <c r="B89" s="14" t="s">
        <v>189</v>
      </c>
      <c r="C89" s="31"/>
      <c r="D89" s="31"/>
      <c r="E89" s="31"/>
      <c r="F89" s="31"/>
      <c r="G89" s="31"/>
      <c r="H89" s="31"/>
    </row>
    <row r="90">
      <c r="A90" s="19" t="str">
        <f>IFERROR(__xludf.DUMMYFUNCTION("""COMPUTED_VALUE"""),"Alicia Baquiran")</f>
        <v>Alicia Baquiran</v>
      </c>
      <c r="B90" s="14" t="s">
        <v>189</v>
      </c>
      <c r="C90" s="31"/>
      <c r="D90" s="31"/>
      <c r="E90" s="31"/>
      <c r="F90" s="31"/>
      <c r="G90" s="31"/>
      <c r="H90" s="31"/>
    </row>
    <row r="91">
      <c r="A91" s="19" t="str">
        <f>IFERROR(__xludf.DUMMYFUNCTION("""COMPUTED_VALUE"""),"Jillian Aliño")</f>
        <v>Jillian Aliño</v>
      </c>
      <c r="B91" s="14" t="s">
        <v>239</v>
      </c>
      <c r="C91" s="19"/>
      <c r="D91" s="19"/>
      <c r="E91" s="19"/>
      <c r="F91" s="32"/>
      <c r="G91" s="32"/>
      <c r="H91" s="19"/>
    </row>
    <row r="92">
      <c r="A92" s="19" t="str">
        <f>IFERROR(__xludf.DUMMYFUNCTION("""COMPUTED_VALUE"""),"Dominique Louise S. Abrogar ")</f>
        <v>Dominique Louise S. Abrogar </v>
      </c>
      <c r="B92" s="14" t="s">
        <v>240</v>
      </c>
      <c r="C92" s="19"/>
      <c r="D92" s="32"/>
      <c r="E92" s="19"/>
      <c r="F92" s="19"/>
      <c r="G92" s="19"/>
      <c r="H92" s="19"/>
    </row>
    <row r="93">
      <c r="A93" s="19" t="str">
        <f>IFERROR(__xludf.DUMMYFUNCTION("""COMPUTED_VALUE"""),"Eloiza Dirige")</f>
        <v>Eloiza Dirige</v>
      </c>
      <c r="B93" s="14" t="s">
        <v>241</v>
      </c>
      <c r="C93" s="19"/>
      <c r="D93" s="32"/>
      <c r="E93" s="32"/>
      <c r="F93" s="19"/>
      <c r="G93" s="32"/>
      <c r="H93" s="32"/>
    </row>
    <row r="94">
      <c r="A94" s="19" t="str">
        <f>IFERROR(__xludf.DUMMYFUNCTION("""COMPUTED_VALUE"""),"Olivia Ong")</f>
        <v>Olivia Ong</v>
      </c>
      <c r="B94" s="14" t="s">
        <v>242</v>
      </c>
      <c r="C94" s="19"/>
      <c r="D94" s="32"/>
      <c r="E94" s="32"/>
      <c r="F94" s="32"/>
      <c r="G94" s="19"/>
      <c r="H94" s="19"/>
    </row>
    <row r="95">
      <c r="A95" s="19" t="str">
        <f>IFERROR(__xludf.DUMMYFUNCTION("""COMPUTED_VALUE"""),"Danielle De Leon ")</f>
        <v>Danielle De Leon </v>
      </c>
      <c r="B95" s="14" t="s">
        <v>243</v>
      </c>
      <c r="C95" s="19"/>
      <c r="D95" s="32"/>
      <c r="E95" s="32"/>
      <c r="F95" s="19"/>
      <c r="G95" s="32"/>
      <c r="H95" s="19"/>
    </row>
    <row r="96">
      <c r="A96" s="19" t="str">
        <f>IFERROR(__xludf.DUMMYFUNCTION("""COMPUTED_VALUE"""),"VILLARIN JERICHA CLXZYN G")</f>
        <v>VILLARIN JERICHA CLXZYN G</v>
      </c>
      <c r="B96" s="14" t="s">
        <v>244</v>
      </c>
      <c r="C96" s="31"/>
      <c r="D96" s="31"/>
      <c r="E96" s="31"/>
      <c r="F96" s="31"/>
      <c r="G96" s="31"/>
      <c r="H96" s="31"/>
    </row>
    <row r="97">
      <c r="A97" s="19" t="str">
        <f>IFERROR(__xludf.DUMMYFUNCTION("""COMPUTED_VALUE"""),"Jammy Asuncion")</f>
        <v>Jammy Asuncion</v>
      </c>
      <c r="B97" s="14" t="s">
        <v>245</v>
      </c>
      <c r="C97" s="19"/>
      <c r="D97" s="32"/>
      <c r="E97" s="19"/>
      <c r="F97" s="32"/>
      <c r="G97" s="32"/>
      <c r="H97" s="19"/>
    </row>
    <row r="98">
      <c r="A98" s="19" t="str">
        <f>IFERROR(__xludf.DUMMYFUNCTION("""COMPUTED_VALUE"""),"Therese Yap")</f>
        <v>Therese Yap</v>
      </c>
      <c r="B98" s="34" t="s">
        <v>246</v>
      </c>
      <c r="E98" s="17"/>
      <c r="G98" s="17"/>
    </row>
    <row r="99">
      <c r="A99" s="19" t="str">
        <f>IFERROR(__xludf.DUMMYFUNCTION("""COMPUTED_VALUE"""),"Zaza")</f>
        <v>Zaza</v>
      </c>
      <c r="B99" s="5" t="s">
        <v>189</v>
      </c>
      <c r="C99" s="35"/>
      <c r="D99" s="35"/>
      <c r="E99" s="35"/>
      <c r="F99" s="35"/>
      <c r="G99" s="35"/>
      <c r="H99" s="35"/>
    </row>
    <row r="100">
      <c r="A100" s="19" t="str">
        <f>IFERROR(__xludf.DUMMYFUNCTION("""COMPUTED_VALUE"""),"Olivia")</f>
        <v>Olivia</v>
      </c>
      <c r="B100" s="34" t="s">
        <v>247</v>
      </c>
      <c r="D100" s="17"/>
      <c r="E100" s="17"/>
      <c r="H100" s="17"/>
    </row>
    <row r="101">
      <c r="A101" s="19" t="str">
        <f>IFERROR(__xludf.DUMMYFUNCTION("""COMPUTED_VALUE"""),"Rach")</f>
        <v>Rach</v>
      </c>
      <c r="B101" s="5" t="s">
        <v>248</v>
      </c>
      <c r="D101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4" max="41" width="12.63"/>
  </cols>
  <sheetData>
    <row r="1">
      <c r="A1" s="36" t="s">
        <v>249</v>
      </c>
      <c r="B1" s="36" t="s">
        <v>250</v>
      </c>
      <c r="C1" s="36" t="s">
        <v>251</v>
      </c>
      <c r="D1" s="36" t="s">
        <v>252</v>
      </c>
      <c r="E1" s="36" t="s">
        <v>253</v>
      </c>
      <c r="F1" s="36" t="s">
        <v>254</v>
      </c>
      <c r="G1" s="36" t="s">
        <v>255</v>
      </c>
      <c r="H1" s="36" t="s">
        <v>256</v>
      </c>
      <c r="I1" s="36" t="s">
        <v>257</v>
      </c>
      <c r="J1" s="36" t="s">
        <v>258</v>
      </c>
      <c r="K1" s="36" t="s">
        <v>259</v>
      </c>
      <c r="L1" s="36" t="s">
        <v>260</v>
      </c>
      <c r="M1" s="36" t="s">
        <v>261</v>
      </c>
      <c r="N1" s="36" t="s">
        <v>262</v>
      </c>
      <c r="O1" s="36" t="s">
        <v>263</v>
      </c>
      <c r="P1" s="36" t="s">
        <v>264</v>
      </c>
      <c r="Q1" s="36" t="s">
        <v>265</v>
      </c>
      <c r="R1" s="36" t="s">
        <v>266</v>
      </c>
      <c r="S1" s="36" t="s">
        <v>267</v>
      </c>
      <c r="T1" s="36" t="s">
        <v>268</v>
      </c>
      <c r="U1" s="36" t="s">
        <v>269</v>
      </c>
      <c r="V1" s="36" t="s">
        <v>270</v>
      </c>
      <c r="W1" s="36" t="s">
        <v>271</v>
      </c>
      <c r="X1" s="36" t="s">
        <v>272</v>
      </c>
      <c r="Y1" s="36" t="s">
        <v>273</v>
      </c>
      <c r="Z1" s="36" t="s">
        <v>274</v>
      </c>
      <c r="AA1" s="36" t="s">
        <v>275</v>
      </c>
      <c r="AB1" s="36" t="s">
        <v>276</v>
      </c>
      <c r="AC1" s="36" t="s">
        <v>277</v>
      </c>
      <c r="AD1" s="36" t="s">
        <v>278</v>
      </c>
      <c r="AE1" s="36" t="s">
        <v>279</v>
      </c>
      <c r="AF1" s="36" t="s">
        <v>280</v>
      </c>
      <c r="AG1" s="36" t="s">
        <v>281</v>
      </c>
      <c r="AH1" s="36" t="s">
        <v>282</v>
      </c>
      <c r="AI1" s="36" t="s">
        <v>283</v>
      </c>
      <c r="AJ1" s="36" t="s">
        <v>284</v>
      </c>
      <c r="AK1" s="36" t="s">
        <v>285</v>
      </c>
      <c r="AL1" s="36" t="s">
        <v>286</v>
      </c>
      <c r="AM1" s="36" t="s">
        <v>287</v>
      </c>
      <c r="AN1" s="36" t="s">
        <v>288</v>
      </c>
      <c r="AO1" s="36" t="s">
        <v>289</v>
      </c>
    </row>
    <row r="2">
      <c r="A2" s="37">
        <v>1.0</v>
      </c>
      <c r="B2" s="7">
        <v>5.0</v>
      </c>
      <c r="C2" s="7">
        <v>4.0</v>
      </c>
      <c r="D2" s="7">
        <v>5.0</v>
      </c>
      <c r="E2" s="7">
        <v>4.0</v>
      </c>
      <c r="F2" s="7">
        <v>1.0</v>
      </c>
      <c r="G2" s="7">
        <v>3.0</v>
      </c>
      <c r="H2" s="7">
        <v>4.0</v>
      </c>
      <c r="I2" s="7">
        <v>4.0</v>
      </c>
      <c r="J2" s="7">
        <v>4.0</v>
      </c>
      <c r="K2" s="7">
        <v>4.0</v>
      </c>
      <c r="L2" s="7">
        <v>4.0</v>
      </c>
      <c r="M2" s="7">
        <v>4.0</v>
      </c>
      <c r="N2" s="7">
        <v>4.0</v>
      </c>
      <c r="O2" s="21">
        <v>4.0</v>
      </c>
      <c r="P2" s="21">
        <v>5.0</v>
      </c>
      <c r="Q2" s="21">
        <v>4.0</v>
      </c>
      <c r="R2" s="21">
        <v>5.0</v>
      </c>
      <c r="S2" s="21">
        <v>1.0</v>
      </c>
      <c r="T2" s="21">
        <v>1.0</v>
      </c>
      <c r="U2" s="21">
        <v>4.0</v>
      </c>
      <c r="V2" s="21">
        <v>5.0</v>
      </c>
      <c r="W2" s="21">
        <v>4.0</v>
      </c>
      <c r="X2" s="21">
        <v>5.0</v>
      </c>
      <c r="Y2" s="21">
        <v>4.0</v>
      </c>
      <c r="Z2" s="21">
        <v>1.0</v>
      </c>
      <c r="AA2" s="21">
        <v>4.0</v>
      </c>
      <c r="AB2" s="21">
        <v>3.0</v>
      </c>
      <c r="AC2" s="21">
        <v>2.0</v>
      </c>
      <c r="AD2" s="21">
        <v>4.0</v>
      </c>
      <c r="AE2" s="21">
        <v>2.0</v>
      </c>
      <c r="AF2" s="21">
        <v>4.0</v>
      </c>
      <c r="AG2" s="21">
        <v>1.0</v>
      </c>
      <c r="AH2" s="38"/>
      <c r="AI2" s="38"/>
      <c r="AJ2" s="38"/>
      <c r="AK2" s="38"/>
      <c r="AL2" s="38"/>
      <c r="AM2" s="38"/>
      <c r="AN2" s="38"/>
      <c r="AO2" s="38"/>
    </row>
    <row r="3">
      <c r="A3" s="37">
        <v>2.0</v>
      </c>
      <c r="B3" s="7">
        <v>3.0</v>
      </c>
      <c r="C3" s="7">
        <v>4.0</v>
      </c>
      <c r="D3" s="7">
        <v>5.0</v>
      </c>
      <c r="E3" s="7">
        <v>4.0</v>
      </c>
      <c r="F3" s="7">
        <v>2.0</v>
      </c>
      <c r="G3" s="7">
        <v>3.0</v>
      </c>
      <c r="H3" s="7">
        <v>4.0</v>
      </c>
      <c r="I3" s="7">
        <v>4.0</v>
      </c>
      <c r="J3" s="7">
        <v>4.0</v>
      </c>
      <c r="K3" s="7">
        <v>5.0</v>
      </c>
      <c r="L3" s="7">
        <v>3.0</v>
      </c>
      <c r="M3" s="7">
        <v>5.0</v>
      </c>
      <c r="N3" s="7">
        <v>4.0</v>
      </c>
      <c r="O3" s="21">
        <v>4.0</v>
      </c>
      <c r="P3" s="21">
        <v>4.0</v>
      </c>
      <c r="Q3" s="21">
        <v>3.0</v>
      </c>
      <c r="R3" s="21">
        <v>4.0</v>
      </c>
      <c r="S3" s="21">
        <v>4.0</v>
      </c>
      <c r="T3" s="21">
        <v>3.0</v>
      </c>
      <c r="U3" s="21">
        <v>5.0</v>
      </c>
      <c r="V3" s="21">
        <v>5.0</v>
      </c>
      <c r="W3" s="21">
        <v>3.0</v>
      </c>
      <c r="X3" s="21">
        <v>4.0</v>
      </c>
      <c r="Y3" s="21">
        <v>5.0</v>
      </c>
      <c r="Z3" s="21">
        <v>5.0</v>
      </c>
      <c r="AA3" s="21">
        <v>5.0</v>
      </c>
      <c r="AB3" s="21">
        <v>5.0</v>
      </c>
      <c r="AC3" s="21">
        <v>5.0</v>
      </c>
      <c r="AD3" s="21">
        <v>2.0</v>
      </c>
      <c r="AE3" s="21">
        <v>5.0</v>
      </c>
      <c r="AF3" s="21">
        <v>5.0</v>
      </c>
      <c r="AG3" s="21">
        <v>5.0</v>
      </c>
      <c r="AH3" s="38"/>
      <c r="AI3" s="38"/>
      <c r="AJ3" s="38"/>
      <c r="AK3" s="38"/>
      <c r="AL3" s="38"/>
      <c r="AM3" s="38"/>
      <c r="AN3" s="38"/>
      <c r="AO3" s="38"/>
    </row>
    <row r="4">
      <c r="A4" s="37">
        <v>3.0</v>
      </c>
      <c r="B4" s="7">
        <v>3.0</v>
      </c>
      <c r="C4" s="7">
        <v>5.0</v>
      </c>
      <c r="D4" s="7">
        <v>5.0</v>
      </c>
      <c r="E4" s="7">
        <v>5.0</v>
      </c>
      <c r="F4" s="7">
        <v>3.0</v>
      </c>
      <c r="G4" s="7">
        <v>3.0</v>
      </c>
      <c r="H4" s="7">
        <v>3.0</v>
      </c>
      <c r="I4" s="7">
        <v>3.0</v>
      </c>
      <c r="J4" s="7">
        <v>1.0</v>
      </c>
      <c r="K4" s="7">
        <v>5.0</v>
      </c>
      <c r="L4" s="7">
        <v>5.0</v>
      </c>
      <c r="M4" s="7">
        <v>5.0</v>
      </c>
      <c r="N4" s="7">
        <v>4.0</v>
      </c>
      <c r="O4" s="21">
        <v>4.0</v>
      </c>
      <c r="P4" s="21">
        <v>4.0</v>
      </c>
      <c r="Q4" s="21">
        <v>4.0</v>
      </c>
      <c r="R4" s="21">
        <v>5.0</v>
      </c>
      <c r="S4" s="21">
        <v>4.0</v>
      </c>
      <c r="T4" s="21">
        <v>2.0</v>
      </c>
      <c r="U4" s="21">
        <v>5.0</v>
      </c>
      <c r="V4" s="21">
        <v>5.0</v>
      </c>
      <c r="W4" s="21">
        <v>1.0</v>
      </c>
      <c r="X4" s="21">
        <v>4.0</v>
      </c>
      <c r="Y4" s="21">
        <v>3.0</v>
      </c>
      <c r="Z4" s="21">
        <v>3.0</v>
      </c>
      <c r="AA4" s="21">
        <v>5.0</v>
      </c>
      <c r="AB4" s="21">
        <v>4.0</v>
      </c>
      <c r="AC4" s="21">
        <v>4.0</v>
      </c>
      <c r="AD4" s="21">
        <v>2.0</v>
      </c>
      <c r="AE4" s="21">
        <v>5.0</v>
      </c>
      <c r="AF4" s="21">
        <v>5.0</v>
      </c>
      <c r="AG4" s="21">
        <v>5.0</v>
      </c>
      <c r="AH4" s="38"/>
      <c r="AI4" s="38"/>
      <c r="AJ4" s="38"/>
      <c r="AK4" s="38"/>
      <c r="AL4" s="38"/>
      <c r="AM4" s="38"/>
      <c r="AN4" s="38"/>
      <c r="AO4" s="38"/>
    </row>
    <row r="5">
      <c r="A5" s="37">
        <v>4.0</v>
      </c>
      <c r="B5" s="7">
        <v>5.0</v>
      </c>
      <c r="C5" s="7">
        <v>3.0</v>
      </c>
      <c r="D5" s="7">
        <v>5.0</v>
      </c>
      <c r="E5" s="7">
        <v>3.0</v>
      </c>
      <c r="F5" s="7">
        <v>1.0</v>
      </c>
      <c r="G5" s="7">
        <v>3.0</v>
      </c>
      <c r="H5" s="7">
        <v>3.0</v>
      </c>
      <c r="I5" s="7">
        <v>3.0</v>
      </c>
      <c r="J5" s="7">
        <v>5.0</v>
      </c>
      <c r="K5" s="7">
        <v>5.0</v>
      </c>
      <c r="L5" s="7">
        <v>5.0</v>
      </c>
      <c r="M5" s="7">
        <v>3.0</v>
      </c>
      <c r="N5" s="7">
        <v>3.0</v>
      </c>
      <c r="O5" s="21">
        <v>5.0</v>
      </c>
      <c r="P5" s="21">
        <v>5.0</v>
      </c>
      <c r="Q5" s="21">
        <v>5.0</v>
      </c>
      <c r="R5" s="21">
        <v>5.0</v>
      </c>
      <c r="S5" s="21">
        <v>1.0</v>
      </c>
      <c r="T5" s="21">
        <v>1.0</v>
      </c>
      <c r="U5" s="21">
        <v>3.0</v>
      </c>
      <c r="V5" s="21">
        <v>4.0</v>
      </c>
      <c r="W5" s="21">
        <v>4.0</v>
      </c>
      <c r="X5" s="21">
        <v>5.0</v>
      </c>
      <c r="Y5" s="21">
        <v>5.0</v>
      </c>
      <c r="Z5" s="21">
        <v>2.0</v>
      </c>
      <c r="AA5" s="21">
        <v>4.0</v>
      </c>
      <c r="AB5" s="21">
        <v>4.0</v>
      </c>
      <c r="AC5" s="21">
        <v>5.0</v>
      </c>
      <c r="AD5" s="21">
        <v>2.0</v>
      </c>
      <c r="AE5" s="21">
        <v>4.0</v>
      </c>
      <c r="AF5" s="21">
        <v>4.0</v>
      </c>
      <c r="AG5" s="21">
        <v>2.0</v>
      </c>
      <c r="AH5" s="38"/>
      <c r="AI5" s="38"/>
      <c r="AJ5" s="38"/>
      <c r="AK5" s="38"/>
      <c r="AL5" s="38"/>
      <c r="AM5" s="38"/>
      <c r="AN5" s="38"/>
      <c r="AO5" s="38"/>
    </row>
    <row r="6">
      <c r="A6" s="37">
        <v>5.0</v>
      </c>
      <c r="B6" s="7">
        <v>1.0</v>
      </c>
      <c r="C6" s="7">
        <v>3.0</v>
      </c>
      <c r="D6" s="7">
        <v>5.0</v>
      </c>
      <c r="E6" s="7">
        <v>5.0</v>
      </c>
      <c r="F6" s="7">
        <v>1.0</v>
      </c>
      <c r="G6" s="7">
        <v>2.0</v>
      </c>
      <c r="H6" s="7">
        <v>4.0</v>
      </c>
      <c r="I6" s="7">
        <v>4.0</v>
      </c>
      <c r="J6" s="7">
        <v>4.0</v>
      </c>
      <c r="K6" s="7">
        <v>5.0</v>
      </c>
      <c r="L6" s="7">
        <v>5.0</v>
      </c>
      <c r="M6" s="7">
        <v>5.0</v>
      </c>
      <c r="N6" s="7">
        <v>3.0</v>
      </c>
      <c r="O6" s="21">
        <v>4.0</v>
      </c>
      <c r="P6" s="21">
        <v>4.0</v>
      </c>
      <c r="Q6" s="21">
        <v>4.0</v>
      </c>
      <c r="R6" s="21">
        <v>3.0</v>
      </c>
      <c r="S6" s="21">
        <v>2.0</v>
      </c>
      <c r="T6" s="21">
        <v>1.0</v>
      </c>
      <c r="U6" s="21">
        <v>4.0</v>
      </c>
      <c r="V6" s="21">
        <v>5.0</v>
      </c>
      <c r="W6" s="21">
        <v>4.0</v>
      </c>
      <c r="X6" s="21">
        <v>4.0</v>
      </c>
      <c r="Y6" s="21">
        <v>4.0</v>
      </c>
      <c r="Z6" s="21">
        <v>2.0</v>
      </c>
      <c r="AA6" s="21">
        <v>3.0</v>
      </c>
      <c r="AB6" s="21">
        <v>5.0</v>
      </c>
      <c r="AC6" s="21">
        <v>5.0</v>
      </c>
      <c r="AD6" s="21">
        <v>2.0</v>
      </c>
      <c r="AE6" s="21">
        <v>5.0</v>
      </c>
      <c r="AF6" s="21">
        <v>5.0</v>
      </c>
      <c r="AG6" s="21">
        <v>5.0</v>
      </c>
      <c r="AH6" s="38"/>
      <c r="AI6" s="38"/>
      <c r="AJ6" s="38"/>
      <c r="AK6" s="38"/>
      <c r="AL6" s="38"/>
      <c r="AM6" s="38"/>
      <c r="AN6" s="38"/>
      <c r="AO6" s="38"/>
    </row>
    <row r="7">
      <c r="A7" s="37">
        <v>6.0</v>
      </c>
      <c r="B7" s="7">
        <v>2.0</v>
      </c>
      <c r="C7" s="7">
        <v>4.0</v>
      </c>
      <c r="D7" s="7">
        <v>5.0</v>
      </c>
      <c r="E7" s="7">
        <v>4.0</v>
      </c>
      <c r="F7" s="7">
        <v>2.0</v>
      </c>
      <c r="G7" s="7">
        <v>4.0</v>
      </c>
      <c r="H7" s="7">
        <v>5.0</v>
      </c>
      <c r="I7" s="7">
        <v>4.0</v>
      </c>
      <c r="J7" s="7">
        <v>4.0</v>
      </c>
      <c r="K7" s="7">
        <v>5.0</v>
      </c>
      <c r="L7" s="7">
        <v>4.0</v>
      </c>
      <c r="M7" s="7">
        <v>5.0</v>
      </c>
      <c r="N7" s="7">
        <v>3.0</v>
      </c>
      <c r="O7" s="21">
        <v>4.0</v>
      </c>
      <c r="P7" s="21">
        <v>5.0</v>
      </c>
      <c r="Q7" s="21">
        <v>3.0</v>
      </c>
      <c r="R7" s="21">
        <v>5.0</v>
      </c>
      <c r="S7" s="21">
        <v>2.0</v>
      </c>
      <c r="T7" s="21">
        <v>1.0</v>
      </c>
      <c r="U7" s="21">
        <v>4.0</v>
      </c>
      <c r="V7" s="21">
        <v>5.0</v>
      </c>
      <c r="W7" s="21">
        <v>4.0</v>
      </c>
      <c r="X7" s="21">
        <v>3.0</v>
      </c>
      <c r="Y7" s="21">
        <v>2.0</v>
      </c>
      <c r="Z7" s="21">
        <v>4.0</v>
      </c>
      <c r="AA7" s="21">
        <v>5.0</v>
      </c>
      <c r="AB7" s="21">
        <v>4.0</v>
      </c>
      <c r="AC7" s="21">
        <v>5.0</v>
      </c>
      <c r="AD7" s="21">
        <v>2.0</v>
      </c>
      <c r="AE7" s="21">
        <v>4.0</v>
      </c>
      <c r="AF7" s="21">
        <v>5.0</v>
      </c>
      <c r="AG7" s="21">
        <v>3.0</v>
      </c>
      <c r="AH7" s="38"/>
      <c r="AI7" s="38"/>
      <c r="AJ7" s="38"/>
      <c r="AK7" s="38"/>
      <c r="AL7" s="38"/>
      <c r="AM7" s="38"/>
      <c r="AN7" s="38"/>
      <c r="AO7" s="38"/>
    </row>
    <row r="8">
      <c r="A8" s="37">
        <v>7.0</v>
      </c>
      <c r="B8" s="7">
        <v>2.0</v>
      </c>
      <c r="C8" s="7">
        <v>4.0</v>
      </c>
      <c r="D8" s="7">
        <v>5.0</v>
      </c>
      <c r="E8" s="7">
        <v>5.0</v>
      </c>
      <c r="F8" s="7">
        <v>4.0</v>
      </c>
      <c r="G8" s="7">
        <v>3.0</v>
      </c>
      <c r="H8" s="7">
        <v>4.0</v>
      </c>
      <c r="I8" s="7">
        <v>5.0</v>
      </c>
      <c r="J8" s="7">
        <v>3.0</v>
      </c>
      <c r="K8" s="7">
        <v>5.0</v>
      </c>
      <c r="L8" s="7">
        <v>3.0</v>
      </c>
      <c r="M8" s="7">
        <v>4.0</v>
      </c>
      <c r="N8" s="7">
        <v>3.0</v>
      </c>
      <c r="O8" s="21">
        <v>4.0</v>
      </c>
      <c r="P8" s="21">
        <v>5.0</v>
      </c>
      <c r="Q8" s="21">
        <v>2.0</v>
      </c>
      <c r="R8" s="21">
        <v>4.0</v>
      </c>
      <c r="S8" s="21">
        <v>1.0</v>
      </c>
      <c r="T8" s="21">
        <v>1.0</v>
      </c>
      <c r="U8" s="21">
        <v>4.0</v>
      </c>
      <c r="V8" s="21">
        <v>5.0</v>
      </c>
      <c r="W8" s="21">
        <v>3.0</v>
      </c>
      <c r="X8" s="21">
        <v>1.0</v>
      </c>
      <c r="Y8" s="21">
        <v>5.0</v>
      </c>
      <c r="Z8" s="21">
        <v>5.0</v>
      </c>
      <c r="AA8" s="21">
        <v>5.0</v>
      </c>
      <c r="AB8" s="21">
        <v>5.0</v>
      </c>
      <c r="AC8" s="21">
        <v>5.0</v>
      </c>
      <c r="AD8" s="21">
        <v>1.0</v>
      </c>
      <c r="AE8" s="21">
        <v>5.0</v>
      </c>
      <c r="AF8" s="21">
        <v>5.0</v>
      </c>
      <c r="AG8" s="21">
        <v>5.0</v>
      </c>
      <c r="AH8" s="38"/>
      <c r="AI8" s="38"/>
      <c r="AJ8" s="38"/>
      <c r="AK8" s="38"/>
      <c r="AL8" s="38"/>
      <c r="AM8" s="38"/>
      <c r="AN8" s="38"/>
      <c r="AO8" s="38"/>
    </row>
    <row r="9">
      <c r="A9" s="37">
        <v>8.0</v>
      </c>
      <c r="B9" s="7">
        <v>2.0</v>
      </c>
      <c r="C9" s="7">
        <v>3.0</v>
      </c>
      <c r="D9" s="7">
        <v>5.0</v>
      </c>
      <c r="E9" s="7">
        <v>5.0</v>
      </c>
      <c r="F9" s="7">
        <v>4.0</v>
      </c>
      <c r="G9" s="7">
        <v>3.0</v>
      </c>
      <c r="H9" s="7">
        <v>4.0</v>
      </c>
      <c r="I9" s="7">
        <v>5.0</v>
      </c>
      <c r="J9" s="7">
        <v>4.0</v>
      </c>
      <c r="K9" s="7">
        <v>5.0</v>
      </c>
      <c r="L9" s="7">
        <v>5.0</v>
      </c>
      <c r="M9" s="7">
        <v>5.0</v>
      </c>
      <c r="N9" s="7">
        <v>3.0</v>
      </c>
      <c r="O9" s="21">
        <v>5.0</v>
      </c>
      <c r="P9" s="21">
        <v>5.0</v>
      </c>
      <c r="Q9" s="21">
        <v>5.0</v>
      </c>
      <c r="R9" s="21">
        <v>5.0</v>
      </c>
      <c r="S9" s="21">
        <v>2.0</v>
      </c>
      <c r="T9" s="21">
        <v>2.0</v>
      </c>
      <c r="U9" s="21">
        <v>5.0</v>
      </c>
      <c r="V9" s="21">
        <v>5.0</v>
      </c>
      <c r="W9" s="21">
        <v>4.0</v>
      </c>
      <c r="X9" s="21">
        <v>4.0</v>
      </c>
      <c r="Y9" s="21">
        <v>5.0</v>
      </c>
      <c r="Z9" s="21">
        <v>5.0</v>
      </c>
      <c r="AA9" s="21">
        <v>5.0</v>
      </c>
      <c r="AB9" s="21">
        <v>5.0</v>
      </c>
      <c r="AC9" s="21">
        <v>5.0</v>
      </c>
      <c r="AD9" s="21">
        <v>3.0</v>
      </c>
      <c r="AE9" s="21">
        <v>4.0</v>
      </c>
      <c r="AF9" s="21">
        <v>5.0</v>
      </c>
      <c r="AG9" s="21">
        <v>5.0</v>
      </c>
      <c r="AH9" s="38"/>
      <c r="AI9" s="38"/>
      <c r="AJ9" s="38"/>
      <c r="AK9" s="38"/>
      <c r="AL9" s="38"/>
      <c r="AM9" s="38"/>
      <c r="AN9" s="38"/>
      <c r="AO9" s="38"/>
    </row>
    <row r="10">
      <c r="A10" s="37">
        <v>9.0</v>
      </c>
      <c r="B10" s="7">
        <v>5.0</v>
      </c>
      <c r="C10" s="7">
        <v>5.0</v>
      </c>
      <c r="D10" s="7">
        <v>5.0</v>
      </c>
      <c r="E10" s="7">
        <v>5.0</v>
      </c>
      <c r="F10" s="7">
        <v>1.0</v>
      </c>
      <c r="G10" s="7">
        <v>5.0</v>
      </c>
      <c r="H10" s="7">
        <v>3.0</v>
      </c>
      <c r="I10" s="7">
        <v>4.0</v>
      </c>
      <c r="J10" s="7">
        <v>5.0</v>
      </c>
      <c r="K10" s="7">
        <v>3.0</v>
      </c>
      <c r="L10" s="7">
        <v>3.0</v>
      </c>
      <c r="M10" s="7">
        <v>4.0</v>
      </c>
      <c r="N10" s="7">
        <v>1.0</v>
      </c>
      <c r="O10" s="21">
        <v>4.0</v>
      </c>
      <c r="P10" s="21">
        <v>5.0</v>
      </c>
      <c r="Q10" s="21">
        <v>4.0</v>
      </c>
      <c r="R10" s="21">
        <v>5.0</v>
      </c>
      <c r="S10" s="21">
        <v>5.0</v>
      </c>
      <c r="T10" s="21">
        <v>4.0</v>
      </c>
      <c r="U10" s="21">
        <v>5.0</v>
      </c>
      <c r="V10" s="21">
        <v>5.0</v>
      </c>
      <c r="W10" s="21">
        <v>5.0</v>
      </c>
      <c r="X10" s="21">
        <v>3.0</v>
      </c>
      <c r="Y10" s="21">
        <v>3.0</v>
      </c>
      <c r="Z10" s="21">
        <v>3.0</v>
      </c>
      <c r="AA10" s="21">
        <v>5.0</v>
      </c>
      <c r="AB10" s="21">
        <v>5.0</v>
      </c>
      <c r="AC10" s="21">
        <v>5.0</v>
      </c>
      <c r="AD10" s="21">
        <v>4.0</v>
      </c>
      <c r="AE10" s="21">
        <v>4.0</v>
      </c>
      <c r="AF10" s="21">
        <v>5.0</v>
      </c>
      <c r="AG10" s="21">
        <v>4.0</v>
      </c>
      <c r="AH10" s="38"/>
      <c r="AI10" s="38"/>
      <c r="AJ10" s="38"/>
      <c r="AK10" s="38"/>
      <c r="AL10" s="38"/>
      <c r="AM10" s="38"/>
      <c r="AN10" s="38"/>
      <c r="AO10" s="38"/>
    </row>
    <row r="11">
      <c r="A11" s="37">
        <v>10.0</v>
      </c>
      <c r="B11" s="7">
        <v>3.0</v>
      </c>
      <c r="C11" s="7">
        <v>4.0</v>
      </c>
      <c r="D11" s="7">
        <v>5.0</v>
      </c>
      <c r="E11" s="7">
        <v>4.0</v>
      </c>
      <c r="F11" s="7">
        <v>2.0</v>
      </c>
      <c r="G11" s="7">
        <v>4.0</v>
      </c>
      <c r="H11" s="7">
        <v>4.0</v>
      </c>
      <c r="I11" s="7">
        <v>4.0</v>
      </c>
      <c r="J11" s="7">
        <v>5.0</v>
      </c>
      <c r="K11" s="7">
        <v>5.0</v>
      </c>
      <c r="L11" s="7">
        <v>5.0</v>
      </c>
      <c r="M11" s="7">
        <v>5.0</v>
      </c>
      <c r="N11" s="7">
        <v>5.0</v>
      </c>
      <c r="O11" s="21">
        <v>4.0</v>
      </c>
      <c r="P11" s="21">
        <v>4.0</v>
      </c>
      <c r="Q11" s="21">
        <v>4.0</v>
      </c>
      <c r="R11" s="21">
        <v>4.0</v>
      </c>
      <c r="S11" s="21">
        <v>2.0</v>
      </c>
      <c r="T11" s="21">
        <v>2.0</v>
      </c>
      <c r="U11" s="21">
        <v>4.0</v>
      </c>
      <c r="V11" s="21">
        <v>4.0</v>
      </c>
      <c r="W11" s="21">
        <v>3.0</v>
      </c>
      <c r="X11" s="21">
        <v>4.0</v>
      </c>
      <c r="Y11" s="21">
        <v>4.0</v>
      </c>
      <c r="Z11" s="21">
        <v>1.0</v>
      </c>
      <c r="AA11" s="21">
        <v>4.0</v>
      </c>
      <c r="AB11" s="21">
        <v>4.0</v>
      </c>
      <c r="AC11" s="21">
        <v>4.0</v>
      </c>
      <c r="AD11" s="21">
        <v>3.0</v>
      </c>
      <c r="AE11" s="21">
        <v>4.0</v>
      </c>
      <c r="AF11" s="21">
        <v>5.0</v>
      </c>
      <c r="AG11" s="21">
        <v>4.0</v>
      </c>
      <c r="AH11" s="38"/>
      <c r="AI11" s="38"/>
      <c r="AJ11" s="38"/>
      <c r="AK11" s="38"/>
      <c r="AL11" s="38"/>
      <c r="AM11" s="38"/>
      <c r="AN11" s="38"/>
      <c r="AO11" s="38"/>
    </row>
    <row r="12">
      <c r="A12" s="37">
        <v>11.0</v>
      </c>
      <c r="B12" s="7">
        <v>4.0</v>
      </c>
      <c r="C12" s="7">
        <v>4.0</v>
      </c>
      <c r="D12" s="7">
        <v>5.0</v>
      </c>
      <c r="E12" s="7">
        <v>5.0</v>
      </c>
      <c r="F12" s="7">
        <v>2.0</v>
      </c>
      <c r="G12" s="7">
        <v>3.0</v>
      </c>
      <c r="H12" s="7">
        <v>4.0</v>
      </c>
      <c r="I12" s="7">
        <v>5.0</v>
      </c>
      <c r="J12" s="7">
        <v>4.0</v>
      </c>
      <c r="K12" s="7">
        <v>5.0</v>
      </c>
      <c r="L12" s="7">
        <v>5.0</v>
      </c>
      <c r="M12" s="7">
        <v>5.0</v>
      </c>
      <c r="N12" s="7">
        <v>3.0</v>
      </c>
      <c r="O12" s="21">
        <v>5.0</v>
      </c>
      <c r="P12" s="21">
        <v>5.0</v>
      </c>
      <c r="Q12" s="21">
        <v>4.0</v>
      </c>
      <c r="R12" s="21">
        <v>5.0</v>
      </c>
      <c r="S12" s="21">
        <v>2.0</v>
      </c>
      <c r="T12" s="21">
        <v>1.0</v>
      </c>
      <c r="U12" s="21">
        <v>4.0</v>
      </c>
      <c r="V12" s="21">
        <v>5.0</v>
      </c>
      <c r="W12" s="21">
        <v>4.0</v>
      </c>
      <c r="X12" s="21">
        <v>2.0</v>
      </c>
      <c r="Y12" s="21">
        <v>3.0</v>
      </c>
      <c r="Z12" s="21">
        <v>5.0</v>
      </c>
      <c r="AA12" s="21">
        <v>5.0</v>
      </c>
      <c r="AB12" s="21">
        <v>5.0</v>
      </c>
      <c r="AC12" s="21">
        <v>5.0</v>
      </c>
      <c r="AD12" s="21">
        <v>2.0</v>
      </c>
      <c r="AE12" s="21">
        <v>4.0</v>
      </c>
      <c r="AF12" s="21">
        <v>4.0</v>
      </c>
      <c r="AG12" s="21">
        <v>4.0</v>
      </c>
      <c r="AH12" s="38"/>
      <c r="AI12" s="38"/>
      <c r="AJ12" s="38"/>
      <c r="AK12" s="38"/>
      <c r="AL12" s="38"/>
      <c r="AM12" s="38"/>
      <c r="AN12" s="38"/>
      <c r="AO12" s="38"/>
    </row>
    <row r="13">
      <c r="A13" s="37">
        <v>12.0</v>
      </c>
      <c r="B13" s="7">
        <v>4.0</v>
      </c>
      <c r="C13" s="7">
        <v>3.0</v>
      </c>
      <c r="D13" s="7">
        <v>5.0</v>
      </c>
      <c r="E13" s="7">
        <v>5.0</v>
      </c>
      <c r="F13" s="7">
        <v>1.0</v>
      </c>
      <c r="G13" s="7">
        <v>2.0</v>
      </c>
      <c r="H13" s="7">
        <v>4.0</v>
      </c>
      <c r="I13" s="7">
        <v>5.0</v>
      </c>
      <c r="J13" s="7">
        <v>5.0</v>
      </c>
      <c r="K13" s="7">
        <v>4.0</v>
      </c>
      <c r="L13" s="7">
        <v>2.0</v>
      </c>
      <c r="M13" s="7">
        <v>4.0</v>
      </c>
      <c r="N13" s="7">
        <v>3.0</v>
      </c>
      <c r="O13" s="21">
        <v>5.0</v>
      </c>
      <c r="P13" s="21">
        <v>5.0</v>
      </c>
      <c r="Q13" s="21">
        <v>5.0</v>
      </c>
      <c r="R13" s="21">
        <v>5.0</v>
      </c>
      <c r="S13" s="21">
        <v>2.0</v>
      </c>
      <c r="T13" s="21">
        <v>2.0</v>
      </c>
      <c r="U13" s="21">
        <v>4.0</v>
      </c>
      <c r="V13" s="21">
        <v>5.0</v>
      </c>
      <c r="W13" s="21">
        <v>4.0</v>
      </c>
      <c r="X13" s="21">
        <v>3.0</v>
      </c>
      <c r="Y13" s="21">
        <v>4.0</v>
      </c>
      <c r="Z13" s="21">
        <v>3.0</v>
      </c>
      <c r="AA13" s="21">
        <v>4.0</v>
      </c>
      <c r="AB13" s="21">
        <v>4.0</v>
      </c>
      <c r="AC13" s="21">
        <v>5.0</v>
      </c>
      <c r="AD13" s="21">
        <v>2.0</v>
      </c>
      <c r="AE13" s="21">
        <v>5.0</v>
      </c>
      <c r="AF13" s="21">
        <v>4.0</v>
      </c>
      <c r="AG13" s="21">
        <v>4.0</v>
      </c>
      <c r="AH13" s="38"/>
      <c r="AI13" s="38"/>
      <c r="AJ13" s="38"/>
      <c r="AK13" s="38"/>
      <c r="AL13" s="38"/>
      <c r="AM13" s="38"/>
      <c r="AN13" s="38"/>
      <c r="AO13" s="38"/>
    </row>
    <row r="14">
      <c r="A14" s="37">
        <v>13.0</v>
      </c>
      <c r="B14" s="7">
        <v>2.0</v>
      </c>
      <c r="C14" s="7">
        <v>2.0</v>
      </c>
      <c r="D14" s="7">
        <v>5.0</v>
      </c>
      <c r="E14" s="7">
        <v>5.0</v>
      </c>
      <c r="F14" s="7">
        <v>2.0</v>
      </c>
      <c r="G14" s="7">
        <v>2.0</v>
      </c>
      <c r="H14" s="7">
        <v>4.0</v>
      </c>
      <c r="I14" s="7">
        <v>4.0</v>
      </c>
      <c r="J14" s="7">
        <v>4.0</v>
      </c>
      <c r="K14" s="7">
        <v>5.0</v>
      </c>
      <c r="L14" s="7">
        <v>4.0</v>
      </c>
      <c r="M14" s="7">
        <v>5.0</v>
      </c>
      <c r="N14" s="7">
        <v>2.0</v>
      </c>
      <c r="O14" s="21">
        <v>5.0</v>
      </c>
      <c r="P14" s="21">
        <v>4.0</v>
      </c>
      <c r="Q14" s="21">
        <v>5.0</v>
      </c>
      <c r="R14" s="21">
        <v>5.0</v>
      </c>
      <c r="S14" s="21">
        <v>1.0</v>
      </c>
      <c r="T14" s="21">
        <v>1.0</v>
      </c>
      <c r="U14" s="21">
        <v>5.0</v>
      </c>
      <c r="V14" s="21">
        <v>5.0</v>
      </c>
      <c r="W14" s="21">
        <v>4.0</v>
      </c>
      <c r="X14" s="21">
        <v>4.0</v>
      </c>
      <c r="Y14" s="21">
        <v>5.0</v>
      </c>
      <c r="Z14" s="21">
        <v>5.0</v>
      </c>
      <c r="AA14" s="21">
        <v>5.0</v>
      </c>
      <c r="AB14" s="21">
        <v>5.0</v>
      </c>
      <c r="AC14" s="21">
        <v>4.0</v>
      </c>
      <c r="AD14" s="21">
        <v>4.0</v>
      </c>
      <c r="AE14" s="21">
        <v>5.0</v>
      </c>
      <c r="AF14" s="21">
        <v>5.0</v>
      </c>
      <c r="AG14" s="21">
        <v>4.0</v>
      </c>
      <c r="AH14" s="38"/>
      <c r="AI14" s="38"/>
      <c r="AJ14" s="38"/>
      <c r="AK14" s="38"/>
      <c r="AL14" s="38"/>
      <c r="AM14" s="38"/>
      <c r="AN14" s="38"/>
      <c r="AO14" s="38"/>
    </row>
    <row r="15">
      <c r="A15" s="37">
        <v>14.0</v>
      </c>
      <c r="B15" s="7">
        <v>2.0</v>
      </c>
      <c r="C15" s="7">
        <v>5.0</v>
      </c>
      <c r="D15" s="7">
        <v>5.0</v>
      </c>
      <c r="E15" s="7">
        <v>5.0</v>
      </c>
      <c r="F15" s="7">
        <v>4.0</v>
      </c>
      <c r="G15" s="7">
        <v>5.0</v>
      </c>
      <c r="H15" s="7">
        <v>5.0</v>
      </c>
      <c r="I15" s="7">
        <v>5.0</v>
      </c>
      <c r="J15" s="7">
        <v>5.0</v>
      </c>
      <c r="K15" s="7">
        <v>5.0</v>
      </c>
      <c r="L15" s="7">
        <v>4.0</v>
      </c>
      <c r="M15" s="7">
        <v>4.0</v>
      </c>
      <c r="N15" s="7">
        <v>4.0</v>
      </c>
      <c r="O15" s="21">
        <v>3.0</v>
      </c>
      <c r="P15" s="21">
        <v>5.0</v>
      </c>
      <c r="Q15" s="21">
        <v>5.0</v>
      </c>
      <c r="R15" s="21">
        <v>5.0</v>
      </c>
      <c r="S15" s="21">
        <v>5.0</v>
      </c>
      <c r="T15" s="21">
        <v>3.0</v>
      </c>
      <c r="U15" s="21">
        <v>5.0</v>
      </c>
      <c r="V15" s="21">
        <v>5.0</v>
      </c>
      <c r="W15" s="21">
        <v>5.0</v>
      </c>
      <c r="X15" s="21">
        <v>5.0</v>
      </c>
      <c r="Y15" s="21">
        <v>5.0</v>
      </c>
      <c r="Z15" s="21">
        <v>5.0</v>
      </c>
      <c r="AA15" s="21">
        <v>5.0</v>
      </c>
      <c r="AB15" s="21">
        <v>5.0</v>
      </c>
      <c r="AC15" s="21">
        <v>5.0</v>
      </c>
      <c r="AD15" s="21">
        <v>1.0</v>
      </c>
      <c r="AE15" s="21">
        <v>5.0</v>
      </c>
      <c r="AF15" s="21">
        <v>5.0</v>
      </c>
      <c r="AG15" s="21">
        <v>5.0</v>
      </c>
      <c r="AH15" s="38"/>
      <c r="AI15" s="38"/>
      <c r="AJ15" s="38"/>
      <c r="AK15" s="38"/>
      <c r="AL15" s="38"/>
      <c r="AM15" s="38"/>
      <c r="AN15" s="38"/>
      <c r="AO15" s="38"/>
    </row>
    <row r="16">
      <c r="A16" s="37">
        <v>15.0</v>
      </c>
      <c r="B16" s="7">
        <v>2.0</v>
      </c>
      <c r="C16" s="7">
        <v>2.0</v>
      </c>
      <c r="D16" s="7">
        <v>5.0</v>
      </c>
      <c r="E16" s="7">
        <v>5.0</v>
      </c>
      <c r="F16" s="7">
        <v>1.0</v>
      </c>
      <c r="G16" s="7">
        <v>2.0</v>
      </c>
      <c r="H16" s="7">
        <v>4.0</v>
      </c>
      <c r="I16" s="7">
        <v>4.0</v>
      </c>
      <c r="J16" s="7">
        <v>3.0</v>
      </c>
      <c r="K16" s="7">
        <v>5.0</v>
      </c>
      <c r="L16" s="7">
        <v>4.0</v>
      </c>
      <c r="M16" s="7">
        <v>5.0</v>
      </c>
      <c r="N16" s="7">
        <v>4.0</v>
      </c>
      <c r="O16" s="21">
        <v>4.0</v>
      </c>
      <c r="P16" s="21">
        <v>5.0</v>
      </c>
      <c r="Q16" s="21">
        <v>4.0</v>
      </c>
      <c r="R16" s="21">
        <v>5.0</v>
      </c>
      <c r="S16" s="21">
        <v>3.0</v>
      </c>
      <c r="T16" s="21">
        <v>2.0</v>
      </c>
      <c r="U16" s="21">
        <v>5.0</v>
      </c>
      <c r="V16" s="21">
        <v>5.0</v>
      </c>
      <c r="W16" s="21">
        <v>4.0</v>
      </c>
      <c r="X16" s="21">
        <v>2.0</v>
      </c>
      <c r="Y16" s="21">
        <v>4.0</v>
      </c>
      <c r="Z16" s="21">
        <v>4.0</v>
      </c>
      <c r="AA16" s="21">
        <v>5.0</v>
      </c>
      <c r="AB16" s="21">
        <v>4.0</v>
      </c>
      <c r="AC16" s="21">
        <v>5.0</v>
      </c>
      <c r="AD16" s="21">
        <v>3.0</v>
      </c>
      <c r="AE16" s="21">
        <v>4.0</v>
      </c>
      <c r="AF16" s="21">
        <v>5.0</v>
      </c>
      <c r="AG16" s="21">
        <v>4.0</v>
      </c>
      <c r="AH16" s="38"/>
      <c r="AI16" s="38"/>
      <c r="AJ16" s="38"/>
      <c r="AK16" s="38"/>
      <c r="AL16" s="38"/>
      <c r="AM16" s="38"/>
      <c r="AN16" s="38"/>
      <c r="AO16" s="38"/>
    </row>
    <row r="17">
      <c r="A17" s="37">
        <v>16.0</v>
      </c>
      <c r="B17" s="7">
        <v>5.0</v>
      </c>
      <c r="C17" s="7">
        <v>5.0</v>
      </c>
      <c r="D17" s="7">
        <v>5.0</v>
      </c>
      <c r="E17" s="7">
        <v>5.0</v>
      </c>
      <c r="F17" s="7">
        <v>3.0</v>
      </c>
      <c r="G17" s="7">
        <v>3.0</v>
      </c>
      <c r="H17" s="7">
        <v>4.0</v>
      </c>
      <c r="I17" s="7">
        <v>5.0</v>
      </c>
      <c r="J17" s="7">
        <v>5.0</v>
      </c>
      <c r="K17" s="7">
        <v>5.0</v>
      </c>
      <c r="L17" s="7">
        <v>3.0</v>
      </c>
      <c r="M17" s="7">
        <v>5.0</v>
      </c>
      <c r="N17" s="7">
        <v>3.0</v>
      </c>
      <c r="O17" s="21">
        <v>5.0</v>
      </c>
      <c r="P17" s="21">
        <v>5.0</v>
      </c>
      <c r="Q17" s="21">
        <v>4.0</v>
      </c>
      <c r="R17" s="21">
        <v>5.0</v>
      </c>
      <c r="S17" s="21">
        <v>5.0</v>
      </c>
      <c r="T17" s="21">
        <v>3.0</v>
      </c>
      <c r="U17" s="21">
        <v>5.0</v>
      </c>
      <c r="V17" s="21">
        <v>5.0</v>
      </c>
      <c r="W17" s="21">
        <v>5.0</v>
      </c>
      <c r="X17" s="21">
        <v>4.0</v>
      </c>
      <c r="Y17" s="21">
        <v>4.0</v>
      </c>
      <c r="Z17" s="21">
        <v>5.0</v>
      </c>
      <c r="AA17" s="21">
        <v>5.0</v>
      </c>
      <c r="AB17" s="21">
        <v>5.0</v>
      </c>
      <c r="AC17" s="21">
        <v>5.0</v>
      </c>
      <c r="AD17" s="21">
        <v>1.0</v>
      </c>
      <c r="AE17" s="21">
        <v>5.0</v>
      </c>
      <c r="AF17" s="21">
        <v>5.0</v>
      </c>
      <c r="AG17" s="21">
        <v>5.0</v>
      </c>
      <c r="AH17" s="38"/>
      <c r="AI17" s="38"/>
      <c r="AJ17" s="38"/>
      <c r="AK17" s="38"/>
      <c r="AL17" s="38"/>
      <c r="AM17" s="38"/>
      <c r="AN17" s="38"/>
      <c r="AO17" s="38"/>
    </row>
    <row r="18">
      <c r="A18" s="37">
        <v>17.0</v>
      </c>
      <c r="B18" s="7">
        <v>5.0</v>
      </c>
      <c r="C18" s="7">
        <v>2.0</v>
      </c>
      <c r="D18" s="7">
        <v>5.0</v>
      </c>
      <c r="E18" s="7">
        <v>5.0</v>
      </c>
      <c r="F18" s="7">
        <v>1.0</v>
      </c>
      <c r="G18" s="7">
        <v>2.0</v>
      </c>
      <c r="H18" s="7">
        <v>3.0</v>
      </c>
      <c r="I18" s="7">
        <v>2.0</v>
      </c>
      <c r="J18" s="7">
        <v>4.0</v>
      </c>
      <c r="K18" s="7">
        <v>5.0</v>
      </c>
      <c r="L18" s="7">
        <v>5.0</v>
      </c>
      <c r="M18" s="7">
        <v>4.0</v>
      </c>
      <c r="N18" s="7">
        <v>1.0</v>
      </c>
      <c r="O18" s="21">
        <v>4.0</v>
      </c>
      <c r="P18" s="21">
        <v>5.0</v>
      </c>
      <c r="Q18" s="21">
        <v>5.0</v>
      </c>
      <c r="R18" s="21">
        <v>5.0</v>
      </c>
      <c r="S18" s="21">
        <v>1.0</v>
      </c>
      <c r="T18" s="21">
        <v>2.0</v>
      </c>
      <c r="U18" s="21">
        <v>4.0</v>
      </c>
      <c r="V18" s="21">
        <v>5.0</v>
      </c>
      <c r="W18" s="21">
        <v>1.0</v>
      </c>
      <c r="X18" s="21">
        <v>5.0</v>
      </c>
      <c r="Y18" s="21">
        <v>3.0</v>
      </c>
      <c r="Z18" s="21">
        <v>3.0</v>
      </c>
      <c r="AA18" s="21">
        <v>5.0</v>
      </c>
      <c r="AB18" s="21">
        <v>5.0</v>
      </c>
      <c r="AC18" s="21">
        <v>5.0</v>
      </c>
      <c r="AD18" s="21">
        <v>2.0</v>
      </c>
      <c r="AE18" s="21">
        <v>5.0</v>
      </c>
      <c r="AF18" s="21">
        <v>4.0</v>
      </c>
      <c r="AG18" s="21">
        <v>5.0</v>
      </c>
      <c r="AH18" s="38"/>
      <c r="AI18" s="38"/>
      <c r="AJ18" s="38"/>
      <c r="AK18" s="38"/>
      <c r="AL18" s="38"/>
      <c r="AM18" s="38"/>
      <c r="AN18" s="38"/>
      <c r="AO18" s="38"/>
    </row>
    <row r="19">
      <c r="A19" s="37">
        <v>18.0</v>
      </c>
      <c r="B19" s="7">
        <v>2.0</v>
      </c>
      <c r="C19" s="7">
        <v>3.0</v>
      </c>
      <c r="D19" s="7">
        <v>5.0</v>
      </c>
      <c r="E19" s="7">
        <v>5.0</v>
      </c>
      <c r="F19" s="7">
        <v>2.0</v>
      </c>
      <c r="G19" s="7">
        <v>2.0</v>
      </c>
      <c r="H19" s="7">
        <v>4.0</v>
      </c>
      <c r="I19" s="7">
        <v>4.0</v>
      </c>
      <c r="J19" s="7">
        <v>4.0</v>
      </c>
      <c r="K19" s="7">
        <v>4.0</v>
      </c>
      <c r="L19" s="7">
        <v>3.0</v>
      </c>
      <c r="M19" s="7">
        <v>4.0</v>
      </c>
      <c r="N19" s="7">
        <v>2.0</v>
      </c>
      <c r="O19" s="21">
        <v>5.0</v>
      </c>
      <c r="P19" s="21">
        <v>4.0</v>
      </c>
      <c r="Q19" s="21">
        <v>3.0</v>
      </c>
      <c r="R19" s="21">
        <v>4.0</v>
      </c>
      <c r="S19" s="21">
        <v>2.0</v>
      </c>
      <c r="T19" s="21">
        <v>1.0</v>
      </c>
      <c r="U19" s="21">
        <v>4.0</v>
      </c>
      <c r="V19" s="21">
        <v>5.0</v>
      </c>
      <c r="W19" s="21">
        <v>3.0</v>
      </c>
      <c r="X19" s="21">
        <v>4.0</v>
      </c>
      <c r="Y19" s="21">
        <v>5.0</v>
      </c>
      <c r="Z19" s="21">
        <v>2.0</v>
      </c>
      <c r="AA19" s="21">
        <v>4.0</v>
      </c>
      <c r="AB19" s="21">
        <v>5.0</v>
      </c>
      <c r="AC19" s="21">
        <v>5.0</v>
      </c>
      <c r="AD19" s="21">
        <v>2.0</v>
      </c>
      <c r="AE19" s="21">
        <v>4.0</v>
      </c>
      <c r="AF19" s="21">
        <v>5.0</v>
      </c>
      <c r="AG19" s="21">
        <v>5.0</v>
      </c>
      <c r="AH19" s="38"/>
      <c r="AI19" s="38"/>
      <c r="AJ19" s="38"/>
      <c r="AK19" s="38"/>
      <c r="AL19" s="38"/>
      <c r="AM19" s="38"/>
      <c r="AN19" s="38"/>
      <c r="AO19" s="38"/>
    </row>
    <row r="20">
      <c r="A20" s="37">
        <v>19.0</v>
      </c>
      <c r="B20" s="7">
        <v>4.0</v>
      </c>
      <c r="C20" s="7">
        <v>4.0</v>
      </c>
      <c r="D20" s="7">
        <v>5.0</v>
      </c>
      <c r="E20" s="7">
        <v>4.0</v>
      </c>
      <c r="F20" s="7">
        <v>1.0</v>
      </c>
      <c r="G20" s="7">
        <v>3.0</v>
      </c>
      <c r="H20" s="7">
        <v>4.0</v>
      </c>
      <c r="I20" s="7">
        <v>4.0</v>
      </c>
      <c r="J20" s="7">
        <v>4.0</v>
      </c>
      <c r="K20" s="7">
        <v>5.0</v>
      </c>
      <c r="L20" s="7">
        <v>4.0</v>
      </c>
      <c r="M20" s="7">
        <v>5.0</v>
      </c>
      <c r="N20" s="7">
        <v>3.0</v>
      </c>
      <c r="O20" s="21">
        <v>4.0</v>
      </c>
      <c r="P20" s="21">
        <v>5.0</v>
      </c>
      <c r="Q20" s="21">
        <v>3.0</v>
      </c>
      <c r="R20" s="21">
        <v>4.0</v>
      </c>
      <c r="S20" s="21">
        <v>2.0</v>
      </c>
      <c r="T20" s="21">
        <v>1.0</v>
      </c>
      <c r="U20" s="21">
        <v>5.0</v>
      </c>
      <c r="V20" s="21">
        <v>5.0</v>
      </c>
      <c r="W20" s="21">
        <v>2.0</v>
      </c>
      <c r="X20" s="21">
        <v>4.0</v>
      </c>
      <c r="Y20" s="21">
        <v>4.0</v>
      </c>
      <c r="Z20" s="21">
        <v>3.0</v>
      </c>
      <c r="AA20" s="21">
        <v>4.0</v>
      </c>
      <c r="AB20" s="21">
        <v>4.0</v>
      </c>
      <c r="AC20" s="21">
        <v>3.0</v>
      </c>
      <c r="AD20" s="21">
        <v>2.0</v>
      </c>
      <c r="AE20" s="21">
        <v>3.0</v>
      </c>
      <c r="AF20" s="21">
        <v>4.0</v>
      </c>
      <c r="AG20" s="21">
        <v>4.0</v>
      </c>
      <c r="AH20" s="38"/>
      <c r="AI20" s="38"/>
      <c r="AJ20" s="38"/>
      <c r="AK20" s="38"/>
      <c r="AL20" s="38"/>
      <c r="AM20" s="38"/>
      <c r="AN20" s="38"/>
      <c r="AO20" s="38"/>
    </row>
    <row r="21">
      <c r="A21" s="37">
        <v>20.0</v>
      </c>
      <c r="B21" s="7">
        <v>3.0</v>
      </c>
      <c r="C21" s="7">
        <v>5.0</v>
      </c>
      <c r="D21" s="7">
        <v>5.0</v>
      </c>
      <c r="E21" s="7">
        <v>5.0</v>
      </c>
      <c r="F21" s="7">
        <v>4.0</v>
      </c>
      <c r="G21" s="7">
        <v>4.0</v>
      </c>
      <c r="H21" s="7">
        <v>5.0</v>
      </c>
      <c r="I21" s="7">
        <v>5.0</v>
      </c>
      <c r="J21" s="7">
        <v>4.0</v>
      </c>
      <c r="K21" s="7">
        <v>5.0</v>
      </c>
      <c r="L21" s="7">
        <v>5.0</v>
      </c>
      <c r="M21" s="7">
        <v>5.0</v>
      </c>
      <c r="N21" s="7">
        <v>5.0</v>
      </c>
      <c r="O21" s="21">
        <v>5.0</v>
      </c>
      <c r="P21" s="21">
        <v>5.0</v>
      </c>
      <c r="Q21" s="21">
        <v>3.0</v>
      </c>
      <c r="R21" s="21">
        <v>5.0</v>
      </c>
      <c r="S21" s="21">
        <v>2.0</v>
      </c>
      <c r="T21" s="21">
        <v>1.0</v>
      </c>
      <c r="U21" s="21">
        <v>5.0</v>
      </c>
      <c r="V21" s="21">
        <v>5.0</v>
      </c>
      <c r="W21" s="21">
        <v>2.0</v>
      </c>
      <c r="X21" s="21">
        <v>4.0</v>
      </c>
      <c r="Y21" s="21">
        <v>5.0</v>
      </c>
      <c r="Z21" s="21">
        <v>2.0</v>
      </c>
      <c r="AA21" s="21">
        <v>5.0</v>
      </c>
      <c r="AB21" s="21">
        <v>5.0</v>
      </c>
      <c r="AC21" s="21">
        <v>5.0</v>
      </c>
      <c r="AD21" s="21">
        <v>3.0</v>
      </c>
      <c r="AE21" s="21">
        <v>5.0</v>
      </c>
      <c r="AF21" s="21">
        <v>5.0</v>
      </c>
      <c r="AG21" s="21">
        <v>5.0</v>
      </c>
      <c r="AH21" s="38"/>
      <c r="AI21" s="38"/>
      <c r="AJ21" s="38"/>
      <c r="AK21" s="38"/>
      <c r="AL21" s="38"/>
      <c r="AM21" s="38"/>
      <c r="AN21" s="38"/>
      <c r="AO21" s="38"/>
    </row>
    <row r="22">
      <c r="A22" s="37">
        <v>21.0</v>
      </c>
      <c r="B22" s="7">
        <v>2.0</v>
      </c>
      <c r="C22" s="7">
        <v>3.0</v>
      </c>
      <c r="D22" s="7">
        <v>2.0</v>
      </c>
      <c r="E22" s="7">
        <v>2.0</v>
      </c>
      <c r="F22" s="7">
        <v>4.0</v>
      </c>
      <c r="G22" s="7">
        <v>4.0</v>
      </c>
      <c r="H22" s="7">
        <v>3.0</v>
      </c>
      <c r="I22" s="7">
        <v>2.0</v>
      </c>
      <c r="J22" s="7">
        <v>3.0</v>
      </c>
      <c r="K22" s="7">
        <v>2.0</v>
      </c>
      <c r="L22" s="7">
        <v>2.0</v>
      </c>
      <c r="M22" s="7">
        <v>2.0</v>
      </c>
      <c r="N22" s="7">
        <v>3.0</v>
      </c>
      <c r="O22" s="21">
        <v>2.0</v>
      </c>
      <c r="P22" s="21">
        <v>1.0</v>
      </c>
      <c r="Q22" s="21">
        <v>2.0</v>
      </c>
      <c r="R22" s="21">
        <v>2.0</v>
      </c>
      <c r="S22" s="21">
        <v>4.0</v>
      </c>
      <c r="T22" s="21">
        <v>4.0</v>
      </c>
      <c r="U22" s="21">
        <v>2.0</v>
      </c>
      <c r="V22" s="21">
        <v>2.0</v>
      </c>
      <c r="W22" s="21">
        <v>3.0</v>
      </c>
      <c r="X22" s="21">
        <v>2.0</v>
      </c>
      <c r="Y22" s="21">
        <v>2.0</v>
      </c>
      <c r="Z22" s="21">
        <v>2.0</v>
      </c>
      <c r="AA22" s="21">
        <v>1.0</v>
      </c>
      <c r="AB22" s="21">
        <v>1.0</v>
      </c>
      <c r="AC22" s="21">
        <v>2.0</v>
      </c>
      <c r="AD22" s="21">
        <v>2.0</v>
      </c>
      <c r="AE22" s="21">
        <v>1.0</v>
      </c>
      <c r="AF22" s="21">
        <v>1.0</v>
      </c>
      <c r="AG22" s="21">
        <v>1.0</v>
      </c>
      <c r="AH22" s="38"/>
      <c r="AI22" s="38"/>
      <c r="AJ22" s="38"/>
      <c r="AK22" s="38"/>
      <c r="AL22" s="38"/>
      <c r="AM22" s="38"/>
      <c r="AN22" s="38"/>
      <c r="AO22" s="38"/>
    </row>
    <row r="23">
      <c r="A23" s="37">
        <v>22.0</v>
      </c>
      <c r="B23" s="7">
        <v>2.0</v>
      </c>
      <c r="C23" s="7">
        <v>1.0</v>
      </c>
      <c r="D23" s="7">
        <v>3.0</v>
      </c>
      <c r="E23" s="7">
        <v>5.0</v>
      </c>
      <c r="F23" s="7">
        <v>1.0</v>
      </c>
      <c r="G23" s="7">
        <v>2.0</v>
      </c>
      <c r="H23" s="7">
        <v>2.0</v>
      </c>
      <c r="I23" s="7">
        <v>5.0</v>
      </c>
      <c r="J23" s="7">
        <v>5.0</v>
      </c>
      <c r="K23" s="7">
        <v>3.0</v>
      </c>
      <c r="L23" s="7">
        <v>2.0</v>
      </c>
      <c r="M23" s="7">
        <v>5.0</v>
      </c>
      <c r="N23" s="7">
        <v>1.0</v>
      </c>
      <c r="O23" s="21">
        <v>3.0</v>
      </c>
      <c r="P23" s="21">
        <v>3.0</v>
      </c>
      <c r="Q23" s="21">
        <v>5.0</v>
      </c>
      <c r="R23" s="21">
        <v>2.0</v>
      </c>
      <c r="S23" s="21">
        <v>4.0</v>
      </c>
      <c r="T23" s="21">
        <v>1.0</v>
      </c>
      <c r="U23" s="21">
        <v>4.0</v>
      </c>
      <c r="V23" s="21">
        <v>5.0</v>
      </c>
      <c r="W23" s="21">
        <v>1.0</v>
      </c>
      <c r="X23" s="21">
        <v>2.0</v>
      </c>
      <c r="Y23" s="21">
        <v>5.0</v>
      </c>
      <c r="Z23" s="21">
        <v>5.0</v>
      </c>
      <c r="AA23" s="21">
        <v>5.0</v>
      </c>
      <c r="AB23" s="21">
        <v>5.0</v>
      </c>
      <c r="AC23" s="21">
        <v>1.0</v>
      </c>
      <c r="AD23" s="21">
        <v>1.0</v>
      </c>
      <c r="AE23" s="21">
        <v>4.0</v>
      </c>
      <c r="AF23" s="21">
        <v>3.0</v>
      </c>
      <c r="AG23" s="21">
        <v>5.0</v>
      </c>
      <c r="AH23" s="38"/>
      <c r="AI23" s="38"/>
      <c r="AJ23" s="38"/>
      <c r="AK23" s="38"/>
      <c r="AL23" s="38"/>
      <c r="AM23" s="38"/>
      <c r="AN23" s="38"/>
      <c r="AO23" s="38"/>
    </row>
    <row r="24">
      <c r="A24" s="37">
        <v>23.0</v>
      </c>
      <c r="B24" s="7">
        <v>3.0</v>
      </c>
      <c r="C24" s="7">
        <v>4.0</v>
      </c>
      <c r="D24" s="7">
        <v>5.0</v>
      </c>
      <c r="E24" s="7">
        <v>4.0</v>
      </c>
      <c r="F24" s="7">
        <v>2.0</v>
      </c>
      <c r="G24" s="7">
        <v>3.0</v>
      </c>
      <c r="H24" s="7">
        <v>4.0</v>
      </c>
      <c r="I24" s="7">
        <v>4.0</v>
      </c>
      <c r="J24" s="7">
        <v>5.0</v>
      </c>
      <c r="K24" s="7">
        <v>4.0</v>
      </c>
      <c r="L24" s="7">
        <v>3.0</v>
      </c>
      <c r="M24" s="7">
        <v>4.0</v>
      </c>
      <c r="N24" s="7">
        <v>2.0</v>
      </c>
      <c r="O24" s="21">
        <v>5.0</v>
      </c>
      <c r="P24" s="21">
        <v>5.0</v>
      </c>
      <c r="Q24" s="21">
        <v>4.0</v>
      </c>
      <c r="R24" s="21">
        <v>5.0</v>
      </c>
      <c r="S24" s="21">
        <v>4.0</v>
      </c>
      <c r="T24" s="21">
        <v>1.0</v>
      </c>
      <c r="U24" s="21">
        <v>4.0</v>
      </c>
      <c r="V24" s="21">
        <v>5.0</v>
      </c>
      <c r="W24" s="21">
        <v>3.0</v>
      </c>
      <c r="X24" s="21">
        <v>2.0</v>
      </c>
      <c r="Y24" s="21">
        <v>4.0</v>
      </c>
      <c r="Z24" s="21">
        <v>5.0</v>
      </c>
      <c r="AA24" s="21">
        <v>5.0</v>
      </c>
      <c r="AB24" s="21">
        <v>5.0</v>
      </c>
      <c r="AC24" s="21">
        <v>5.0</v>
      </c>
      <c r="AD24" s="21">
        <v>1.0</v>
      </c>
      <c r="AE24" s="21">
        <v>5.0</v>
      </c>
      <c r="AF24" s="21">
        <v>5.0</v>
      </c>
      <c r="AG24" s="21">
        <v>5.0</v>
      </c>
      <c r="AH24" s="38"/>
      <c r="AI24" s="38"/>
      <c r="AJ24" s="38"/>
      <c r="AK24" s="38"/>
      <c r="AL24" s="38"/>
      <c r="AM24" s="38"/>
      <c r="AN24" s="38"/>
      <c r="AO24" s="38"/>
    </row>
    <row r="25">
      <c r="A25" s="37">
        <v>24.0</v>
      </c>
      <c r="B25" s="7">
        <v>4.0</v>
      </c>
      <c r="C25" s="7">
        <v>5.0</v>
      </c>
      <c r="D25" s="7">
        <v>5.0</v>
      </c>
      <c r="E25" s="7">
        <v>5.0</v>
      </c>
      <c r="F25" s="7">
        <v>5.0</v>
      </c>
      <c r="G25" s="7">
        <v>4.0</v>
      </c>
      <c r="H25" s="7">
        <v>5.0</v>
      </c>
      <c r="I25" s="7">
        <v>5.0</v>
      </c>
      <c r="J25" s="7">
        <v>5.0</v>
      </c>
      <c r="K25" s="7">
        <v>5.0</v>
      </c>
      <c r="L25" s="7">
        <v>5.0</v>
      </c>
      <c r="M25" s="7">
        <v>5.0</v>
      </c>
      <c r="N25" s="7">
        <v>5.0</v>
      </c>
      <c r="O25" s="21">
        <v>5.0</v>
      </c>
      <c r="P25" s="21">
        <v>5.0</v>
      </c>
      <c r="Q25" s="21">
        <v>5.0</v>
      </c>
      <c r="R25" s="21">
        <v>5.0</v>
      </c>
      <c r="S25" s="21">
        <v>5.0</v>
      </c>
      <c r="T25" s="21">
        <v>5.0</v>
      </c>
      <c r="U25" s="21">
        <v>5.0</v>
      </c>
      <c r="V25" s="21">
        <v>5.0</v>
      </c>
      <c r="W25" s="21">
        <v>5.0</v>
      </c>
      <c r="X25" s="21">
        <v>5.0</v>
      </c>
      <c r="Y25" s="21">
        <v>5.0</v>
      </c>
      <c r="Z25" s="21">
        <v>5.0</v>
      </c>
      <c r="AA25" s="21">
        <v>5.0</v>
      </c>
      <c r="AB25" s="21">
        <v>5.0</v>
      </c>
      <c r="AC25" s="21">
        <v>5.0</v>
      </c>
      <c r="AD25" s="21">
        <v>3.0</v>
      </c>
      <c r="AE25" s="21">
        <v>5.0</v>
      </c>
      <c r="AF25" s="21">
        <v>5.0</v>
      </c>
      <c r="AG25" s="21">
        <v>5.0</v>
      </c>
      <c r="AH25" s="38"/>
      <c r="AI25" s="38"/>
      <c r="AJ25" s="38"/>
      <c r="AK25" s="38"/>
      <c r="AL25" s="38"/>
      <c r="AM25" s="38"/>
      <c r="AN25" s="38"/>
      <c r="AO25" s="38"/>
    </row>
    <row r="26">
      <c r="A26" s="37">
        <v>25.0</v>
      </c>
      <c r="B26" s="7">
        <v>4.0</v>
      </c>
      <c r="C26" s="7">
        <v>5.0</v>
      </c>
      <c r="D26" s="7">
        <v>5.0</v>
      </c>
      <c r="E26" s="7">
        <v>5.0</v>
      </c>
      <c r="F26" s="7">
        <v>4.0</v>
      </c>
      <c r="G26" s="7">
        <v>5.0</v>
      </c>
      <c r="H26" s="7">
        <v>3.0</v>
      </c>
      <c r="I26" s="7">
        <v>4.0</v>
      </c>
      <c r="J26" s="7">
        <v>4.0</v>
      </c>
      <c r="K26" s="7">
        <v>5.0</v>
      </c>
      <c r="L26" s="7">
        <v>5.0</v>
      </c>
      <c r="M26" s="7">
        <v>5.0</v>
      </c>
      <c r="N26" s="7">
        <v>5.0</v>
      </c>
      <c r="O26" s="21">
        <v>5.0</v>
      </c>
      <c r="P26" s="21">
        <v>5.0</v>
      </c>
      <c r="Q26" s="21">
        <v>5.0</v>
      </c>
      <c r="R26" s="21">
        <v>5.0</v>
      </c>
      <c r="S26" s="21">
        <v>5.0</v>
      </c>
      <c r="T26" s="21">
        <v>5.0</v>
      </c>
      <c r="U26" s="21">
        <v>5.0</v>
      </c>
      <c r="V26" s="21">
        <v>5.0</v>
      </c>
      <c r="W26" s="21">
        <v>5.0</v>
      </c>
      <c r="X26" s="21">
        <v>5.0</v>
      </c>
      <c r="Y26" s="21">
        <v>5.0</v>
      </c>
      <c r="Z26" s="21">
        <v>5.0</v>
      </c>
      <c r="AA26" s="21">
        <v>5.0</v>
      </c>
      <c r="AB26" s="21">
        <v>5.0</v>
      </c>
      <c r="AC26" s="21">
        <v>5.0</v>
      </c>
      <c r="AD26" s="21">
        <v>5.0</v>
      </c>
      <c r="AE26" s="21">
        <v>5.0</v>
      </c>
      <c r="AF26" s="21">
        <v>5.0</v>
      </c>
      <c r="AG26" s="21">
        <v>5.0</v>
      </c>
      <c r="AH26" s="38"/>
      <c r="AI26" s="38"/>
      <c r="AJ26" s="38"/>
      <c r="AK26" s="38"/>
      <c r="AL26" s="38"/>
      <c r="AM26" s="38"/>
      <c r="AN26" s="38"/>
      <c r="AO26" s="38"/>
    </row>
    <row r="27">
      <c r="A27" s="37">
        <v>26.0</v>
      </c>
      <c r="B27" s="7">
        <v>3.0</v>
      </c>
      <c r="C27" s="7">
        <v>2.0</v>
      </c>
      <c r="D27" s="7">
        <v>5.0</v>
      </c>
      <c r="E27" s="7">
        <v>5.0</v>
      </c>
      <c r="F27" s="7">
        <v>1.0</v>
      </c>
      <c r="G27" s="7">
        <v>4.0</v>
      </c>
      <c r="H27" s="7">
        <v>5.0</v>
      </c>
      <c r="I27" s="7">
        <v>5.0</v>
      </c>
      <c r="J27" s="7">
        <v>5.0</v>
      </c>
      <c r="K27" s="7">
        <v>5.0</v>
      </c>
      <c r="L27" s="7">
        <v>5.0</v>
      </c>
      <c r="M27" s="7">
        <v>5.0</v>
      </c>
      <c r="N27" s="7">
        <v>5.0</v>
      </c>
      <c r="O27" s="21">
        <v>5.0</v>
      </c>
      <c r="P27" s="21">
        <v>5.0</v>
      </c>
      <c r="Q27" s="21">
        <v>2.0</v>
      </c>
      <c r="R27" s="21">
        <v>5.0</v>
      </c>
      <c r="S27" s="21">
        <v>3.0</v>
      </c>
      <c r="T27" s="21">
        <v>2.0</v>
      </c>
      <c r="U27" s="21">
        <v>5.0</v>
      </c>
      <c r="V27" s="21">
        <v>5.0</v>
      </c>
      <c r="W27" s="21">
        <v>5.0</v>
      </c>
      <c r="X27" s="21">
        <v>4.0</v>
      </c>
      <c r="Y27" s="21">
        <v>5.0</v>
      </c>
      <c r="Z27" s="21">
        <v>4.0</v>
      </c>
      <c r="AA27" s="21">
        <v>5.0</v>
      </c>
      <c r="AB27" s="21">
        <v>5.0</v>
      </c>
      <c r="AC27" s="21">
        <v>5.0</v>
      </c>
      <c r="AD27" s="21">
        <v>4.0</v>
      </c>
      <c r="AE27" s="21">
        <v>5.0</v>
      </c>
      <c r="AF27" s="21">
        <v>5.0</v>
      </c>
      <c r="AG27" s="21">
        <v>5.0</v>
      </c>
      <c r="AH27" s="38"/>
      <c r="AI27" s="38"/>
      <c r="AJ27" s="38"/>
      <c r="AK27" s="38"/>
      <c r="AL27" s="38"/>
      <c r="AM27" s="38"/>
      <c r="AN27" s="38"/>
      <c r="AO27" s="38"/>
    </row>
    <row r="28">
      <c r="A28" s="37">
        <v>27.0</v>
      </c>
      <c r="B28" s="7">
        <v>2.0</v>
      </c>
      <c r="C28" s="7">
        <v>3.0</v>
      </c>
      <c r="D28" s="7">
        <v>5.0</v>
      </c>
      <c r="E28" s="7">
        <v>5.0</v>
      </c>
      <c r="F28" s="7">
        <v>4.0</v>
      </c>
      <c r="G28" s="7">
        <v>2.0</v>
      </c>
      <c r="H28" s="7">
        <v>4.0</v>
      </c>
      <c r="I28" s="7">
        <v>4.0</v>
      </c>
      <c r="J28" s="7">
        <v>5.0</v>
      </c>
      <c r="K28" s="7">
        <v>4.0</v>
      </c>
      <c r="L28" s="7">
        <v>5.0</v>
      </c>
      <c r="M28" s="7">
        <v>4.0</v>
      </c>
      <c r="N28" s="7">
        <v>5.0</v>
      </c>
      <c r="O28" s="21">
        <v>4.0</v>
      </c>
      <c r="P28" s="21">
        <v>5.0</v>
      </c>
      <c r="Q28" s="21">
        <v>4.0</v>
      </c>
      <c r="R28" s="21">
        <v>5.0</v>
      </c>
      <c r="S28" s="21">
        <v>1.0</v>
      </c>
      <c r="T28" s="21">
        <v>1.0</v>
      </c>
      <c r="U28" s="21">
        <v>4.0</v>
      </c>
      <c r="V28" s="21">
        <v>5.0</v>
      </c>
      <c r="W28" s="21">
        <v>5.0</v>
      </c>
      <c r="X28" s="21">
        <v>2.0</v>
      </c>
      <c r="Y28" s="21">
        <v>4.0</v>
      </c>
      <c r="Z28" s="21">
        <v>4.0</v>
      </c>
      <c r="AA28" s="21">
        <v>5.0</v>
      </c>
      <c r="AB28" s="21">
        <v>4.0</v>
      </c>
      <c r="AC28" s="21">
        <v>5.0</v>
      </c>
      <c r="AD28" s="21">
        <v>2.0</v>
      </c>
      <c r="AE28" s="21">
        <v>4.0</v>
      </c>
      <c r="AF28" s="21">
        <v>5.0</v>
      </c>
      <c r="AG28" s="21">
        <v>4.0</v>
      </c>
      <c r="AH28" s="38"/>
      <c r="AI28" s="38"/>
      <c r="AJ28" s="38"/>
      <c r="AK28" s="38"/>
      <c r="AL28" s="38"/>
      <c r="AM28" s="38"/>
      <c r="AN28" s="38"/>
      <c r="AO28" s="38"/>
    </row>
    <row r="29">
      <c r="A29" s="37">
        <v>28.0</v>
      </c>
      <c r="B29" s="7">
        <v>5.0</v>
      </c>
      <c r="C29" s="7">
        <v>4.0</v>
      </c>
      <c r="D29" s="7">
        <v>5.0</v>
      </c>
      <c r="E29" s="7">
        <v>5.0</v>
      </c>
      <c r="F29" s="7">
        <v>1.0</v>
      </c>
      <c r="G29" s="7">
        <v>4.0</v>
      </c>
      <c r="H29" s="7">
        <v>4.0</v>
      </c>
      <c r="I29" s="7">
        <v>5.0</v>
      </c>
      <c r="J29" s="7">
        <v>4.0</v>
      </c>
      <c r="K29" s="7">
        <v>5.0</v>
      </c>
      <c r="L29" s="7">
        <v>5.0</v>
      </c>
      <c r="M29" s="7">
        <v>5.0</v>
      </c>
      <c r="N29" s="7">
        <v>4.0</v>
      </c>
      <c r="O29" s="21">
        <v>5.0</v>
      </c>
      <c r="P29" s="21">
        <v>5.0</v>
      </c>
      <c r="Q29" s="21">
        <v>5.0</v>
      </c>
      <c r="R29" s="21">
        <v>5.0</v>
      </c>
      <c r="S29" s="21">
        <v>1.0</v>
      </c>
      <c r="T29" s="21">
        <v>2.0</v>
      </c>
      <c r="U29" s="21">
        <v>5.0</v>
      </c>
      <c r="V29" s="21">
        <v>5.0</v>
      </c>
      <c r="W29" s="21">
        <v>3.0</v>
      </c>
      <c r="X29" s="21">
        <v>4.0</v>
      </c>
      <c r="Y29" s="21">
        <v>5.0</v>
      </c>
      <c r="Z29" s="21">
        <v>3.0</v>
      </c>
      <c r="AA29" s="21">
        <v>5.0</v>
      </c>
      <c r="AB29" s="21">
        <v>5.0</v>
      </c>
      <c r="AC29" s="21">
        <v>5.0</v>
      </c>
      <c r="AD29" s="21">
        <v>2.0</v>
      </c>
      <c r="AE29" s="21">
        <v>5.0</v>
      </c>
      <c r="AF29" s="21">
        <v>5.0</v>
      </c>
      <c r="AG29" s="21">
        <v>5.0</v>
      </c>
      <c r="AH29" s="38"/>
      <c r="AI29" s="38"/>
      <c r="AJ29" s="38"/>
      <c r="AK29" s="38"/>
      <c r="AL29" s="38"/>
      <c r="AM29" s="38"/>
      <c r="AN29" s="38"/>
      <c r="AO29" s="38"/>
    </row>
    <row r="30">
      <c r="A30" s="37">
        <v>29.0</v>
      </c>
      <c r="B30" s="7">
        <v>3.0</v>
      </c>
      <c r="C30" s="7">
        <v>4.0</v>
      </c>
      <c r="D30" s="7">
        <v>5.0</v>
      </c>
      <c r="E30" s="7">
        <v>5.0</v>
      </c>
      <c r="F30" s="7">
        <v>4.0</v>
      </c>
      <c r="G30" s="7">
        <v>5.0</v>
      </c>
      <c r="H30" s="7">
        <v>4.0</v>
      </c>
      <c r="I30" s="7">
        <v>4.0</v>
      </c>
      <c r="J30" s="7">
        <v>5.0</v>
      </c>
      <c r="K30" s="7">
        <v>5.0</v>
      </c>
      <c r="L30" s="7">
        <v>5.0</v>
      </c>
      <c r="M30" s="7">
        <v>5.0</v>
      </c>
      <c r="N30" s="7">
        <v>4.0</v>
      </c>
      <c r="O30" s="21">
        <v>5.0</v>
      </c>
      <c r="P30" s="21">
        <v>5.0</v>
      </c>
      <c r="Q30" s="21">
        <v>3.0</v>
      </c>
      <c r="R30" s="21">
        <v>4.0</v>
      </c>
      <c r="S30" s="21">
        <v>3.0</v>
      </c>
      <c r="T30" s="21">
        <v>2.0</v>
      </c>
      <c r="U30" s="21">
        <v>3.0</v>
      </c>
      <c r="V30" s="21">
        <v>4.0</v>
      </c>
      <c r="W30" s="21">
        <v>4.0</v>
      </c>
      <c r="X30" s="21">
        <v>4.0</v>
      </c>
      <c r="Y30" s="21">
        <v>3.0</v>
      </c>
      <c r="Z30" s="21">
        <v>2.0</v>
      </c>
      <c r="AA30" s="21">
        <v>5.0</v>
      </c>
      <c r="AB30" s="21">
        <v>5.0</v>
      </c>
      <c r="AC30" s="21">
        <v>5.0</v>
      </c>
      <c r="AD30" s="21">
        <v>4.0</v>
      </c>
      <c r="AE30" s="21">
        <v>5.0</v>
      </c>
      <c r="AF30" s="21">
        <v>5.0</v>
      </c>
      <c r="AG30" s="21">
        <v>5.0</v>
      </c>
      <c r="AH30" s="38"/>
      <c r="AI30" s="38"/>
      <c r="AJ30" s="38"/>
      <c r="AK30" s="38"/>
      <c r="AL30" s="38"/>
      <c r="AM30" s="38"/>
      <c r="AN30" s="38"/>
      <c r="AO30" s="38"/>
    </row>
    <row r="31">
      <c r="A31" s="37">
        <v>30.0</v>
      </c>
      <c r="B31" s="7">
        <v>4.0</v>
      </c>
      <c r="C31" s="7">
        <v>4.0</v>
      </c>
      <c r="D31" s="7">
        <v>5.0</v>
      </c>
      <c r="E31" s="7">
        <v>5.0</v>
      </c>
      <c r="F31" s="7">
        <v>5.0</v>
      </c>
      <c r="G31" s="7">
        <v>3.0</v>
      </c>
      <c r="H31" s="7">
        <v>4.0</v>
      </c>
      <c r="I31" s="7">
        <v>5.0</v>
      </c>
      <c r="J31" s="7">
        <v>3.0</v>
      </c>
      <c r="K31" s="7">
        <v>5.0</v>
      </c>
      <c r="L31" s="7">
        <v>5.0</v>
      </c>
      <c r="M31" s="7">
        <v>5.0</v>
      </c>
      <c r="N31" s="7">
        <v>5.0</v>
      </c>
      <c r="O31" s="21">
        <v>5.0</v>
      </c>
      <c r="P31" s="21">
        <v>5.0</v>
      </c>
      <c r="Q31" s="21">
        <v>5.0</v>
      </c>
      <c r="R31" s="21">
        <v>5.0</v>
      </c>
      <c r="S31" s="21">
        <v>1.0</v>
      </c>
      <c r="T31" s="21">
        <v>1.0</v>
      </c>
      <c r="U31" s="21">
        <v>5.0</v>
      </c>
      <c r="V31" s="21">
        <v>5.0</v>
      </c>
      <c r="W31" s="21">
        <v>3.0</v>
      </c>
      <c r="X31" s="21">
        <v>4.0</v>
      </c>
      <c r="Y31" s="21">
        <v>5.0</v>
      </c>
      <c r="Z31" s="21">
        <v>4.0</v>
      </c>
      <c r="AA31" s="21">
        <v>5.0</v>
      </c>
      <c r="AB31" s="21">
        <v>5.0</v>
      </c>
      <c r="AC31" s="21">
        <v>5.0</v>
      </c>
      <c r="AD31" s="21">
        <v>3.0</v>
      </c>
      <c r="AE31" s="21">
        <v>4.0</v>
      </c>
      <c r="AF31" s="21">
        <v>5.0</v>
      </c>
      <c r="AG31" s="21">
        <v>5.0</v>
      </c>
      <c r="AH31" s="38"/>
      <c r="AI31" s="38"/>
      <c r="AJ31" s="38"/>
      <c r="AK31" s="38"/>
      <c r="AL31" s="38"/>
      <c r="AM31" s="38"/>
      <c r="AN31" s="38"/>
      <c r="AO31" s="38"/>
    </row>
    <row r="32">
      <c r="A32" s="37">
        <v>31.0</v>
      </c>
      <c r="B32" s="7">
        <v>4.0</v>
      </c>
      <c r="C32" s="7">
        <v>3.0</v>
      </c>
      <c r="D32" s="7">
        <v>5.0</v>
      </c>
      <c r="E32" s="7">
        <v>5.0</v>
      </c>
      <c r="F32" s="7">
        <v>1.0</v>
      </c>
      <c r="G32" s="7">
        <v>3.0</v>
      </c>
      <c r="H32" s="7">
        <v>4.0</v>
      </c>
      <c r="I32" s="7">
        <v>4.0</v>
      </c>
      <c r="J32" s="7">
        <v>4.0</v>
      </c>
      <c r="K32" s="7">
        <v>5.0</v>
      </c>
      <c r="L32" s="7">
        <v>5.0</v>
      </c>
      <c r="M32" s="7">
        <v>5.0</v>
      </c>
      <c r="N32" s="7">
        <v>3.0</v>
      </c>
      <c r="O32" s="21">
        <v>3.0</v>
      </c>
      <c r="P32" s="21">
        <v>4.0</v>
      </c>
      <c r="Q32" s="21">
        <v>4.0</v>
      </c>
      <c r="R32" s="21">
        <v>5.0</v>
      </c>
      <c r="S32" s="21">
        <v>2.0</v>
      </c>
      <c r="T32" s="21">
        <v>2.0</v>
      </c>
      <c r="U32" s="21">
        <v>5.0</v>
      </c>
      <c r="V32" s="21">
        <v>5.0</v>
      </c>
      <c r="W32" s="21">
        <v>3.0</v>
      </c>
      <c r="X32" s="21">
        <v>4.0</v>
      </c>
      <c r="Y32" s="21">
        <v>4.0</v>
      </c>
      <c r="Z32" s="21">
        <v>4.0</v>
      </c>
      <c r="AA32" s="21">
        <v>5.0</v>
      </c>
      <c r="AB32" s="21">
        <v>5.0</v>
      </c>
      <c r="AC32" s="21">
        <v>5.0</v>
      </c>
      <c r="AD32" s="21">
        <v>3.0</v>
      </c>
      <c r="AE32" s="21">
        <v>5.0</v>
      </c>
      <c r="AF32" s="21">
        <v>5.0</v>
      </c>
      <c r="AG32" s="21">
        <v>5.0</v>
      </c>
      <c r="AH32" s="38"/>
      <c r="AI32" s="38"/>
      <c r="AJ32" s="38"/>
      <c r="AK32" s="38"/>
      <c r="AL32" s="38"/>
      <c r="AM32" s="38"/>
      <c r="AN32" s="38"/>
      <c r="AO32" s="38"/>
    </row>
    <row r="33">
      <c r="A33" s="37">
        <v>32.0</v>
      </c>
      <c r="B33" s="7">
        <v>4.0</v>
      </c>
      <c r="C33" s="7">
        <v>3.0</v>
      </c>
      <c r="D33" s="7">
        <v>4.0</v>
      </c>
      <c r="E33" s="7">
        <v>4.0</v>
      </c>
      <c r="F33" s="7">
        <v>1.0</v>
      </c>
      <c r="G33" s="7">
        <v>3.0</v>
      </c>
      <c r="H33" s="7">
        <v>4.0</v>
      </c>
      <c r="I33" s="7">
        <v>4.0</v>
      </c>
      <c r="J33" s="7">
        <v>5.0</v>
      </c>
      <c r="K33" s="7">
        <v>4.0</v>
      </c>
      <c r="L33" s="7">
        <v>4.0</v>
      </c>
      <c r="M33" s="7">
        <v>5.0</v>
      </c>
      <c r="N33" s="7">
        <v>3.0</v>
      </c>
      <c r="O33" s="21">
        <v>4.0</v>
      </c>
      <c r="P33" s="21">
        <v>4.0</v>
      </c>
      <c r="Q33" s="21">
        <v>5.0</v>
      </c>
      <c r="R33" s="21">
        <v>4.0</v>
      </c>
      <c r="S33" s="21">
        <v>3.0</v>
      </c>
      <c r="T33" s="21">
        <v>2.0</v>
      </c>
      <c r="U33" s="21">
        <v>4.0</v>
      </c>
      <c r="V33" s="21">
        <v>5.0</v>
      </c>
      <c r="W33" s="21">
        <v>4.0</v>
      </c>
      <c r="X33" s="21">
        <v>4.0</v>
      </c>
      <c r="Y33" s="21">
        <v>4.0</v>
      </c>
      <c r="Z33" s="21">
        <v>5.0</v>
      </c>
      <c r="AA33" s="21">
        <v>5.0</v>
      </c>
      <c r="AB33" s="21">
        <v>4.0</v>
      </c>
      <c r="AC33" s="21">
        <v>5.0</v>
      </c>
      <c r="AD33" s="21">
        <v>3.0</v>
      </c>
      <c r="AE33" s="21">
        <v>4.0</v>
      </c>
      <c r="AF33" s="21">
        <v>5.0</v>
      </c>
      <c r="AG33" s="21">
        <v>5.0</v>
      </c>
      <c r="AH33" s="38"/>
      <c r="AI33" s="38"/>
      <c r="AJ33" s="38"/>
      <c r="AK33" s="38"/>
      <c r="AL33" s="38"/>
      <c r="AM33" s="38"/>
      <c r="AN33" s="38"/>
      <c r="AO33" s="38"/>
    </row>
    <row r="34">
      <c r="A34" s="37">
        <v>33.0</v>
      </c>
      <c r="B34" s="7">
        <v>1.0</v>
      </c>
      <c r="C34" s="7">
        <v>3.0</v>
      </c>
      <c r="D34" s="7">
        <v>4.0</v>
      </c>
      <c r="E34" s="7">
        <v>4.0</v>
      </c>
      <c r="F34" s="7">
        <v>2.0</v>
      </c>
      <c r="G34" s="7">
        <v>2.0</v>
      </c>
      <c r="H34" s="7">
        <v>4.0</v>
      </c>
      <c r="I34" s="7">
        <v>4.0</v>
      </c>
      <c r="J34" s="7">
        <v>3.0</v>
      </c>
      <c r="K34" s="7">
        <v>5.0</v>
      </c>
      <c r="L34" s="7">
        <v>4.0</v>
      </c>
      <c r="M34" s="7">
        <v>5.0</v>
      </c>
      <c r="N34" s="7">
        <v>4.0</v>
      </c>
      <c r="O34" s="21">
        <v>5.0</v>
      </c>
      <c r="P34" s="21">
        <v>5.0</v>
      </c>
      <c r="Q34" s="21">
        <v>4.0</v>
      </c>
      <c r="R34" s="21">
        <v>5.0</v>
      </c>
      <c r="S34" s="21">
        <v>2.0</v>
      </c>
      <c r="T34" s="21">
        <v>2.0</v>
      </c>
      <c r="U34" s="21">
        <v>4.0</v>
      </c>
      <c r="V34" s="21">
        <v>5.0</v>
      </c>
      <c r="W34" s="21">
        <v>3.0</v>
      </c>
      <c r="X34" s="21">
        <v>4.0</v>
      </c>
      <c r="Y34" s="21">
        <v>5.0</v>
      </c>
      <c r="Z34" s="21">
        <v>5.0</v>
      </c>
      <c r="AA34" s="21">
        <v>5.0</v>
      </c>
      <c r="AB34" s="21">
        <v>5.0</v>
      </c>
      <c r="AC34" s="21">
        <v>5.0</v>
      </c>
      <c r="AD34" s="21">
        <v>3.0</v>
      </c>
      <c r="AE34" s="21">
        <v>3.0</v>
      </c>
      <c r="AF34" s="21">
        <v>4.0</v>
      </c>
      <c r="AG34" s="21">
        <v>4.0</v>
      </c>
      <c r="AH34" s="38"/>
      <c r="AI34" s="38"/>
      <c r="AJ34" s="38"/>
      <c r="AK34" s="38"/>
      <c r="AL34" s="38"/>
      <c r="AM34" s="38"/>
      <c r="AN34" s="38"/>
      <c r="AO34" s="38"/>
    </row>
    <row r="35">
      <c r="A35" s="37">
        <v>34.0</v>
      </c>
      <c r="B35" s="7">
        <v>2.0</v>
      </c>
      <c r="C35" s="7">
        <v>4.0</v>
      </c>
      <c r="D35" s="7">
        <v>5.0</v>
      </c>
      <c r="E35" s="7">
        <v>5.0</v>
      </c>
      <c r="F35" s="7">
        <v>4.0</v>
      </c>
      <c r="G35" s="7">
        <v>3.0</v>
      </c>
      <c r="H35" s="7">
        <v>4.0</v>
      </c>
      <c r="I35" s="7">
        <v>4.0</v>
      </c>
      <c r="J35" s="7">
        <v>4.0</v>
      </c>
      <c r="K35" s="7">
        <v>5.0</v>
      </c>
      <c r="L35" s="7">
        <v>4.0</v>
      </c>
      <c r="M35" s="7">
        <v>4.0</v>
      </c>
      <c r="N35" s="7">
        <v>4.0</v>
      </c>
      <c r="O35" s="21">
        <v>5.0</v>
      </c>
      <c r="P35" s="21">
        <v>4.0</v>
      </c>
      <c r="Q35" s="21">
        <v>5.0</v>
      </c>
      <c r="R35" s="21">
        <v>5.0</v>
      </c>
      <c r="S35" s="21">
        <v>5.0</v>
      </c>
      <c r="T35" s="21">
        <v>5.0</v>
      </c>
      <c r="U35" s="21">
        <v>5.0</v>
      </c>
      <c r="V35" s="21">
        <v>5.0</v>
      </c>
      <c r="W35" s="21">
        <v>4.0</v>
      </c>
      <c r="X35" s="21">
        <v>5.0</v>
      </c>
      <c r="Y35" s="21">
        <v>5.0</v>
      </c>
      <c r="Z35" s="21">
        <v>4.0</v>
      </c>
      <c r="AA35" s="21">
        <v>5.0</v>
      </c>
      <c r="AB35" s="21">
        <v>5.0</v>
      </c>
      <c r="AC35" s="21">
        <v>5.0</v>
      </c>
      <c r="AD35" s="21">
        <v>3.0</v>
      </c>
      <c r="AE35" s="21">
        <v>5.0</v>
      </c>
      <c r="AF35" s="21">
        <v>5.0</v>
      </c>
      <c r="AG35" s="21">
        <v>5.0</v>
      </c>
      <c r="AH35" s="38"/>
      <c r="AI35" s="38"/>
      <c r="AJ35" s="38"/>
      <c r="AK35" s="38"/>
      <c r="AL35" s="38"/>
      <c r="AM35" s="38"/>
      <c r="AN35" s="38"/>
      <c r="AO35" s="38"/>
    </row>
    <row r="36">
      <c r="A36" s="37">
        <v>35.0</v>
      </c>
      <c r="B36" s="7">
        <v>3.0</v>
      </c>
      <c r="C36" s="7">
        <v>2.0</v>
      </c>
      <c r="D36" s="7">
        <v>4.0</v>
      </c>
      <c r="E36" s="7">
        <v>4.0</v>
      </c>
      <c r="F36" s="7">
        <v>2.0</v>
      </c>
      <c r="G36" s="7">
        <v>1.0</v>
      </c>
      <c r="H36" s="7">
        <v>4.0</v>
      </c>
      <c r="I36" s="7">
        <v>4.0</v>
      </c>
      <c r="J36" s="7">
        <v>4.0</v>
      </c>
      <c r="K36" s="7">
        <v>5.0</v>
      </c>
      <c r="L36" s="7">
        <v>4.0</v>
      </c>
      <c r="M36" s="7">
        <v>4.0</v>
      </c>
      <c r="N36" s="7">
        <v>4.0</v>
      </c>
      <c r="O36" s="21">
        <v>5.0</v>
      </c>
      <c r="P36" s="21">
        <v>5.0</v>
      </c>
      <c r="Q36" s="21">
        <v>5.0</v>
      </c>
      <c r="R36" s="21">
        <v>5.0</v>
      </c>
      <c r="S36" s="21">
        <v>1.0</v>
      </c>
      <c r="T36" s="21">
        <v>2.0</v>
      </c>
      <c r="U36" s="21">
        <v>4.0</v>
      </c>
      <c r="V36" s="21">
        <v>5.0</v>
      </c>
      <c r="W36" s="21">
        <v>3.0</v>
      </c>
      <c r="X36" s="21">
        <v>4.0</v>
      </c>
      <c r="Y36" s="21">
        <v>4.0</v>
      </c>
      <c r="Z36" s="21">
        <v>3.0</v>
      </c>
      <c r="AA36" s="21">
        <v>4.0</v>
      </c>
      <c r="AB36" s="21">
        <v>4.0</v>
      </c>
      <c r="AC36" s="21">
        <v>5.0</v>
      </c>
      <c r="AD36" s="21">
        <v>4.0</v>
      </c>
      <c r="AE36" s="21">
        <v>4.0</v>
      </c>
      <c r="AF36" s="21">
        <v>5.0</v>
      </c>
      <c r="AG36" s="21">
        <v>4.0</v>
      </c>
      <c r="AH36" s="38"/>
      <c r="AI36" s="38"/>
      <c r="AJ36" s="38"/>
      <c r="AK36" s="38"/>
      <c r="AL36" s="38"/>
      <c r="AM36" s="38"/>
      <c r="AN36" s="38"/>
      <c r="AO36" s="38"/>
    </row>
    <row r="37">
      <c r="A37" s="37">
        <v>36.0</v>
      </c>
      <c r="B37" s="7">
        <v>4.0</v>
      </c>
      <c r="C37" s="7">
        <v>3.0</v>
      </c>
      <c r="D37" s="7">
        <v>4.0</v>
      </c>
      <c r="E37" s="7">
        <v>5.0</v>
      </c>
      <c r="F37" s="7">
        <v>1.0</v>
      </c>
      <c r="G37" s="7">
        <v>4.0</v>
      </c>
      <c r="H37" s="7">
        <v>5.0</v>
      </c>
      <c r="I37" s="7">
        <v>5.0</v>
      </c>
      <c r="J37" s="7">
        <v>5.0</v>
      </c>
      <c r="K37" s="7">
        <v>5.0</v>
      </c>
      <c r="L37" s="7">
        <v>4.0</v>
      </c>
      <c r="M37" s="7">
        <v>5.0</v>
      </c>
      <c r="N37" s="7">
        <v>2.0</v>
      </c>
      <c r="O37" s="21">
        <v>4.0</v>
      </c>
      <c r="P37" s="21">
        <v>4.0</v>
      </c>
      <c r="Q37" s="21">
        <v>5.0</v>
      </c>
      <c r="R37" s="21">
        <v>4.0</v>
      </c>
      <c r="S37" s="21">
        <v>2.0</v>
      </c>
      <c r="T37" s="21">
        <v>2.0</v>
      </c>
      <c r="U37" s="21">
        <v>5.0</v>
      </c>
      <c r="V37" s="21">
        <v>5.0</v>
      </c>
      <c r="W37" s="21">
        <v>4.0</v>
      </c>
      <c r="X37" s="21">
        <v>4.0</v>
      </c>
      <c r="Y37" s="21">
        <v>4.0</v>
      </c>
      <c r="Z37" s="21">
        <v>4.0</v>
      </c>
      <c r="AA37" s="21">
        <v>4.0</v>
      </c>
      <c r="AB37" s="21">
        <v>4.0</v>
      </c>
      <c r="AC37" s="21">
        <v>4.0</v>
      </c>
      <c r="AD37" s="21">
        <v>3.0</v>
      </c>
      <c r="AE37" s="21">
        <v>4.0</v>
      </c>
      <c r="AF37" s="21">
        <v>4.0</v>
      </c>
      <c r="AG37" s="21">
        <v>4.0</v>
      </c>
      <c r="AH37" s="38"/>
      <c r="AI37" s="38"/>
      <c r="AJ37" s="38"/>
      <c r="AK37" s="38"/>
      <c r="AL37" s="38"/>
      <c r="AM37" s="38"/>
      <c r="AN37" s="38"/>
      <c r="AO37" s="38"/>
    </row>
    <row r="38">
      <c r="A38" s="37">
        <v>37.0</v>
      </c>
      <c r="B38" s="7">
        <v>4.0</v>
      </c>
      <c r="C38" s="7">
        <v>4.0</v>
      </c>
      <c r="D38" s="7">
        <v>5.0</v>
      </c>
      <c r="E38" s="7">
        <v>5.0</v>
      </c>
      <c r="F38" s="7">
        <v>1.0</v>
      </c>
      <c r="G38" s="7">
        <v>1.0</v>
      </c>
      <c r="H38" s="7">
        <v>3.0</v>
      </c>
      <c r="I38" s="7">
        <v>5.0</v>
      </c>
      <c r="J38" s="7">
        <v>5.0</v>
      </c>
      <c r="K38" s="7">
        <v>5.0</v>
      </c>
      <c r="L38" s="7">
        <v>4.0</v>
      </c>
      <c r="M38" s="7">
        <v>5.0</v>
      </c>
      <c r="N38" s="7">
        <v>3.0</v>
      </c>
      <c r="O38" s="21">
        <v>3.0</v>
      </c>
      <c r="P38" s="21">
        <v>3.0</v>
      </c>
      <c r="Q38" s="21">
        <v>4.0</v>
      </c>
      <c r="R38" s="21">
        <v>4.0</v>
      </c>
      <c r="S38" s="21">
        <v>1.0</v>
      </c>
      <c r="T38" s="21">
        <v>1.0</v>
      </c>
      <c r="U38" s="21">
        <v>5.0</v>
      </c>
      <c r="V38" s="21">
        <v>5.0</v>
      </c>
      <c r="W38" s="21">
        <v>1.0</v>
      </c>
      <c r="X38" s="21">
        <v>3.0</v>
      </c>
      <c r="Y38" s="21">
        <v>4.0</v>
      </c>
      <c r="Z38" s="21">
        <v>5.0</v>
      </c>
      <c r="AA38" s="21">
        <v>5.0</v>
      </c>
      <c r="AB38" s="21">
        <v>5.0</v>
      </c>
      <c r="AC38" s="21">
        <v>5.0</v>
      </c>
      <c r="AD38" s="21">
        <v>3.0</v>
      </c>
      <c r="AE38" s="21">
        <v>5.0</v>
      </c>
      <c r="AF38" s="21">
        <v>5.0</v>
      </c>
      <c r="AG38" s="21">
        <v>5.0</v>
      </c>
      <c r="AH38" s="38"/>
      <c r="AI38" s="38"/>
      <c r="AJ38" s="38"/>
      <c r="AK38" s="38"/>
      <c r="AL38" s="38"/>
      <c r="AM38" s="38"/>
      <c r="AN38" s="38"/>
      <c r="AO38" s="38"/>
    </row>
    <row r="39">
      <c r="A39" s="37">
        <v>38.0</v>
      </c>
      <c r="B39" s="7">
        <v>1.0</v>
      </c>
      <c r="C39" s="7">
        <v>2.0</v>
      </c>
      <c r="D39" s="7">
        <v>5.0</v>
      </c>
      <c r="E39" s="7">
        <v>5.0</v>
      </c>
      <c r="F39" s="7">
        <v>3.0</v>
      </c>
      <c r="G39" s="7">
        <v>4.0</v>
      </c>
      <c r="H39" s="7">
        <v>5.0</v>
      </c>
      <c r="I39" s="7">
        <v>5.0</v>
      </c>
      <c r="J39" s="7">
        <v>1.0</v>
      </c>
      <c r="K39" s="7">
        <v>5.0</v>
      </c>
      <c r="L39" s="7">
        <v>5.0</v>
      </c>
      <c r="M39" s="7">
        <v>5.0</v>
      </c>
      <c r="N39" s="7">
        <v>5.0</v>
      </c>
      <c r="O39" s="21">
        <v>3.0</v>
      </c>
      <c r="P39" s="21">
        <v>5.0</v>
      </c>
      <c r="Q39" s="21">
        <v>3.0</v>
      </c>
      <c r="R39" s="21">
        <v>5.0</v>
      </c>
      <c r="S39" s="21">
        <v>1.0</v>
      </c>
      <c r="T39" s="21">
        <v>1.0</v>
      </c>
      <c r="U39" s="21">
        <v>5.0</v>
      </c>
      <c r="V39" s="21">
        <v>5.0</v>
      </c>
      <c r="W39" s="21">
        <v>1.0</v>
      </c>
      <c r="X39" s="21">
        <v>2.0</v>
      </c>
      <c r="Y39" s="21">
        <v>2.0</v>
      </c>
      <c r="Z39" s="21">
        <v>2.0</v>
      </c>
      <c r="AA39" s="21">
        <v>5.0</v>
      </c>
      <c r="AB39" s="21">
        <v>5.0</v>
      </c>
      <c r="AC39" s="21">
        <v>5.0</v>
      </c>
      <c r="AD39" s="21">
        <v>1.0</v>
      </c>
      <c r="AE39" s="21">
        <v>5.0</v>
      </c>
      <c r="AF39" s="21">
        <v>5.0</v>
      </c>
      <c r="AG39" s="21">
        <v>5.0</v>
      </c>
      <c r="AH39" s="38"/>
      <c r="AI39" s="38"/>
      <c r="AJ39" s="38"/>
      <c r="AK39" s="38"/>
      <c r="AL39" s="38"/>
      <c r="AM39" s="38"/>
      <c r="AN39" s="38"/>
      <c r="AO39" s="38"/>
    </row>
    <row r="40">
      <c r="A40" s="37">
        <v>39.0</v>
      </c>
      <c r="B40" s="7">
        <v>2.0</v>
      </c>
      <c r="C40" s="7">
        <v>3.0</v>
      </c>
      <c r="D40" s="7">
        <v>5.0</v>
      </c>
      <c r="E40" s="7">
        <v>5.0</v>
      </c>
      <c r="F40" s="7">
        <v>2.0</v>
      </c>
      <c r="G40" s="7">
        <v>4.0</v>
      </c>
      <c r="H40" s="7">
        <v>5.0</v>
      </c>
      <c r="I40" s="7">
        <v>5.0</v>
      </c>
      <c r="J40" s="7">
        <v>5.0</v>
      </c>
      <c r="K40" s="7">
        <v>4.0</v>
      </c>
      <c r="L40" s="7">
        <v>4.0</v>
      </c>
      <c r="M40" s="7">
        <v>4.0</v>
      </c>
      <c r="N40" s="7">
        <v>1.0</v>
      </c>
      <c r="O40" s="21">
        <v>3.0</v>
      </c>
      <c r="P40" s="21">
        <v>4.0</v>
      </c>
      <c r="Q40" s="21">
        <v>3.0</v>
      </c>
      <c r="R40" s="21">
        <v>5.0</v>
      </c>
      <c r="S40" s="21">
        <v>1.0</v>
      </c>
      <c r="T40" s="21">
        <v>1.0</v>
      </c>
      <c r="U40" s="21">
        <v>5.0</v>
      </c>
      <c r="V40" s="21">
        <v>5.0</v>
      </c>
      <c r="W40" s="21">
        <v>4.0</v>
      </c>
      <c r="X40" s="21">
        <v>3.0</v>
      </c>
      <c r="Y40" s="21">
        <v>4.0</v>
      </c>
      <c r="Z40" s="21">
        <v>4.0</v>
      </c>
      <c r="AA40" s="21">
        <v>5.0</v>
      </c>
      <c r="AB40" s="21">
        <v>3.0</v>
      </c>
      <c r="AC40" s="21">
        <v>4.0</v>
      </c>
      <c r="AD40" s="21">
        <v>2.0</v>
      </c>
      <c r="AE40" s="21">
        <v>5.0</v>
      </c>
      <c r="AF40" s="21">
        <v>5.0</v>
      </c>
      <c r="AG40" s="21">
        <v>5.0</v>
      </c>
      <c r="AH40" s="38"/>
      <c r="AI40" s="38"/>
      <c r="AJ40" s="38"/>
      <c r="AK40" s="38"/>
      <c r="AL40" s="38"/>
      <c r="AM40" s="38"/>
      <c r="AN40" s="38"/>
      <c r="AO40" s="38"/>
    </row>
    <row r="41">
      <c r="A41" s="37">
        <v>40.0</v>
      </c>
      <c r="B41" s="7">
        <v>5.0</v>
      </c>
      <c r="C41" s="7">
        <v>5.0</v>
      </c>
      <c r="D41" s="7">
        <v>5.0</v>
      </c>
      <c r="E41" s="7">
        <v>5.0</v>
      </c>
      <c r="F41" s="7">
        <v>2.0</v>
      </c>
      <c r="G41" s="7">
        <v>5.0</v>
      </c>
      <c r="H41" s="7">
        <v>5.0</v>
      </c>
      <c r="I41" s="7">
        <v>5.0</v>
      </c>
      <c r="J41" s="7">
        <v>5.0</v>
      </c>
      <c r="K41" s="7">
        <v>5.0</v>
      </c>
      <c r="L41" s="7">
        <v>5.0</v>
      </c>
      <c r="M41" s="7">
        <v>5.0</v>
      </c>
      <c r="N41" s="7">
        <v>5.0</v>
      </c>
      <c r="O41" s="21">
        <v>5.0</v>
      </c>
      <c r="P41" s="21">
        <v>5.0</v>
      </c>
      <c r="Q41" s="21">
        <v>3.0</v>
      </c>
      <c r="R41" s="21">
        <v>5.0</v>
      </c>
      <c r="S41" s="21">
        <v>1.0</v>
      </c>
      <c r="T41" s="21">
        <v>1.0</v>
      </c>
      <c r="U41" s="21">
        <v>4.0</v>
      </c>
      <c r="V41" s="21">
        <v>4.0</v>
      </c>
      <c r="W41" s="21">
        <v>2.0</v>
      </c>
      <c r="X41" s="21">
        <v>3.0</v>
      </c>
      <c r="Y41" s="21">
        <v>5.0</v>
      </c>
      <c r="Z41" s="21">
        <v>5.0</v>
      </c>
      <c r="AA41" s="21">
        <v>5.0</v>
      </c>
      <c r="AB41" s="21">
        <v>5.0</v>
      </c>
      <c r="AC41" s="21">
        <v>5.0</v>
      </c>
      <c r="AD41" s="21">
        <v>2.0</v>
      </c>
      <c r="AE41" s="21">
        <v>5.0</v>
      </c>
      <c r="AF41" s="21">
        <v>5.0</v>
      </c>
      <c r="AG41" s="21">
        <v>5.0</v>
      </c>
      <c r="AH41" s="38"/>
      <c r="AI41" s="38"/>
      <c r="AJ41" s="38"/>
      <c r="AK41" s="38"/>
      <c r="AL41" s="38"/>
      <c r="AM41" s="38"/>
      <c r="AN41" s="38"/>
      <c r="AO41" s="38"/>
    </row>
    <row r="42">
      <c r="A42" s="37">
        <v>41.0</v>
      </c>
      <c r="B42" s="7">
        <v>1.0</v>
      </c>
      <c r="C42" s="7">
        <v>2.0</v>
      </c>
      <c r="D42" s="7">
        <v>5.0</v>
      </c>
      <c r="E42" s="7">
        <v>5.0</v>
      </c>
      <c r="F42" s="7">
        <v>1.0</v>
      </c>
      <c r="G42" s="7">
        <v>1.0</v>
      </c>
      <c r="H42" s="7">
        <v>4.0</v>
      </c>
      <c r="I42" s="7">
        <v>4.0</v>
      </c>
      <c r="J42" s="7">
        <v>2.0</v>
      </c>
      <c r="K42" s="7">
        <v>5.0</v>
      </c>
      <c r="L42" s="7">
        <v>5.0</v>
      </c>
      <c r="M42" s="7">
        <v>5.0</v>
      </c>
      <c r="N42" s="7">
        <v>2.0</v>
      </c>
      <c r="O42" s="21">
        <v>4.0</v>
      </c>
      <c r="P42" s="21">
        <v>5.0</v>
      </c>
      <c r="Q42" s="21">
        <v>3.0</v>
      </c>
      <c r="R42" s="21">
        <v>5.0</v>
      </c>
      <c r="S42" s="21">
        <v>3.0</v>
      </c>
      <c r="T42" s="21">
        <v>2.0</v>
      </c>
      <c r="U42" s="21">
        <v>5.0</v>
      </c>
      <c r="V42" s="21">
        <v>5.0</v>
      </c>
      <c r="W42" s="21">
        <v>3.0</v>
      </c>
      <c r="X42" s="21">
        <v>3.0</v>
      </c>
      <c r="Y42" s="21">
        <v>4.0</v>
      </c>
      <c r="Z42" s="21">
        <v>3.0</v>
      </c>
      <c r="AA42" s="21">
        <v>5.0</v>
      </c>
      <c r="AB42" s="21">
        <v>5.0</v>
      </c>
      <c r="AC42" s="21">
        <v>4.0</v>
      </c>
      <c r="AD42" s="21">
        <v>2.0</v>
      </c>
      <c r="AE42" s="21">
        <v>4.0</v>
      </c>
      <c r="AF42" s="21">
        <v>4.0</v>
      </c>
      <c r="AG42" s="21">
        <v>5.0</v>
      </c>
      <c r="AH42" s="38"/>
      <c r="AI42" s="38"/>
      <c r="AJ42" s="38"/>
      <c r="AK42" s="38"/>
      <c r="AL42" s="38"/>
      <c r="AM42" s="38"/>
      <c r="AN42" s="38"/>
      <c r="AO42" s="38"/>
    </row>
    <row r="43">
      <c r="A43" s="37">
        <v>42.0</v>
      </c>
      <c r="B43" s="7">
        <v>3.0</v>
      </c>
      <c r="C43" s="7">
        <v>4.0</v>
      </c>
      <c r="D43" s="7">
        <v>4.0</v>
      </c>
      <c r="E43" s="7">
        <v>4.0</v>
      </c>
      <c r="F43" s="7">
        <v>4.0</v>
      </c>
      <c r="G43" s="7">
        <v>3.0</v>
      </c>
      <c r="H43" s="7">
        <v>4.0</v>
      </c>
      <c r="I43" s="7">
        <v>3.0</v>
      </c>
      <c r="J43" s="7">
        <v>4.0</v>
      </c>
      <c r="K43" s="7">
        <v>5.0</v>
      </c>
      <c r="L43" s="7">
        <v>4.0</v>
      </c>
      <c r="M43" s="7">
        <v>4.0</v>
      </c>
      <c r="N43" s="7">
        <v>3.0</v>
      </c>
      <c r="O43" s="21">
        <v>4.0</v>
      </c>
      <c r="P43" s="21">
        <v>5.0</v>
      </c>
      <c r="Q43" s="21">
        <v>4.0</v>
      </c>
      <c r="R43" s="21">
        <v>5.0</v>
      </c>
      <c r="S43" s="21">
        <v>2.0</v>
      </c>
      <c r="T43" s="21">
        <v>2.0</v>
      </c>
      <c r="U43" s="21">
        <v>4.0</v>
      </c>
      <c r="V43" s="21">
        <v>4.0</v>
      </c>
      <c r="W43" s="21">
        <v>3.0</v>
      </c>
      <c r="X43" s="21">
        <v>4.0</v>
      </c>
      <c r="Y43" s="21">
        <v>4.0</v>
      </c>
      <c r="Z43" s="21">
        <v>2.0</v>
      </c>
      <c r="AA43" s="21">
        <v>5.0</v>
      </c>
      <c r="AB43" s="21">
        <v>4.0</v>
      </c>
      <c r="AC43" s="21">
        <v>4.0</v>
      </c>
      <c r="AD43" s="21">
        <v>2.0</v>
      </c>
      <c r="AE43" s="21">
        <v>4.0</v>
      </c>
      <c r="AF43" s="21">
        <v>4.0</v>
      </c>
      <c r="AG43" s="21">
        <v>4.0</v>
      </c>
      <c r="AH43" s="38"/>
      <c r="AI43" s="38"/>
      <c r="AJ43" s="38"/>
      <c r="AK43" s="38"/>
      <c r="AL43" s="38"/>
      <c r="AM43" s="38"/>
      <c r="AN43" s="38"/>
      <c r="AO43" s="38"/>
    </row>
    <row r="44">
      <c r="A44" s="37">
        <v>43.0</v>
      </c>
      <c r="B44" s="7">
        <v>3.0</v>
      </c>
      <c r="C44" s="7">
        <v>4.0</v>
      </c>
      <c r="D44" s="7">
        <v>5.0</v>
      </c>
      <c r="E44" s="7">
        <v>3.0</v>
      </c>
      <c r="F44" s="7">
        <v>4.0</v>
      </c>
      <c r="G44" s="7">
        <v>3.0</v>
      </c>
      <c r="H44" s="7">
        <v>5.0</v>
      </c>
      <c r="I44" s="7">
        <v>5.0</v>
      </c>
      <c r="J44" s="7">
        <v>3.0</v>
      </c>
      <c r="K44" s="7">
        <v>5.0</v>
      </c>
      <c r="L44" s="7">
        <v>5.0</v>
      </c>
      <c r="M44" s="7">
        <v>3.0</v>
      </c>
      <c r="N44" s="7">
        <v>3.0</v>
      </c>
      <c r="O44" s="21">
        <v>5.0</v>
      </c>
      <c r="P44" s="21">
        <v>4.0</v>
      </c>
      <c r="Q44" s="21">
        <v>3.0</v>
      </c>
      <c r="R44" s="21">
        <v>5.0</v>
      </c>
      <c r="S44" s="21">
        <v>2.0</v>
      </c>
      <c r="T44" s="21">
        <v>1.0</v>
      </c>
      <c r="U44" s="21">
        <v>3.0</v>
      </c>
      <c r="V44" s="21">
        <v>5.0</v>
      </c>
      <c r="W44" s="21">
        <v>4.0</v>
      </c>
      <c r="X44" s="21">
        <v>5.0</v>
      </c>
      <c r="Y44" s="21">
        <v>5.0</v>
      </c>
      <c r="Z44" s="21">
        <v>2.0</v>
      </c>
      <c r="AA44" s="21">
        <v>5.0</v>
      </c>
      <c r="AB44" s="21">
        <v>4.0</v>
      </c>
      <c r="AC44" s="21">
        <v>5.0</v>
      </c>
      <c r="AD44" s="21">
        <v>2.0</v>
      </c>
      <c r="AE44" s="21">
        <v>4.0</v>
      </c>
      <c r="AF44" s="21">
        <v>3.0</v>
      </c>
      <c r="AG44" s="21">
        <v>4.0</v>
      </c>
      <c r="AH44" s="38"/>
      <c r="AI44" s="38"/>
      <c r="AJ44" s="38"/>
      <c r="AK44" s="38"/>
      <c r="AL44" s="38"/>
      <c r="AM44" s="38"/>
      <c r="AN44" s="38"/>
      <c r="AO44" s="38"/>
    </row>
    <row r="45">
      <c r="A45" s="37">
        <v>44.0</v>
      </c>
      <c r="B45" s="7">
        <v>1.0</v>
      </c>
      <c r="C45" s="7">
        <v>2.0</v>
      </c>
      <c r="D45" s="7">
        <v>4.0</v>
      </c>
      <c r="E45" s="7">
        <v>5.0</v>
      </c>
      <c r="F45" s="7">
        <v>1.0</v>
      </c>
      <c r="G45" s="7">
        <v>2.0</v>
      </c>
      <c r="H45" s="7">
        <v>4.0</v>
      </c>
      <c r="I45" s="7">
        <v>4.0</v>
      </c>
      <c r="J45" s="7">
        <v>3.0</v>
      </c>
      <c r="K45" s="7">
        <v>4.0</v>
      </c>
      <c r="L45" s="7">
        <v>4.0</v>
      </c>
      <c r="M45" s="7">
        <v>4.0</v>
      </c>
      <c r="N45" s="7">
        <v>3.0</v>
      </c>
      <c r="O45" s="21">
        <v>3.0</v>
      </c>
      <c r="P45" s="21">
        <v>4.0</v>
      </c>
      <c r="Q45" s="21">
        <v>4.0</v>
      </c>
      <c r="R45" s="21">
        <v>4.0</v>
      </c>
      <c r="S45" s="21">
        <v>3.0</v>
      </c>
      <c r="T45" s="21">
        <v>1.0</v>
      </c>
      <c r="U45" s="21">
        <v>4.0</v>
      </c>
      <c r="V45" s="21">
        <v>4.0</v>
      </c>
      <c r="W45" s="21">
        <v>3.0</v>
      </c>
      <c r="X45" s="21">
        <v>3.0</v>
      </c>
      <c r="Y45" s="21">
        <v>4.0</v>
      </c>
      <c r="Z45" s="21">
        <v>3.0</v>
      </c>
      <c r="AA45" s="21">
        <v>4.0</v>
      </c>
      <c r="AB45" s="21">
        <v>4.0</v>
      </c>
      <c r="AC45" s="21">
        <v>4.0</v>
      </c>
      <c r="AD45" s="21">
        <v>3.0</v>
      </c>
      <c r="AE45" s="21">
        <v>4.0</v>
      </c>
      <c r="AF45" s="21">
        <v>4.0</v>
      </c>
      <c r="AG45" s="21">
        <v>4.0</v>
      </c>
      <c r="AH45" s="38"/>
      <c r="AI45" s="38"/>
      <c r="AJ45" s="38"/>
      <c r="AK45" s="38"/>
      <c r="AL45" s="38"/>
      <c r="AM45" s="38"/>
      <c r="AN45" s="38"/>
      <c r="AO45" s="38"/>
    </row>
    <row r="46">
      <c r="A46" s="37">
        <v>45.0</v>
      </c>
      <c r="B46" s="7">
        <v>2.0</v>
      </c>
      <c r="C46" s="7">
        <v>4.0</v>
      </c>
      <c r="D46" s="7">
        <v>5.0</v>
      </c>
      <c r="E46" s="7">
        <v>4.0</v>
      </c>
      <c r="F46" s="7">
        <v>3.0</v>
      </c>
      <c r="G46" s="7">
        <v>4.0</v>
      </c>
      <c r="H46" s="7">
        <v>4.0</v>
      </c>
      <c r="I46" s="7">
        <v>5.0</v>
      </c>
      <c r="J46" s="7">
        <v>5.0</v>
      </c>
      <c r="K46" s="7">
        <v>5.0</v>
      </c>
      <c r="L46" s="7">
        <v>4.0</v>
      </c>
      <c r="M46" s="7">
        <v>5.0</v>
      </c>
      <c r="N46" s="7">
        <v>3.0</v>
      </c>
      <c r="O46" s="21">
        <v>5.0</v>
      </c>
      <c r="P46" s="21">
        <v>5.0</v>
      </c>
      <c r="Q46" s="21">
        <v>4.0</v>
      </c>
      <c r="R46" s="21">
        <v>5.0</v>
      </c>
      <c r="S46" s="21">
        <v>2.0</v>
      </c>
      <c r="T46" s="21">
        <v>1.0</v>
      </c>
      <c r="U46" s="21">
        <v>2.0</v>
      </c>
      <c r="V46" s="21">
        <v>5.0</v>
      </c>
      <c r="W46" s="21">
        <v>4.0</v>
      </c>
      <c r="X46" s="21">
        <v>4.0</v>
      </c>
      <c r="Y46" s="21">
        <v>4.0</v>
      </c>
      <c r="Z46" s="21">
        <v>3.0</v>
      </c>
      <c r="AA46" s="21">
        <v>5.0</v>
      </c>
      <c r="AB46" s="21">
        <v>4.0</v>
      </c>
      <c r="AC46" s="21">
        <v>5.0</v>
      </c>
      <c r="AD46" s="21">
        <v>1.0</v>
      </c>
      <c r="AE46" s="21">
        <v>5.0</v>
      </c>
      <c r="AF46" s="21">
        <v>5.0</v>
      </c>
      <c r="AG46" s="21">
        <v>4.0</v>
      </c>
      <c r="AH46" s="38"/>
      <c r="AI46" s="38"/>
      <c r="AJ46" s="38"/>
      <c r="AK46" s="38"/>
      <c r="AL46" s="38"/>
      <c r="AM46" s="38"/>
      <c r="AN46" s="38"/>
      <c r="AO46" s="38"/>
    </row>
    <row r="47">
      <c r="A47" s="37">
        <v>46.0</v>
      </c>
      <c r="B47" s="7">
        <v>2.0</v>
      </c>
      <c r="C47" s="7">
        <v>3.0</v>
      </c>
      <c r="D47" s="7">
        <v>5.0</v>
      </c>
      <c r="E47" s="7">
        <v>5.0</v>
      </c>
      <c r="F47" s="7">
        <v>1.0</v>
      </c>
      <c r="G47" s="7">
        <v>2.0</v>
      </c>
      <c r="H47" s="7">
        <v>3.0</v>
      </c>
      <c r="I47" s="7">
        <v>4.0</v>
      </c>
      <c r="J47" s="7">
        <v>4.0</v>
      </c>
      <c r="K47" s="7">
        <v>4.0</v>
      </c>
      <c r="L47" s="7">
        <v>4.0</v>
      </c>
      <c r="M47" s="7">
        <v>5.0</v>
      </c>
      <c r="N47" s="7">
        <v>3.0</v>
      </c>
      <c r="O47" s="21">
        <v>4.0</v>
      </c>
      <c r="P47" s="21">
        <v>4.0</v>
      </c>
      <c r="Q47" s="21">
        <v>3.0</v>
      </c>
      <c r="R47" s="21">
        <v>5.0</v>
      </c>
      <c r="S47" s="21">
        <v>3.0</v>
      </c>
      <c r="T47" s="21">
        <v>1.0</v>
      </c>
      <c r="U47" s="21">
        <v>5.0</v>
      </c>
      <c r="V47" s="21">
        <v>5.0</v>
      </c>
      <c r="W47" s="21">
        <v>2.0</v>
      </c>
      <c r="X47" s="21">
        <v>4.0</v>
      </c>
      <c r="Y47" s="21">
        <v>3.0</v>
      </c>
      <c r="Z47" s="21">
        <v>2.0</v>
      </c>
      <c r="AA47" s="21">
        <v>3.0</v>
      </c>
      <c r="AB47" s="21">
        <v>4.0</v>
      </c>
      <c r="AC47" s="21">
        <v>3.0</v>
      </c>
      <c r="AD47" s="21">
        <v>2.0</v>
      </c>
      <c r="AE47" s="21">
        <v>5.0</v>
      </c>
      <c r="AF47" s="21">
        <v>5.0</v>
      </c>
      <c r="AG47" s="21">
        <v>4.0</v>
      </c>
      <c r="AH47" s="38"/>
      <c r="AI47" s="38"/>
      <c r="AJ47" s="38"/>
      <c r="AK47" s="38"/>
      <c r="AL47" s="38"/>
      <c r="AM47" s="38"/>
      <c r="AN47" s="38"/>
      <c r="AO47" s="38"/>
    </row>
    <row r="48">
      <c r="A48" s="37">
        <v>47.0</v>
      </c>
      <c r="B48" s="7">
        <v>3.0</v>
      </c>
      <c r="C48" s="7">
        <v>3.0</v>
      </c>
      <c r="D48" s="7">
        <v>4.0</v>
      </c>
      <c r="E48" s="7">
        <v>5.0</v>
      </c>
      <c r="F48" s="7">
        <v>1.0</v>
      </c>
      <c r="G48" s="7">
        <v>4.0</v>
      </c>
      <c r="H48" s="7">
        <v>5.0</v>
      </c>
      <c r="I48" s="7">
        <v>4.0</v>
      </c>
      <c r="J48" s="7">
        <v>5.0</v>
      </c>
      <c r="K48" s="7">
        <v>4.0</v>
      </c>
      <c r="L48" s="7">
        <v>4.0</v>
      </c>
      <c r="M48" s="7">
        <v>5.0</v>
      </c>
      <c r="N48" s="7">
        <v>2.0</v>
      </c>
      <c r="O48" s="21">
        <v>5.0</v>
      </c>
      <c r="P48" s="21">
        <v>5.0</v>
      </c>
      <c r="Q48" s="21">
        <v>4.0</v>
      </c>
      <c r="R48" s="21">
        <v>5.0</v>
      </c>
      <c r="S48" s="21">
        <v>2.0</v>
      </c>
      <c r="T48" s="21">
        <v>1.0</v>
      </c>
      <c r="U48" s="21">
        <v>4.0</v>
      </c>
      <c r="V48" s="21">
        <v>5.0</v>
      </c>
      <c r="W48" s="21">
        <v>3.0</v>
      </c>
      <c r="X48" s="21">
        <v>4.0</v>
      </c>
      <c r="Y48" s="21">
        <v>4.0</v>
      </c>
      <c r="Z48" s="21">
        <v>4.0</v>
      </c>
      <c r="AA48" s="21">
        <v>5.0</v>
      </c>
      <c r="AB48" s="21">
        <v>5.0</v>
      </c>
      <c r="AC48" s="21">
        <v>5.0</v>
      </c>
      <c r="AD48" s="21">
        <v>2.0</v>
      </c>
      <c r="AE48" s="21">
        <v>2.0</v>
      </c>
      <c r="AF48" s="21">
        <v>4.0</v>
      </c>
      <c r="AG48" s="21">
        <v>4.0</v>
      </c>
      <c r="AH48" s="38"/>
      <c r="AI48" s="38"/>
      <c r="AJ48" s="38"/>
      <c r="AK48" s="38"/>
      <c r="AL48" s="38"/>
      <c r="AM48" s="38"/>
      <c r="AN48" s="38"/>
      <c r="AO48" s="38"/>
    </row>
    <row r="49">
      <c r="A49" s="37">
        <v>48.0</v>
      </c>
      <c r="B49" s="7">
        <v>3.0</v>
      </c>
      <c r="C49" s="7">
        <v>3.0</v>
      </c>
      <c r="D49" s="7">
        <v>4.0</v>
      </c>
      <c r="E49" s="7">
        <v>4.0</v>
      </c>
      <c r="F49" s="7">
        <v>4.0</v>
      </c>
      <c r="G49" s="7">
        <v>3.0</v>
      </c>
      <c r="H49" s="7">
        <v>3.0</v>
      </c>
      <c r="I49" s="7">
        <v>4.0</v>
      </c>
      <c r="J49" s="7">
        <v>4.0</v>
      </c>
      <c r="K49" s="7">
        <v>4.0</v>
      </c>
      <c r="L49" s="7">
        <v>4.0</v>
      </c>
      <c r="M49" s="7">
        <v>4.0</v>
      </c>
      <c r="N49" s="7">
        <v>3.0</v>
      </c>
      <c r="O49" s="21">
        <v>5.0</v>
      </c>
      <c r="P49" s="21">
        <v>4.0</v>
      </c>
      <c r="Q49" s="21">
        <v>3.0</v>
      </c>
      <c r="R49" s="21">
        <v>4.0</v>
      </c>
      <c r="S49" s="21">
        <v>2.0</v>
      </c>
      <c r="T49" s="21">
        <v>2.0</v>
      </c>
      <c r="U49" s="21">
        <v>4.0</v>
      </c>
      <c r="V49" s="21">
        <v>4.0</v>
      </c>
      <c r="W49" s="21">
        <v>3.0</v>
      </c>
      <c r="X49" s="21">
        <v>3.0</v>
      </c>
      <c r="Y49" s="21">
        <v>4.0</v>
      </c>
      <c r="Z49" s="21">
        <v>4.0</v>
      </c>
      <c r="AA49" s="21">
        <v>4.0</v>
      </c>
      <c r="AB49" s="21">
        <v>3.0</v>
      </c>
      <c r="AC49" s="21">
        <v>4.0</v>
      </c>
      <c r="AD49" s="21">
        <v>1.0</v>
      </c>
      <c r="AE49" s="21">
        <v>4.0</v>
      </c>
      <c r="AF49" s="21">
        <v>4.0</v>
      </c>
      <c r="AG49" s="21">
        <v>4.0</v>
      </c>
      <c r="AH49" s="38"/>
      <c r="AI49" s="38"/>
      <c r="AJ49" s="38"/>
      <c r="AK49" s="38"/>
      <c r="AL49" s="38"/>
      <c r="AM49" s="38"/>
      <c r="AN49" s="38"/>
      <c r="AO49" s="38"/>
    </row>
    <row r="50">
      <c r="A50" s="37">
        <v>49.0</v>
      </c>
      <c r="B50" s="7">
        <v>5.0</v>
      </c>
      <c r="C50" s="7">
        <v>4.0</v>
      </c>
      <c r="D50" s="7">
        <v>5.0</v>
      </c>
      <c r="E50" s="7">
        <v>5.0</v>
      </c>
      <c r="F50" s="7">
        <v>1.0</v>
      </c>
      <c r="G50" s="7">
        <v>4.0</v>
      </c>
      <c r="H50" s="7">
        <v>4.0</v>
      </c>
      <c r="I50" s="7">
        <v>4.0</v>
      </c>
      <c r="J50" s="7">
        <v>4.0</v>
      </c>
      <c r="K50" s="7">
        <v>4.0</v>
      </c>
      <c r="L50" s="7">
        <v>4.0</v>
      </c>
      <c r="M50" s="7">
        <v>5.0</v>
      </c>
      <c r="N50" s="7">
        <v>3.0</v>
      </c>
      <c r="O50" s="21">
        <v>4.0</v>
      </c>
      <c r="P50" s="21">
        <v>4.0</v>
      </c>
      <c r="Q50" s="21">
        <v>4.0</v>
      </c>
      <c r="R50" s="21">
        <v>4.0</v>
      </c>
      <c r="S50" s="21">
        <v>1.0</v>
      </c>
      <c r="T50" s="21">
        <v>1.0</v>
      </c>
      <c r="U50" s="21">
        <v>4.0</v>
      </c>
      <c r="V50" s="21">
        <v>5.0</v>
      </c>
      <c r="W50" s="21">
        <v>3.0</v>
      </c>
      <c r="X50" s="21">
        <v>4.0</v>
      </c>
      <c r="Y50" s="21">
        <v>4.0</v>
      </c>
      <c r="Z50" s="21">
        <v>3.0</v>
      </c>
      <c r="AA50" s="21">
        <v>5.0</v>
      </c>
      <c r="AB50" s="21">
        <v>5.0</v>
      </c>
      <c r="AC50" s="21">
        <v>4.0</v>
      </c>
      <c r="AD50" s="21">
        <v>2.0</v>
      </c>
      <c r="AE50" s="21">
        <v>4.0</v>
      </c>
      <c r="AF50" s="21">
        <v>4.0</v>
      </c>
      <c r="AG50" s="21">
        <v>4.0</v>
      </c>
      <c r="AH50" s="38"/>
      <c r="AI50" s="38"/>
      <c r="AJ50" s="38"/>
      <c r="AK50" s="38"/>
      <c r="AL50" s="38"/>
      <c r="AM50" s="38"/>
      <c r="AN50" s="38"/>
      <c r="AO50" s="38"/>
    </row>
    <row r="51">
      <c r="A51" s="37">
        <v>50.0</v>
      </c>
      <c r="B51" s="7">
        <v>2.0</v>
      </c>
      <c r="C51" s="7">
        <v>2.0</v>
      </c>
      <c r="D51" s="7">
        <v>5.0</v>
      </c>
      <c r="E51" s="7">
        <v>5.0</v>
      </c>
      <c r="F51" s="7">
        <v>1.0</v>
      </c>
      <c r="G51" s="7">
        <v>2.0</v>
      </c>
      <c r="H51" s="7">
        <v>2.0</v>
      </c>
      <c r="I51" s="7">
        <v>4.0</v>
      </c>
      <c r="J51" s="7">
        <v>4.0</v>
      </c>
      <c r="K51" s="7">
        <v>5.0</v>
      </c>
      <c r="L51" s="7">
        <v>5.0</v>
      </c>
      <c r="M51" s="7">
        <v>5.0</v>
      </c>
      <c r="N51" s="7">
        <v>2.0</v>
      </c>
      <c r="O51" s="21">
        <v>5.0</v>
      </c>
      <c r="P51" s="21">
        <v>5.0</v>
      </c>
      <c r="Q51" s="21">
        <v>5.0</v>
      </c>
      <c r="R51" s="21">
        <v>5.0</v>
      </c>
      <c r="S51" s="21">
        <v>1.0</v>
      </c>
      <c r="T51" s="21">
        <v>1.0</v>
      </c>
      <c r="U51" s="21">
        <v>4.0</v>
      </c>
      <c r="V51" s="21">
        <v>5.0</v>
      </c>
      <c r="W51" s="21">
        <v>4.0</v>
      </c>
      <c r="X51" s="21">
        <v>3.0</v>
      </c>
      <c r="Y51" s="21">
        <v>5.0</v>
      </c>
      <c r="Z51" s="21">
        <v>4.0</v>
      </c>
      <c r="AA51" s="21">
        <v>5.0</v>
      </c>
      <c r="AB51" s="21">
        <v>5.0</v>
      </c>
      <c r="AC51" s="21">
        <v>5.0</v>
      </c>
      <c r="AD51" s="21">
        <v>2.0</v>
      </c>
      <c r="AE51" s="21">
        <v>5.0</v>
      </c>
      <c r="AF51" s="21">
        <v>5.0</v>
      </c>
      <c r="AG51" s="21">
        <v>5.0</v>
      </c>
      <c r="AH51" s="38"/>
      <c r="AI51" s="38"/>
      <c r="AJ51" s="38"/>
      <c r="AK51" s="38"/>
      <c r="AL51" s="38"/>
      <c r="AM51" s="38"/>
      <c r="AN51" s="38"/>
      <c r="AO51" s="38"/>
    </row>
    <row r="52">
      <c r="A52" s="37">
        <v>51.0</v>
      </c>
      <c r="B52" s="7">
        <v>4.0</v>
      </c>
      <c r="C52" s="7">
        <v>5.0</v>
      </c>
      <c r="D52" s="7">
        <v>5.0</v>
      </c>
      <c r="E52" s="7">
        <v>3.0</v>
      </c>
      <c r="F52" s="7">
        <v>1.0</v>
      </c>
      <c r="G52" s="7">
        <v>4.0</v>
      </c>
      <c r="H52" s="7">
        <v>5.0</v>
      </c>
      <c r="I52" s="7">
        <v>5.0</v>
      </c>
      <c r="J52" s="7">
        <v>4.0</v>
      </c>
      <c r="K52" s="7">
        <v>5.0</v>
      </c>
      <c r="L52" s="7">
        <v>4.0</v>
      </c>
      <c r="M52" s="7">
        <v>3.0</v>
      </c>
      <c r="N52" s="7">
        <v>4.0</v>
      </c>
      <c r="O52" s="21">
        <v>5.0</v>
      </c>
      <c r="P52" s="21">
        <v>5.0</v>
      </c>
      <c r="Q52" s="21">
        <v>4.0</v>
      </c>
      <c r="R52" s="21">
        <v>4.0</v>
      </c>
      <c r="S52" s="21">
        <v>4.0</v>
      </c>
      <c r="T52" s="21">
        <v>2.0</v>
      </c>
      <c r="U52" s="21">
        <v>3.0</v>
      </c>
      <c r="V52" s="21">
        <v>5.0</v>
      </c>
      <c r="W52" s="21">
        <v>4.0</v>
      </c>
      <c r="X52" s="21">
        <v>4.0</v>
      </c>
      <c r="Y52" s="21">
        <v>5.0</v>
      </c>
      <c r="Z52" s="21">
        <v>5.0</v>
      </c>
      <c r="AA52" s="21">
        <v>5.0</v>
      </c>
      <c r="AB52" s="21">
        <v>5.0</v>
      </c>
      <c r="AC52" s="21">
        <v>5.0</v>
      </c>
      <c r="AD52" s="21">
        <v>2.0</v>
      </c>
      <c r="AE52" s="21">
        <v>5.0</v>
      </c>
      <c r="AF52" s="21">
        <v>5.0</v>
      </c>
      <c r="AG52" s="21">
        <v>5.0</v>
      </c>
      <c r="AH52" s="38"/>
      <c r="AI52" s="38"/>
      <c r="AJ52" s="38"/>
      <c r="AK52" s="38"/>
      <c r="AL52" s="38"/>
      <c r="AM52" s="38"/>
      <c r="AN52" s="38"/>
      <c r="AO52" s="38"/>
    </row>
    <row r="53">
      <c r="A53" s="37">
        <v>52.0</v>
      </c>
      <c r="B53" s="7">
        <v>2.0</v>
      </c>
      <c r="C53" s="7">
        <v>2.0</v>
      </c>
      <c r="D53" s="7">
        <v>5.0</v>
      </c>
      <c r="E53" s="7">
        <v>4.0</v>
      </c>
      <c r="F53" s="7">
        <v>1.0</v>
      </c>
      <c r="G53" s="7">
        <v>3.0</v>
      </c>
      <c r="H53" s="7">
        <v>4.0</v>
      </c>
      <c r="I53" s="7">
        <v>4.0</v>
      </c>
      <c r="J53" s="7">
        <v>4.0</v>
      </c>
      <c r="K53" s="7">
        <v>5.0</v>
      </c>
      <c r="L53" s="7">
        <v>4.0</v>
      </c>
      <c r="M53" s="7">
        <v>5.0</v>
      </c>
      <c r="N53" s="7">
        <v>4.0</v>
      </c>
      <c r="O53" s="21">
        <v>4.0</v>
      </c>
      <c r="P53" s="21">
        <v>5.0</v>
      </c>
      <c r="Q53" s="21">
        <v>2.0</v>
      </c>
      <c r="R53" s="21">
        <v>5.0</v>
      </c>
      <c r="S53" s="21">
        <v>3.0</v>
      </c>
      <c r="T53" s="21">
        <v>3.0</v>
      </c>
      <c r="U53" s="21">
        <v>4.0</v>
      </c>
      <c r="V53" s="21">
        <v>5.0</v>
      </c>
      <c r="W53" s="21">
        <v>2.0</v>
      </c>
      <c r="X53" s="21">
        <v>3.0</v>
      </c>
      <c r="Y53" s="21">
        <v>5.0</v>
      </c>
      <c r="Z53" s="21">
        <v>3.0</v>
      </c>
      <c r="AA53" s="21">
        <v>5.0</v>
      </c>
      <c r="AB53" s="21">
        <v>4.0</v>
      </c>
      <c r="AC53" s="21">
        <v>5.0</v>
      </c>
      <c r="AD53" s="21">
        <v>2.0</v>
      </c>
      <c r="AE53" s="21">
        <v>5.0</v>
      </c>
      <c r="AF53" s="21">
        <v>5.0</v>
      </c>
      <c r="AG53" s="21">
        <v>4.0</v>
      </c>
      <c r="AH53" s="38"/>
      <c r="AI53" s="38"/>
      <c r="AJ53" s="38"/>
      <c r="AK53" s="38"/>
      <c r="AL53" s="38"/>
      <c r="AM53" s="38"/>
      <c r="AN53" s="38"/>
      <c r="AO53" s="38"/>
    </row>
    <row r="54">
      <c r="A54" s="37">
        <v>53.0</v>
      </c>
      <c r="B54" s="7">
        <v>2.0</v>
      </c>
      <c r="C54" s="7">
        <v>1.0</v>
      </c>
      <c r="D54" s="7">
        <v>5.0</v>
      </c>
      <c r="E54" s="7">
        <v>5.0</v>
      </c>
      <c r="F54" s="7">
        <v>1.0</v>
      </c>
      <c r="G54" s="7">
        <v>1.0</v>
      </c>
      <c r="H54" s="7">
        <v>4.0</v>
      </c>
      <c r="I54" s="7">
        <v>5.0</v>
      </c>
      <c r="J54" s="7">
        <v>4.0</v>
      </c>
      <c r="K54" s="7">
        <v>4.0</v>
      </c>
      <c r="L54" s="7">
        <v>5.0</v>
      </c>
      <c r="M54" s="7">
        <v>4.0</v>
      </c>
      <c r="N54" s="7">
        <v>2.0</v>
      </c>
      <c r="O54" s="21">
        <v>5.0</v>
      </c>
      <c r="P54" s="21">
        <v>5.0</v>
      </c>
      <c r="Q54" s="21">
        <v>4.0</v>
      </c>
      <c r="R54" s="21">
        <v>4.0</v>
      </c>
      <c r="S54" s="21">
        <v>3.0</v>
      </c>
      <c r="T54" s="21">
        <v>3.0</v>
      </c>
      <c r="U54" s="21">
        <v>4.0</v>
      </c>
      <c r="V54" s="21">
        <v>5.0</v>
      </c>
      <c r="W54" s="21">
        <v>3.0</v>
      </c>
      <c r="X54" s="21">
        <v>4.0</v>
      </c>
      <c r="Y54" s="21">
        <v>4.0</v>
      </c>
      <c r="Z54" s="21">
        <v>3.0</v>
      </c>
      <c r="AA54" s="21">
        <v>5.0</v>
      </c>
      <c r="AB54" s="21">
        <v>4.0</v>
      </c>
      <c r="AC54" s="21">
        <v>5.0</v>
      </c>
      <c r="AD54" s="21">
        <v>4.0</v>
      </c>
      <c r="AE54" s="21">
        <v>5.0</v>
      </c>
      <c r="AF54" s="21">
        <v>5.0</v>
      </c>
      <c r="AG54" s="21">
        <v>5.0</v>
      </c>
      <c r="AH54" s="38"/>
      <c r="AI54" s="38"/>
      <c r="AJ54" s="38"/>
      <c r="AK54" s="38"/>
      <c r="AL54" s="38"/>
      <c r="AM54" s="38"/>
      <c r="AN54" s="38"/>
      <c r="AO54" s="38"/>
    </row>
    <row r="55">
      <c r="A55" s="37">
        <v>54.0</v>
      </c>
      <c r="B55" s="7">
        <v>2.0</v>
      </c>
      <c r="C55" s="7">
        <v>2.0</v>
      </c>
      <c r="D55" s="7">
        <v>4.0</v>
      </c>
      <c r="E55" s="7">
        <v>4.0</v>
      </c>
      <c r="F55" s="7">
        <v>3.0</v>
      </c>
      <c r="G55" s="7">
        <v>3.0</v>
      </c>
      <c r="H55" s="7">
        <v>4.0</v>
      </c>
      <c r="I55" s="7">
        <v>5.0</v>
      </c>
      <c r="J55" s="7">
        <v>4.0</v>
      </c>
      <c r="K55" s="7">
        <v>5.0</v>
      </c>
      <c r="L55" s="7">
        <v>4.0</v>
      </c>
      <c r="M55" s="7">
        <v>4.0</v>
      </c>
      <c r="N55" s="7">
        <v>2.0</v>
      </c>
      <c r="O55" s="21">
        <v>2.0</v>
      </c>
      <c r="P55" s="21">
        <v>4.0</v>
      </c>
      <c r="Q55" s="21">
        <v>3.0</v>
      </c>
      <c r="R55" s="21">
        <v>4.0</v>
      </c>
      <c r="S55" s="21">
        <v>4.0</v>
      </c>
      <c r="T55" s="21">
        <v>2.0</v>
      </c>
      <c r="U55" s="21">
        <v>4.0</v>
      </c>
      <c r="V55" s="21">
        <v>4.0</v>
      </c>
      <c r="W55" s="21">
        <v>2.0</v>
      </c>
      <c r="X55" s="21">
        <v>3.0</v>
      </c>
      <c r="Y55" s="21">
        <v>4.0</v>
      </c>
      <c r="Z55" s="21">
        <v>3.0</v>
      </c>
      <c r="AA55" s="21">
        <v>5.0</v>
      </c>
      <c r="AB55" s="21">
        <v>5.0</v>
      </c>
      <c r="AC55" s="21">
        <v>4.0</v>
      </c>
      <c r="AD55" s="21">
        <v>3.0</v>
      </c>
      <c r="AE55" s="21">
        <v>4.0</v>
      </c>
      <c r="AF55" s="21">
        <v>5.0</v>
      </c>
      <c r="AG55" s="21">
        <v>5.0</v>
      </c>
      <c r="AH55" s="38"/>
      <c r="AI55" s="38"/>
      <c r="AJ55" s="38"/>
      <c r="AK55" s="38"/>
      <c r="AL55" s="38"/>
      <c r="AM55" s="38"/>
      <c r="AN55" s="38"/>
      <c r="AO55" s="38"/>
    </row>
    <row r="56">
      <c r="A56" s="37">
        <v>55.0</v>
      </c>
      <c r="B56" s="7">
        <v>3.0</v>
      </c>
      <c r="C56" s="7">
        <v>4.0</v>
      </c>
      <c r="D56" s="7">
        <v>4.0</v>
      </c>
      <c r="E56" s="7">
        <v>5.0</v>
      </c>
      <c r="F56" s="7">
        <v>2.0</v>
      </c>
      <c r="G56" s="7">
        <v>2.0</v>
      </c>
      <c r="H56" s="7">
        <v>4.0</v>
      </c>
      <c r="I56" s="7">
        <v>5.0</v>
      </c>
      <c r="J56" s="7">
        <v>1.0</v>
      </c>
      <c r="K56" s="7">
        <v>5.0</v>
      </c>
      <c r="L56" s="7">
        <v>3.0</v>
      </c>
      <c r="M56" s="7">
        <v>4.0</v>
      </c>
      <c r="N56" s="7">
        <v>1.0</v>
      </c>
      <c r="O56" s="21">
        <v>4.0</v>
      </c>
      <c r="P56" s="21">
        <v>5.0</v>
      </c>
      <c r="Q56" s="21">
        <v>4.0</v>
      </c>
      <c r="R56" s="21">
        <v>5.0</v>
      </c>
      <c r="S56" s="21">
        <v>2.0</v>
      </c>
      <c r="T56" s="21">
        <v>1.0</v>
      </c>
      <c r="U56" s="21">
        <v>4.0</v>
      </c>
      <c r="V56" s="21">
        <v>5.0</v>
      </c>
      <c r="W56" s="21">
        <v>2.0</v>
      </c>
      <c r="X56" s="21">
        <v>3.0</v>
      </c>
      <c r="Y56" s="21">
        <v>4.0</v>
      </c>
      <c r="Z56" s="21">
        <v>4.0</v>
      </c>
      <c r="AA56" s="21">
        <v>5.0</v>
      </c>
      <c r="AB56" s="21">
        <v>5.0</v>
      </c>
      <c r="AC56" s="21">
        <v>4.0</v>
      </c>
      <c r="AD56" s="21">
        <v>2.0</v>
      </c>
      <c r="AE56" s="21">
        <v>5.0</v>
      </c>
      <c r="AF56" s="21">
        <v>4.0</v>
      </c>
      <c r="AG56" s="21">
        <v>5.0</v>
      </c>
      <c r="AH56" s="38"/>
      <c r="AI56" s="38"/>
      <c r="AJ56" s="38"/>
      <c r="AK56" s="38"/>
      <c r="AL56" s="38"/>
      <c r="AM56" s="38"/>
      <c r="AN56" s="38"/>
      <c r="AO56" s="38"/>
    </row>
    <row r="57">
      <c r="A57" s="37">
        <v>56.0</v>
      </c>
      <c r="B57" s="7">
        <v>2.0</v>
      </c>
      <c r="C57" s="7">
        <v>2.0</v>
      </c>
      <c r="D57" s="7">
        <v>5.0</v>
      </c>
      <c r="E57" s="7">
        <v>5.0</v>
      </c>
      <c r="F57" s="7">
        <v>3.0</v>
      </c>
      <c r="G57" s="7">
        <v>2.0</v>
      </c>
      <c r="H57" s="7">
        <v>4.0</v>
      </c>
      <c r="I57" s="7">
        <v>4.0</v>
      </c>
      <c r="J57" s="7">
        <v>3.0</v>
      </c>
      <c r="K57" s="7">
        <v>5.0</v>
      </c>
      <c r="L57" s="7">
        <v>5.0</v>
      </c>
      <c r="M57" s="7">
        <v>4.0</v>
      </c>
      <c r="N57" s="7">
        <v>3.0</v>
      </c>
      <c r="O57" s="21">
        <v>5.0</v>
      </c>
      <c r="P57" s="21">
        <v>5.0</v>
      </c>
      <c r="Q57" s="21">
        <v>5.0</v>
      </c>
      <c r="R57" s="21">
        <v>5.0</v>
      </c>
      <c r="S57" s="21">
        <v>1.0</v>
      </c>
      <c r="T57" s="21">
        <v>1.0</v>
      </c>
      <c r="U57" s="21">
        <v>4.0</v>
      </c>
      <c r="V57" s="21">
        <v>5.0</v>
      </c>
      <c r="W57" s="21">
        <v>2.0</v>
      </c>
      <c r="X57" s="21">
        <v>4.0</v>
      </c>
      <c r="Y57" s="21">
        <v>5.0</v>
      </c>
      <c r="Z57" s="21">
        <v>4.0</v>
      </c>
      <c r="AA57" s="21">
        <v>4.0</v>
      </c>
      <c r="AB57" s="21">
        <v>5.0</v>
      </c>
      <c r="AC57" s="21">
        <v>5.0</v>
      </c>
      <c r="AD57" s="21">
        <v>3.0</v>
      </c>
      <c r="AE57" s="21">
        <v>5.0</v>
      </c>
      <c r="AF57" s="21">
        <v>5.0</v>
      </c>
      <c r="AG57" s="21">
        <v>5.0</v>
      </c>
      <c r="AH57" s="38"/>
      <c r="AI57" s="38"/>
      <c r="AJ57" s="38"/>
      <c r="AK57" s="38"/>
      <c r="AL57" s="38"/>
      <c r="AM57" s="38"/>
      <c r="AN57" s="38"/>
      <c r="AO57" s="38"/>
    </row>
    <row r="58">
      <c r="A58" s="37">
        <v>57.0</v>
      </c>
      <c r="B58" s="7">
        <v>2.0</v>
      </c>
      <c r="C58" s="7">
        <v>4.0</v>
      </c>
      <c r="D58" s="7">
        <v>5.0</v>
      </c>
      <c r="E58" s="7">
        <v>4.0</v>
      </c>
      <c r="F58" s="7">
        <v>1.0</v>
      </c>
      <c r="G58" s="7">
        <v>4.0</v>
      </c>
      <c r="H58" s="7">
        <v>4.0</v>
      </c>
      <c r="I58" s="7">
        <v>4.0</v>
      </c>
      <c r="J58" s="7">
        <v>4.0</v>
      </c>
      <c r="K58" s="7">
        <v>5.0</v>
      </c>
      <c r="L58" s="7">
        <v>5.0</v>
      </c>
      <c r="M58" s="7">
        <v>5.0</v>
      </c>
      <c r="N58" s="7">
        <v>3.0</v>
      </c>
      <c r="O58" s="21">
        <v>5.0</v>
      </c>
      <c r="P58" s="21">
        <v>5.0</v>
      </c>
      <c r="Q58" s="21">
        <v>4.0</v>
      </c>
      <c r="R58" s="21">
        <v>5.0</v>
      </c>
      <c r="S58" s="21">
        <v>2.0</v>
      </c>
      <c r="T58" s="21">
        <v>1.0</v>
      </c>
      <c r="U58" s="21">
        <v>5.0</v>
      </c>
      <c r="V58" s="21">
        <v>5.0</v>
      </c>
      <c r="W58" s="21">
        <v>4.0</v>
      </c>
      <c r="X58" s="21">
        <v>4.0</v>
      </c>
      <c r="Y58" s="21">
        <v>5.0</v>
      </c>
      <c r="Z58" s="21">
        <v>3.0</v>
      </c>
      <c r="AA58" s="21">
        <v>5.0</v>
      </c>
      <c r="AB58" s="21">
        <v>4.0</v>
      </c>
      <c r="AC58" s="21">
        <v>5.0</v>
      </c>
      <c r="AD58" s="21">
        <v>3.0</v>
      </c>
      <c r="AE58" s="21">
        <v>5.0</v>
      </c>
      <c r="AF58" s="21">
        <v>5.0</v>
      </c>
      <c r="AG58" s="21">
        <v>4.0</v>
      </c>
      <c r="AH58" s="38"/>
      <c r="AI58" s="38"/>
      <c r="AJ58" s="38"/>
      <c r="AK58" s="38"/>
      <c r="AL58" s="38"/>
      <c r="AM58" s="38"/>
      <c r="AN58" s="38"/>
      <c r="AO58" s="38"/>
    </row>
    <row r="59">
      <c r="A59" s="37">
        <v>58.0</v>
      </c>
      <c r="B59" s="7">
        <v>2.0</v>
      </c>
      <c r="C59" s="7">
        <v>4.0</v>
      </c>
      <c r="D59" s="7">
        <v>5.0</v>
      </c>
      <c r="E59" s="7">
        <v>5.0</v>
      </c>
      <c r="F59" s="7">
        <v>4.0</v>
      </c>
      <c r="G59" s="7">
        <v>4.0</v>
      </c>
      <c r="H59" s="7">
        <v>3.0</v>
      </c>
      <c r="I59" s="7">
        <v>5.0</v>
      </c>
      <c r="J59" s="7">
        <v>3.0</v>
      </c>
      <c r="K59" s="7">
        <v>5.0</v>
      </c>
      <c r="L59" s="7">
        <v>5.0</v>
      </c>
      <c r="M59" s="7">
        <v>5.0</v>
      </c>
      <c r="N59" s="7">
        <v>4.0</v>
      </c>
      <c r="O59" s="21">
        <v>5.0</v>
      </c>
      <c r="P59" s="21">
        <v>5.0</v>
      </c>
      <c r="Q59" s="21">
        <v>4.0</v>
      </c>
      <c r="R59" s="21">
        <v>5.0</v>
      </c>
      <c r="S59" s="21">
        <v>3.0</v>
      </c>
      <c r="T59" s="21">
        <v>3.0</v>
      </c>
      <c r="U59" s="21">
        <v>4.0</v>
      </c>
      <c r="V59" s="21">
        <v>4.0</v>
      </c>
      <c r="W59" s="21">
        <v>4.0</v>
      </c>
      <c r="X59" s="21">
        <v>4.0</v>
      </c>
      <c r="Y59" s="21">
        <v>4.0</v>
      </c>
      <c r="Z59" s="21">
        <v>4.0</v>
      </c>
      <c r="AA59" s="21">
        <v>4.0</v>
      </c>
      <c r="AB59" s="21">
        <v>4.0</v>
      </c>
      <c r="AC59" s="21">
        <v>4.0</v>
      </c>
      <c r="AD59" s="21">
        <v>4.0</v>
      </c>
      <c r="AE59" s="21">
        <v>5.0</v>
      </c>
      <c r="AF59" s="21">
        <v>5.0</v>
      </c>
      <c r="AG59" s="21">
        <v>5.0</v>
      </c>
      <c r="AH59" s="38"/>
      <c r="AI59" s="38"/>
      <c r="AJ59" s="38"/>
      <c r="AK59" s="38"/>
      <c r="AL59" s="38"/>
      <c r="AM59" s="38"/>
      <c r="AN59" s="38"/>
      <c r="AO59" s="38"/>
    </row>
    <row r="60">
      <c r="A60" s="37">
        <v>59.0</v>
      </c>
      <c r="B60" s="7">
        <v>4.0</v>
      </c>
      <c r="C60" s="7">
        <v>4.0</v>
      </c>
      <c r="D60" s="7">
        <v>5.0</v>
      </c>
      <c r="E60" s="7">
        <v>4.0</v>
      </c>
      <c r="F60" s="7">
        <v>1.0</v>
      </c>
      <c r="G60" s="7">
        <v>3.0</v>
      </c>
      <c r="H60" s="7">
        <v>4.0</v>
      </c>
      <c r="I60" s="7">
        <v>4.0</v>
      </c>
      <c r="J60" s="7">
        <v>3.0</v>
      </c>
      <c r="K60" s="7">
        <v>5.0</v>
      </c>
      <c r="L60" s="7">
        <v>4.0</v>
      </c>
      <c r="M60" s="7">
        <v>4.0</v>
      </c>
      <c r="N60" s="7">
        <v>4.0</v>
      </c>
      <c r="O60" s="21">
        <v>4.0</v>
      </c>
      <c r="P60" s="21">
        <v>4.0</v>
      </c>
      <c r="Q60" s="21">
        <v>4.0</v>
      </c>
      <c r="R60" s="21">
        <v>4.0</v>
      </c>
      <c r="S60" s="21">
        <v>1.0</v>
      </c>
      <c r="T60" s="21">
        <v>1.0</v>
      </c>
      <c r="U60" s="21">
        <v>4.0</v>
      </c>
      <c r="V60" s="21">
        <v>5.0</v>
      </c>
      <c r="W60" s="21">
        <v>3.0</v>
      </c>
      <c r="X60" s="21">
        <v>4.0</v>
      </c>
      <c r="Y60" s="21">
        <v>5.0</v>
      </c>
      <c r="Z60" s="21">
        <v>3.0</v>
      </c>
      <c r="AA60" s="21">
        <v>4.0</v>
      </c>
      <c r="AB60" s="21">
        <v>4.0</v>
      </c>
      <c r="AC60" s="21">
        <v>5.0</v>
      </c>
      <c r="AD60" s="21">
        <v>4.0</v>
      </c>
      <c r="AE60" s="21">
        <v>5.0</v>
      </c>
      <c r="AF60" s="21">
        <v>5.0</v>
      </c>
      <c r="AG60" s="21">
        <v>4.0</v>
      </c>
      <c r="AH60" s="38"/>
      <c r="AI60" s="38"/>
      <c r="AJ60" s="38"/>
      <c r="AK60" s="38"/>
      <c r="AL60" s="38"/>
      <c r="AM60" s="38"/>
      <c r="AN60" s="38"/>
      <c r="AO60" s="38"/>
    </row>
    <row r="61">
      <c r="A61" s="37">
        <v>60.0</v>
      </c>
      <c r="B61" s="7">
        <v>5.0</v>
      </c>
      <c r="C61" s="7">
        <v>3.0</v>
      </c>
      <c r="D61" s="7">
        <v>5.0</v>
      </c>
      <c r="E61" s="7">
        <v>4.0</v>
      </c>
      <c r="F61" s="7">
        <v>1.0</v>
      </c>
      <c r="G61" s="7">
        <v>4.0</v>
      </c>
      <c r="H61" s="7">
        <v>5.0</v>
      </c>
      <c r="I61" s="7">
        <v>5.0</v>
      </c>
      <c r="J61" s="7">
        <v>5.0</v>
      </c>
      <c r="K61" s="7">
        <v>5.0</v>
      </c>
      <c r="L61" s="7">
        <v>5.0</v>
      </c>
      <c r="M61" s="7">
        <v>5.0</v>
      </c>
      <c r="N61" s="7">
        <v>3.0</v>
      </c>
      <c r="O61" s="21">
        <v>5.0</v>
      </c>
      <c r="P61" s="21">
        <v>5.0</v>
      </c>
      <c r="Q61" s="21">
        <v>5.0</v>
      </c>
      <c r="R61" s="21">
        <v>5.0</v>
      </c>
      <c r="S61" s="21">
        <v>1.0</v>
      </c>
      <c r="T61" s="21">
        <v>1.0</v>
      </c>
      <c r="U61" s="21">
        <v>4.0</v>
      </c>
      <c r="V61" s="21">
        <v>5.0</v>
      </c>
      <c r="W61" s="21">
        <v>2.0</v>
      </c>
      <c r="X61" s="21">
        <v>4.0</v>
      </c>
      <c r="Y61" s="21">
        <v>5.0</v>
      </c>
      <c r="Z61" s="21">
        <v>5.0</v>
      </c>
      <c r="AA61" s="21">
        <v>5.0</v>
      </c>
      <c r="AB61" s="21">
        <v>5.0</v>
      </c>
      <c r="AC61" s="21">
        <v>5.0</v>
      </c>
      <c r="AD61" s="21">
        <v>4.0</v>
      </c>
      <c r="AE61" s="21">
        <v>5.0</v>
      </c>
      <c r="AF61" s="21">
        <v>5.0</v>
      </c>
      <c r="AG61" s="21">
        <v>5.0</v>
      </c>
      <c r="AH61" s="38"/>
      <c r="AI61" s="38"/>
      <c r="AJ61" s="38"/>
      <c r="AK61" s="38"/>
      <c r="AL61" s="38"/>
      <c r="AM61" s="38"/>
      <c r="AN61" s="38"/>
      <c r="AO61" s="38"/>
    </row>
    <row r="62">
      <c r="A62" s="37">
        <v>61.0</v>
      </c>
      <c r="B62" s="7">
        <v>1.0</v>
      </c>
      <c r="C62" s="7">
        <v>5.0</v>
      </c>
      <c r="D62" s="7">
        <v>5.0</v>
      </c>
      <c r="E62" s="7">
        <v>5.0</v>
      </c>
      <c r="F62" s="7">
        <v>1.0</v>
      </c>
      <c r="G62" s="7">
        <v>3.0</v>
      </c>
      <c r="H62" s="7">
        <v>4.0</v>
      </c>
      <c r="I62" s="7">
        <v>5.0</v>
      </c>
      <c r="J62" s="7">
        <v>4.0</v>
      </c>
      <c r="K62" s="7">
        <v>5.0</v>
      </c>
      <c r="L62" s="7">
        <v>5.0</v>
      </c>
      <c r="M62" s="7">
        <v>5.0</v>
      </c>
      <c r="N62" s="7">
        <v>3.0</v>
      </c>
      <c r="O62" s="21">
        <v>5.0</v>
      </c>
      <c r="P62" s="21">
        <v>5.0</v>
      </c>
      <c r="Q62" s="21">
        <v>5.0</v>
      </c>
      <c r="R62" s="21">
        <v>5.0</v>
      </c>
      <c r="S62" s="21">
        <v>4.0</v>
      </c>
      <c r="T62" s="21">
        <v>4.0</v>
      </c>
      <c r="U62" s="21">
        <v>5.0</v>
      </c>
      <c r="V62" s="21">
        <v>5.0</v>
      </c>
      <c r="W62" s="21">
        <v>5.0</v>
      </c>
      <c r="X62" s="21">
        <v>4.0</v>
      </c>
      <c r="Y62" s="21">
        <v>5.0</v>
      </c>
      <c r="Z62" s="21">
        <v>2.0</v>
      </c>
      <c r="AA62" s="21">
        <v>5.0</v>
      </c>
      <c r="AB62" s="21">
        <v>4.0</v>
      </c>
      <c r="AC62" s="21">
        <v>5.0</v>
      </c>
      <c r="AD62" s="21">
        <v>2.0</v>
      </c>
      <c r="AE62" s="21">
        <v>5.0</v>
      </c>
      <c r="AF62" s="21">
        <v>5.0</v>
      </c>
      <c r="AG62" s="21">
        <v>4.0</v>
      </c>
      <c r="AH62" s="38"/>
      <c r="AI62" s="38"/>
      <c r="AJ62" s="38"/>
      <c r="AK62" s="38"/>
      <c r="AL62" s="38"/>
      <c r="AM62" s="38"/>
      <c r="AN62" s="38"/>
      <c r="AO62" s="38"/>
    </row>
    <row r="63">
      <c r="A63" s="37">
        <v>62.0</v>
      </c>
      <c r="B63" s="7">
        <v>2.0</v>
      </c>
      <c r="C63" s="7">
        <v>2.0</v>
      </c>
      <c r="D63" s="7">
        <v>5.0</v>
      </c>
      <c r="E63" s="7">
        <v>5.0</v>
      </c>
      <c r="F63" s="7">
        <v>1.0</v>
      </c>
      <c r="G63" s="7">
        <v>3.0</v>
      </c>
      <c r="H63" s="7">
        <v>5.0</v>
      </c>
      <c r="I63" s="7">
        <v>5.0</v>
      </c>
      <c r="J63" s="7">
        <v>3.0</v>
      </c>
      <c r="K63" s="7">
        <v>5.0</v>
      </c>
      <c r="L63" s="7">
        <v>5.0</v>
      </c>
      <c r="M63" s="7">
        <v>5.0</v>
      </c>
      <c r="N63" s="7">
        <v>3.0</v>
      </c>
      <c r="O63" s="21">
        <v>5.0</v>
      </c>
      <c r="P63" s="21">
        <v>5.0</v>
      </c>
      <c r="Q63" s="21">
        <v>5.0</v>
      </c>
      <c r="R63" s="21">
        <v>5.0</v>
      </c>
      <c r="S63" s="21">
        <v>2.0</v>
      </c>
      <c r="T63" s="21">
        <v>1.0</v>
      </c>
      <c r="U63" s="21">
        <v>5.0</v>
      </c>
      <c r="V63" s="21">
        <v>5.0</v>
      </c>
      <c r="W63" s="21">
        <v>3.0</v>
      </c>
      <c r="X63" s="21">
        <v>3.0</v>
      </c>
      <c r="Y63" s="21">
        <v>4.0</v>
      </c>
      <c r="Z63" s="21">
        <v>3.0</v>
      </c>
      <c r="AA63" s="21">
        <v>5.0</v>
      </c>
      <c r="AB63" s="21">
        <v>5.0</v>
      </c>
      <c r="AC63" s="21">
        <v>5.0</v>
      </c>
      <c r="AD63" s="21">
        <v>2.0</v>
      </c>
      <c r="AE63" s="21">
        <v>5.0</v>
      </c>
      <c r="AF63" s="21">
        <v>3.0</v>
      </c>
      <c r="AG63" s="21">
        <v>5.0</v>
      </c>
      <c r="AH63" s="38"/>
      <c r="AI63" s="38"/>
      <c r="AJ63" s="38"/>
      <c r="AK63" s="38"/>
      <c r="AL63" s="38"/>
      <c r="AM63" s="38"/>
      <c r="AN63" s="38"/>
      <c r="AO63" s="38"/>
    </row>
    <row r="64">
      <c r="A64" s="37">
        <v>63.0</v>
      </c>
      <c r="B64" s="7">
        <v>3.0</v>
      </c>
      <c r="C64" s="7">
        <v>4.0</v>
      </c>
      <c r="D64" s="7">
        <v>5.0</v>
      </c>
      <c r="E64" s="7">
        <v>5.0</v>
      </c>
      <c r="F64" s="7">
        <v>2.0</v>
      </c>
      <c r="G64" s="7">
        <v>3.0</v>
      </c>
      <c r="H64" s="7">
        <v>5.0</v>
      </c>
      <c r="I64" s="7">
        <v>5.0</v>
      </c>
      <c r="J64" s="7">
        <v>3.0</v>
      </c>
      <c r="K64" s="7">
        <v>5.0</v>
      </c>
      <c r="L64" s="7">
        <v>5.0</v>
      </c>
      <c r="M64" s="7">
        <v>5.0</v>
      </c>
      <c r="N64" s="7">
        <v>5.0</v>
      </c>
      <c r="O64" s="21">
        <v>5.0</v>
      </c>
      <c r="P64" s="21">
        <v>5.0</v>
      </c>
      <c r="Q64" s="21">
        <v>5.0</v>
      </c>
      <c r="R64" s="21">
        <v>5.0</v>
      </c>
      <c r="S64" s="21">
        <v>1.0</v>
      </c>
      <c r="T64" s="21">
        <v>1.0</v>
      </c>
      <c r="U64" s="21">
        <v>5.0</v>
      </c>
      <c r="V64" s="21">
        <v>4.0</v>
      </c>
      <c r="W64" s="21">
        <v>3.0</v>
      </c>
      <c r="X64" s="21">
        <v>4.0</v>
      </c>
      <c r="Y64" s="21">
        <v>4.0</v>
      </c>
      <c r="Z64" s="21">
        <v>2.0</v>
      </c>
      <c r="AA64" s="21">
        <v>5.0</v>
      </c>
      <c r="AB64" s="21">
        <v>5.0</v>
      </c>
      <c r="AC64" s="21">
        <v>5.0</v>
      </c>
      <c r="AD64" s="21">
        <v>3.0</v>
      </c>
      <c r="AE64" s="21">
        <v>5.0</v>
      </c>
      <c r="AF64" s="21">
        <v>5.0</v>
      </c>
      <c r="AG64" s="21">
        <v>5.0</v>
      </c>
      <c r="AH64" s="38"/>
      <c r="AI64" s="38"/>
      <c r="AJ64" s="38"/>
      <c r="AK64" s="38"/>
      <c r="AL64" s="38"/>
      <c r="AM64" s="38"/>
      <c r="AN64" s="38"/>
      <c r="AO64" s="38"/>
    </row>
    <row r="65">
      <c r="A65" s="37">
        <v>64.0</v>
      </c>
      <c r="B65" s="7">
        <v>3.0</v>
      </c>
      <c r="C65" s="7">
        <v>3.0</v>
      </c>
      <c r="D65" s="7">
        <v>4.0</v>
      </c>
      <c r="E65" s="7">
        <v>4.0</v>
      </c>
      <c r="F65" s="7">
        <v>2.0</v>
      </c>
      <c r="G65" s="7">
        <v>2.0</v>
      </c>
      <c r="H65" s="7">
        <v>3.0</v>
      </c>
      <c r="I65" s="7">
        <v>4.0</v>
      </c>
      <c r="J65" s="7">
        <v>4.0</v>
      </c>
      <c r="K65" s="7">
        <v>5.0</v>
      </c>
      <c r="L65" s="7">
        <v>4.0</v>
      </c>
      <c r="M65" s="7">
        <v>4.0</v>
      </c>
      <c r="N65" s="7">
        <v>3.0</v>
      </c>
      <c r="O65" s="21">
        <v>4.0</v>
      </c>
      <c r="P65" s="21">
        <v>4.0</v>
      </c>
      <c r="Q65" s="21">
        <v>4.0</v>
      </c>
      <c r="R65" s="21">
        <v>4.0</v>
      </c>
      <c r="S65" s="21">
        <v>2.0</v>
      </c>
      <c r="T65" s="21">
        <v>1.0</v>
      </c>
      <c r="U65" s="21">
        <v>3.0</v>
      </c>
      <c r="V65" s="21">
        <v>5.0</v>
      </c>
      <c r="W65" s="21">
        <v>1.0</v>
      </c>
      <c r="X65" s="21">
        <v>3.0</v>
      </c>
      <c r="Y65" s="21">
        <v>4.0</v>
      </c>
      <c r="Z65" s="21">
        <v>4.0</v>
      </c>
      <c r="AA65" s="21">
        <v>5.0</v>
      </c>
      <c r="AB65" s="21">
        <v>5.0</v>
      </c>
      <c r="AC65" s="21">
        <v>4.0</v>
      </c>
      <c r="AD65" s="21">
        <v>2.0</v>
      </c>
      <c r="AE65" s="21">
        <v>4.0</v>
      </c>
      <c r="AF65" s="21">
        <v>4.0</v>
      </c>
      <c r="AG65" s="21">
        <v>5.0</v>
      </c>
      <c r="AH65" s="38"/>
      <c r="AI65" s="38"/>
      <c r="AJ65" s="38"/>
      <c r="AK65" s="38"/>
      <c r="AL65" s="38"/>
      <c r="AM65" s="38"/>
      <c r="AN65" s="38"/>
      <c r="AO65" s="38"/>
    </row>
    <row r="66">
      <c r="A66" s="37">
        <v>65.0</v>
      </c>
      <c r="B66" s="39">
        <f>IFERROR(__xludf.DUMMYFUNCTION("IMPORTRANGE(""https://docs.google.com/spreadsheets/d/1lKPaQGUu6PjrJXf-ZQFt7O-rPfdo4cQGZ8e_vXaoXuM/edit?resourcekey#gid=725040286"",""RESPONSES!V66:V101"")"),2.0)</f>
        <v>2</v>
      </c>
      <c r="C66" s="40">
        <f>IFERROR(__xludf.DUMMYFUNCTION("IMPORTRANGE(""https://docs.google.com/spreadsheets/d/1lKPaQGUu6PjrJXf-ZQFt7O-rPfdo4cQGZ8e_vXaoXuM/edit?resourcekey#gid=725040286"",""RESPONSES!W66:W101"")"),3.0)</f>
        <v>3</v>
      </c>
      <c r="D66" s="40">
        <f>IFERROR(__xludf.DUMMYFUNCTION("IMPORTRANGE(""https://docs.google.com/spreadsheets/d/1lKPaQGUu6PjrJXf-ZQFt7O-rPfdo4cQGZ8e_vXaoXuM/edit?resourcekey#gid=725040286"",""RESPONSES!X66:X101"")"),5.0)</f>
        <v>5</v>
      </c>
      <c r="E66" s="40">
        <f>IFERROR(__xludf.DUMMYFUNCTION("IMPORTRANGE(""https://docs.google.com/spreadsheets/d/1lKPaQGUu6PjrJXf-ZQFt7O-rPfdo4cQGZ8e_vXaoXuM/edit?resourcekey#gid=725040286"",""RESPONSES!Y66:Y101"")"),5.0)</f>
        <v>5</v>
      </c>
      <c r="F66" s="39">
        <f>IFERROR(__xludf.DUMMYFUNCTION("IMPORTRANGE(""https://docs.google.com/spreadsheets/d/1lKPaQGUu6PjrJXf-ZQFt7O-rPfdo4cQGZ8e_vXaoXuM/edit?resourcekey#gid=725040286"",""RESPONSES!Z66:Z101"")"),1.0)</f>
        <v>1</v>
      </c>
      <c r="G66" s="39">
        <f>IFERROR(__xludf.DUMMYFUNCTION("IMPORTRANGE(""https://docs.google.com/spreadsheets/d/1lKPaQGUu6PjrJXf-ZQFt7O-rPfdo4cQGZ8e_vXaoXuM/edit?resourcekey#gid=725040286"",""RESPONSES!AA66:AA101"")"),5.0)</f>
        <v>5</v>
      </c>
      <c r="H66" s="40">
        <f>IFERROR(__xludf.DUMMYFUNCTION("IMPORTRANGE(""https://docs.google.com/spreadsheets/d/1lKPaQGUu6PjrJXf-ZQFt7O-rPfdo4cQGZ8e_vXaoXuM/edit?resourcekey#gid=725040286"",""RESPONSES!AB66:AB101"")"),5.0)</f>
        <v>5</v>
      </c>
      <c r="I66" s="40">
        <f>IFERROR(__xludf.DUMMYFUNCTION("IMPORTRANGE(""https://docs.google.com/spreadsheets/d/1lKPaQGUu6PjrJXf-ZQFt7O-rPfdo4cQGZ8e_vXaoXuM/edit?resourcekey#gid=725040286"",""RESPONSES!AC66:AC101"")"),5.0)</f>
        <v>5</v>
      </c>
      <c r="J66" s="40">
        <f>IFERROR(__xludf.DUMMYFUNCTION("IMPORTRANGE(""https://docs.google.com/spreadsheets/d/1lKPaQGUu6PjrJXf-ZQFt7O-rPfdo4cQGZ8e_vXaoXuM/edit?resourcekey#gid=725040286"",""RESPONSES!AD66:AD101"")"),3.0)</f>
        <v>3</v>
      </c>
      <c r="K66" s="39">
        <f>IFERROR(__xludf.DUMMYFUNCTION("IMPORTRANGE(""https://docs.google.com/spreadsheets/d/1lKPaQGUu6PjrJXf-ZQFt7O-rPfdo4cQGZ8e_vXaoXuM/edit?resourcekey#gid=725040286"",""RESPONSES!AE66:AE101"")"),3.0)</f>
        <v>3</v>
      </c>
      <c r="L66" s="40">
        <f>IFERROR(__xludf.DUMMYFUNCTION("IMPORTRANGE(""https://docs.google.com/spreadsheets/d/1lKPaQGUu6PjrJXf-ZQFt7O-rPfdo4cQGZ8e_vXaoXuM/edit?resourcekey#gid=725040286"",""RESPONSES!AF66:AF101"")"),1.0)</f>
        <v>1</v>
      </c>
      <c r="M66" s="40">
        <f>IFERROR(__xludf.DUMMYFUNCTION("IMPORTRANGE(""https://docs.google.com/spreadsheets/d/1lKPaQGUu6PjrJXf-ZQFt7O-rPfdo4cQGZ8e_vXaoXuM/edit?resourcekey#gid=725040286"",""RESPONSES!AG66:AG101"")"),5.0)</f>
        <v>5</v>
      </c>
      <c r="N66" s="40">
        <f>IFERROR(__xludf.DUMMYFUNCTION("IMPORTRANGE(""https://docs.google.com/spreadsheets/d/1lKPaQGUu6PjrJXf-ZQFt7O-rPfdo4cQGZ8e_vXaoXuM/edit?resourcekey#gid=725040286"",""RESPONSES!AH66:AH101"")"),2.0)</f>
        <v>2</v>
      </c>
      <c r="O66" s="39">
        <f>IFERROR(__xludf.DUMMYFUNCTION("IMPORTRANGE(""https://docs.google.com/spreadsheets/d/1lKPaQGUu6PjrJXf-ZQFt7O-rPfdo4cQGZ8e_vXaoXuM/edit?resourcekey#gid=725040286"",""RESPONSES!AI66:AI101"")"),5.0)</f>
        <v>5</v>
      </c>
      <c r="P66" s="21">
        <f>IFERROR(__xludf.DUMMYFUNCTION("IMPORTRANGE(""https://docs.google.com/spreadsheets/d/1lKPaQGUu6PjrJXf-ZQFt7O-rPfdo4cQGZ8e_vXaoXuM/edit?resourcekey#gid=725040286"",""RESPONSES!AJ66:AJ101"")"),4.0)</f>
        <v>4</v>
      </c>
      <c r="Q66" s="39">
        <f>IFERROR(__xludf.DUMMYFUNCTION("IMPORTRANGE(""https://docs.google.com/spreadsheets/d/1lKPaQGUu6PjrJXf-ZQFt7O-rPfdo4cQGZ8e_vXaoXuM/edit?resourcekey#gid=725040286"",""RESPONSES!AK66:AK101"")"),1.0)</f>
        <v>1</v>
      </c>
      <c r="R66" s="21">
        <f>IFERROR(__xludf.DUMMYFUNCTION("IMPORTRANGE(""https://docs.google.com/spreadsheets/d/1lKPaQGUu6PjrJXf-ZQFt7O-rPfdo4cQGZ8e_vXaoXuM/edit?resourcekey#gid=725040286"",""RESPONSES!AL66:AL101"")"),5.0)</f>
        <v>5</v>
      </c>
      <c r="S66" s="21">
        <f>IFERROR(__xludf.DUMMYFUNCTION("IMPORTRANGE(""https://docs.google.com/spreadsheets/d/1lKPaQGUu6PjrJXf-ZQFt7O-rPfdo4cQGZ8e_vXaoXuM/edit?resourcekey#gid=725040286"",""RESPONSES!AM66:AM101"")"),3.0)</f>
        <v>3</v>
      </c>
      <c r="T66" s="21">
        <f>IFERROR(__xludf.DUMMYFUNCTION("IMPORTRANGE(""https://docs.google.com/spreadsheets/d/1lKPaQGUu6PjrJXf-ZQFt7O-rPfdo4cQGZ8e_vXaoXuM/edit?resourcekey#gid=725040286"",""RESPONSES!AN66:AN101"")"),2.0)</f>
        <v>2</v>
      </c>
      <c r="U66" s="21">
        <f>IFERROR(__xludf.DUMMYFUNCTION("IMPORTRANGE(""https://docs.google.com/spreadsheets/d/1lKPaQGUu6PjrJXf-ZQFt7O-rPfdo4cQGZ8e_vXaoXuM/edit?resourcekey#gid=725040286"",""RESPONSES!AO66:AO101"")"),5.0)</f>
        <v>5</v>
      </c>
      <c r="V66" s="21">
        <f>IFERROR(__xludf.DUMMYFUNCTION("IMPORTRANGE(""https://docs.google.com/spreadsheets/d/1lKPaQGUu6PjrJXf-ZQFt7O-rPfdo4cQGZ8e_vXaoXuM/edit?resourcekey#gid=725040286"",""RESPONSES!AP66:AP101"")"),5.0)</f>
        <v>5</v>
      </c>
      <c r="W66" s="21">
        <f>IFERROR(__xludf.DUMMYFUNCTION("IMPORTRANGE(""https://docs.google.com/spreadsheets/d/1lKPaQGUu6PjrJXf-ZQFt7O-rPfdo4cQGZ8e_vXaoXuM/edit?resourcekey#gid=725040286"",""RESPONSES!AQ66:AQ101"")"),5.0)</f>
        <v>5</v>
      </c>
      <c r="X66" s="21">
        <f>IFERROR(__xludf.DUMMYFUNCTION("IMPORTRANGE(""https://docs.google.com/spreadsheets/d/1lKPaQGUu6PjrJXf-ZQFt7O-rPfdo4cQGZ8e_vXaoXuM/edit?resourcekey#gid=725040286"",""RESPONSES!AR66:AR101"")"),1.0)</f>
        <v>1</v>
      </c>
      <c r="Y66" s="21">
        <f>IFERROR(__xludf.DUMMYFUNCTION("IMPORTRANGE(""https://docs.google.com/spreadsheets/d/1lKPaQGUu6PjrJXf-ZQFt7O-rPfdo4cQGZ8e_vXaoXuM/edit?resourcekey#gid=725040286"",""RESPONSES!AS66:AS101"")"),3.0)</f>
        <v>3</v>
      </c>
      <c r="Z66" s="21">
        <f>IFERROR(__xludf.DUMMYFUNCTION("IMPORTRANGE(""https://docs.google.com/spreadsheets/d/1lKPaQGUu6PjrJXf-ZQFt7O-rPfdo4cQGZ8e_vXaoXuM/edit?resourcekey#gid=725040286"",""RESPONSES!AT66:AT101"")"),3.0)</f>
        <v>3</v>
      </c>
      <c r="AA66" s="21">
        <f>IFERROR(__xludf.DUMMYFUNCTION("IMPORTRANGE(""https://docs.google.com/spreadsheets/d/1lKPaQGUu6PjrJXf-ZQFt7O-rPfdo4cQGZ8e_vXaoXuM/edit?resourcekey#gid=725040286"",""RESPONSES!AU66:AU101"")"),4.0)</f>
        <v>4</v>
      </c>
      <c r="AB66" s="21">
        <f>IFERROR(__xludf.DUMMYFUNCTION("IMPORTRANGE(""https://docs.google.com/spreadsheets/d/1lKPaQGUu6PjrJXf-ZQFt7O-rPfdo4cQGZ8e_vXaoXuM/edit?resourcekey#gid=725040286"",""RESPONSES!AV66:AV101"")"),4.0)</f>
        <v>4</v>
      </c>
      <c r="AC66" s="21">
        <f>IFERROR(__xludf.DUMMYFUNCTION("IMPORTRANGE(""https://docs.google.com/spreadsheets/d/1lKPaQGUu6PjrJXf-ZQFt7O-rPfdo4cQGZ8e_vXaoXuM/edit?resourcekey#gid=725040286"",""RESPONSES!AW66:AW101"")"),5.0)</f>
        <v>5</v>
      </c>
      <c r="AD66" s="21">
        <f>IFERROR(__xludf.DUMMYFUNCTION("IMPORTRANGE(""https://docs.google.com/spreadsheets/d/1lKPaQGUu6PjrJXf-ZQFt7O-rPfdo4cQGZ8e_vXaoXuM/edit?resourcekey#gid=725040286"",""RESPONSES!AX66:AX101"")"),1.0)</f>
        <v>1</v>
      </c>
      <c r="AE66" s="21">
        <f>IFERROR(__xludf.DUMMYFUNCTION("IMPORTRANGE(""https://docs.google.com/spreadsheets/d/1lKPaQGUu6PjrJXf-ZQFt7O-rPfdo4cQGZ8e_vXaoXuM/edit?resourcekey#gid=725040286"",""RESPONSES!AY66:AY101"")"),3.0)</f>
        <v>3</v>
      </c>
      <c r="AF66" s="21">
        <f>IFERROR(__xludf.DUMMYFUNCTION("IMPORTRANGE(""https://docs.google.com/spreadsheets/d/1lKPaQGUu6PjrJXf-ZQFt7O-rPfdo4cQGZ8e_vXaoXuM/edit?resourcekey#gid=725040286"",""RESPONSES!AZ66:AZ101"")"),4.0)</f>
        <v>4</v>
      </c>
      <c r="AG66" s="21">
        <f>IFERROR(__xludf.DUMMYFUNCTION("IMPORTRANGE(""https://docs.google.com/spreadsheets/d/1lKPaQGUu6PjrJXf-ZQFt7O-rPfdo4cQGZ8e_vXaoXuM/edit?resourcekey#gid=725040286"",""RESPONSES!BA66:BA101"")"),5.0)</f>
        <v>5</v>
      </c>
      <c r="AH66" s="38"/>
      <c r="AI66" s="38"/>
      <c r="AJ66" s="38"/>
      <c r="AK66" s="38"/>
      <c r="AL66" s="38"/>
      <c r="AM66" s="41"/>
      <c r="AN66" s="41"/>
      <c r="AO66" s="41"/>
    </row>
    <row r="67">
      <c r="A67" s="37">
        <v>66.0</v>
      </c>
      <c r="B67" s="9">
        <f>IFERROR(__xludf.DUMMYFUNCTION("""COMPUTED_VALUE"""),2.0)</f>
        <v>2</v>
      </c>
      <c r="C67" s="9">
        <f>IFERROR(__xludf.DUMMYFUNCTION("""COMPUTED_VALUE"""),5.0)</f>
        <v>5</v>
      </c>
      <c r="D67" s="9">
        <f>IFERROR(__xludf.DUMMYFUNCTION("""COMPUTED_VALUE"""),5.0)</f>
        <v>5</v>
      </c>
      <c r="E67" s="9">
        <f>IFERROR(__xludf.DUMMYFUNCTION("""COMPUTED_VALUE"""),5.0)</f>
        <v>5</v>
      </c>
      <c r="F67" s="9">
        <f>IFERROR(__xludf.DUMMYFUNCTION("""COMPUTED_VALUE"""),3.0)</f>
        <v>3</v>
      </c>
      <c r="G67" s="9">
        <f>IFERROR(__xludf.DUMMYFUNCTION("""COMPUTED_VALUE"""),3.0)</f>
        <v>3</v>
      </c>
      <c r="H67" s="9">
        <f>IFERROR(__xludf.DUMMYFUNCTION("""COMPUTED_VALUE"""),4.0)</f>
        <v>4</v>
      </c>
      <c r="I67" s="9">
        <f>IFERROR(__xludf.DUMMYFUNCTION("""COMPUTED_VALUE"""),4.0)</f>
        <v>4</v>
      </c>
      <c r="J67" s="9">
        <f>IFERROR(__xludf.DUMMYFUNCTION("""COMPUTED_VALUE"""),1.0)</f>
        <v>1</v>
      </c>
      <c r="K67" s="9">
        <f>IFERROR(__xludf.DUMMYFUNCTION("""COMPUTED_VALUE"""),5.0)</f>
        <v>5</v>
      </c>
      <c r="L67" s="9">
        <f>IFERROR(__xludf.DUMMYFUNCTION("""COMPUTED_VALUE"""),5.0)</f>
        <v>5</v>
      </c>
      <c r="M67" s="9">
        <f>IFERROR(__xludf.DUMMYFUNCTION("""COMPUTED_VALUE"""),4.0)</f>
        <v>4</v>
      </c>
      <c r="N67" s="9">
        <f>IFERROR(__xludf.DUMMYFUNCTION("""COMPUTED_VALUE"""),3.0)</f>
        <v>3</v>
      </c>
      <c r="O67" s="9">
        <f>IFERROR(__xludf.DUMMYFUNCTION("""COMPUTED_VALUE"""),4.0)</f>
        <v>4</v>
      </c>
      <c r="P67" s="9">
        <f>IFERROR(__xludf.DUMMYFUNCTION("""COMPUTED_VALUE"""),4.0)</f>
        <v>4</v>
      </c>
      <c r="Q67" s="9">
        <f>IFERROR(__xludf.DUMMYFUNCTION("""COMPUTED_VALUE"""),4.0)</f>
        <v>4</v>
      </c>
      <c r="R67" s="9">
        <f>IFERROR(__xludf.DUMMYFUNCTION("""COMPUTED_VALUE"""),4.0)</f>
        <v>4</v>
      </c>
      <c r="S67" s="9">
        <f>IFERROR(__xludf.DUMMYFUNCTION("""COMPUTED_VALUE"""),2.0)</f>
        <v>2</v>
      </c>
      <c r="T67" s="9">
        <f>IFERROR(__xludf.DUMMYFUNCTION("""COMPUTED_VALUE"""),1.0)</f>
        <v>1</v>
      </c>
      <c r="U67" s="9">
        <f>IFERROR(__xludf.DUMMYFUNCTION("""COMPUTED_VALUE"""),3.0)</f>
        <v>3</v>
      </c>
      <c r="V67" s="9">
        <f>IFERROR(__xludf.DUMMYFUNCTION("""COMPUTED_VALUE"""),5.0)</f>
        <v>5</v>
      </c>
      <c r="W67" s="9">
        <f>IFERROR(__xludf.DUMMYFUNCTION("""COMPUTED_VALUE"""),2.0)</f>
        <v>2</v>
      </c>
      <c r="X67" s="9">
        <f>IFERROR(__xludf.DUMMYFUNCTION("""COMPUTED_VALUE"""),4.0)</f>
        <v>4</v>
      </c>
      <c r="Y67" s="9">
        <f>IFERROR(__xludf.DUMMYFUNCTION("""COMPUTED_VALUE"""),5.0)</f>
        <v>5</v>
      </c>
      <c r="Z67" s="9">
        <f>IFERROR(__xludf.DUMMYFUNCTION("""COMPUTED_VALUE"""),3.0)</f>
        <v>3</v>
      </c>
      <c r="AA67" s="9">
        <f>IFERROR(__xludf.DUMMYFUNCTION("""COMPUTED_VALUE"""),5.0)</f>
        <v>5</v>
      </c>
      <c r="AB67" s="9">
        <f>IFERROR(__xludf.DUMMYFUNCTION("""COMPUTED_VALUE"""),5.0)</f>
        <v>5</v>
      </c>
      <c r="AC67" s="9">
        <f>IFERROR(__xludf.DUMMYFUNCTION("""COMPUTED_VALUE"""),5.0)</f>
        <v>5</v>
      </c>
      <c r="AD67" s="9">
        <f>IFERROR(__xludf.DUMMYFUNCTION("""COMPUTED_VALUE"""),2.0)</f>
        <v>2</v>
      </c>
      <c r="AE67" s="9">
        <f>IFERROR(__xludf.DUMMYFUNCTION("""COMPUTED_VALUE"""),3.0)</f>
        <v>3</v>
      </c>
      <c r="AF67" s="9">
        <f>IFERROR(__xludf.DUMMYFUNCTION("""COMPUTED_VALUE"""),5.0)</f>
        <v>5</v>
      </c>
      <c r="AG67" s="9">
        <f>IFERROR(__xludf.DUMMYFUNCTION("""COMPUTED_VALUE"""),4.0)</f>
        <v>4</v>
      </c>
      <c r="AH67" s="42"/>
      <c r="AI67" s="42"/>
      <c r="AJ67" s="42"/>
      <c r="AK67" s="42"/>
      <c r="AL67" s="42"/>
      <c r="AM67" s="42"/>
      <c r="AN67" s="42"/>
      <c r="AO67" s="42"/>
    </row>
    <row r="68">
      <c r="A68" s="37">
        <v>67.0</v>
      </c>
      <c r="B68" s="9">
        <f>IFERROR(__xludf.DUMMYFUNCTION("""COMPUTED_VALUE"""),4.0)</f>
        <v>4</v>
      </c>
      <c r="C68" s="9">
        <f>IFERROR(__xludf.DUMMYFUNCTION("""COMPUTED_VALUE"""),3.0)</f>
        <v>3</v>
      </c>
      <c r="D68" s="9">
        <f>IFERROR(__xludf.DUMMYFUNCTION("""COMPUTED_VALUE"""),5.0)</f>
        <v>5</v>
      </c>
      <c r="E68" s="9">
        <f>IFERROR(__xludf.DUMMYFUNCTION("""COMPUTED_VALUE"""),5.0)</f>
        <v>5</v>
      </c>
      <c r="F68" s="9">
        <f>IFERROR(__xludf.DUMMYFUNCTION("""COMPUTED_VALUE"""),1.0)</f>
        <v>1</v>
      </c>
      <c r="G68" s="9">
        <f>IFERROR(__xludf.DUMMYFUNCTION("""COMPUTED_VALUE"""),3.0)</f>
        <v>3</v>
      </c>
      <c r="H68" s="9">
        <f>IFERROR(__xludf.DUMMYFUNCTION("""COMPUTED_VALUE"""),2.0)</f>
        <v>2</v>
      </c>
      <c r="I68" s="9">
        <f>IFERROR(__xludf.DUMMYFUNCTION("""COMPUTED_VALUE"""),3.0)</f>
        <v>3</v>
      </c>
      <c r="J68" s="9">
        <f>IFERROR(__xludf.DUMMYFUNCTION("""COMPUTED_VALUE"""),5.0)</f>
        <v>5</v>
      </c>
      <c r="K68" s="9">
        <f>IFERROR(__xludf.DUMMYFUNCTION("""COMPUTED_VALUE"""),3.0)</f>
        <v>3</v>
      </c>
      <c r="L68" s="9">
        <f>IFERROR(__xludf.DUMMYFUNCTION("""COMPUTED_VALUE"""),2.0)</f>
        <v>2</v>
      </c>
      <c r="M68" s="9">
        <f>IFERROR(__xludf.DUMMYFUNCTION("""COMPUTED_VALUE"""),5.0)</f>
        <v>5</v>
      </c>
      <c r="N68" s="9">
        <f>IFERROR(__xludf.DUMMYFUNCTION("""COMPUTED_VALUE"""),1.0)</f>
        <v>1</v>
      </c>
      <c r="O68" s="9">
        <f>IFERROR(__xludf.DUMMYFUNCTION("""COMPUTED_VALUE"""),2.0)</f>
        <v>2</v>
      </c>
      <c r="P68" s="9">
        <f>IFERROR(__xludf.DUMMYFUNCTION("""COMPUTED_VALUE"""),3.0)</f>
        <v>3</v>
      </c>
      <c r="Q68" s="9">
        <f>IFERROR(__xludf.DUMMYFUNCTION("""COMPUTED_VALUE"""),5.0)</f>
        <v>5</v>
      </c>
      <c r="R68" s="9">
        <f>IFERROR(__xludf.DUMMYFUNCTION("""COMPUTED_VALUE"""),3.0)</f>
        <v>3</v>
      </c>
      <c r="S68" s="9">
        <f>IFERROR(__xludf.DUMMYFUNCTION("""COMPUTED_VALUE"""),2.0)</f>
        <v>2</v>
      </c>
      <c r="T68" s="9">
        <f>IFERROR(__xludf.DUMMYFUNCTION("""COMPUTED_VALUE"""),2.0)</f>
        <v>2</v>
      </c>
      <c r="U68" s="9">
        <f>IFERROR(__xludf.DUMMYFUNCTION("""COMPUTED_VALUE"""),3.0)</f>
        <v>3</v>
      </c>
      <c r="V68" s="9">
        <f>IFERROR(__xludf.DUMMYFUNCTION("""COMPUTED_VALUE"""),5.0)</f>
        <v>5</v>
      </c>
      <c r="W68" s="9">
        <f>IFERROR(__xludf.DUMMYFUNCTION("""COMPUTED_VALUE"""),4.0)</f>
        <v>4</v>
      </c>
      <c r="X68" s="9">
        <f>IFERROR(__xludf.DUMMYFUNCTION("""COMPUTED_VALUE"""),5.0)</f>
        <v>5</v>
      </c>
      <c r="Y68" s="9">
        <f>IFERROR(__xludf.DUMMYFUNCTION("""COMPUTED_VALUE"""),4.0)</f>
        <v>4</v>
      </c>
      <c r="Z68" s="9">
        <f>IFERROR(__xludf.DUMMYFUNCTION("""COMPUTED_VALUE"""),2.0)</f>
        <v>2</v>
      </c>
      <c r="AA68" s="9">
        <f>IFERROR(__xludf.DUMMYFUNCTION("""COMPUTED_VALUE"""),3.0)</f>
        <v>3</v>
      </c>
      <c r="AB68" s="9">
        <f>IFERROR(__xludf.DUMMYFUNCTION("""COMPUTED_VALUE"""),3.0)</f>
        <v>3</v>
      </c>
      <c r="AC68" s="9">
        <f>IFERROR(__xludf.DUMMYFUNCTION("""COMPUTED_VALUE"""),3.0)</f>
        <v>3</v>
      </c>
      <c r="AD68" s="9">
        <f>IFERROR(__xludf.DUMMYFUNCTION("""COMPUTED_VALUE"""),3.0)</f>
        <v>3</v>
      </c>
      <c r="AE68" s="9">
        <f>IFERROR(__xludf.DUMMYFUNCTION("""COMPUTED_VALUE"""),2.0)</f>
        <v>2</v>
      </c>
      <c r="AF68" s="9">
        <f>IFERROR(__xludf.DUMMYFUNCTION("""COMPUTED_VALUE"""),3.0)</f>
        <v>3</v>
      </c>
      <c r="AG68" s="9">
        <f>IFERROR(__xludf.DUMMYFUNCTION("""COMPUTED_VALUE"""),3.0)</f>
        <v>3</v>
      </c>
      <c r="AH68" s="42"/>
      <c r="AI68" s="42"/>
      <c r="AJ68" s="42"/>
      <c r="AK68" s="42"/>
      <c r="AL68" s="42"/>
      <c r="AM68" s="42"/>
      <c r="AN68" s="42"/>
      <c r="AO68" s="42"/>
    </row>
    <row r="69">
      <c r="A69" s="37">
        <v>68.0</v>
      </c>
      <c r="B69" s="9">
        <f>IFERROR(__xludf.DUMMYFUNCTION("""COMPUTED_VALUE"""),2.0)</f>
        <v>2</v>
      </c>
      <c r="C69" s="9">
        <f>IFERROR(__xludf.DUMMYFUNCTION("""COMPUTED_VALUE"""),4.0)</f>
        <v>4</v>
      </c>
      <c r="D69" s="9">
        <f>IFERROR(__xludf.DUMMYFUNCTION("""COMPUTED_VALUE"""),5.0)</f>
        <v>5</v>
      </c>
      <c r="E69" s="9">
        <f>IFERROR(__xludf.DUMMYFUNCTION("""COMPUTED_VALUE"""),5.0)</f>
        <v>5</v>
      </c>
      <c r="F69" s="9">
        <f>IFERROR(__xludf.DUMMYFUNCTION("""COMPUTED_VALUE"""),1.0)</f>
        <v>1</v>
      </c>
      <c r="G69" s="9">
        <f>IFERROR(__xludf.DUMMYFUNCTION("""COMPUTED_VALUE"""),2.0)</f>
        <v>2</v>
      </c>
      <c r="H69" s="9">
        <f>IFERROR(__xludf.DUMMYFUNCTION("""COMPUTED_VALUE"""),2.0)</f>
        <v>2</v>
      </c>
      <c r="I69" s="9">
        <f>IFERROR(__xludf.DUMMYFUNCTION("""COMPUTED_VALUE"""),3.0)</f>
        <v>3</v>
      </c>
      <c r="J69" s="9">
        <f>IFERROR(__xludf.DUMMYFUNCTION("""COMPUTED_VALUE"""),3.0)</f>
        <v>3</v>
      </c>
      <c r="K69" s="9">
        <f>IFERROR(__xludf.DUMMYFUNCTION("""COMPUTED_VALUE"""),5.0)</f>
        <v>5</v>
      </c>
      <c r="L69" s="9">
        <f>IFERROR(__xludf.DUMMYFUNCTION("""COMPUTED_VALUE"""),5.0)</f>
        <v>5</v>
      </c>
      <c r="M69" s="9">
        <f>IFERROR(__xludf.DUMMYFUNCTION("""COMPUTED_VALUE"""),5.0)</f>
        <v>5</v>
      </c>
      <c r="N69" s="9">
        <f>IFERROR(__xludf.DUMMYFUNCTION("""COMPUTED_VALUE"""),3.0)</f>
        <v>3</v>
      </c>
      <c r="O69" s="9">
        <f>IFERROR(__xludf.DUMMYFUNCTION("""COMPUTED_VALUE"""),4.0)</f>
        <v>4</v>
      </c>
      <c r="P69" s="9">
        <f>IFERROR(__xludf.DUMMYFUNCTION("""COMPUTED_VALUE"""),5.0)</f>
        <v>5</v>
      </c>
      <c r="Q69" s="9">
        <f>IFERROR(__xludf.DUMMYFUNCTION("""COMPUTED_VALUE"""),5.0)</f>
        <v>5</v>
      </c>
      <c r="R69" s="9">
        <f>IFERROR(__xludf.DUMMYFUNCTION("""COMPUTED_VALUE"""),5.0)</f>
        <v>5</v>
      </c>
      <c r="S69" s="9">
        <f>IFERROR(__xludf.DUMMYFUNCTION("""COMPUTED_VALUE"""),1.0)</f>
        <v>1</v>
      </c>
      <c r="T69" s="9">
        <f>IFERROR(__xludf.DUMMYFUNCTION("""COMPUTED_VALUE"""),1.0)</f>
        <v>1</v>
      </c>
      <c r="U69" s="9">
        <f>IFERROR(__xludf.DUMMYFUNCTION("""COMPUTED_VALUE"""),3.0)</f>
        <v>3</v>
      </c>
      <c r="V69" s="9">
        <f>IFERROR(__xludf.DUMMYFUNCTION("""COMPUTED_VALUE"""),4.0)</f>
        <v>4</v>
      </c>
      <c r="W69" s="9">
        <f>IFERROR(__xludf.DUMMYFUNCTION("""COMPUTED_VALUE"""),3.0)</f>
        <v>3</v>
      </c>
      <c r="X69" s="9">
        <f>IFERROR(__xludf.DUMMYFUNCTION("""COMPUTED_VALUE"""),3.0)</f>
        <v>3</v>
      </c>
      <c r="Y69" s="9">
        <f>IFERROR(__xludf.DUMMYFUNCTION("""COMPUTED_VALUE"""),3.0)</f>
        <v>3</v>
      </c>
      <c r="Z69" s="9">
        <f>IFERROR(__xludf.DUMMYFUNCTION("""COMPUTED_VALUE"""),3.0)</f>
        <v>3</v>
      </c>
      <c r="AA69" s="9">
        <f>IFERROR(__xludf.DUMMYFUNCTION("""COMPUTED_VALUE"""),4.0)</f>
        <v>4</v>
      </c>
      <c r="AB69" s="9">
        <f>IFERROR(__xludf.DUMMYFUNCTION("""COMPUTED_VALUE"""),4.0)</f>
        <v>4</v>
      </c>
      <c r="AC69" s="9">
        <f>IFERROR(__xludf.DUMMYFUNCTION("""COMPUTED_VALUE"""),4.0)</f>
        <v>4</v>
      </c>
      <c r="AD69" s="9">
        <f>IFERROR(__xludf.DUMMYFUNCTION("""COMPUTED_VALUE"""),3.0)</f>
        <v>3</v>
      </c>
      <c r="AE69" s="9">
        <f>IFERROR(__xludf.DUMMYFUNCTION("""COMPUTED_VALUE"""),3.0)</f>
        <v>3</v>
      </c>
      <c r="AF69" s="9">
        <f>IFERROR(__xludf.DUMMYFUNCTION("""COMPUTED_VALUE"""),4.0)</f>
        <v>4</v>
      </c>
      <c r="AG69" s="9">
        <f>IFERROR(__xludf.DUMMYFUNCTION("""COMPUTED_VALUE"""),3.0)</f>
        <v>3</v>
      </c>
      <c r="AH69" s="42"/>
      <c r="AI69" s="42"/>
      <c r="AJ69" s="42"/>
      <c r="AK69" s="42"/>
      <c r="AL69" s="42"/>
      <c r="AM69" s="42"/>
      <c r="AN69" s="42"/>
      <c r="AO69" s="42"/>
    </row>
    <row r="70">
      <c r="A70" s="37">
        <v>69.0</v>
      </c>
      <c r="B70" s="9">
        <f>IFERROR(__xludf.DUMMYFUNCTION("""COMPUTED_VALUE"""),4.0)</f>
        <v>4</v>
      </c>
      <c r="C70" s="9">
        <f>IFERROR(__xludf.DUMMYFUNCTION("""COMPUTED_VALUE"""),3.0)</f>
        <v>3</v>
      </c>
      <c r="D70" s="9">
        <f>IFERROR(__xludf.DUMMYFUNCTION("""COMPUTED_VALUE"""),5.0)</f>
        <v>5</v>
      </c>
      <c r="E70" s="9">
        <f>IFERROR(__xludf.DUMMYFUNCTION("""COMPUTED_VALUE"""),3.0)</f>
        <v>3</v>
      </c>
      <c r="F70" s="9">
        <f>IFERROR(__xludf.DUMMYFUNCTION("""COMPUTED_VALUE"""),1.0)</f>
        <v>1</v>
      </c>
      <c r="G70" s="9">
        <f>IFERROR(__xludf.DUMMYFUNCTION("""COMPUTED_VALUE"""),3.0)</f>
        <v>3</v>
      </c>
      <c r="H70" s="9">
        <f>IFERROR(__xludf.DUMMYFUNCTION("""COMPUTED_VALUE"""),5.0)</f>
        <v>5</v>
      </c>
      <c r="I70" s="9">
        <f>IFERROR(__xludf.DUMMYFUNCTION("""COMPUTED_VALUE"""),5.0)</f>
        <v>5</v>
      </c>
      <c r="J70" s="9">
        <f>IFERROR(__xludf.DUMMYFUNCTION("""COMPUTED_VALUE"""),5.0)</f>
        <v>5</v>
      </c>
      <c r="K70" s="9">
        <f>IFERROR(__xludf.DUMMYFUNCTION("""COMPUTED_VALUE"""),5.0)</f>
        <v>5</v>
      </c>
      <c r="L70" s="9">
        <f>IFERROR(__xludf.DUMMYFUNCTION("""COMPUTED_VALUE"""),5.0)</f>
        <v>5</v>
      </c>
      <c r="M70" s="9">
        <f>IFERROR(__xludf.DUMMYFUNCTION("""COMPUTED_VALUE"""),5.0)</f>
        <v>5</v>
      </c>
      <c r="N70" s="9">
        <f>IFERROR(__xludf.DUMMYFUNCTION("""COMPUTED_VALUE"""),4.0)</f>
        <v>4</v>
      </c>
      <c r="O70" s="9">
        <f>IFERROR(__xludf.DUMMYFUNCTION("""COMPUTED_VALUE"""),5.0)</f>
        <v>5</v>
      </c>
      <c r="P70" s="9">
        <f>IFERROR(__xludf.DUMMYFUNCTION("""COMPUTED_VALUE"""),5.0)</f>
        <v>5</v>
      </c>
      <c r="Q70" s="9">
        <f>IFERROR(__xludf.DUMMYFUNCTION("""COMPUTED_VALUE"""),4.0)</f>
        <v>4</v>
      </c>
      <c r="R70" s="9">
        <f>IFERROR(__xludf.DUMMYFUNCTION("""COMPUTED_VALUE"""),5.0)</f>
        <v>5</v>
      </c>
      <c r="S70" s="9">
        <f>IFERROR(__xludf.DUMMYFUNCTION("""COMPUTED_VALUE"""),2.0)</f>
        <v>2</v>
      </c>
      <c r="T70" s="9">
        <f>IFERROR(__xludf.DUMMYFUNCTION("""COMPUTED_VALUE"""),1.0)</f>
        <v>1</v>
      </c>
      <c r="U70" s="9">
        <f>IFERROR(__xludf.DUMMYFUNCTION("""COMPUTED_VALUE"""),2.0)</f>
        <v>2</v>
      </c>
      <c r="V70" s="9">
        <f>IFERROR(__xludf.DUMMYFUNCTION("""COMPUTED_VALUE"""),3.0)</f>
        <v>3</v>
      </c>
      <c r="W70" s="9">
        <f>IFERROR(__xludf.DUMMYFUNCTION("""COMPUTED_VALUE"""),5.0)</f>
        <v>5</v>
      </c>
      <c r="X70" s="9">
        <f>IFERROR(__xludf.DUMMYFUNCTION("""COMPUTED_VALUE"""),3.0)</f>
        <v>3</v>
      </c>
      <c r="Y70" s="9">
        <f>IFERROR(__xludf.DUMMYFUNCTION("""COMPUTED_VALUE"""),5.0)</f>
        <v>5</v>
      </c>
      <c r="Z70" s="9">
        <f>IFERROR(__xludf.DUMMYFUNCTION("""COMPUTED_VALUE"""),5.0)</f>
        <v>5</v>
      </c>
      <c r="AA70" s="9">
        <f>IFERROR(__xludf.DUMMYFUNCTION("""COMPUTED_VALUE"""),5.0)</f>
        <v>5</v>
      </c>
      <c r="AB70" s="9">
        <f>IFERROR(__xludf.DUMMYFUNCTION("""COMPUTED_VALUE"""),4.0)</f>
        <v>4</v>
      </c>
      <c r="AC70" s="9">
        <f>IFERROR(__xludf.DUMMYFUNCTION("""COMPUTED_VALUE"""),5.0)</f>
        <v>5</v>
      </c>
      <c r="AD70" s="9">
        <f>IFERROR(__xludf.DUMMYFUNCTION("""COMPUTED_VALUE"""),3.0)</f>
        <v>3</v>
      </c>
      <c r="AE70" s="9">
        <f>IFERROR(__xludf.DUMMYFUNCTION("""COMPUTED_VALUE"""),4.0)</f>
        <v>4</v>
      </c>
      <c r="AF70" s="9">
        <f>IFERROR(__xludf.DUMMYFUNCTION("""COMPUTED_VALUE"""),5.0)</f>
        <v>5</v>
      </c>
      <c r="AG70" s="9">
        <f>IFERROR(__xludf.DUMMYFUNCTION("""COMPUTED_VALUE"""),4.0)</f>
        <v>4</v>
      </c>
      <c r="AH70" s="42"/>
      <c r="AI70" s="42"/>
      <c r="AJ70" s="42"/>
      <c r="AK70" s="42"/>
      <c r="AL70" s="42"/>
      <c r="AM70" s="42"/>
      <c r="AN70" s="42"/>
      <c r="AO70" s="42"/>
    </row>
    <row r="71">
      <c r="A71" s="37">
        <v>70.0</v>
      </c>
      <c r="B71" s="9">
        <f>IFERROR(__xludf.DUMMYFUNCTION("""COMPUTED_VALUE"""),1.0)</f>
        <v>1</v>
      </c>
      <c r="C71" s="9">
        <f>IFERROR(__xludf.DUMMYFUNCTION("""COMPUTED_VALUE"""),3.0)</f>
        <v>3</v>
      </c>
      <c r="D71" s="9">
        <f>IFERROR(__xludf.DUMMYFUNCTION("""COMPUTED_VALUE"""),4.0)</f>
        <v>4</v>
      </c>
      <c r="E71" s="9">
        <f>IFERROR(__xludf.DUMMYFUNCTION("""COMPUTED_VALUE"""),3.0)</f>
        <v>3</v>
      </c>
      <c r="F71" s="9">
        <f>IFERROR(__xludf.DUMMYFUNCTION("""COMPUTED_VALUE"""),1.0)</f>
        <v>1</v>
      </c>
      <c r="G71" s="9">
        <f>IFERROR(__xludf.DUMMYFUNCTION("""COMPUTED_VALUE"""),2.0)</f>
        <v>2</v>
      </c>
      <c r="H71" s="9">
        <f>IFERROR(__xludf.DUMMYFUNCTION("""COMPUTED_VALUE"""),4.0)</f>
        <v>4</v>
      </c>
      <c r="I71" s="9">
        <f>IFERROR(__xludf.DUMMYFUNCTION("""COMPUTED_VALUE"""),3.0)</f>
        <v>3</v>
      </c>
      <c r="J71" s="9">
        <f>IFERROR(__xludf.DUMMYFUNCTION("""COMPUTED_VALUE"""),3.0)</f>
        <v>3</v>
      </c>
      <c r="K71" s="9">
        <f>IFERROR(__xludf.DUMMYFUNCTION("""COMPUTED_VALUE"""),4.0)</f>
        <v>4</v>
      </c>
      <c r="L71" s="9">
        <f>IFERROR(__xludf.DUMMYFUNCTION("""COMPUTED_VALUE"""),4.0)</f>
        <v>4</v>
      </c>
      <c r="M71" s="9">
        <f>IFERROR(__xludf.DUMMYFUNCTION("""COMPUTED_VALUE"""),4.0)</f>
        <v>4</v>
      </c>
      <c r="N71" s="9">
        <f>IFERROR(__xludf.DUMMYFUNCTION("""COMPUTED_VALUE"""),3.0)</f>
        <v>3</v>
      </c>
      <c r="O71" s="9">
        <f>IFERROR(__xludf.DUMMYFUNCTION("""COMPUTED_VALUE"""),4.0)</f>
        <v>4</v>
      </c>
      <c r="P71" s="9">
        <f>IFERROR(__xludf.DUMMYFUNCTION("""COMPUTED_VALUE"""),4.0)</f>
        <v>4</v>
      </c>
      <c r="Q71" s="9">
        <f>IFERROR(__xludf.DUMMYFUNCTION("""COMPUTED_VALUE"""),1.0)</f>
        <v>1</v>
      </c>
      <c r="R71" s="9">
        <f>IFERROR(__xludf.DUMMYFUNCTION("""COMPUTED_VALUE"""),4.0)</f>
        <v>4</v>
      </c>
      <c r="S71" s="9">
        <f>IFERROR(__xludf.DUMMYFUNCTION("""COMPUTED_VALUE"""),3.0)</f>
        <v>3</v>
      </c>
      <c r="T71" s="9">
        <f>IFERROR(__xludf.DUMMYFUNCTION("""COMPUTED_VALUE"""),2.0)</f>
        <v>2</v>
      </c>
      <c r="U71" s="9">
        <f>IFERROR(__xludf.DUMMYFUNCTION("""COMPUTED_VALUE"""),3.0)</f>
        <v>3</v>
      </c>
      <c r="V71" s="9">
        <f>IFERROR(__xludf.DUMMYFUNCTION("""COMPUTED_VALUE"""),4.0)</f>
        <v>4</v>
      </c>
      <c r="W71" s="9">
        <f>IFERROR(__xludf.DUMMYFUNCTION("""COMPUTED_VALUE"""),3.0)</f>
        <v>3</v>
      </c>
      <c r="X71" s="9">
        <f>IFERROR(__xludf.DUMMYFUNCTION("""COMPUTED_VALUE"""),1.0)</f>
        <v>1</v>
      </c>
      <c r="Y71" s="9">
        <f>IFERROR(__xludf.DUMMYFUNCTION("""COMPUTED_VALUE"""),3.0)</f>
        <v>3</v>
      </c>
      <c r="Z71" s="9">
        <f>IFERROR(__xludf.DUMMYFUNCTION("""COMPUTED_VALUE"""),4.0)</f>
        <v>4</v>
      </c>
      <c r="AA71" s="9">
        <f>IFERROR(__xludf.DUMMYFUNCTION("""COMPUTED_VALUE"""),3.0)</f>
        <v>3</v>
      </c>
      <c r="AB71" s="9">
        <f>IFERROR(__xludf.DUMMYFUNCTION("""COMPUTED_VALUE"""),3.0)</f>
        <v>3</v>
      </c>
      <c r="AC71" s="9">
        <f>IFERROR(__xludf.DUMMYFUNCTION("""COMPUTED_VALUE"""),4.0)</f>
        <v>4</v>
      </c>
      <c r="AD71" s="9">
        <f>IFERROR(__xludf.DUMMYFUNCTION("""COMPUTED_VALUE"""),2.0)</f>
        <v>2</v>
      </c>
      <c r="AE71" s="9">
        <f>IFERROR(__xludf.DUMMYFUNCTION("""COMPUTED_VALUE"""),4.0)</f>
        <v>4</v>
      </c>
      <c r="AF71" s="9">
        <f>IFERROR(__xludf.DUMMYFUNCTION("""COMPUTED_VALUE"""),4.0)</f>
        <v>4</v>
      </c>
      <c r="AG71" s="9">
        <f>IFERROR(__xludf.DUMMYFUNCTION("""COMPUTED_VALUE"""),4.0)</f>
        <v>4</v>
      </c>
      <c r="AH71" s="42"/>
      <c r="AI71" s="42"/>
      <c r="AJ71" s="42"/>
      <c r="AK71" s="42"/>
      <c r="AL71" s="42"/>
      <c r="AM71" s="42"/>
      <c r="AN71" s="42"/>
      <c r="AO71" s="42"/>
    </row>
    <row r="72">
      <c r="A72" s="37">
        <v>71.0</v>
      </c>
      <c r="B72" s="9">
        <f>IFERROR(__xludf.DUMMYFUNCTION("""COMPUTED_VALUE"""),4.0)</f>
        <v>4</v>
      </c>
      <c r="C72" s="9">
        <f>IFERROR(__xludf.DUMMYFUNCTION("""COMPUTED_VALUE"""),5.0)</f>
        <v>5</v>
      </c>
      <c r="D72" s="9">
        <f>IFERROR(__xludf.DUMMYFUNCTION("""COMPUTED_VALUE"""),4.0)</f>
        <v>4</v>
      </c>
      <c r="E72" s="9">
        <f>IFERROR(__xludf.DUMMYFUNCTION("""COMPUTED_VALUE"""),4.0)</f>
        <v>4</v>
      </c>
      <c r="F72" s="9">
        <f>IFERROR(__xludf.DUMMYFUNCTION("""COMPUTED_VALUE"""),1.0)</f>
        <v>1</v>
      </c>
      <c r="G72" s="9">
        <f>IFERROR(__xludf.DUMMYFUNCTION("""COMPUTED_VALUE"""),2.0)</f>
        <v>2</v>
      </c>
      <c r="H72" s="9">
        <f>IFERROR(__xludf.DUMMYFUNCTION("""COMPUTED_VALUE"""),4.0)</f>
        <v>4</v>
      </c>
      <c r="I72" s="9">
        <f>IFERROR(__xludf.DUMMYFUNCTION("""COMPUTED_VALUE"""),3.0)</f>
        <v>3</v>
      </c>
      <c r="J72" s="9">
        <f>IFERROR(__xludf.DUMMYFUNCTION("""COMPUTED_VALUE"""),4.0)</f>
        <v>4</v>
      </c>
      <c r="K72" s="9">
        <f>IFERROR(__xludf.DUMMYFUNCTION("""COMPUTED_VALUE"""),4.0)</f>
        <v>4</v>
      </c>
      <c r="L72" s="9">
        <f>IFERROR(__xludf.DUMMYFUNCTION("""COMPUTED_VALUE"""),4.0)</f>
        <v>4</v>
      </c>
      <c r="M72" s="9">
        <f>IFERROR(__xludf.DUMMYFUNCTION("""COMPUTED_VALUE"""),4.0)</f>
        <v>4</v>
      </c>
      <c r="N72" s="9">
        <f>IFERROR(__xludf.DUMMYFUNCTION("""COMPUTED_VALUE"""),4.0)</f>
        <v>4</v>
      </c>
      <c r="O72" s="9">
        <f>IFERROR(__xludf.DUMMYFUNCTION("""COMPUTED_VALUE"""),4.0)</f>
        <v>4</v>
      </c>
      <c r="P72" s="9">
        <f>IFERROR(__xludf.DUMMYFUNCTION("""COMPUTED_VALUE"""),4.0)</f>
        <v>4</v>
      </c>
      <c r="Q72" s="9">
        <f>IFERROR(__xludf.DUMMYFUNCTION("""COMPUTED_VALUE"""),4.0)</f>
        <v>4</v>
      </c>
      <c r="R72" s="9">
        <f>IFERROR(__xludf.DUMMYFUNCTION("""COMPUTED_VALUE"""),4.0)</f>
        <v>4</v>
      </c>
      <c r="S72" s="9">
        <f>IFERROR(__xludf.DUMMYFUNCTION("""COMPUTED_VALUE"""),2.0)</f>
        <v>2</v>
      </c>
      <c r="T72" s="9">
        <f>IFERROR(__xludf.DUMMYFUNCTION("""COMPUTED_VALUE"""),1.0)</f>
        <v>1</v>
      </c>
      <c r="U72" s="9">
        <f>IFERROR(__xludf.DUMMYFUNCTION("""COMPUTED_VALUE"""),2.0)</f>
        <v>2</v>
      </c>
      <c r="V72" s="9">
        <f>IFERROR(__xludf.DUMMYFUNCTION("""COMPUTED_VALUE"""),5.0)</f>
        <v>5</v>
      </c>
      <c r="W72" s="9">
        <f>IFERROR(__xludf.DUMMYFUNCTION("""COMPUTED_VALUE"""),4.0)</f>
        <v>4</v>
      </c>
      <c r="X72" s="9">
        <f>IFERROR(__xludf.DUMMYFUNCTION("""COMPUTED_VALUE"""),5.0)</f>
        <v>5</v>
      </c>
      <c r="Y72" s="9">
        <f>IFERROR(__xludf.DUMMYFUNCTION("""COMPUTED_VALUE"""),4.0)</f>
        <v>4</v>
      </c>
      <c r="Z72" s="9">
        <f>IFERROR(__xludf.DUMMYFUNCTION("""COMPUTED_VALUE"""),2.0)</f>
        <v>2</v>
      </c>
      <c r="AA72" s="9">
        <f>IFERROR(__xludf.DUMMYFUNCTION("""COMPUTED_VALUE"""),5.0)</f>
        <v>5</v>
      </c>
      <c r="AB72" s="9">
        <f>IFERROR(__xludf.DUMMYFUNCTION("""COMPUTED_VALUE"""),4.0)</f>
        <v>4</v>
      </c>
      <c r="AC72" s="9">
        <f>IFERROR(__xludf.DUMMYFUNCTION("""COMPUTED_VALUE"""),5.0)</f>
        <v>5</v>
      </c>
      <c r="AD72" s="9">
        <f>IFERROR(__xludf.DUMMYFUNCTION("""COMPUTED_VALUE"""),4.0)</f>
        <v>4</v>
      </c>
      <c r="AE72" s="9">
        <f>IFERROR(__xludf.DUMMYFUNCTION("""COMPUTED_VALUE"""),5.0)</f>
        <v>5</v>
      </c>
      <c r="AF72" s="9">
        <f>IFERROR(__xludf.DUMMYFUNCTION("""COMPUTED_VALUE"""),5.0)</f>
        <v>5</v>
      </c>
      <c r="AG72" s="9">
        <f>IFERROR(__xludf.DUMMYFUNCTION("""COMPUTED_VALUE"""),5.0)</f>
        <v>5</v>
      </c>
      <c r="AH72" s="42"/>
      <c r="AI72" s="42"/>
      <c r="AJ72" s="42"/>
      <c r="AK72" s="42"/>
      <c r="AL72" s="42"/>
      <c r="AM72" s="42"/>
      <c r="AN72" s="42"/>
      <c r="AO72" s="42"/>
    </row>
    <row r="73">
      <c r="A73" s="37">
        <v>72.0</v>
      </c>
      <c r="B73" s="9">
        <f>IFERROR(__xludf.DUMMYFUNCTION("""COMPUTED_VALUE"""),3.0)</f>
        <v>3</v>
      </c>
      <c r="C73" s="9">
        <f>IFERROR(__xludf.DUMMYFUNCTION("""COMPUTED_VALUE"""),4.0)</f>
        <v>4</v>
      </c>
      <c r="D73" s="9">
        <f>IFERROR(__xludf.DUMMYFUNCTION("""COMPUTED_VALUE"""),5.0)</f>
        <v>5</v>
      </c>
      <c r="E73" s="9">
        <f>IFERROR(__xludf.DUMMYFUNCTION("""COMPUTED_VALUE"""),5.0)</f>
        <v>5</v>
      </c>
      <c r="F73" s="9">
        <f>IFERROR(__xludf.DUMMYFUNCTION("""COMPUTED_VALUE"""),1.0)</f>
        <v>1</v>
      </c>
      <c r="G73" s="9">
        <f>IFERROR(__xludf.DUMMYFUNCTION("""COMPUTED_VALUE"""),2.0)</f>
        <v>2</v>
      </c>
      <c r="H73" s="9">
        <f>IFERROR(__xludf.DUMMYFUNCTION("""COMPUTED_VALUE"""),5.0)</f>
        <v>5</v>
      </c>
      <c r="I73" s="9">
        <f>IFERROR(__xludf.DUMMYFUNCTION("""COMPUTED_VALUE"""),5.0)</f>
        <v>5</v>
      </c>
      <c r="J73" s="9">
        <f>IFERROR(__xludf.DUMMYFUNCTION("""COMPUTED_VALUE"""),5.0)</f>
        <v>5</v>
      </c>
      <c r="K73" s="9">
        <f>IFERROR(__xludf.DUMMYFUNCTION("""COMPUTED_VALUE"""),5.0)</f>
        <v>5</v>
      </c>
      <c r="L73" s="9">
        <f>IFERROR(__xludf.DUMMYFUNCTION("""COMPUTED_VALUE"""),4.0)</f>
        <v>4</v>
      </c>
      <c r="M73" s="9">
        <f>IFERROR(__xludf.DUMMYFUNCTION("""COMPUTED_VALUE"""),5.0)</f>
        <v>5</v>
      </c>
      <c r="N73" s="9">
        <f>IFERROR(__xludf.DUMMYFUNCTION("""COMPUTED_VALUE"""),2.0)</f>
        <v>2</v>
      </c>
      <c r="O73" s="9">
        <f>IFERROR(__xludf.DUMMYFUNCTION("""COMPUTED_VALUE"""),4.0)</f>
        <v>4</v>
      </c>
      <c r="P73" s="9">
        <f>IFERROR(__xludf.DUMMYFUNCTION("""COMPUTED_VALUE"""),3.0)</f>
        <v>3</v>
      </c>
      <c r="Q73" s="9">
        <f>IFERROR(__xludf.DUMMYFUNCTION("""COMPUTED_VALUE"""),4.0)</f>
        <v>4</v>
      </c>
      <c r="R73" s="9">
        <f>IFERROR(__xludf.DUMMYFUNCTION("""COMPUTED_VALUE"""),5.0)</f>
        <v>5</v>
      </c>
      <c r="S73" s="9">
        <f>IFERROR(__xludf.DUMMYFUNCTION("""COMPUTED_VALUE"""),1.0)</f>
        <v>1</v>
      </c>
      <c r="T73" s="9">
        <f>IFERROR(__xludf.DUMMYFUNCTION("""COMPUTED_VALUE"""),2.0)</f>
        <v>2</v>
      </c>
      <c r="U73" s="9">
        <f>IFERROR(__xludf.DUMMYFUNCTION("""COMPUTED_VALUE"""),4.0)</f>
        <v>4</v>
      </c>
      <c r="V73" s="9">
        <f>IFERROR(__xludf.DUMMYFUNCTION("""COMPUTED_VALUE"""),5.0)</f>
        <v>5</v>
      </c>
      <c r="W73" s="9">
        <f>IFERROR(__xludf.DUMMYFUNCTION("""COMPUTED_VALUE"""),4.0)</f>
        <v>4</v>
      </c>
      <c r="X73" s="9">
        <f>IFERROR(__xludf.DUMMYFUNCTION("""COMPUTED_VALUE"""),2.0)</f>
        <v>2</v>
      </c>
      <c r="Y73" s="9">
        <f>IFERROR(__xludf.DUMMYFUNCTION("""COMPUTED_VALUE"""),3.0)</f>
        <v>3</v>
      </c>
      <c r="Z73" s="9">
        <f>IFERROR(__xludf.DUMMYFUNCTION("""COMPUTED_VALUE"""),1.0)</f>
        <v>1</v>
      </c>
      <c r="AA73" s="9">
        <f>IFERROR(__xludf.DUMMYFUNCTION("""COMPUTED_VALUE"""),5.0)</f>
        <v>5</v>
      </c>
      <c r="AB73" s="9">
        <f>IFERROR(__xludf.DUMMYFUNCTION("""COMPUTED_VALUE"""),3.0)</f>
        <v>3</v>
      </c>
      <c r="AC73" s="9">
        <f>IFERROR(__xludf.DUMMYFUNCTION("""COMPUTED_VALUE"""),5.0)</f>
        <v>5</v>
      </c>
      <c r="AD73" s="9">
        <f>IFERROR(__xludf.DUMMYFUNCTION("""COMPUTED_VALUE"""),2.0)</f>
        <v>2</v>
      </c>
      <c r="AE73" s="9">
        <f>IFERROR(__xludf.DUMMYFUNCTION("""COMPUTED_VALUE"""),5.0)</f>
        <v>5</v>
      </c>
      <c r="AF73" s="9">
        <f>IFERROR(__xludf.DUMMYFUNCTION("""COMPUTED_VALUE"""),4.0)</f>
        <v>4</v>
      </c>
      <c r="AG73" s="9">
        <f>IFERROR(__xludf.DUMMYFUNCTION("""COMPUTED_VALUE"""),4.0)</f>
        <v>4</v>
      </c>
      <c r="AH73" s="42"/>
      <c r="AI73" s="42"/>
      <c r="AJ73" s="42"/>
      <c r="AK73" s="42"/>
      <c r="AL73" s="42"/>
      <c r="AM73" s="42"/>
      <c r="AN73" s="42"/>
      <c r="AO73" s="42"/>
    </row>
    <row r="74">
      <c r="A74" s="37">
        <v>73.0</v>
      </c>
      <c r="B74" s="9">
        <f>IFERROR(__xludf.DUMMYFUNCTION("""COMPUTED_VALUE"""),4.0)</f>
        <v>4</v>
      </c>
      <c r="C74" s="9">
        <f>IFERROR(__xludf.DUMMYFUNCTION("""COMPUTED_VALUE"""),4.0)</f>
        <v>4</v>
      </c>
      <c r="D74" s="9">
        <f>IFERROR(__xludf.DUMMYFUNCTION("""COMPUTED_VALUE"""),5.0)</f>
        <v>5</v>
      </c>
      <c r="E74" s="9">
        <f>IFERROR(__xludf.DUMMYFUNCTION("""COMPUTED_VALUE"""),5.0)</f>
        <v>5</v>
      </c>
      <c r="F74" s="9">
        <f>IFERROR(__xludf.DUMMYFUNCTION("""COMPUTED_VALUE"""),1.0)</f>
        <v>1</v>
      </c>
      <c r="G74" s="9">
        <f>IFERROR(__xludf.DUMMYFUNCTION("""COMPUTED_VALUE"""),3.0)</f>
        <v>3</v>
      </c>
      <c r="H74" s="9">
        <f>IFERROR(__xludf.DUMMYFUNCTION("""COMPUTED_VALUE"""),4.0)</f>
        <v>4</v>
      </c>
      <c r="I74" s="9">
        <f>IFERROR(__xludf.DUMMYFUNCTION("""COMPUTED_VALUE"""),5.0)</f>
        <v>5</v>
      </c>
      <c r="J74" s="9">
        <f>IFERROR(__xludf.DUMMYFUNCTION("""COMPUTED_VALUE"""),5.0)</f>
        <v>5</v>
      </c>
      <c r="K74" s="9">
        <f>IFERROR(__xludf.DUMMYFUNCTION("""COMPUTED_VALUE"""),5.0)</f>
        <v>5</v>
      </c>
      <c r="L74" s="9">
        <f>IFERROR(__xludf.DUMMYFUNCTION("""COMPUTED_VALUE"""),5.0)</f>
        <v>5</v>
      </c>
      <c r="M74" s="9">
        <f>IFERROR(__xludf.DUMMYFUNCTION("""COMPUTED_VALUE"""),5.0)</f>
        <v>5</v>
      </c>
      <c r="N74" s="9">
        <f>IFERROR(__xludf.DUMMYFUNCTION("""COMPUTED_VALUE"""),4.0)</f>
        <v>4</v>
      </c>
      <c r="O74" s="9">
        <f>IFERROR(__xludf.DUMMYFUNCTION("""COMPUTED_VALUE"""),5.0)</f>
        <v>5</v>
      </c>
      <c r="P74" s="9">
        <f>IFERROR(__xludf.DUMMYFUNCTION("""COMPUTED_VALUE"""),5.0)</f>
        <v>5</v>
      </c>
      <c r="Q74" s="9">
        <f>IFERROR(__xludf.DUMMYFUNCTION("""COMPUTED_VALUE"""),4.0)</f>
        <v>4</v>
      </c>
      <c r="R74" s="9">
        <f>IFERROR(__xludf.DUMMYFUNCTION("""COMPUTED_VALUE"""),5.0)</f>
        <v>5</v>
      </c>
      <c r="S74" s="9">
        <f>IFERROR(__xludf.DUMMYFUNCTION("""COMPUTED_VALUE"""),5.0)</f>
        <v>5</v>
      </c>
      <c r="T74" s="9">
        <f>IFERROR(__xludf.DUMMYFUNCTION("""COMPUTED_VALUE"""),3.0)</f>
        <v>3</v>
      </c>
      <c r="U74" s="9">
        <f>IFERROR(__xludf.DUMMYFUNCTION("""COMPUTED_VALUE"""),5.0)</f>
        <v>5</v>
      </c>
      <c r="V74" s="9">
        <f>IFERROR(__xludf.DUMMYFUNCTION("""COMPUTED_VALUE"""),5.0)</f>
        <v>5</v>
      </c>
      <c r="W74" s="9">
        <f>IFERROR(__xludf.DUMMYFUNCTION("""COMPUTED_VALUE"""),5.0)</f>
        <v>5</v>
      </c>
      <c r="X74" s="9">
        <f>IFERROR(__xludf.DUMMYFUNCTION("""COMPUTED_VALUE"""),4.0)</f>
        <v>4</v>
      </c>
      <c r="Y74" s="9">
        <f>IFERROR(__xludf.DUMMYFUNCTION("""COMPUTED_VALUE"""),5.0)</f>
        <v>5</v>
      </c>
      <c r="Z74" s="9">
        <f>IFERROR(__xludf.DUMMYFUNCTION("""COMPUTED_VALUE"""),3.0)</f>
        <v>3</v>
      </c>
      <c r="AA74" s="9">
        <f>IFERROR(__xludf.DUMMYFUNCTION("""COMPUTED_VALUE"""),5.0)</f>
        <v>5</v>
      </c>
      <c r="AB74" s="9">
        <f>IFERROR(__xludf.DUMMYFUNCTION("""COMPUTED_VALUE"""),5.0)</f>
        <v>5</v>
      </c>
      <c r="AC74" s="9">
        <f>IFERROR(__xludf.DUMMYFUNCTION("""COMPUTED_VALUE"""),5.0)</f>
        <v>5</v>
      </c>
      <c r="AD74" s="9">
        <f>IFERROR(__xludf.DUMMYFUNCTION("""COMPUTED_VALUE"""),2.0)</f>
        <v>2</v>
      </c>
      <c r="AE74" s="9">
        <f>IFERROR(__xludf.DUMMYFUNCTION("""COMPUTED_VALUE"""),5.0)</f>
        <v>5</v>
      </c>
      <c r="AF74" s="9">
        <f>IFERROR(__xludf.DUMMYFUNCTION("""COMPUTED_VALUE"""),5.0)</f>
        <v>5</v>
      </c>
      <c r="AG74" s="9">
        <f>IFERROR(__xludf.DUMMYFUNCTION("""COMPUTED_VALUE"""),5.0)</f>
        <v>5</v>
      </c>
      <c r="AH74" s="42"/>
      <c r="AI74" s="42"/>
      <c r="AJ74" s="42"/>
      <c r="AK74" s="42"/>
      <c r="AL74" s="42"/>
      <c r="AM74" s="42"/>
      <c r="AN74" s="42"/>
      <c r="AO74" s="42"/>
    </row>
    <row r="75">
      <c r="A75" s="37">
        <v>74.0</v>
      </c>
      <c r="B75" s="9">
        <f>IFERROR(__xludf.DUMMYFUNCTION("""COMPUTED_VALUE"""),3.0)</f>
        <v>3</v>
      </c>
      <c r="C75" s="9">
        <f>IFERROR(__xludf.DUMMYFUNCTION("""COMPUTED_VALUE"""),5.0)</f>
        <v>5</v>
      </c>
      <c r="D75" s="9">
        <f>IFERROR(__xludf.DUMMYFUNCTION("""COMPUTED_VALUE"""),5.0)</f>
        <v>5</v>
      </c>
      <c r="E75" s="9">
        <f>IFERROR(__xludf.DUMMYFUNCTION("""COMPUTED_VALUE"""),5.0)</f>
        <v>5</v>
      </c>
      <c r="F75" s="9">
        <f>IFERROR(__xludf.DUMMYFUNCTION("""COMPUTED_VALUE"""),5.0)</f>
        <v>5</v>
      </c>
      <c r="G75" s="9">
        <f>IFERROR(__xludf.DUMMYFUNCTION("""COMPUTED_VALUE"""),2.0)</f>
        <v>2</v>
      </c>
      <c r="H75" s="9">
        <f>IFERROR(__xludf.DUMMYFUNCTION("""COMPUTED_VALUE"""),4.0)</f>
        <v>4</v>
      </c>
      <c r="I75" s="9">
        <f>IFERROR(__xludf.DUMMYFUNCTION("""COMPUTED_VALUE"""),5.0)</f>
        <v>5</v>
      </c>
      <c r="J75" s="9">
        <f>IFERROR(__xludf.DUMMYFUNCTION("""COMPUTED_VALUE"""),3.0)</f>
        <v>3</v>
      </c>
      <c r="K75" s="9">
        <f>IFERROR(__xludf.DUMMYFUNCTION("""COMPUTED_VALUE"""),5.0)</f>
        <v>5</v>
      </c>
      <c r="L75" s="9">
        <f>IFERROR(__xludf.DUMMYFUNCTION("""COMPUTED_VALUE"""),5.0)</f>
        <v>5</v>
      </c>
      <c r="M75" s="9">
        <f>IFERROR(__xludf.DUMMYFUNCTION("""COMPUTED_VALUE"""),5.0)</f>
        <v>5</v>
      </c>
      <c r="N75" s="9">
        <f>IFERROR(__xludf.DUMMYFUNCTION("""COMPUTED_VALUE"""),2.0)</f>
        <v>2</v>
      </c>
      <c r="O75" s="9">
        <f>IFERROR(__xludf.DUMMYFUNCTION("""COMPUTED_VALUE"""),5.0)</f>
        <v>5</v>
      </c>
      <c r="P75" s="9">
        <f>IFERROR(__xludf.DUMMYFUNCTION("""COMPUTED_VALUE"""),5.0)</f>
        <v>5</v>
      </c>
      <c r="Q75" s="9">
        <f>IFERROR(__xludf.DUMMYFUNCTION("""COMPUTED_VALUE"""),5.0)</f>
        <v>5</v>
      </c>
      <c r="R75" s="9">
        <f>IFERROR(__xludf.DUMMYFUNCTION("""COMPUTED_VALUE"""),5.0)</f>
        <v>5</v>
      </c>
      <c r="S75" s="9">
        <f>IFERROR(__xludf.DUMMYFUNCTION("""COMPUTED_VALUE"""),1.0)</f>
        <v>1</v>
      </c>
      <c r="T75" s="9">
        <f>IFERROR(__xludf.DUMMYFUNCTION("""COMPUTED_VALUE"""),1.0)</f>
        <v>1</v>
      </c>
      <c r="U75" s="9">
        <f>IFERROR(__xludf.DUMMYFUNCTION("""COMPUTED_VALUE"""),5.0)</f>
        <v>5</v>
      </c>
      <c r="V75" s="9">
        <f>IFERROR(__xludf.DUMMYFUNCTION("""COMPUTED_VALUE"""),5.0)</f>
        <v>5</v>
      </c>
      <c r="W75" s="9">
        <f>IFERROR(__xludf.DUMMYFUNCTION("""COMPUTED_VALUE"""),4.0)</f>
        <v>4</v>
      </c>
      <c r="X75" s="9">
        <f>IFERROR(__xludf.DUMMYFUNCTION("""COMPUTED_VALUE"""),3.0)</f>
        <v>3</v>
      </c>
      <c r="Y75" s="9">
        <f>IFERROR(__xludf.DUMMYFUNCTION("""COMPUTED_VALUE"""),4.0)</f>
        <v>4</v>
      </c>
      <c r="Z75" s="9">
        <f>IFERROR(__xludf.DUMMYFUNCTION("""COMPUTED_VALUE"""),3.0)</f>
        <v>3</v>
      </c>
      <c r="AA75" s="9">
        <f>IFERROR(__xludf.DUMMYFUNCTION("""COMPUTED_VALUE"""),5.0)</f>
        <v>5</v>
      </c>
      <c r="AB75" s="9">
        <f>IFERROR(__xludf.DUMMYFUNCTION("""COMPUTED_VALUE"""),5.0)</f>
        <v>5</v>
      </c>
      <c r="AC75" s="9">
        <f>IFERROR(__xludf.DUMMYFUNCTION("""COMPUTED_VALUE"""),4.0)</f>
        <v>4</v>
      </c>
      <c r="AD75" s="9">
        <f>IFERROR(__xludf.DUMMYFUNCTION("""COMPUTED_VALUE"""),2.0)</f>
        <v>2</v>
      </c>
      <c r="AE75" s="9">
        <f>IFERROR(__xludf.DUMMYFUNCTION("""COMPUTED_VALUE"""),5.0)</f>
        <v>5</v>
      </c>
      <c r="AF75" s="9">
        <f>IFERROR(__xludf.DUMMYFUNCTION("""COMPUTED_VALUE"""),4.0)</f>
        <v>4</v>
      </c>
      <c r="AG75" s="9">
        <f>IFERROR(__xludf.DUMMYFUNCTION("""COMPUTED_VALUE"""),5.0)</f>
        <v>5</v>
      </c>
      <c r="AH75" s="42"/>
      <c r="AI75" s="42"/>
      <c r="AJ75" s="42"/>
      <c r="AK75" s="42"/>
      <c r="AL75" s="42"/>
      <c r="AM75" s="42"/>
      <c r="AN75" s="42"/>
      <c r="AO75" s="42"/>
    </row>
    <row r="76">
      <c r="A76" s="37">
        <v>75.0</v>
      </c>
      <c r="B76" s="9">
        <f>IFERROR(__xludf.DUMMYFUNCTION("""COMPUTED_VALUE"""),4.0)</f>
        <v>4</v>
      </c>
      <c r="C76" s="9">
        <f>IFERROR(__xludf.DUMMYFUNCTION("""COMPUTED_VALUE"""),4.0)</f>
        <v>4</v>
      </c>
      <c r="D76" s="9">
        <f>IFERROR(__xludf.DUMMYFUNCTION("""COMPUTED_VALUE"""),4.0)</f>
        <v>4</v>
      </c>
      <c r="E76" s="9">
        <f>IFERROR(__xludf.DUMMYFUNCTION("""COMPUTED_VALUE"""),5.0)</f>
        <v>5</v>
      </c>
      <c r="F76" s="9">
        <f>IFERROR(__xludf.DUMMYFUNCTION("""COMPUTED_VALUE"""),3.0)</f>
        <v>3</v>
      </c>
      <c r="G76" s="9">
        <f>IFERROR(__xludf.DUMMYFUNCTION("""COMPUTED_VALUE"""),4.0)</f>
        <v>4</v>
      </c>
      <c r="H76" s="9">
        <f>IFERROR(__xludf.DUMMYFUNCTION("""COMPUTED_VALUE"""),5.0)</f>
        <v>5</v>
      </c>
      <c r="I76" s="9">
        <f>IFERROR(__xludf.DUMMYFUNCTION("""COMPUTED_VALUE"""),5.0)</f>
        <v>5</v>
      </c>
      <c r="J76" s="9">
        <f>IFERROR(__xludf.DUMMYFUNCTION("""COMPUTED_VALUE"""),3.0)</f>
        <v>3</v>
      </c>
      <c r="K76" s="9">
        <f>IFERROR(__xludf.DUMMYFUNCTION("""COMPUTED_VALUE"""),5.0)</f>
        <v>5</v>
      </c>
      <c r="L76" s="9">
        <f>IFERROR(__xludf.DUMMYFUNCTION("""COMPUTED_VALUE"""),3.0)</f>
        <v>3</v>
      </c>
      <c r="M76" s="9">
        <f>IFERROR(__xludf.DUMMYFUNCTION("""COMPUTED_VALUE"""),4.0)</f>
        <v>4</v>
      </c>
      <c r="N76" s="9">
        <f>IFERROR(__xludf.DUMMYFUNCTION("""COMPUTED_VALUE"""),2.0)</f>
        <v>2</v>
      </c>
      <c r="O76" s="9">
        <f>IFERROR(__xludf.DUMMYFUNCTION("""COMPUTED_VALUE"""),4.0)</f>
        <v>4</v>
      </c>
      <c r="P76" s="9">
        <f>IFERROR(__xludf.DUMMYFUNCTION("""COMPUTED_VALUE"""),5.0)</f>
        <v>5</v>
      </c>
      <c r="Q76" s="9">
        <f>IFERROR(__xludf.DUMMYFUNCTION("""COMPUTED_VALUE"""),4.0)</f>
        <v>4</v>
      </c>
      <c r="R76" s="9">
        <f>IFERROR(__xludf.DUMMYFUNCTION("""COMPUTED_VALUE"""),4.0)</f>
        <v>4</v>
      </c>
      <c r="S76" s="9">
        <f>IFERROR(__xludf.DUMMYFUNCTION("""COMPUTED_VALUE"""),2.0)</f>
        <v>2</v>
      </c>
      <c r="T76" s="9">
        <f>IFERROR(__xludf.DUMMYFUNCTION("""COMPUTED_VALUE"""),1.0)</f>
        <v>1</v>
      </c>
      <c r="U76" s="9">
        <f>IFERROR(__xludf.DUMMYFUNCTION("""COMPUTED_VALUE"""),4.0)</f>
        <v>4</v>
      </c>
      <c r="V76" s="9">
        <f>IFERROR(__xludf.DUMMYFUNCTION("""COMPUTED_VALUE"""),5.0)</f>
        <v>5</v>
      </c>
      <c r="W76" s="9">
        <f>IFERROR(__xludf.DUMMYFUNCTION("""COMPUTED_VALUE"""),3.0)</f>
        <v>3</v>
      </c>
      <c r="X76" s="9">
        <f>IFERROR(__xludf.DUMMYFUNCTION("""COMPUTED_VALUE"""),4.0)</f>
        <v>4</v>
      </c>
      <c r="Y76" s="9">
        <f>IFERROR(__xludf.DUMMYFUNCTION("""COMPUTED_VALUE"""),5.0)</f>
        <v>5</v>
      </c>
      <c r="Z76" s="9">
        <f>IFERROR(__xludf.DUMMYFUNCTION("""COMPUTED_VALUE"""),2.0)</f>
        <v>2</v>
      </c>
      <c r="AA76" s="9">
        <f>IFERROR(__xludf.DUMMYFUNCTION("""COMPUTED_VALUE"""),5.0)</f>
        <v>5</v>
      </c>
      <c r="AB76" s="9">
        <f>IFERROR(__xludf.DUMMYFUNCTION("""COMPUTED_VALUE"""),5.0)</f>
        <v>5</v>
      </c>
      <c r="AC76" s="9">
        <f>IFERROR(__xludf.DUMMYFUNCTION("""COMPUTED_VALUE"""),5.0)</f>
        <v>5</v>
      </c>
      <c r="AD76" s="9">
        <f>IFERROR(__xludf.DUMMYFUNCTION("""COMPUTED_VALUE"""),3.0)</f>
        <v>3</v>
      </c>
      <c r="AE76" s="9">
        <f>IFERROR(__xludf.DUMMYFUNCTION("""COMPUTED_VALUE"""),5.0)</f>
        <v>5</v>
      </c>
      <c r="AF76" s="9">
        <f>IFERROR(__xludf.DUMMYFUNCTION("""COMPUTED_VALUE"""),5.0)</f>
        <v>5</v>
      </c>
      <c r="AG76" s="9">
        <f>IFERROR(__xludf.DUMMYFUNCTION("""COMPUTED_VALUE"""),5.0)</f>
        <v>5</v>
      </c>
      <c r="AH76" s="42"/>
      <c r="AI76" s="42"/>
      <c r="AJ76" s="42"/>
      <c r="AK76" s="42"/>
      <c r="AL76" s="42"/>
      <c r="AM76" s="42"/>
      <c r="AN76" s="42"/>
      <c r="AO76" s="42"/>
    </row>
    <row r="77">
      <c r="A77" s="37">
        <v>76.0</v>
      </c>
      <c r="B77" s="9">
        <f>IFERROR(__xludf.DUMMYFUNCTION("""COMPUTED_VALUE"""),4.0)</f>
        <v>4</v>
      </c>
      <c r="C77" s="9">
        <f>IFERROR(__xludf.DUMMYFUNCTION("""COMPUTED_VALUE"""),3.0)</f>
        <v>3</v>
      </c>
      <c r="D77" s="9">
        <f>IFERROR(__xludf.DUMMYFUNCTION("""COMPUTED_VALUE"""),4.0)</f>
        <v>4</v>
      </c>
      <c r="E77" s="9">
        <f>IFERROR(__xludf.DUMMYFUNCTION("""COMPUTED_VALUE"""),3.0)</f>
        <v>3</v>
      </c>
      <c r="F77" s="9">
        <f>IFERROR(__xludf.DUMMYFUNCTION("""COMPUTED_VALUE"""),1.0)</f>
        <v>1</v>
      </c>
      <c r="G77" s="9">
        <f>IFERROR(__xludf.DUMMYFUNCTION("""COMPUTED_VALUE"""),3.0)</f>
        <v>3</v>
      </c>
      <c r="H77" s="9">
        <f>IFERROR(__xludf.DUMMYFUNCTION("""COMPUTED_VALUE"""),4.0)</f>
        <v>4</v>
      </c>
      <c r="I77" s="9">
        <f>IFERROR(__xludf.DUMMYFUNCTION("""COMPUTED_VALUE"""),4.0)</f>
        <v>4</v>
      </c>
      <c r="J77" s="9">
        <f>IFERROR(__xludf.DUMMYFUNCTION("""COMPUTED_VALUE"""),2.0)</f>
        <v>2</v>
      </c>
      <c r="K77" s="9">
        <f>IFERROR(__xludf.DUMMYFUNCTION("""COMPUTED_VALUE"""),5.0)</f>
        <v>5</v>
      </c>
      <c r="L77" s="9">
        <f>IFERROR(__xludf.DUMMYFUNCTION("""COMPUTED_VALUE"""),5.0)</f>
        <v>5</v>
      </c>
      <c r="M77" s="9">
        <f>IFERROR(__xludf.DUMMYFUNCTION("""COMPUTED_VALUE"""),4.0)</f>
        <v>4</v>
      </c>
      <c r="N77" s="9">
        <f>IFERROR(__xludf.DUMMYFUNCTION("""COMPUTED_VALUE"""),4.0)</f>
        <v>4</v>
      </c>
      <c r="O77" s="9">
        <f>IFERROR(__xludf.DUMMYFUNCTION("""COMPUTED_VALUE"""),4.0)</f>
        <v>4</v>
      </c>
      <c r="P77" s="9">
        <f>IFERROR(__xludf.DUMMYFUNCTION("""COMPUTED_VALUE"""),4.0)</f>
        <v>4</v>
      </c>
      <c r="Q77" s="9">
        <f>IFERROR(__xludf.DUMMYFUNCTION("""COMPUTED_VALUE"""),5.0)</f>
        <v>5</v>
      </c>
      <c r="R77" s="9">
        <f>IFERROR(__xludf.DUMMYFUNCTION("""COMPUTED_VALUE"""),5.0)</f>
        <v>5</v>
      </c>
      <c r="S77" s="9">
        <f>IFERROR(__xludf.DUMMYFUNCTION("""COMPUTED_VALUE"""),1.0)</f>
        <v>1</v>
      </c>
      <c r="T77" s="9">
        <f>IFERROR(__xludf.DUMMYFUNCTION("""COMPUTED_VALUE"""),1.0)</f>
        <v>1</v>
      </c>
      <c r="U77" s="9">
        <f>IFERROR(__xludf.DUMMYFUNCTION("""COMPUTED_VALUE"""),4.0)</f>
        <v>4</v>
      </c>
      <c r="V77" s="9">
        <f>IFERROR(__xludf.DUMMYFUNCTION("""COMPUTED_VALUE"""),5.0)</f>
        <v>5</v>
      </c>
      <c r="W77" s="9">
        <f>IFERROR(__xludf.DUMMYFUNCTION("""COMPUTED_VALUE"""),2.0)</f>
        <v>2</v>
      </c>
      <c r="X77" s="9">
        <f>IFERROR(__xludf.DUMMYFUNCTION("""COMPUTED_VALUE"""),3.0)</f>
        <v>3</v>
      </c>
      <c r="Y77" s="9">
        <f>IFERROR(__xludf.DUMMYFUNCTION("""COMPUTED_VALUE"""),3.0)</f>
        <v>3</v>
      </c>
      <c r="Z77" s="9">
        <f>IFERROR(__xludf.DUMMYFUNCTION("""COMPUTED_VALUE"""),3.0)</f>
        <v>3</v>
      </c>
      <c r="AA77" s="9">
        <f>IFERROR(__xludf.DUMMYFUNCTION("""COMPUTED_VALUE"""),5.0)</f>
        <v>5</v>
      </c>
      <c r="AB77" s="9">
        <f>IFERROR(__xludf.DUMMYFUNCTION("""COMPUTED_VALUE"""),5.0)</f>
        <v>5</v>
      </c>
      <c r="AC77" s="9">
        <f>IFERROR(__xludf.DUMMYFUNCTION("""COMPUTED_VALUE"""),3.0)</f>
        <v>3</v>
      </c>
      <c r="AD77" s="9">
        <f>IFERROR(__xludf.DUMMYFUNCTION("""COMPUTED_VALUE"""),4.0)</f>
        <v>4</v>
      </c>
      <c r="AE77" s="9">
        <f>IFERROR(__xludf.DUMMYFUNCTION("""COMPUTED_VALUE"""),3.0)</f>
        <v>3</v>
      </c>
      <c r="AF77" s="9">
        <f>IFERROR(__xludf.DUMMYFUNCTION("""COMPUTED_VALUE"""),3.0)</f>
        <v>3</v>
      </c>
      <c r="AG77" s="9">
        <f>IFERROR(__xludf.DUMMYFUNCTION("""COMPUTED_VALUE"""),3.0)</f>
        <v>3</v>
      </c>
      <c r="AH77" s="42"/>
      <c r="AI77" s="42"/>
      <c r="AJ77" s="42"/>
      <c r="AK77" s="42"/>
      <c r="AL77" s="42"/>
      <c r="AM77" s="42"/>
      <c r="AN77" s="42"/>
      <c r="AO77" s="42"/>
    </row>
    <row r="78">
      <c r="A78" s="37">
        <v>77.0</v>
      </c>
      <c r="B78" s="9">
        <f>IFERROR(__xludf.DUMMYFUNCTION("""COMPUTED_VALUE"""),1.0)</f>
        <v>1</v>
      </c>
      <c r="C78" s="9">
        <f>IFERROR(__xludf.DUMMYFUNCTION("""COMPUTED_VALUE"""),5.0)</f>
        <v>5</v>
      </c>
      <c r="D78" s="9">
        <f>IFERROR(__xludf.DUMMYFUNCTION("""COMPUTED_VALUE"""),5.0)</f>
        <v>5</v>
      </c>
      <c r="E78" s="9">
        <f>IFERROR(__xludf.DUMMYFUNCTION("""COMPUTED_VALUE"""),5.0)</f>
        <v>5</v>
      </c>
      <c r="F78" s="9">
        <f>IFERROR(__xludf.DUMMYFUNCTION("""COMPUTED_VALUE"""),4.0)</f>
        <v>4</v>
      </c>
      <c r="G78" s="9">
        <f>IFERROR(__xludf.DUMMYFUNCTION("""COMPUTED_VALUE"""),4.0)</f>
        <v>4</v>
      </c>
      <c r="H78" s="9">
        <f>IFERROR(__xludf.DUMMYFUNCTION("""COMPUTED_VALUE"""),3.0)</f>
        <v>3</v>
      </c>
      <c r="I78" s="9">
        <f>IFERROR(__xludf.DUMMYFUNCTION("""COMPUTED_VALUE"""),5.0)</f>
        <v>5</v>
      </c>
      <c r="J78" s="9">
        <f>IFERROR(__xludf.DUMMYFUNCTION("""COMPUTED_VALUE"""),4.0)</f>
        <v>4</v>
      </c>
      <c r="K78" s="9">
        <f>IFERROR(__xludf.DUMMYFUNCTION("""COMPUTED_VALUE"""),5.0)</f>
        <v>5</v>
      </c>
      <c r="L78" s="9">
        <f>IFERROR(__xludf.DUMMYFUNCTION("""COMPUTED_VALUE"""),3.0)</f>
        <v>3</v>
      </c>
      <c r="M78" s="9">
        <f>IFERROR(__xludf.DUMMYFUNCTION("""COMPUTED_VALUE"""),5.0)</f>
        <v>5</v>
      </c>
      <c r="N78" s="9">
        <f>IFERROR(__xludf.DUMMYFUNCTION("""COMPUTED_VALUE"""),4.0)</f>
        <v>4</v>
      </c>
      <c r="O78" s="9">
        <f>IFERROR(__xludf.DUMMYFUNCTION("""COMPUTED_VALUE"""),4.0)</f>
        <v>4</v>
      </c>
      <c r="P78" s="9">
        <f>IFERROR(__xludf.DUMMYFUNCTION("""COMPUTED_VALUE"""),5.0)</f>
        <v>5</v>
      </c>
      <c r="Q78" s="9">
        <f>IFERROR(__xludf.DUMMYFUNCTION("""COMPUTED_VALUE"""),3.0)</f>
        <v>3</v>
      </c>
      <c r="R78" s="9">
        <f>IFERROR(__xludf.DUMMYFUNCTION("""COMPUTED_VALUE"""),5.0)</f>
        <v>5</v>
      </c>
      <c r="S78" s="9">
        <f>IFERROR(__xludf.DUMMYFUNCTION("""COMPUTED_VALUE"""),1.0)</f>
        <v>1</v>
      </c>
      <c r="T78" s="9">
        <f>IFERROR(__xludf.DUMMYFUNCTION("""COMPUTED_VALUE"""),1.0)</f>
        <v>1</v>
      </c>
      <c r="U78" s="9">
        <f>IFERROR(__xludf.DUMMYFUNCTION("""COMPUTED_VALUE"""),5.0)</f>
        <v>5</v>
      </c>
      <c r="V78" s="9">
        <f>IFERROR(__xludf.DUMMYFUNCTION("""COMPUTED_VALUE"""),5.0)</f>
        <v>5</v>
      </c>
      <c r="W78" s="9">
        <f>IFERROR(__xludf.DUMMYFUNCTION("""COMPUTED_VALUE"""),3.0)</f>
        <v>3</v>
      </c>
      <c r="X78" s="9">
        <f>IFERROR(__xludf.DUMMYFUNCTION("""COMPUTED_VALUE"""),3.0)</f>
        <v>3</v>
      </c>
      <c r="Y78" s="9">
        <f>IFERROR(__xludf.DUMMYFUNCTION("""COMPUTED_VALUE"""),4.0)</f>
        <v>4</v>
      </c>
      <c r="Z78" s="9">
        <f>IFERROR(__xludf.DUMMYFUNCTION("""COMPUTED_VALUE"""),3.0)</f>
        <v>3</v>
      </c>
      <c r="AA78" s="9">
        <f>IFERROR(__xludf.DUMMYFUNCTION("""COMPUTED_VALUE"""),5.0)</f>
        <v>5</v>
      </c>
      <c r="AB78" s="9">
        <f>IFERROR(__xludf.DUMMYFUNCTION("""COMPUTED_VALUE"""),4.0)</f>
        <v>4</v>
      </c>
      <c r="AC78" s="9">
        <f>IFERROR(__xludf.DUMMYFUNCTION("""COMPUTED_VALUE"""),5.0)</f>
        <v>5</v>
      </c>
      <c r="AD78" s="9">
        <f>IFERROR(__xludf.DUMMYFUNCTION("""COMPUTED_VALUE"""),1.0)</f>
        <v>1</v>
      </c>
      <c r="AE78" s="9">
        <f>IFERROR(__xludf.DUMMYFUNCTION("""COMPUTED_VALUE"""),5.0)</f>
        <v>5</v>
      </c>
      <c r="AF78" s="9">
        <f>IFERROR(__xludf.DUMMYFUNCTION("""COMPUTED_VALUE"""),5.0)</f>
        <v>5</v>
      </c>
      <c r="AG78" s="9">
        <f>IFERROR(__xludf.DUMMYFUNCTION("""COMPUTED_VALUE"""),5.0)</f>
        <v>5</v>
      </c>
      <c r="AH78" s="42"/>
      <c r="AI78" s="42"/>
      <c r="AJ78" s="42"/>
      <c r="AK78" s="42"/>
      <c r="AL78" s="42"/>
      <c r="AM78" s="42"/>
      <c r="AN78" s="42"/>
      <c r="AO78" s="42"/>
    </row>
    <row r="79">
      <c r="A79" s="37">
        <v>78.0</v>
      </c>
      <c r="B79" s="9">
        <f>IFERROR(__xludf.DUMMYFUNCTION("""COMPUTED_VALUE"""),5.0)</f>
        <v>5</v>
      </c>
      <c r="C79" s="9">
        <f>IFERROR(__xludf.DUMMYFUNCTION("""COMPUTED_VALUE"""),5.0)</f>
        <v>5</v>
      </c>
      <c r="D79" s="9">
        <f>IFERROR(__xludf.DUMMYFUNCTION("""COMPUTED_VALUE"""),5.0)</f>
        <v>5</v>
      </c>
      <c r="E79" s="9">
        <f>IFERROR(__xludf.DUMMYFUNCTION("""COMPUTED_VALUE"""),5.0)</f>
        <v>5</v>
      </c>
      <c r="F79" s="9">
        <f>IFERROR(__xludf.DUMMYFUNCTION("""COMPUTED_VALUE"""),1.0)</f>
        <v>1</v>
      </c>
      <c r="G79" s="9">
        <f>IFERROR(__xludf.DUMMYFUNCTION("""COMPUTED_VALUE"""),4.0)</f>
        <v>4</v>
      </c>
      <c r="H79" s="9">
        <f>IFERROR(__xludf.DUMMYFUNCTION("""COMPUTED_VALUE"""),4.0)</f>
        <v>4</v>
      </c>
      <c r="I79" s="9">
        <f>IFERROR(__xludf.DUMMYFUNCTION("""COMPUTED_VALUE"""),3.0)</f>
        <v>3</v>
      </c>
      <c r="J79" s="9">
        <f>IFERROR(__xludf.DUMMYFUNCTION("""COMPUTED_VALUE"""),5.0)</f>
        <v>5</v>
      </c>
      <c r="K79" s="9">
        <f>IFERROR(__xludf.DUMMYFUNCTION("""COMPUTED_VALUE"""),5.0)</f>
        <v>5</v>
      </c>
      <c r="L79" s="9">
        <f>IFERROR(__xludf.DUMMYFUNCTION("""COMPUTED_VALUE"""),5.0)</f>
        <v>5</v>
      </c>
      <c r="M79" s="9">
        <f>IFERROR(__xludf.DUMMYFUNCTION("""COMPUTED_VALUE"""),3.0)</f>
        <v>3</v>
      </c>
      <c r="N79" s="9">
        <f>IFERROR(__xludf.DUMMYFUNCTION("""COMPUTED_VALUE"""),2.0)</f>
        <v>2</v>
      </c>
      <c r="O79" s="9">
        <f>IFERROR(__xludf.DUMMYFUNCTION("""COMPUTED_VALUE"""),3.0)</f>
        <v>3</v>
      </c>
      <c r="P79" s="9">
        <f>IFERROR(__xludf.DUMMYFUNCTION("""COMPUTED_VALUE"""),3.0)</f>
        <v>3</v>
      </c>
      <c r="Q79" s="9">
        <f>IFERROR(__xludf.DUMMYFUNCTION("""COMPUTED_VALUE"""),4.0)</f>
        <v>4</v>
      </c>
      <c r="R79" s="9">
        <f>IFERROR(__xludf.DUMMYFUNCTION("""COMPUTED_VALUE"""),3.0)</f>
        <v>3</v>
      </c>
      <c r="S79" s="9">
        <f>IFERROR(__xludf.DUMMYFUNCTION("""COMPUTED_VALUE"""),1.0)</f>
        <v>1</v>
      </c>
      <c r="T79" s="9">
        <f>IFERROR(__xludf.DUMMYFUNCTION("""COMPUTED_VALUE"""),1.0)</f>
        <v>1</v>
      </c>
      <c r="U79" s="9">
        <f>IFERROR(__xludf.DUMMYFUNCTION("""COMPUTED_VALUE"""),4.0)</f>
        <v>4</v>
      </c>
      <c r="V79" s="9">
        <f>IFERROR(__xludf.DUMMYFUNCTION("""COMPUTED_VALUE"""),3.0)</f>
        <v>3</v>
      </c>
      <c r="W79" s="9">
        <f>IFERROR(__xludf.DUMMYFUNCTION("""COMPUTED_VALUE"""),1.0)</f>
        <v>1</v>
      </c>
      <c r="X79" s="9">
        <f>IFERROR(__xludf.DUMMYFUNCTION("""COMPUTED_VALUE"""),5.0)</f>
        <v>5</v>
      </c>
      <c r="Y79" s="9">
        <f>IFERROR(__xludf.DUMMYFUNCTION("""COMPUTED_VALUE"""),4.0)</f>
        <v>4</v>
      </c>
      <c r="Z79" s="9">
        <f>IFERROR(__xludf.DUMMYFUNCTION("""COMPUTED_VALUE"""),3.0)</f>
        <v>3</v>
      </c>
      <c r="AA79" s="9">
        <f>IFERROR(__xludf.DUMMYFUNCTION("""COMPUTED_VALUE"""),5.0)</f>
        <v>5</v>
      </c>
      <c r="AB79" s="9">
        <f>IFERROR(__xludf.DUMMYFUNCTION("""COMPUTED_VALUE"""),5.0)</f>
        <v>5</v>
      </c>
      <c r="AC79" s="9">
        <f>IFERROR(__xludf.DUMMYFUNCTION("""COMPUTED_VALUE"""),4.0)</f>
        <v>4</v>
      </c>
      <c r="AD79" s="9">
        <f>IFERROR(__xludf.DUMMYFUNCTION("""COMPUTED_VALUE"""),4.0)</f>
        <v>4</v>
      </c>
      <c r="AE79" s="9">
        <f>IFERROR(__xludf.DUMMYFUNCTION("""COMPUTED_VALUE"""),5.0)</f>
        <v>5</v>
      </c>
      <c r="AF79" s="9">
        <f>IFERROR(__xludf.DUMMYFUNCTION("""COMPUTED_VALUE"""),5.0)</f>
        <v>5</v>
      </c>
      <c r="AG79" s="9">
        <f>IFERROR(__xludf.DUMMYFUNCTION("""COMPUTED_VALUE"""),5.0)</f>
        <v>5</v>
      </c>
      <c r="AH79" s="42"/>
      <c r="AI79" s="42"/>
      <c r="AJ79" s="42"/>
      <c r="AK79" s="42"/>
      <c r="AL79" s="42"/>
      <c r="AM79" s="42"/>
      <c r="AN79" s="42"/>
      <c r="AO79" s="42"/>
    </row>
    <row r="80">
      <c r="A80" s="37">
        <v>79.0</v>
      </c>
      <c r="B80" s="9">
        <f>IFERROR(__xludf.DUMMYFUNCTION("""COMPUTED_VALUE"""),4.0)</f>
        <v>4</v>
      </c>
      <c r="C80" s="9">
        <f>IFERROR(__xludf.DUMMYFUNCTION("""COMPUTED_VALUE"""),3.0)</f>
        <v>3</v>
      </c>
      <c r="D80" s="9">
        <f>IFERROR(__xludf.DUMMYFUNCTION("""COMPUTED_VALUE"""),5.0)</f>
        <v>5</v>
      </c>
      <c r="E80" s="9">
        <f>IFERROR(__xludf.DUMMYFUNCTION("""COMPUTED_VALUE"""),5.0)</f>
        <v>5</v>
      </c>
      <c r="F80" s="9">
        <f>IFERROR(__xludf.DUMMYFUNCTION("""COMPUTED_VALUE"""),4.0)</f>
        <v>4</v>
      </c>
      <c r="G80" s="9">
        <f>IFERROR(__xludf.DUMMYFUNCTION("""COMPUTED_VALUE"""),3.0)</f>
        <v>3</v>
      </c>
      <c r="H80" s="9">
        <f>IFERROR(__xludf.DUMMYFUNCTION("""COMPUTED_VALUE"""),4.0)</f>
        <v>4</v>
      </c>
      <c r="I80" s="9">
        <f>IFERROR(__xludf.DUMMYFUNCTION("""COMPUTED_VALUE"""),5.0)</f>
        <v>5</v>
      </c>
      <c r="J80" s="9">
        <f>IFERROR(__xludf.DUMMYFUNCTION("""COMPUTED_VALUE"""),4.0)</f>
        <v>4</v>
      </c>
      <c r="K80" s="9">
        <f>IFERROR(__xludf.DUMMYFUNCTION("""COMPUTED_VALUE"""),5.0)</f>
        <v>5</v>
      </c>
      <c r="L80" s="9">
        <f>IFERROR(__xludf.DUMMYFUNCTION("""COMPUTED_VALUE"""),4.0)</f>
        <v>4</v>
      </c>
      <c r="M80" s="9">
        <f>IFERROR(__xludf.DUMMYFUNCTION("""COMPUTED_VALUE"""),5.0)</f>
        <v>5</v>
      </c>
      <c r="N80" s="9">
        <f>IFERROR(__xludf.DUMMYFUNCTION("""COMPUTED_VALUE"""),3.0)</f>
        <v>3</v>
      </c>
      <c r="O80" s="9">
        <f>IFERROR(__xludf.DUMMYFUNCTION("""COMPUTED_VALUE"""),3.0)</f>
        <v>3</v>
      </c>
      <c r="P80" s="9">
        <f>IFERROR(__xludf.DUMMYFUNCTION("""COMPUTED_VALUE"""),5.0)</f>
        <v>5</v>
      </c>
      <c r="Q80" s="9">
        <f>IFERROR(__xludf.DUMMYFUNCTION("""COMPUTED_VALUE"""),3.0)</f>
        <v>3</v>
      </c>
      <c r="R80" s="9">
        <f>IFERROR(__xludf.DUMMYFUNCTION("""COMPUTED_VALUE"""),4.0)</f>
        <v>4</v>
      </c>
      <c r="S80" s="9">
        <f>IFERROR(__xludf.DUMMYFUNCTION("""COMPUTED_VALUE"""),3.0)</f>
        <v>3</v>
      </c>
      <c r="T80" s="9">
        <f>IFERROR(__xludf.DUMMYFUNCTION("""COMPUTED_VALUE"""),4.0)</f>
        <v>4</v>
      </c>
      <c r="U80" s="9">
        <f>IFERROR(__xludf.DUMMYFUNCTION("""COMPUTED_VALUE"""),5.0)</f>
        <v>5</v>
      </c>
      <c r="V80" s="9">
        <f>IFERROR(__xludf.DUMMYFUNCTION("""COMPUTED_VALUE"""),5.0)</f>
        <v>5</v>
      </c>
      <c r="W80" s="9">
        <f>IFERROR(__xludf.DUMMYFUNCTION("""COMPUTED_VALUE"""),2.0)</f>
        <v>2</v>
      </c>
      <c r="X80" s="9">
        <f>IFERROR(__xludf.DUMMYFUNCTION("""COMPUTED_VALUE"""),4.0)</f>
        <v>4</v>
      </c>
      <c r="Y80" s="9">
        <f>IFERROR(__xludf.DUMMYFUNCTION("""COMPUTED_VALUE"""),3.0)</f>
        <v>3</v>
      </c>
      <c r="Z80" s="9">
        <f>IFERROR(__xludf.DUMMYFUNCTION("""COMPUTED_VALUE"""),3.0)</f>
        <v>3</v>
      </c>
      <c r="AA80" s="9">
        <f>IFERROR(__xludf.DUMMYFUNCTION("""COMPUTED_VALUE"""),5.0)</f>
        <v>5</v>
      </c>
      <c r="AB80" s="9">
        <f>IFERROR(__xludf.DUMMYFUNCTION("""COMPUTED_VALUE"""),3.0)</f>
        <v>3</v>
      </c>
      <c r="AC80" s="9">
        <f>IFERROR(__xludf.DUMMYFUNCTION("""COMPUTED_VALUE"""),4.0)</f>
        <v>4</v>
      </c>
      <c r="AD80" s="9">
        <f>IFERROR(__xludf.DUMMYFUNCTION("""COMPUTED_VALUE"""),2.0)</f>
        <v>2</v>
      </c>
      <c r="AE80" s="9">
        <f>IFERROR(__xludf.DUMMYFUNCTION("""COMPUTED_VALUE"""),5.0)</f>
        <v>5</v>
      </c>
      <c r="AF80" s="9">
        <f>IFERROR(__xludf.DUMMYFUNCTION("""COMPUTED_VALUE"""),5.0)</f>
        <v>5</v>
      </c>
      <c r="AG80" s="9">
        <f>IFERROR(__xludf.DUMMYFUNCTION("""COMPUTED_VALUE"""),4.0)</f>
        <v>4</v>
      </c>
      <c r="AH80" s="42"/>
      <c r="AI80" s="42"/>
      <c r="AJ80" s="42"/>
      <c r="AK80" s="42"/>
      <c r="AL80" s="42"/>
      <c r="AM80" s="42"/>
      <c r="AN80" s="42"/>
      <c r="AO80" s="42"/>
    </row>
    <row r="81">
      <c r="A81" s="37">
        <v>80.0</v>
      </c>
      <c r="B81" s="9">
        <f>IFERROR(__xludf.DUMMYFUNCTION("""COMPUTED_VALUE"""),5.0)</f>
        <v>5</v>
      </c>
      <c r="C81" s="9">
        <f>IFERROR(__xludf.DUMMYFUNCTION("""COMPUTED_VALUE"""),4.0)</f>
        <v>4</v>
      </c>
      <c r="D81" s="9">
        <f>IFERROR(__xludf.DUMMYFUNCTION("""COMPUTED_VALUE"""),5.0)</f>
        <v>5</v>
      </c>
      <c r="E81" s="9">
        <f>IFERROR(__xludf.DUMMYFUNCTION("""COMPUTED_VALUE"""),5.0)</f>
        <v>5</v>
      </c>
      <c r="F81" s="9">
        <f>IFERROR(__xludf.DUMMYFUNCTION("""COMPUTED_VALUE"""),4.0)</f>
        <v>4</v>
      </c>
      <c r="G81" s="9">
        <f>IFERROR(__xludf.DUMMYFUNCTION("""COMPUTED_VALUE"""),5.0)</f>
        <v>5</v>
      </c>
      <c r="H81" s="9">
        <f>IFERROR(__xludf.DUMMYFUNCTION("""COMPUTED_VALUE"""),5.0)</f>
        <v>5</v>
      </c>
      <c r="I81" s="9">
        <f>IFERROR(__xludf.DUMMYFUNCTION("""COMPUTED_VALUE"""),2.0)</f>
        <v>2</v>
      </c>
      <c r="J81" s="9">
        <f>IFERROR(__xludf.DUMMYFUNCTION("""COMPUTED_VALUE"""),4.0)</f>
        <v>4</v>
      </c>
      <c r="K81" s="9">
        <f>IFERROR(__xludf.DUMMYFUNCTION("""COMPUTED_VALUE"""),3.0)</f>
        <v>3</v>
      </c>
      <c r="L81" s="9">
        <f>IFERROR(__xludf.DUMMYFUNCTION("""COMPUTED_VALUE"""),3.0)</f>
        <v>3</v>
      </c>
      <c r="M81" s="9">
        <f>IFERROR(__xludf.DUMMYFUNCTION("""COMPUTED_VALUE"""),4.0)</f>
        <v>4</v>
      </c>
      <c r="N81" s="9">
        <f>IFERROR(__xludf.DUMMYFUNCTION("""COMPUTED_VALUE"""),3.0)</f>
        <v>3</v>
      </c>
      <c r="O81" s="9">
        <f>IFERROR(__xludf.DUMMYFUNCTION("""COMPUTED_VALUE"""),5.0)</f>
        <v>5</v>
      </c>
      <c r="P81" s="9">
        <f>IFERROR(__xludf.DUMMYFUNCTION("""COMPUTED_VALUE"""),5.0)</f>
        <v>5</v>
      </c>
      <c r="Q81" s="9">
        <f>IFERROR(__xludf.DUMMYFUNCTION("""COMPUTED_VALUE"""),3.0)</f>
        <v>3</v>
      </c>
      <c r="R81" s="9">
        <f>IFERROR(__xludf.DUMMYFUNCTION("""COMPUTED_VALUE"""),2.0)</f>
        <v>2</v>
      </c>
      <c r="S81" s="9">
        <f>IFERROR(__xludf.DUMMYFUNCTION("""COMPUTED_VALUE"""),3.0)</f>
        <v>3</v>
      </c>
      <c r="T81" s="9">
        <f>IFERROR(__xludf.DUMMYFUNCTION("""COMPUTED_VALUE"""),1.0)</f>
        <v>1</v>
      </c>
      <c r="U81" s="9">
        <f>IFERROR(__xludf.DUMMYFUNCTION("""COMPUTED_VALUE"""),4.0)</f>
        <v>4</v>
      </c>
      <c r="V81" s="9">
        <f>IFERROR(__xludf.DUMMYFUNCTION("""COMPUTED_VALUE"""),5.0)</f>
        <v>5</v>
      </c>
      <c r="W81" s="9">
        <f>IFERROR(__xludf.DUMMYFUNCTION("""COMPUTED_VALUE"""),3.0)</f>
        <v>3</v>
      </c>
      <c r="X81" s="9">
        <f>IFERROR(__xludf.DUMMYFUNCTION("""COMPUTED_VALUE"""),2.0)</f>
        <v>2</v>
      </c>
      <c r="Y81" s="9">
        <f>IFERROR(__xludf.DUMMYFUNCTION("""COMPUTED_VALUE"""),5.0)</f>
        <v>5</v>
      </c>
      <c r="Z81" s="9">
        <f>IFERROR(__xludf.DUMMYFUNCTION("""COMPUTED_VALUE"""),3.0)</f>
        <v>3</v>
      </c>
      <c r="AA81" s="9">
        <f>IFERROR(__xludf.DUMMYFUNCTION("""COMPUTED_VALUE"""),4.0)</f>
        <v>4</v>
      </c>
      <c r="AB81" s="9">
        <f>IFERROR(__xludf.DUMMYFUNCTION("""COMPUTED_VALUE"""),2.0)</f>
        <v>2</v>
      </c>
      <c r="AC81" s="9">
        <f>IFERROR(__xludf.DUMMYFUNCTION("""COMPUTED_VALUE"""),2.0)</f>
        <v>2</v>
      </c>
      <c r="AD81" s="9">
        <f>IFERROR(__xludf.DUMMYFUNCTION("""COMPUTED_VALUE"""),1.0)</f>
        <v>1</v>
      </c>
      <c r="AE81" s="9">
        <f>IFERROR(__xludf.DUMMYFUNCTION("""COMPUTED_VALUE"""),4.0)</f>
        <v>4</v>
      </c>
      <c r="AF81" s="9">
        <f>IFERROR(__xludf.DUMMYFUNCTION("""COMPUTED_VALUE"""),5.0)</f>
        <v>5</v>
      </c>
      <c r="AG81" s="9">
        <f>IFERROR(__xludf.DUMMYFUNCTION("""COMPUTED_VALUE"""),4.0)</f>
        <v>4</v>
      </c>
      <c r="AH81" s="42"/>
      <c r="AI81" s="42"/>
      <c r="AJ81" s="42"/>
      <c r="AK81" s="42"/>
      <c r="AL81" s="42"/>
      <c r="AM81" s="42"/>
      <c r="AN81" s="42"/>
      <c r="AO81" s="42"/>
    </row>
    <row r="82">
      <c r="A82" s="37">
        <v>81.0</v>
      </c>
      <c r="B82" s="9">
        <f>IFERROR(__xludf.DUMMYFUNCTION("""COMPUTED_VALUE"""),4.0)</f>
        <v>4</v>
      </c>
      <c r="C82" s="9">
        <f>IFERROR(__xludf.DUMMYFUNCTION("""COMPUTED_VALUE"""),5.0)</f>
        <v>5</v>
      </c>
      <c r="D82" s="9">
        <f>IFERROR(__xludf.DUMMYFUNCTION("""COMPUTED_VALUE"""),5.0)</f>
        <v>5</v>
      </c>
      <c r="E82" s="9">
        <f>IFERROR(__xludf.DUMMYFUNCTION("""COMPUTED_VALUE"""),5.0)</f>
        <v>5</v>
      </c>
      <c r="F82" s="9">
        <f>IFERROR(__xludf.DUMMYFUNCTION("""COMPUTED_VALUE"""),1.0)</f>
        <v>1</v>
      </c>
      <c r="G82" s="9">
        <f>IFERROR(__xludf.DUMMYFUNCTION("""COMPUTED_VALUE"""),4.0)</f>
        <v>4</v>
      </c>
      <c r="H82" s="9">
        <f>IFERROR(__xludf.DUMMYFUNCTION("""COMPUTED_VALUE"""),4.0)</f>
        <v>4</v>
      </c>
      <c r="I82" s="9">
        <f>IFERROR(__xludf.DUMMYFUNCTION("""COMPUTED_VALUE"""),4.0)</f>
        <v>4</v>
      </c>
      <c r="J82" s="9">
        <f>IFERROR(__xludf.DUMMYFUNCTION("""COMPUTED_VALUE"""),4.0)</f>
        <v>4</v>
      </c>
      <c r="K82" s="9">
        <f>IFERROR(__xludf.DUMMYFUNCTION("""COMPUTED_VALUE"""),3.0)</f>
        <v>3</v>
      </c>
      <c r="L82" s="9">
        <f>IFERROR(__xludf.DUMMYFUNCTION("""COMPUTED_VALUE"""),3.0)</f>
        <v>3</v>
      </c>
      <c r="M82" s="9">
        <f>IFERROR(__xludf.DUMMYFUNCTION("""COMPUTED_VALUE"""),4.0)</f>
        <v>4</v>
      </c>
      <c r="N82" s="9">
        <f>IFERROR(__xludf.DUMMYFUNCTION("""COMPUTED_VALUE"""),2.0)</f>
        <v>2</v>
      </c>
      <c r="O82" s="9">
        <f>IFERROR(__xludf.DUMMYFUNCTION("""COMPUTED_VALUE"""),4.0)</f>
        <v>4</v>
      </c>
      <c r="P82" s="9">
        <f>IFERROR(__xludf.DUMMYFUNCTION("""COMPUTED_VALUE"""),4.0)</f>
        <v>4</v>
      </c>
      <c r="Q82" s="9">
        <f>IFERROR(__xludf.DUMMYFUNCTION("""COMPUTED_VALUE"""),4.0)</f>
        <v>4</v>
      </c>
      <c r="R82" s="9">
        <f>IFERROR(__xludf.DUMMYFUNCTION("""COMPUTED_VALUE"""),4.0)</f>
        <v>4</v>
      </c>
      <c r="S82" s="9">
        <f>IFERROR(__xludf.DUMMYFUNCTION("""COMPUTED_VALUE"""),1.0)</f>
        <v>1</v>
      </c>
      <c r="T82" s="9">
        <f>IFERROR(__xludf.DUMMYFUNCTION("""COMPUTED_VALUE"""),1.0)</f>
        <v>1</v>
      </c>
      <c r="U82" s="9">
        <f>IFERROR(__xludf.DUMMYFUNCTION("""COMPUTED_VALUE"""),4.0)</f>
        <v>4</v>
      </c>
      <c r="V82" s="9">
        <f>IFERROR(__xludf.DUMMYFUNCTION("""COMPUTED_VALUE"""),5.0)</f>
        <v>5</v>
      </c>
      <c r="W82" s="9">
        <f>IFERROR(__xludf.DUMMYFUNCTION("""COMPUTED_VALUE"""),4.0)</f>
        <v>4</v>
      </c>
      <c r="X82" s="9">
        <f>IFERROR(__xludf.DUMMYFUNCTION("""COMPUTED_VALUE"""),3.0)</f>
        <v>3</v>
      </c>
      <c r="Y82" s="9">
        <f>IFERROR(__xludf.DUMMYFUNCTION("""COMPUTED_VALUE"""),4.0)</f>
        <v>4</v>
      </c>
      <c r="Z82" s="9">
        <f>IFERROR(__xludf.DUMMYFUNCTION("""COMPUTED_VALUE"""),4.0)</f>
        <v>4</v>
      </c>
      <c r="AA82" s="9">
        <f>IFERROR(__xludf.DUMMYFUNCTION("""COMPUTED_VALUE"""),4.0)</f>
        <v>4</v>
      </c>
      <c r="AB82" s="9">
        <f>IFERROR(__xludf.DUMMYFUNCTION("""COMPUTED_VALUE"""),4.0)</f>
        <v>4</v>
      </c>
      <c r="AC82" s="9">
        <f>IFERROR(__xludf.DUMMYFUNCTION("""COMPUTED_VALUE"""),4.0)</f>
        <v>4</v>
      </c>
      <c r="AD82" s="9">
        <f>IFERROR(__xludf.DUMMYFUNCTION("""COMPUTED_VALUE"""),1.0)</f>
        <v>1</v>
      </c>
      <c r="AE82" s="9">
        <f>IFERROR(__xludf.DUMMYFUNCTION("""COMPUTED_VALUE"""),4.0)</f>
        <v>4</v>
      </c>
      <c r="AF82" s="9">
        <f>IFERROR(__xludf.DUMMYFUNCTION("""COMPUTED_VALUE"""),4.0)</f>
        <v>4</v>
      </c>
      <c r="AG82" s="9">
        <f>IFERROR(__xludf.DUMMYFUNCTION("""COMPUTED_VALUE"""),4.0)</f>
        <v>4</v>
      </c>
      <c r="AH82" s="42"/>
      <c r="AI82" s="42"/>
      <c r="AJ82" s="42"/>
      <c r="AK82" s="42"/>
      <c r="AL82" s="42"/>
      <c r="AM82" s="42"/>
      <c r="AN82" s="42"/>
      <c r="AO82" s="42"/>
    </row>
    <row r="83">
      <c r="A83" s="37">
        <v>82.0</v>
      </c>
      <c r="B83" s="9">
        <f>IFERROR(__xludf.DUMMYFUNCTION("""COMPUTED_VALUE"""),3.0)</f>
        <v>3</v>
      </c>
      <c r="C83" s="9">
        <f>IFERROR(__xludf.DUMMYFUNCTION("""COMPUTED_VALUE"""),4.0)</f>
        <v>4</v>
      </c>
      <c r="D83" s="9">
        <f>IFERROR(__xludf.DUMMYFUNCTION("""COMPUTED_VALUE"""),5.0)</f>
        <v>5</v>
      </c>
      <c r="E83" s="9">
        <f>IFERROR(__xludf.DUMMYFUNCTION("""COMPUTED_VALUE"""),5.0)</f>
        <v>5</v>
      </c>
      <c r="F83" s="9">
        <f>IFERROR(__xludf.DUMMYFUNCTION("""COMPUTED_VALUE"""),4.0)</f>
        <v>4</v>
      </c>
      <c r="G83" s="9">
        <f>IFERROR(__xludf.DUMMYFUNCTION("""COMPUTED_VALUE"""),4.0)</f>
        <v>4</v>
      </c>
      <c r="H83" s="9">
        <f>IFERROR(__xludf.DUMMYFUNCTION("""COMPUTED_VALUE"""),4.0)</f>
        <v>4</v>
      </c>
      <c r="I83" s="9">
        <f>IFERROR(__xludf.DUMMYFUNCTION("""COMPUTED_VALUE"""),5.0)</f>
        <v>5</v>
      </c>
      <c r="J83" s="9">
        <f>IFERROR(__xludf.DUMMYFUNCTION("""COMPUTED_VALUE"""),4.0)</f>
        <v>4</v>
      </c>
      <c r="K83" s="9">
        <f>IFERROR(__xludf.DUMMYFUNCTION("""COMPUTED_VALUE"""),5.0)</f>
        <v>5</v>
      </c>
      <c r="L83" s="9">
        <f>IFERROR(__xludf.DUMMYFUNCTION("""COMPUTED_VALUE"""),5.0)</f>
        <v>5</v>
      </c>
      <c r="M83" s="9">
        <f>IFERROR(__xludf.DUMMYFUNCTION("""COMPUTED_VALUE"""),5.0)</f>
        <v>5</v>
      </c>
      <c r="N83" s="9">
        <f>IFERROR(__xludf.DUMMYFUNCTION("""COMPUTED_VALUE"""),2.0)</f>
        <v>2</v>
      </c>
      <c r="O83" s="9">
        <f>IFERROR(__xludf.DUMMYFUNCTION("""COMPUTED_VALUE"""),4.0)</f>
        <v>4</v>
      </c>
      <c r="P83" s="9">
        <f>IFERROR(__xludf.DUMMYFUNCTION("""COMPUTED_VALUE"""),4.0)</f>
        <v>4</v>
      </c>
      <c r="Q83" s="9">
        <f>IFERROR(__xludf.DUMMYFUNCTION("""COMPUTED_VALUE"""),5.0)</f>
        <v>5</v>
      </c>
      <c r="R83" s="9">
        <f>IFERROR(__xludf.DUMMYFUNCTION("""COMPUTED_VALUE"""),5.0)</f>
        <v>5</v>
      </c>
      <c r="S83" s="9">
        <f>IFERROR(__xludf.DUMMYFUNCTION("""COMPUTED_VALUE"""),5.0)</f>
        <v>5</v>
      </c>
      <c r="T83" s="9">
        <f>IFERROR(__xludf.DUMMYFUNCTION("""COMPUTED_VALUE"""),2.0)</f>
        <v>2</v>
      </c>
      <c r="U83" s="9">
        <f>IFERROR(__xludf.DUMMYFUNCTION("""COMPUTED_VALUE"""),5.0)</f>
        <v>5</v>
      </c>
      <c r="V83" s="9">
        <f>IFERROR(__xludf.DUMMYFUNCTION("""COMPUTED_VALUE"""),5.0)</f>
        <v>5</v>
      </c>
      <c r="W83" s="9">
        <f>IFERROR(__xludf.DUMMYFUNCTION("""COMPUTED_VALUE"""),3.0)</f>
        <v>3</v>
      </c>
      <c r="X83" s="9">
        <f>IFERROR(__xludf.DUMMYFUNCTION("""COMPUTED_VALUE"""),4.0)</f>
        <v>4</v>
      </c>
      <c r="Y83" s="9">
        <f>IFERROR(__xludf.DUMMYFUNCTION("""COMPUTED_VALUE"""),5.0)</f>
        <v>5</v>
      </c>
      <c r="Z83" s="9">
        <f>IFERROR(__xludf.DUMMYFUNCTION("""COMPUTED_VALUE"""),5.0)</f>
        <v>5</v>
      </c>
      <c r="AA83" s="9">
        <f>IFERROR(__xludf.DUMMYFUNCTION("""COMPUTED_VALUE"""),5.0)</f>
        <v>5</v>
      </c>
      <c r="AB83" s="9">
        <f>IFERROR(__xludf.DUMMYFUNCTION("""COMPUTED_VALUE"""),5.0)</f>
        <v>5</v>
      </c>
      <c r="AC83" s="9">
        <f>IFERROR(__xludf.DUMMYFUNCTION("""COMPUTED_VALUE"""),4.0)</f>
        <v>4</v>
      </c>
      <c r="AD83" s="9">
        <f>IFERROR(__xludf.DUMMYFUNCTION("""COMPUTED_VALUE"""),1.0)</f>
        <v>1</v>
      </c>
      <c r="AE83" s="9">
        <f>IFERROR(__xludf.DUMMYFUNCTION("""COMPUTED_VALUE"""),5.0)</f>
        <v>5</v>
      </c>
      <c r="AF83" s="9">
        <f>IFERROR(__xludf.DUMMYFUNCTION("""COMPUTED_VALUE"""),4.0)</f>
        <v>4</v>
      </c>
      <c r="AG83" s="9">
        <f>IFERROR(__xludf.DUMMYFUNCTION("""COMPUTED_VALUE"""),5.0)</f>
        <v>5</v>
      </c>
      <c r="AH83" s="42"/>
      <c r="AI83" s="42"/>
      <c r="AJ83" s="42"/>
      <c r="AK83" s="42"/>
      <c r="AL83" s="42"/>
      <c r="AM83" s="42"/>
      <c r="AN83" s="42"/>
      <c r="AO83" s="42"/>
    </row>
    <row r="84">
      <c r="A84" s="37">
        <v>83.0</v>
      </c>
      <c r="B84" s="9">
        <f>IFERROR(__xludf.DUMMYFUNCTION("""COMPUTED_VALUE"""),5.0)</f>
        <v>5</v>
      </c>
      <c r="C84" s="9">
        <f>IFERROR(__xludf.DUMMYFUNCTION("""COMPUTED_VALUE"""),2.0)</f>
        <v>2</v>
      </c>
      <c r="D84" s="9">
        <f>IFERROR(__xludf.DUMMYFUNCTION("""COMPUTED_VALUE"""),5.0)</f>
        <v>5</v>
      </c>
      <c r="E84" s="9">
        <f>IFERROR(__xludf.DUMMYFUNCTION("""COMPUTED_VALUE"""),5.0)</f>
        <v>5</v>
      </c>
      <c r="F84" s="9">
        <f>IFERROR(__xludf.DUMMYFUNCTION("""COMPUTED_VALUE"""),1.0)</f>
        <v>1</v>
      </c>
      <c r="G84" s="9">
        <f>IFERROR(__xludf.DUMMYFUNCTION("""COMPUTED_VALUE"""),2.0)</f>
        <v>2</v>
      </c>
      <c r="H84" s="9">
        <f>IFERROR(__xludf.DUMMYFUNCTION("""COMPUTED_VALUE"""),4.0)</f>
        <v>4</v>
      </c>
      <c r="I84" s="9">
        <f>IFERROR(__xludf.DUMMYFUNCTION("""COMPUTED_VALUE"""),4.0)</f>
        <v>4</v>
      </c>
      <c r="J84" s="9">
        <f>IFERROR(__xludf.DUMMYFUNCTION("""COMPUTED_VALUE"""),3.0)</f>
        <v>3</v>
      </c>
      <c r="K84" s="9">
        <f>IFERROR(__xludf.DUMMYFUNCTION("""COMPUTED_VALUE"""),5.0)</f>
        <v>5</v>
      </c>
      <c r="L84" s="9">
        <f>IFERROR(__xludf.DUMMYFUNCTION("""COMPUTED_VALUE"""),4.0)</f>
        <v>4</v>
      </c>
      <c r="M84" s="9">
        <f>IFERROR(__xludf.DUMMYFUNCTION("""COMPUTED_VALUE"""),4.0)</f>
        <v>4</v>
      </c>
      <c r="N84" s="9">
        <f>IFERROR(__xludf.DUMMYFUNCTION("""COMPUTED_VALUE"""),3.0)</f>
        <v>3</v>
      </c>
      <c r="O84" s="9">
        <f>IFERROR(__xludf.DUMMYFUNCTION("""COMPUTED_VALUE"""),4.0)</f>
        <v>4</v>
      </c>
      <c r="P84" s="9">
        <f>IFERROR(__xludf.DUMMYFUNCTION("""COMPUTED_VALUE"""),4.0)</f>
        <v>4</v>
      </c>
      <c r="Q84" s="9">
        <f>IFERROR(__xludf.DUMMYFUNCTION("""COMPUTED_VALUE"""),5.0)</f>
        <v>5</v>
      </c>
      <c r="R84" s="9">
        <f>IFERROR(__xludf.DUMMYFUNCTION("""COMPUTED_VALUE"""),5.0)</f>
        <v>5</v>
      </c>
      <c r="S84" s="9">
        <f>IFERROR(__xludf.DUMMYFUNCTION("""COMPUTED_VALUE"""),1.0)</f>
        <v>1</v>
      </c>
      <c r="T84" s="9">
        <f>IFERROR(__xludf.DUMMYFUNCTION("""COMPUTED_VALUE"""),1.0)</f>
        <v>1</v>
      </c>
      <c r="U84" s="9">
        <f>IFERROR(__xludf.DUMMYFUNCTION("""COMPUTED_VALUE"""),4.0)</f>
        <v>4</v>
      </c>
      <c r="V84" s="9">
        <f>IFERROR(__xludf.DUMMYFUNCTION("""COMPUTED_VALUE"""),5.0)</f>
        <v>5</v>
      </c>
      <c r="W84" s="9">
        <f>IFERROR(__xludf.DUMMYFUNCTION("""COMPUTED_VALUE"""),3.0)</f>
        <v>3</v>
      </c>
      <c r="X84" s="9">
        <f>IFERROR(__xludf.DUMMYFUNCTION("""COMPUTED_VALUE"""),5.0)</f>
        <v>5</v>
      </c>
      <c r="Y84" s="9">
        <f>IFERROR(__xludf.DUMMYFUNCTION("""COMPUTED_VALUE"""),5.0)</f>
        <v>5</v>
      </c>
      <c r="Z84" s="9">
        <f>IFERROR(__xludf.DUMMYFUNCTION("""COMPUTED_VALUE"""),5.0)</f>
        <v>5</v>
      </c>
      <c r="AA84" s="9">
        <f>IFERROR(__xludf.DUMMYFUNCTION("""COMPUTED_VALUE"""),5.0)</f>
        <v>5</v>
      </c>
      <c r="AB84" s="9">
        <f>IFERROR(__xludf.DUMMYFUNCTION("""COMPUTED_VALUE"""),5.0)</f>
        <v>5</v>
      </c>
      <c r="AC84" s="9">
        <f>IFERROR(__xludf.DUMMYFUNCTION("""COMPUTED_VALUE"""),5.0)</f>
        <v>5</v>
      </c>
      <c r="AD84" s="9">
        <f>IFERROR(__xludf.DUMMYFUNCTION("""COMPUTED_VALUE"""),2.0)</f>
        <v>2</v>
      </c>
      <c r="AE84" s="9">
        <f>IFERROR(__xludf.DUMMYFUNCTION("""COMPUTED_VALUE"""),5.0)</f>
        <v>5</v>
      </c>
      <c r="AF84" s="9">
        <f>IFERROR(__xludf.DUMMYFUNCTION("""COMPUTED_VALUE"""),5.0)</f>
        <v>5</v>
      </c>
      <c r="AG84" s="9">
        <f>IFERROR(__xludf.DUMMYFUNCTION("""COMPUTED_VALUE"""),5.0)</f>
        <v>5</v>
      </c>
      <c r="AH84" s="42"/>
      <c r="AI84" s="42"/>
      <c r="AJ84" s="42"/>
      <c r="AK84" s="42"/>
      <c r="AL84" s="42"/>
      <c r="AM84" s="42"/>
      <c r="AN84" s="42"/>
      <c r="AO84" s="42"/>
    </row>
    <row r="85">
      <c r="A85" s="37">
        <v>84.0</v>
      </c>
      <c r="B85" s="9">
        <f>IFERROR(__xludf.DUMMYFUNCTION("""COMPUTED_VALUE"""),5.0)</f>
        <v>5</v>
      </c>
      <c r="C85" s="9">
        <f>IFERROR(__xludf.DUMMYFUNCTION("""COMPUTED_VALUE"""),4.0)</f>
        <v>4</v>
      </c>
      <c r="D85" s="9">
        <f>IFERROR(__xludf.DUMMYFUNCTION("""COMPUTED_VALUE"""),5.0)</f>
        <v>5</v>
      </c>
      <c r="E85" s="9">
        <f>IFERROR(__xludf.DUMMYFUNCTION("""COMPUTED_VALUE"""),4.0)</f>
        <v>4</v>
      </c>
      <c r="F85" s="9">
        <f>IFERROR(__xludf.DUMMYFUNCTION("""COMPUTED_VALUE"""),1.0)</f>
        <v>1</v>
      </c>
      <c r="G85" s="9">
        <f>IFERROR(__xludf.DUMMYFUNCTION("""COMPUTED_VALUE"""),3.0)</f>
        <v>3</v>
      </c>
      <c r="H85" s="9">
        <f>IFERROR(__xludf.DUMMYFUNCTION("""COMPUTED_VALUE"""),2.0)</f>
        <v>2</v>
      </c>
      <c r="I85" s="9">
        <f>IFERROR(__xludf.DUMMYFUNCTION("""COMPUTED_VALUE"""),3.0)</f>
        <v>3</v>
      </c>
      <c r="J85" s="9">
        <f>IFERROR(__xludf.DUMMYFUNCTION("""COMPUTED_VALUE"""),4.0)</f>
        <v>4</v>
      </c>
      <c r="K85" s="9">
        <f>IFERROR(__xludf.DUMMYFUNCTION("""COMPUTED_VALUE"""),5.0)</f>
        <v>5</v>
      </c>
      <c r="L85" s="9">
        <f>IFERROR(__xludf.DUMMYFUNCTION("""COMPUTED_VALUE"""),5.0)</f>
        <v>5</v>
      </c>
      <c r="M85" s="9">
        <f>IFERROR(__xludf.DUMMYFUNCTION("""COMPUTED_VALUE"""),4.0)</f>
        <v>4</v>
      </c>
      <c r="N85" s="9">
        <f>IFERROR(__xludf.DUMMYFUNCTION("""COMPUTED_VALUE"""),3.0)</f>
        <v>3</v>
      </c>
      <c r="O85" s="9">
        <f>IFERROR(__xludf.DUMMYFUNCTION("""COMPUTED_VALUE"""),4.0)</f>
        <v>4</v>
      </c>
      <c r="P85" s="9">
        <f>IFERROR(__xludf.DUMMYFUNCTION("""COMPUTED_VALUE"""),4.0)</f>
        <v>4</v>
      </c>
      <c r="Q85" s="9">
        <f>IFERROR(__xludf.DUMMYFUNCTION("""COMPUTED_VALUE"""),3.0)</f>
        <v>3</v>
      </c>
      <c r="R85" s="9">
        <f>IFERROR(__xludf.DUMMYFUNCTION("""COMPUTED_VALUE"""),4.0)</f>
        <v>4</v>
      </c>
      <c r="S85" s="9">
        <f>IFERROR(__xludf.DUMMYFUNCTION("""COMPUTED_VALUE"""),1.0)</f>
        <v>1</v>
      </c>
      <c r="T85" s="9">
        <f>IFERROR(__xludf.DUMMYFUNCTION("""COMPUTED_VALUE"""),1.0)</f>
        <v>1</v>
      </c>
      <c r="U85" s="9">
        <f>IFERROR(__xludf.DUMMYFUNCTION("""COMPUTED_VALUE"""),4.0)</f>
        <v>4</v>
      </c>
      <c r="V85" s="9">
        <f>IFERROR(__xludf.DUMMYFUNCTION("""COMPUTED_VALUE"""),5.0)</f>
        <v>5</v>
      </c>
      <c r="W85" s="9">
        <f>IFERROR(__xludf.DUMMYFUNCTION("""COMPUTED_VALUE"""),1.0)</f>
        <v>1</v>
      </c>
      <c r="X85" s="9">
        <f>IFERROR(__xludf.DUMMYFUNCTION("""COMPUTED_VALUE"""),4.0)</f>
        <v>4</v>
      </c>
      <c r="Y85" s="9">
        <f>IFERROR(__xludf.DUMMYFUNCTION("""COMPUTED_VALUE"""),5.0)</f>
        <v>5</v>
      </c>
      <c r="Z85" s="9">
        <f>IFERROR(__xludf.DUMMYFUNCTION("""COMPUTED_VALUE"""),5.0)</f>
        <v>5</v>
      </c>
      <c r="AA85" s="9">
        <f>IFERROR(__xludf.DUMMYFUNCTION("""COMPUTED_VALUE"""),4.0)</f>
        <v>4</v>
      </c>
      <c r="AB85" s="9">
        <f>IFERROR(__xludf.DUMMYFUNCTION("""COMPUTED_VALUE"""),4.0)</f>
        <v>4</v>
      </c>
      <c r="AC85" s="9">
        <f>IFERROR(__xludf.DUMMYFUNCTION("""COMPUTED_VALUE"""),5.0)</f>
        <v>5</v>
      </c>
      <c r="AD85" s="9">
        <f>IFERROR(__xludf.DUMMYFUNCTION("""COMPUTED_VALUE"""),4.0)</f>
        <v>4</v>
      </c>
      <c r="AE85" s="9">
        <f>IFERROR(__xludf.DUMMYFUNCTION("""COMPUTED_VALUE"""),4.0)</f>
        <v>4</v>
      </c>
      <c r="AF85" s="9">
        <f>IFERROR(__xludf.DUMMYFUNCTION("""COMPUTED_VALUE"""),5.0)</f>
        <v>5</v>
      </c>
      <c r="AG85" s="9">
        <f>IFERROR(__xludf.DUMMYFUNCTION("""COMPUTED_VALUE"""),5.0)</f>
        <v>5</v>
      </c>
      <c r="AH85" s="42"/>
      <c r="AI85" s="42"/>
      <c r="AJ85" s="42"/>
      <c r="AK85" s="42"/>
      <c r="AL85" s="42"/>
      <c r="AM85" s="42"/>
      <c r="AN85" s="42"/>
      <c r="AO85" s="42"/>
    </row>
    <row r="86">
      <c r="A86" s="37">
        <v>85.0</v>
      </c>
      <c r="B86" s="9">
        <f>IFERROR(__xludf.DUMMYFUNCTION("""COMPUTED_VALUE"""),2.0)</f>
        <v>2</v>
      </c>
      <c r="C86" s="9">
        <f>IFERROR(__xludf.DUMMYFUNCTION("""COMPUTED_VALUE"""),3.0)</f>
        <v>3</v>
      </c>
      <c r="D86" s="9">
        <f>IFERROR(__xludf.DUMMYFUNCTION("""COMPUTED_VALUE"""),5.0)</f>
        <v>5</v>
      </c>
      <c r="E86" s="9">
        <f>IFERROR(__xludf.DUMMYFUNCTION("""COMPUTED_VALUE"""),5.0)</f>
        <v>5</v>
      </c>
      <c r="F86" s="9">
        <f>IFERROR(__xludf.DUMMYFUNCTION("""COMPUTED_VALUE"""),3.0)</f>
        <v>3</v>
      </c>
      <c r="G86" s="9">
        <f>IFERROR(__xludf.DUMMYFUNCTION("""COMPUTED_VALUE"""),2.0)</f>
        <v>2</v>
      </c>
      <c r="H86" s="9">
        <f>IFERROR(__xludf.DUMMYFUNCTION("""COMPUTED_VALUE"""),3.0)</f>
        <v>3</v>
      </c>
      <c r="I86" s="9">
        <f>IFERROR(__xludf.DUMMYFUNCTION("""COMPUTED_VALUE"""),2.0)</f>
        <v>2</v>
      </c>
      <c r="J86" s="9">
        <f>IFERROR(__xludf.DUMMYFUNCTION("""COMPUTED_VALUE"""),3.0)</f>
        <v>3</v>
      </c>
      <c r="K86" s="9">
        <f>IFERROR(__xludf.DUMMYFUNCTION("""COMPUTED_VALUE"""),5.0)</f>
        <v>5</v>
      </c>
      <c r="L86" s="9">
        <f>IFERROR(__xludf.DUMMYFUNCTION("""COMPUTED_VALUE"""),4.0)</f>
        <v>4</v>
      </c>
      <c r="M86" s="9">
        <f>IFERROR(__xludf.DUMMYFUNCTION("""COMPUTED_VALUE"""),4.0)</f>
        <v>4</v>
      </c>
      <c r="N86" s="9">
        <f>IFERROR(__xludf.DUMMYFUNCTION("""COMPUTED_VALUE"""),2.0)</f>
        <v>2</v>
      </c>
      <c r="O86" s="9">
        <f>IFERROR(__xludf.DUMMYFUNCTION("""COMPUTED_VALUE"""),5.0)</f>
        <v>5</v>
      </c>
      <c r="P86" s="9">
        <f>IFERROR(__xludf.DUMMYFUNCTION("""COMPUTED_VALUE"""),5.0)</f>
        <v>5</v>
      </c>
      <c r="Q86" s="9">
        <f>IFERROR(__xludf.DUMMYFUNCTION("""COMPUTED_VALUE"""),5.0)</f>
        <v>5</v>
      </c>
      <c r="R86" s="9">
        <f>IFERROR(__xludf.DUMMYFUNCTION("""COMPUTED_VALUE"""),5.0)</f>
        <v>5</v>
      </c>
      <c r="S86" s="9">
        <f>IFERROR(__xludf.DUMMYFUNCTION("""COMPUTED_VALUE"""),4.0)</f>
        <v>4</v>
      </c>
      <c r="T86" s="9">
        <f>IFERROR(__xludf.DUMMYFUNCTION("""COMPUTED_VALUE"""),1.0)</f>
        <v>1</v>
      </c>
      <c r="U86" s="9">
        <f>IFERROR(__xludf.DUMMYFUNCTION("""COMPUTED_VALUE"""),3.0)</f>
        <v>3</v>
      </c>
      <c r="V86" s="9">
        <f>IFERROR(__xludf.DUMMYFUNCTION("""COMPUTED_VALUE"""),5.0)</f>
        <v>5</v>
      </c>
      <c r="W86" s="9">
        <f>IFERROR(__xludf.DUMMYFUNCTION("""COMPUTED_VALUE"""),1.0)</f>
        <v>1</v>
      </c>
      <c r="X86" s="9">
        <f>IFERROR(__xludf.DUMMYFUNCTION("""COMPUTED_VALUE"""),4.0)</f>
        <v>4</v>
      </c>
      <c r="Y86" s="9">
        <f>IFERROR(__xludf.DUMMYFUNCTION("""COMPUTED_VALUE"""),4.0)</f>
        <v>4</v>
      </c>
      <c r="Z86" s="9">
        <f>IFERROR(__xludf.DUMMYFUNCTION("""COMPUTED_VALUE"""),4.0)</f>
        <v>4</v>
      </c>
      <c r="AA86" s="9">
        <f>IFERROR(__xludf.DUMMYFUNCTION("""COMPUTED_VALUE"""),5.0)</f>
        <v>5</v>
      </c>
      <c r="AB86" s="9">
        <f>IFERROR(__xludf.DUMMYFUNCTION("""COMPUTED_VALUE"""),5.0)</f>
        <v>5</v>
      </c>
      <c r="AC86" s="9">
        <f>IFERROR(__xludf.DUMMYFUNCTION("""COMPUTED_VALUE"""),5.0)</f>
        <v>5</v>
      </c>
      <c r="AD86" s="9">
        <f>IFERROR(__xludf.DUMMYFUNCTION("""COMPUTED_VALUE"""),3.0)</f>
        <v>3</v>
      </c>
      <c r="AE86" s="9">
        <f>IFERROR(__xludf.DUMMYFUNCTION("""COMPUTED_VALUE"""),4.0)</f>
        <v>4</v>
      </c>
      <c r="AF86" s="9">
        <f>IFERROR(__xludf.DUMMYFUNCTION("""COMPUTED_VALUE"""),5.0)</f>
        <v>5</v>
      </c>
      <c r="AG86" s="9">
        <f>IFERROR(__xludf.DUMMYFUNCTION("""COMPUTED_VALUE"""),5.0)</f>
        <v>5</v>
      </c>
      <c r="AH86" s="42"/>
      <c r="AI86" s="42"/>
      <c r="AJ86" s="42"/>
      <c r="AK86" s="42"/>
      <c r="AL86" s="42"/>
      <c r="AM86" s="42"/>
      <c r="AN86" s="42"/>
      <c r="AO86" s="42"/>
    </row>
    <row r="87">
      <c r="A87" s="37">
        <v>86.0</v>
      </c>
      <c r="B87" s="9">
        <f>IFERROR(__xludf.DUMMYFUNCTION("""COMPUTED_VALUE"""),2.0)</f>
        <v>2</v>
      </c>
      <c r="C87" s="9">
        <f>IFERROR(__xludf.DUMMYFUNCTION("""COMPUTED_VALUE"""),5.0)</f>
        <v>5</v>
      </c>
      <c r="D87" s="9">
        <f>IFERROR(__xludf.DUMMYFUNCTION("""COMPUTED_VALUE"""),5.0)</f>
        <v>5</v>
      </c>
      <c r="E87" s="9">
        <f>IFERROR(__xludf.DUMMYFUNCTION("""COMPUTED_VALUE"""),5.0)</f>
        <v>5</v>
      </c>
      <c r="F87" s="9">
        <f>IFERROR(__xludf.DUMMYFUNCTION("""COMPUTED_VALUE"""),5.0)</f>
        <v>5</v>
      </c>
      <c r="G87" s="9">
        <f>IFERROR(__xludf.DUMMYFUNCTION("""COMPUTED_VALUE"""),4.0)</f>
        <v>4</v>
      </c>
      <c r="H87" s="9">
        <f>IFERROR(__xludf.DUMMYFUNCTION("""COMPUTED_VALUE"""),4.0)</f>
        <v>4</v>
      </c>
      <c r="I87" s="9">
        <f>IFERROR(__xludf.DUMMYFUNCTION("""COMPUTED_VALUE"""),4.0)</f>
        <v>4</v>
      </c>
      <c r="J87" s="9">
        <f>IFERROR(__xludf.DUMMYFUNCTION("""COMPUTED_VALUE"""),5.0)</f>
        <v>5</v>
      </c>
      <c r="K87" s="9">
        <f>IFERROR(__xludf.DUMMYFUNCTION("""COMPUTED_VALUE"""),5.0)</f>
        <v>5</v>
      </c>
      <c r="L87" s="9">
        <f>IFERROR(__xludf.DUMMYFUNCTION("""COMPUTED_VALUE"""),4.0)</f>
        <v>4</v>
      </c>
      <c r="M87" s="9">
        <f>IFERROR(__xludf.DUMMYFUNCTION("""COMPUTED_VALUE"""),5.0)</f>
        <v>5</v>
      </c>
      <c r="N87" s="9">
        <f>IFERROR(__xludf.DUMMYFUNCTION("""COMPUTED_VALUE"""),4.0)</f>
        <v>4</v>
      </c>
      <c r="O87" s="9">
        <f>IFERROR(__xludf.DUMMYFUNCTION("""COMPUTED_VALUE"""),5.0)</f>
        <v>5</v>
      </c>
      <c r="P87" s="9">
        <f>IFERROR(__xludf.DUMMYFUNCTION("""COMPUTED_VALUE"""),5.0)</f>
        <v>5</v>
      </c>
      <c r="Q87" s="9">
        <f>IFERROR(__xludf.DUMMYFUNCTION("""COMPUTED_VALUE"""),3.0)</f>
        <v>3</v>
      </c>
      <c r="R87" s="9">
        <f>IFERROR(__xludf.DUMMYFUNCTION("""COMPUTED_VALUE"""),4.0)</f>
        <v>4</v>
      </c>
      <c r="S87" s="9">
        <f>IFERROR(__xludf.DUMMYFUNCTION("""COMPUTED_VALUE"""),2.0)</f>
        <v>2</v>
      </c>
      <c r="T87" s="9">
        <f>IFERROR(__xludf.DUMMYFUNCTION("""COMPUTED_VALUE"""),2.0)</f>
        <v>2</v>
      </c>
      <c r="U87" s="9">
        <f>IFERROR(__xludf.DUMMYFUNCTION("""COMPUTED_VALUE"""),4.0)</f>
        <v>4</v>
      </c>
      <c r="V87" s="9">
        <f>IFERROR(__xludf.DUMMYFUNCTION("""COMPUTED_VALUE"""),4.0)</f>
        <v>4</v>
      </c>
      <c r="W87" s="9">
        <f>IFERROR(__xludf.DUMMYFUNCTION("""COMPUTED_VALUE"""),4.0)</f>
        <v>4</v>
      </c>
      <c r="X87" s="9">
        <f>IFERROR(__xludf.DUMMYFUNCTION("""COMPUTED_VALUE"""),3.0)</f>
        <v>3</v>
      </c>
      <c r="Y87" s="9">
        <f>IFERROR(__xludf.DUMMYFUNCTION("""COMPUTED_VALUE"""),4.0)</f>
        <v>4</v>
      </c>
      <c r="Z87" s="9">
        <f>IFERROR(__xludf.DUMMYFUNCTION("""COMPUTED_VALUE"""),5.0)</f>
        <v>5</v>
      </c>
      <c r="AA87" s="9">
        <f>IFERROR(__xludf.DUMMYFUNCTION("""COMPUTED_VALUE"""),5.0)</f>
        <v>5</v>
      </c>
      <c r="AB87" s="9">
        <f>IFERROR(__xludf.DUMMYFUNCTION("""COMPUTED_VALUE"""),4.0)</f>
        <v>4</v>
      </c>
      <c r="AC87" s="9">
        <f>IFERROR(__xludf.DUMMYFUNCTION("""COMPUTED_VALUE"""),4.0)</f>
        <v>4</v>
      </c>
      <c r="AD87" s="9">
        <f>IFERROR(__xludf.DUMMYFUNCTION("""COMPUTED_VALUE"""),4.0)</f>
        <v>4</v>
      </c>
      <c r="AE87" s="9">
        <f>IFERROR(__xludf.DUMMYFUNCTION("""COMPUTED_VALUE"""),4.0)</f>
        <v>4</v>
      </c>
      <c r="AF87" s="9">
        <f>IFERROR(__xludf.DUMMYFUNCTION("""COMPUTED_VALUE"""),4.0)</f>
        <v>4</v>
      </c>
      <c r="AG87" s="9">
        <f>IFERROR(__xludf.DUMMYFUNCTION("""COMPUTED_VALUE"""),4.0)</f>
        <v>4</v>
      </c>
      <c r="AH87" s="42"/>
      <c r="AI87" s="42"/>
      <c r="AJ87" s="42"/>
      <c r="AK87" s="42"/>
      <c r="AL87" s="42"/>
      <c r="AM87" s="42"/>
      <c r="AN87" s="42"/>
      <c r="AO87" s="42"/>
    </row>
    <row r="88">
      <c r="A88" s="37">
        <v>87.0</v>
      </c>
      <c r="B88" s="9">
        <f>IFERROR(__xludf.DUMMYFUNCTION("""COMPUTED_VALUE"""),5.0)</f>
        <v>5</v>
      </c>
      <c r="C88" s="9">
        <f>IFERROR(__xludf.DUMMYFUNCTION("""COMPUTED_VALUE"""),5.0)</f>
        <v>5</v>
      </c>
      <c r="D88" s="9">
        <f>IFERROR(__xludf.DUMMYFUNCTION("""COMPUTED_VALUE"""),5.0)</f>
        <v>5</v>
      </c>
      <c r="E88" s="9">
        <f>IFERROR(__xludf.DUMMYFUNCTION("""COMPUTED_VALUE"""),4.0)</f>
        <v>4</v>
      </c>
      <c r="F88" s="9">
        <f>IFERROR(__xludf.DUMMYFUNCTION("""COMPUTED_VALUE"""),1.0)</f>
        <v>1</v>
      </c>
      <c r="G88" s="9">
        <f>IFERROR(__xludf.DUMMYFUNCTION("""COMPUTED_VALUE"""),3.0)</f>
        <v>3</v>
      </c>
      <c r="H88" s="9">
        <f>IFERROR(__xludf.DUMMYFUNCTION("""COMPUTED_VALUE"""),3.0)</f>
        <v>3</v>
      </c>
      <c r="I88" s="9">
        <f>IFERROR(__xludf.DUMMYFUNCTION("""COMPUTED_VALUE"""),3.0)</f>
        <v>3</v>
      </c>
      <c r="J88" s="9">
        <f>IFERROR(__xludf.DUMMYFUNCTION("""COMPUTED_VALUE"""),4.0)</f>
        <v>4</v>
      </c>
      <c r="K88" s="9">
        <f>IFERROR(__xludf.DUMMYFUNCTION("""COMPUTED_VALUE"""),4.0)</f>
        <v>4</v>
      </c>
      <c r="L88" s="9">
        <f>IFERROR(__xludf.DUMMYFUNCTION("""COMPUTED_VALUE"""),3.0)</f>
        <v>3</v>
      </c>
      <c r="M88" s="9">
        <f>IFERROR(__xludf.DUMMYFUNCTION("""COMPUTED_VALUE"""),5.0)</f>
        <v>5</v>
      </c>
      <c r="N88" s="9">
        <f>IFERROR(__xludf.DUMMYFUNCTION("""COMPUTED_VALUE"""),2.0)</f>
        <v>2</v>
      </c>
      <c r="O88" s="9">
        <f>IFERROR(__xludf.DUMMYFUNCTION("""COMPUTED_VALUE"""),5.0)</f>
        <v>5</v>
      </c>
      <c r="P88" s="9">
        <f>IFERROR(__xludf.DUMMYFUNCTION("""COMPUTED_VALUE"""),5.0)</f>
        <v>5</v>
      </c>
      <c r="Q88" s="9">
        <f>IFERROR(__xludf.DUMMYFUNCTION("""COMPUTED_VALUE"""),5.0)</f>
        <v>5</v>
      </c>
      <c r="R88" s="9">
        <f>IFERROR(__xludf.DUMMYFUNCTION("""COMPUTED_VALUE"""),5.0)</f>
        <v>5</v>
      </c>
      <c r="S88" s="9">
        <f>IFERROR(__xludf.DUMMYFUNCTION("""COMPUTED_VALUE"""),1.0)</f>
        <v>1</v>
      </c>
      <c r="T88" s="9">
        <f>IFERROR(__xludf.DUMMYFUNCTION("""COMPUTED_VALUE"""),1.0)</f>
        <v>1</v>
      </c>
      <c r="U88" s="9">
        <f>IFERROR(__xludf.DUMMYFUNCTION("""COMPUTED_VALUE"""),5.0)</f>
        <v>5</v>
      </c>
      <c r="V88" s="9">
        <f>IFERROR(__xludf.DUMMYFUNCTION("""COMPUTED_VALUE"""),5.0)</f>
        <v>5</v>
      </c>
      <c r="W88" s="9">
        <f>IFERROR(__xludf.DUMMYFUNCTION("""COMPUTED_VALUE"""),3.0)</f>
        <v>3</v>
      </c>
      <c r="X88" s="9">
        <f>IFERROR(__xludf.DUMMYFUNCTION("""COMPUTED_VALUE"""),5.0)</f>
        <v>5</v>
      </c>
      <c r="Y88" s="9">
        <f>IFERROR(__xludf.DUMMYFUNCTION("""COMPUTED_VALUE"""),5.0)</f>
        <v>5</v>
      </c>
      <c r="Z88" s="9">
        <f>IFERROR(__xludf.DUMMYFUNCTION("""COMPUTED_VALUE"""),3.0)</f>
        <v>3</v>
      </c>
      <c r="AA88" s="9">
        <f>IFERROR(__xludf.DUMMYFUNCTION("""COMPUTED_VALUE"""),5.0)</f>
        <v>5</v>
      </c>
      <c r="AB88" s="9">
        <f>IFERROR(__xludf.DUMMYFUNCTION("""COMPUTED_VALUE"""),4.0)</f>
        <v>4</v>
      </c>
      <c r="AC88" s="9">
        <f>IFERROR(__xludf.DUMMYFUNCTION("""COMPUTED_VALUE"""),3.0)</f>
        <v>3</v>
      </c>
      <c r="AD88" s="9">
        <f>IFERROR(__xludf.DUMMYFUNCTION("""COMPUTED_VALUE"""),2.0)</f>
        <v>2</v>
      </c>
      <c r="AE88" s="9">
        <f>IFERROR(__xludf.DUMMYFUNCTION("""COMPUTED_VALUE"""),4.0)</f>
        <v>4</v>
      </c>
      <c r="AF88" s="9">
        <f>IFERROR(__xludf.DUMMYFUNCTION("""COMPUTED_VALUE"""),3.0)</f>
        <v>3</v>
      </c>
      <c r="AG88" s="9">
        <f>IFERROR(__xludf.DUMMYFUNCTION("""COMPUTED_VALUE"""),3.0)</f>
        <v>3</v>
      </c>
      <c r="AH88" s="42"/>
      <c r="AI88" s="42"/>
      <c r="AJ88" s="42"/>
      <c r="AK88" s="42"/>
      <c r="AL88" s="42"/>
      <c r="AM88" s="42"/>
      <c r="AN88" s="42"/>
      <c r="AO88" s="42"/>
    </row>
    <row r="89">
      <c r="A89" s="37">
        <v>88.0</v>
      </c>
      <c r="B89" s="9">
        <f>IFERROR(__xludf.DUMMYFUNCTION("""COMPUTED_VALUE"""),3.0)</f>
        <v>3</v>
      </c>
      <c r="C89" s="9">
        <f>IFERROR(__xludf.DUMMYFUNCTION("""COMPUTED_VALUE"""),4.0)</f>
        <v>4</v>
      </c>
      <c r="D89" s="9">
        <f>IFERROR(__xludf.DUMMYFUNCTION("""COMPUTED_VALUE"""),5.0)</f>
        <v>5</v>
      </c>
      <c r="E89" s="9">
        <f>IFERROR(__xludf.DUMMYFUNCTION("""COMPUTED_VALUE"""),5.0)</f>
        <v>5</v>
      </c>
      <c r="F89" s="9">
        <f>IFERROR(__xludf.DUMMYFUNCTION("""COMPUTED_VALUE"""),4.0)</f>
        <v>4</v>
      </c>
      <c r="G89" s="9">
        <f>IFERROR(__xludf.DUMMYFUNCTION("""COMPUTED_VALUE"""),4.0)</f>
        <v>4</v>
      </c>
      <c r="H89" s="9">
        <f>IFERROR(__xludf.DUMMYFUNCTION("""COMPUTED_VALUE"""),4.0)</f>
        <v>4</v>
      </c>
      <c r="I89" s="9">
        <f>IFERROR(__xludf.DUMMYFUNCTION("""COMPUTED_VALUE"""),4.0)</f>
        <v>4</v>
      </c>
      <c r="J89" s="9">
        <f>IFERROR(__xludf.DUMMYFUNCTION("""COMPUTED_VALUE"""),3.0)</f>
        <v>3</v>
      </c>
      <c r="K89" s="9">
        <f>IFERROR(__xludf.DUMMYFUNCTION("""COMPUTED_VALUE"""),5.0)</f>
        <v>5</v>
      </c>
      <c r="L89" s="9">
        <f>IFERROR(__xludf.DUMMYFUNCTION("""COMPUTED_VALUE"""),5.0)</f>
        <v>5</v>
      </c>
      <c r="M89" s="9">
        <f>IFERROR(__xludf.DUMMYFUNCTION("""COMPUTED_VALUE"""),5.0)</f>
        <v>5</v>
      </c>
      <c r="N89" s="9">
        <f>IFERROR(__xludf.DUMMYFUNCTION("""COMPUTED_VALUE"""),5.0)</f>
        <v>5</v>
      </c>
      <c r="O89" s="9">
        <f>IFERROR(__xludf.DUMMYFUNCTION("""COMPUTED_VALUE"""),5.0)</f>
        <v>5</v>
      </c>
      <c r="P89" s="9">
        <f>IFERROR(__xludf.DUMMYFUNCTION("""COMPUTED_VALUE"""),5.0)</f>
        <v>5</v>
      </c>
      <c r="Q89" s="9">
        <f>IFERROR(__xludf.DUMMYFUNCTION("""COMPUTED_VALUE"""),4.0)</f>
        <v>4</v>
      </c>
      <c r="R89" s="9">
        <f>IFERROR(__xludf.DUMMYFUNCTION("""COMPUTED_VALUE"""),5.0)</f>
        <v>5</v>
      </c>
      <c r="S89" s="9">
        <f>IFERROR(__xludf.DUMMYFUNCTION("""COMPUTED_VALUE"""),4.0)</f>
        <v>4</v>
      </c>
      <c r="T89" s="9">
        <f>IFERROR(__xludf.DUMMYFUNCTION("""COMPUTED_VALUE"""),4.0)</f>
        <v>4</v>
      </c>
      <c r="U89" s="9">
        <f>IFERROR(__xludf.DUMMYFUNCTION("""COMPUTED_VALUE"""),4.0)</f>
        <v>4</v>
      </c>
      <c r="V89" s="9">
        <f>IFERROR(__xludf.DUMMYFUNCTION("""COMPUTED_VALUE"""),5.0)</f>
        <v>5</v>
      </c>
      <c r="W89" s="9">
        <f>IFERROR(__xludf.DUMMYFUNCTION("""COMPUTED_VALUE"""),4.0)</f>
        <v>4</v>
      </c>
      <c r="X89" s="9">
        <f>IFERROR(__xludf.DUMMYFUNCTION("""COMPUTED_VALUE"""),3.0)</f>
        <v>3</v>
      </c>
      <c r="Y89" s="9">
        <f>IFERROR(__xludf.DUMMYFUNCTION("""COMPUTED_VALUE"""),4.0)</f>
        <v>4</v>
      </c>
      <c r="Z89" s="9">
        <f>IFERROR(__xludf.DUMMYFUNCTION("""COMPUTED_VALUE"""),4.0)</f>
        <v>4</v>
      </c>
      <c r="AA89" s="9">
        <f>IFERROR(__xludf.DUMMYFUNCTION("""COMPUTED_VALUE"""),5.0)</f>
        <v>5</v>
      </c>
      <c r="AB89" s="9">
        <f>IFERROR(__xludf.DUMMYFUNCTION("""COMPUTED_VALUE"""),5.0)</f>
        <v>5</v>
      </c>
      <c r="AC89" s="9">
        <f>IFERROR(__xludf.DUMMYFUNCTION("""COMPUTED_VALUE"""),5.0)</f>
        <v>5</v>
      </c>
      <c r="AD89" s="9">
        <f>IFERROR(__xludf.DUMMYFUNCTION("""COMPUTED_VALUE"""),4.0)</f>
        <v>4</v>
      </c>
      <c r="AE89" s="9">
        <f>IFERROR(__xludf.DUMMYFUNCTION("""COMPUTED_VALUE"""),5.0)</f>
        <v>5</v>
      </c>
      <c r="AF89" s="9">
        <f>IFERROR(__xludf.DUMMYFUNCTION("""COMPUTED_VALUE"""),5.0)</f>
        <v>5</v>
      </c>
      <c r="AG89" s="9">
        <f>IFERROR(__xludf.DUMMYFUNCTION("""COMPUTED_VALUE"""),5.0)</f>
        <v>5</v>
      </c>
      <c r="AH89" s="42"/>
      <c r="AI89" s="42"/>
      <c r="AJ89" s="42"/>
      <c r="AK89" s="42"/>
      <c r="AL89" s="42"/>
      <c r="AM89" s="42"/>
      <c r="AN89" s="42"/>
      <c r="AO89" s="42"/>
    </row>
    <row r="90">
      <c r="A90" s="37">
        <v>89.0</v>
      </c>
      <c r="B90" s="9">
        <f>IFERROR(__xludf.DUMMYFUNCTION("""COMPUTED_VALUE"""),3.0)</f>
        <v>3</v>
      </c>
      <c r="C90" s="9">
        <f>IFERROR(__xludf.DUMMYFUNCTION("""COMPUTED_VALUE"""),3.0)</f>
        <v>3</v>
      </c>
      <c r="D90" s="9">
        <f>IFERROR(__xludf.DUMMYFUNCTION("""COMPUTED_VALUE"""),5.0)</f>
        <v>5</v>
      </c>
      <c r="E90" s="9">
        <f>IFERROR(__xludf.DUMMYFUNCTION("""COMPUTED_VALUE"""),3.0)</f>
        <v>3</v>
      </c>
      <c r="F90" s="9">
        <f>IFERROR(__xludf.DUMMYFUNCTION("""COMPUTED_VALUE"""),1.0)</f>
        <v>1</v>
      </c>
      <c r="G90" s="9">
        <f>IFERROR(__xludf.DUMMYFUNCTION("""COMPUTED_VALUE"""),3.0)</f>
        <v>3</v>
      </c>
      <c r="H90" s="9">
        <f>IFERROR(__xludf.DUMMYFUNCTION("""COMPUTED_VALUE"""),1.0)</f>
        <v>1</v>
      </c>
      <c r="I90" s="9">
        <f>IFERROR(__xludf.DUMMYFUNCTION("""COMPUTED_VALUE"""),4.0)</f>
        <v>4</v>
      </c>
      <c r="J90" s="9">
        <f>IFERROR(__xludf.DUMMYFUNCTION("""COMPUTED_VALUE"""),1.0)</f>
        <v>1</v>
      </c>
      <c r="K90" s="9">
        <f>IFERROR(__xludf.DUMMYFUNCTION("""COMPUTED_VALUE"""),5.0)</f>
        <v>5</v>
      </c>
      <c r="L90" s="9">
        <f>IFERROR(__xludf.DUMMYFUNCTION("""COMPUTED_VALUE"""),5.0)</f>
        <v>5</v>
      </c>
      <c r="M90" s="9">
        <f>IFERROR(__xludf.DUMMYFUNCTION("""COMPUTED_VALUE"""),3.0)</f>
        <v>3</v>
      </c>
      <c r="N90" s="9">
        <f>IFERROR(__xludf.DUMMYFUNCTION("""COMPUTED_VALUE"""),3.0)</f>
        <v>3</v>
      </c>
      <c r="O90" s="9">
        <f>IFERROR(__xludf.DUMMYFUNCTION("""COMPUTED_VALUE"""),5.0)</f>
        <v>5</v>
      </c>
      <c r="P90" s="9">
        <f>IFERROR(__xludf.DUMMYFUNCTION("""COMPUTED_VALUE"""),5.0)</f>
        <v>5</v>
      </c>
      <c r="Q90" s="9">
        <f>IFERROR(__xludf.DUMMYFUNCTION("""COMPUTED_VALUE"""),5.0)</f>
        <v>5</v>
      </c>
      <c r="R90" s="9">
        <f>IFERROR(__xludf.DUMMYFUNCTION("""COMPUTED_VALUE"""),5.0)</f>
        <v>5</v>
      </c>
      <c r="S90" s="9">
        <f>IFERROR(__xludf.DUMMYFUNCTION("""COMPUTED_VALUE"""),1.0)</f>
        <v>1</v>
      </c>
      <c r="T90" s="9">
        <f>IFERROR(__xludf.DUMMYFUNCTION("""COMPUTED_VALUE"""),1.0)</f>
        <v>1</v>
      </c>
      <c r="U90" s="9">
        <f>IFERROR(__xludf.DUMMYFUNCTION("""COMPUTED_VALUE"""),3.0)</f>
        <v>3</v>
      </c>
      <c r="V90" s="9">
        <f>IFERROR(__xludf.DUMMYFUNCTION("""COMPUTED_VALUE"""),4.0)</f>
        <v>4</v>
      </c>
      <c r="W90" s="9">
        <f>IFERROR(__xludf.DUMMYFUNCTION("""COMPUTED_VALUE"""),2.0)</f>
        <v>2</v>
      </c>
      <c r="X90" s="9">
        <f>IFERROR(__xludf.DUMMYFUNCTION("""COMPUTED_VALUE"""),5.0)</f>
        <v>5</v>
      </c>
      <c r="Y90" s="9">
        <f>IFERROR(__xludf.DUMMYFUNCTION("""COMPUTED_VALUE"""),5.0)</f>
        <v>5</v>
      </c>
      <c r="Z90" s="9">
        <f>IFERROR(__xludf.DUMMYFUNCTION("""COMPUTED_VALUE"""),4.0)</f>
        <v>4</v>
      </c>
      <c r="AA90" s="9">
        <f>IFERROR(__xludf.DUMMYFUNCTION("""COMPUTED_VALUE"""),5.0)</f>
        <v>5</v>
      </c>
      <c r="AB90" s="9">
        <f>IFERROR(__xludf.DUMMYFUNCTION("""COMPUTED_VALUE"""),5.0)</f>
        <v>5</v>
      </c>
      <c r="AC90" s="9">
        <f>IFERROR(__xludf.DUMMYFUNCTION("""COMPUTED_VALUE"""),5.0)</f>
        <v>5</v>
      </c>
      <c r="AD90" s="9">
        <f>IFERROR(__xludf.DUMMYFUNCTION("""COMPUTED_VALUE"""),3.0)</f>
        <v>3</v>
      </c>
      <c r="AE90" s="9">
        <f>IFERROR(__xludf.DUMMYFUNCTION("""COMPUTED_VALUE"""),5.0)</f>
        <v>5</v>
      </c>
      <c r="AF90" s="9">
        <f>IFERROR(__xludf.DUMMYFUNCTION("""COMPUTED_VALUE"""),5.0)</f>
        <v>5</v>
      </c>
      <c r="AG90" s="9">
        <f>IFERROR(__xludf.DUMMYFUNCTION("""COMPUTED_VALUE"""),5.0)</f>
        <v>5</v>
      </c>
      <c r="AH90" s="42"/>
      <c r="AI90" s="42"/>
      <c r="AJ90" s="42"/>
      <c r="AK90" s="42"/>
      <c r="AL90" s="42"/>
      <c r="AM90" s="42"/>
      <c r="AN90" s="42"/>
      <c r="AO90" s="42"/>
    </row>
    <row r="91">
      <c r="A91" s="37">
        <v>90.0</v>
      </c>
      <c r="B91" s="9">
        <f>IFERROR(__xludf.DUMMYFUNCTION("""COMPUTED_VALUE"""),4.0)</f>
        <v>4</v>
      </c>
      <c r="C91" s="9">
        <f>IFERROR(__xludf.DUMMYFUNCTION("""COMPUTED_VALUE"""),4.0)</f>
        <v>4</v>
      </c>
      <c r="D91" s="9">
        <f>IFERROR(__xludf.DUMMYFUNCTION("""COMPUTED_VALUE"""),5.0)</f>
        <v>5</v>
      </c>
      <c r="E91" s="9">
        <f>IFERROR(__xludf.DUMMYFUNCTION("""COMPUTED_VALUE"""),3.0)</f>
        <v>3</v>
      </c>
      <c r="F91" s="9">
        <f>IFERROR(__xludf.DUMMYFUNCTION("""COMPUTED_VALUE"""),2.0)</f>
        <v>2</v>
      </c>
      <c r="G91" s="9">
        <f>IFERROR(__xludf.DUMMYFUNCTION("""COMPUTED_VALUE"""),3.0)</f>
        <v>3</v>
      </c>
      <c r="H91" s="9">
        <f>IFERROR(__xludf.DUMMYFUNCTION("""COMPUTED_VALUE"""),4.0)</f>
        <v>4</v>
      </c>
      <c r="I91" s="9">
        <f>IFERROR(__xludf.DUMMYFUNCTION("""COMPUTED_VALUE"""),4.0)</f>
        <v>4</v>
      </c>
      <c r="J91" s="9">
        <f>IFERROR(__xludf.DUMMYFUNCTION("""COMPUTED_VALUE"""),4.0)</f>
        <v>4</v>
      </c>
      <c r="K91" s="9">
        <f>IFERROR(__xludf.DUMMYFUNCTION("""COMPUTED_VALUE"""),5.0)</f>
        <v>5</v>
      </c>
      <c r="L91" s="9">
        <f>IFERROR(__xludf.DUMMYFUNCTION("""COMPUTED_VALUE"""),4.0)</f>
        <v>4</v>
      </c>
      <c r="M91" s="9">
        <f>IFERROR(__xludf.DUMMYFUNCTION("""COMPUTED_VALUE"""),3.0)</f>
        <v>3</v>
      </c>
      <c r="N91" s="9">
        <f>IFERROR(__xludf.DUMMYFUNCTION("""COMPUTED_VALUE"""),3.0)</f>
        <v>3</v>
      </c>
      <c r="O91" s="9">
        <f>IFERROR(__xludf.DUMMYFUNCTION("""COMPUTED_VALUE"""),5.0)</f>
        <v>5</v>
      </c>
      <c r="P91" s="9">
        <f>IFERROR(__xludf.DUMMYFUNCTION("""COMPUTED_VALUE"""),4.0)</f>
        <v>4</v>
      </c>
      <c r="Q91" s="9">
        <f>IFERROR(__xludf.DUMMYFUNCTION("""COMPUTED_VALUE"""),4.0)</f>
        <v>4</v>
      </c>
      <c r="R91" s="9">
        <f>IFERROR(__xludf.DUMMYFUNCTION("""COMPUTED_VALUE"""),5.0)</f>
        <v>5</v>
      </c>
      <c r="S91" s="9">
        <f>IFERROR(__xludf.DUMMYFUNCTION("""COMPUTED_VALUE"""),2.0)</f>
        <v>2</v>
      </c>
      <c r="T91" s="9">
        <f>IFERROR(__xludf.DUMMYFUNCTION("""COMPUTED_VALUE"""),1.0)</f>
        <v>1</v>
      </c>
      <c r="U91" s="9">
        <f>IFERROR(__xludf.DUMMYFUNCTION("""COMPUTED_VALUE"""),3.0)</f>
        <v>3</v>
      </c>
      <c r="V91" s="9">
        <f>IFERROR(__xludf.DUMMYFUNCTION("""COMPUTED_VALUE"""),5.0)</f>
        <v>5</v>
      </c>
      <c r="W91" s="9">
        <f>IFERROR(__xludf.DUMMYFUNCTION("""COMPUTED_VALUE"""),3.0)</f>
        <v>3</v>
      </c>
      <c r="X91" s="9">
        <f>IFERROR(__xludf.DUMMYFUNCTION("""COMPUTED_VALUE"""),3.0)</f>
        <v>3</v>
      </c>
      <c r="Y91" s="9">
        <f>IFERROR(__xludf.DUMMYFUNCTION("""COMPUTED_VALUE"""),4.0)</f>
        <v>4</v>
      </c>
      <c r="Z91" s="9">
        <f>IFERROR(__xludf.DUMMYFUNCTION("""COMPUTED_VALUE"""),4.0)</f>
        <v>4</v>
      </c>
      <c r="AA91" s="9">
        <f>IFERROR(__xludf.DUMMYFUNCTION("""COMPUTED_VALUE"""),5.0)</f>
        <v>5</v>
      </c>
      <c r="AB91" s="9">
        <f>IFERROR(__xludf.DUMMYFUNCTION("""COMPUTED_VALUE"""),5.0)</f>
        <v>5</v>
      </c>
      <c r="AC91" s="9">
        <f>IFERROR(__xludf.DUMMYFUNCTION("""COMPUTED_VALUE"""),5.0)</f>
        <v>5</v>
      </c>
      <c r="AD91" s="9">
        <f>IFERROR(__xludf.DUMMYFUNCTION("""COMPUTED_VALUE"""),3.0)</f>
        <v>3</v>
      </c>
      <c r="AE91" s="9">
        <f>IFERROR(__xludf.DUMMYFUNCTION("""COMPUTED_VALUE"""),5.0)</f>
        <v>5</v>
      </c>
      <c r="AF91" s="9">
        <f>IFERROR(__xludf.DUMMYFUNCTION("""COMPUTED_VALUE"""),5.0)</f>
        <v>5</v>
      </c>
      <c r="AG91" s="9">
        <f>IFERROR(__xludf.DUMMYFUNCTION("""COMPUTED_VALUE"""),5.0)</f>
        <v>5</v>
      </c>
      <c r="AH91" s="42"/>
      <c r="AI91" s="42"/>
      <c r="AJ91" s="42"/>
      <c r="AK91" s="42"/>
      <c r="AL91" s="42"/>
      <c r="AM91" s="42"/>
      <c r="AN91" s="42"/>
      <c r="AO91" s="42"/>
    </row>
    <row r="92">
      <c r="A92" s="37">
        <v>91.0</v>
      </c>
      <c r="B92" s="9">
        <f>IFERROR(__xludf.DUMMYFUNCTION("""COMPUTED_VALUE"""),4.0)</f>
        <v>4</v>
      </c>
      <c r="C92" s="9">
        <f>IFERROR(__xludf.DUMMYFUNCTION("""COMPUTED_VALUE"""),5.0)</f>
        <v>5</v>
      </c>
      <c r="D92" s="9">
        <f>IFERROR(__xludf.DUMMYFUNCTION("""COMPUTED_VALUE"""),5.0)</f>
        <v>5</v>
      </c>
      <c r="E92" s="9">
        <f>IFERROR(__xludf.DUMMYFUNCTION("""COMPUTED_VALUE"""),5.0)</f>
        <v>5</v>
      </c>
      <c r="F92" s="9">
        <f>IFERROR(__xludf.DUMMYFUNCTION("""COMPUTED_VALUE"""),1.0)</f>
        <v>1</v>
      </c>
      <c r="G92" s="9">
        <f>IFERROR(__xludf.DUMMYFUNCTION("""COMPUTED_VALUE"""),3.0)</f>
        <v>3</v>
      </c>
      <c r="H92" s="9">
        <f>IFERROR(__xludf.DUMMYFUNCTION("""COMPUTED_VALUE"""),4.0)</f>
        <v>4</v>
      </c>
      <c r="I92" s="9">
        <f>IFERROR(__xludf.DUMMYFUNCTION("""COMPUTED_VALUE"""),5.0)</f>
        <v>5</v>
      </c>
      <c r="J92" s="9">
        <f>IFERROR(__xludf.DUMMYFUNCTION("""COMPUTED_VALUE"""),4.0)</f>
        <v>4</v>
      </c>
      <c r="K92" s="9">
        <f>IFERROR(__xludf.DUMMYFUNCTION("""COMPUTED_VALUE"""),4.0)</f>
        <v>4</v>
      </c>
      <c r="L92" s="9">
        <f>IFERROR(__xludf.DUMMYFUNCTION("""COMPUTED_VALUE"""),4.0)</f>
        <v>4</v>
      </c>
      <c r="M92" s="9">
        <f>IFERROR(__xludf.DUMMYFUNCTION("""COMPUTED_VALUE"""),5.0)</f>
        <v>5</v>
      </c>
      <c r="N92" s="9">
        <f>IFERROR(__xludf.DUMMYFUNCTION("""COMPUTED_VALUE"""),3.0)</f>
        <v>3</v>
      </c>
      <c r="O92" s="9">
        <f>IFERROR(__xludf.DUMMYFUNCTION("""COMPUTED_VALUE"""),4.0)</f>
        <v>4</v>
      </c>
      <c r="P92" s="9">
        <f>IFERROR(__xludf.DUMMYFUNCTION("""COMPUTED_VALUE"""),4.0)</f>
        <v>4</v>
      </c>
      <c r="Q92" s="9">
        <f>IFERROR(__xludf.DUMMYFUNCTION("""COMPUTED_VALUE"""),5.0)</f>
        <v>5</v>
      </c>
      <c r="R92" s="9">
        <f>IFERROR(__xludf.DUMMYFUNCTION("""COMPUTED_VALUE"""),5.0)</f>
        <v>5</v>
      </c>
      <c r="S92" s="9">
        <f>IFERROR(__xludf.DUMMYFUNCTION("""COMPUTED_VALUE"""),3.0)</f>
        <v>3</v>
      </c>
      <c r="T92" s="9">
        <f>IFERROR(__xludf.DUMMYFUNCTION("""COMPUTED_VALUE"""),1.0)</f>
        <v>1</v>
      </c>
      <c r="U92" s="9">
        <f>IFERROR(__xludf.DUMMYFUNCTION("""COMPUTED_VALUE"""),4.0)</f>
        <v>4</v>
      </c>
      <c r="V92" s="9">
        <f>IFERROR(__xludf.DUMMYFUNCTION("""COMPUTED_VALUE"""),5.0)</f>
        <v>5</v>
      </c>
      <c r="W92" s="9">
        <f>IFERROR(__xludf.DUMMYFUNCTION("""COMPUTED_VALUE"""),5.0)</f>
        <v>5</v>
      </c>
      <c r="X92" s="9">
        <f>IFERROR(__xludf.DUMMYFUNCTION("""COMPUTED_VALUE"""),3.0)</f>
        <v>3</v>
      </c>
      <c r="Y92" s="9">
        <f>IFERROR(__xludf.DUMMYFUNCTION("""COMPUTED_VALUE"""),4.0)</f>
        <v>4</v>
      </c>
      <c r="Z92" s="9">
        <f>IFERROR(__xludf.DUMMYFUNCTION("""COMPUTED_VALUE"""),4.0)</f>
        <v>4</v>
      </c>
      <c r="AA92" s="9">
        <f>IFERROR(__xludf.DUMMYFUNCTION("""COMPUTED_VALUE"""),5.0)</f>
        <v>5</v>
      </c>
      <c r="AB92" s="9">
        <f>IFERROR(__xludf.DUMMYFUNCTION("""COMPUTED_VALUE"""),5.0)</f>
        <v>5</v>
      </c>
      <c r="AC92" s="9">
        <f>IFERROR(__xludf.DUMMYFUNCTION("""COMPUTED_VALUE"""),5.0)</f>
        <v>5</v>
      </c>
      <c r="AD92" s="9">
        <f>IFERROR(__xludf.DUMMYFUNCTION("""COMPUTED_VALUE"""),4.0)</f>
        <v>4</v>
      </c>
      <c r="AE92" s="9">
        <f>IFERROR(__xludf.DUMMYFUNCTION("""COMPUTED_VALUE"""),5.0)</f>
        <v>5</v>
      </c>
      <c r="AF92" s="9">
        <f>IFERROR(__xludf.DUMMYFUNCTION("""COMPUTED_VALUE"""),5.0)</f>
        <v>5</v>
      </c>
      <c r="AG92" s="9">
        <f>IFERROR(__xludf.DUMMYFUNCTION("""COMPUTED_VALUE"""),5.0)</f>
        <v>5</v>
      </c>
      <c r="AH92" s="42"/>
      <c r="AI92" s="42"/>
      <c r="AJ92" s="42"/>
      <c r="AK92" s="42"/>
      <c r="AL92" s="42"/>
      <c r="AM92" s="42"/>
      <c r="AN92" s="42"/>
      <c r="AO92" s="42"/>
    </row>
    <row r="93">
      <c r="A93" s="37">
        <v>92.0</v>
      </c>
      <c r="B93" s="9">
        <f>IFERROR(__xludf.DUMMYFUNCTION("""COMPUTED_VALUE"""),4.0)</f>
        <v>4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>IFERROR(__xludf.DUMMYFUNCTION("""COMPUTED_VALUE"""),5.0)</f>
        <v>5</v>
      </c>
      <c r="F93" s="9">
        <f>IFERROR(__xludf.DUMMYFUNCTION("""COMPUTED_VALUE"""),3.0)</f>
        <v>3</v>
      </c>
      <c r="G93" s="9">
        <f>IFERROR(__xludf.DUMMYFUNCTION("""COMPUTED_VALUE"""),5.0)</f>
        <v>5</v>
      </c>
      <c r="H93" s="9">
        <f>IFERROR(__xludf.DUMMYFUNCTION("""COMPUTED_VALUE"""),5.0)</f>
        <v>5</v>
      </c>
      <c r="I93" s="9">
        <f>IFERROR(__xludf.DUMMYFUNCTION("""COMPUTED_VALUE"""),5.0)</f>
        <v>5</v>
      </c>
      <c r="J93" s="9">
        <f>IFERROR(__xludf.DUMMYFUNCTION("""COMPUTED_VALUE"""),3.0)</f>
        <v>3</v>
      </c>
      <c r="K93" s="9">
        <f>IFERROR(__xludf.DUMMYFUNCTION("""COMPUTED_VALUE"""),5.0)</f>
        <v>5</v>
      </c>
      <c r="L93" s="9">
        <f>IFERROR(__xludf.DUMMYFUNCTION("""COMPUTED_VALUE"""),5.0)</f>
        <v>5</v>
      </c>
      <c r="M93" s="9">
        <f>IFERROR(__xludf.DUMMYFUNCTION("""COMPUTED_VALUE"""),5.0)</f>
        <v>5</v>
      </c>
      <c r="N93" s="9">
        <f>IFERROR(__xludf.DUMMYFUNCTION("""COMPUTED_VALUE"""),5.0)</f>
        <v>5</v>
      </c>
      <c r="O93" s="9">
        <f>IFERROR(__xludf.DUMMYFUNCTION("""COMPUTED_VALUE"""),5.0)</f>
        <v>5</v>
      </c>
      <c r="P93" s="9">
        <f>IFERROR(__xludf.DUMMYFUNCTION("""COMPUTED_VALUE"""),5.0)</f>
        <v>5</v>
      </c>
      <c r="Q93" s="9">
        <f>IFERROR(__xludf.DUMMYFUNCTION("""COMPUTED_VALUE"""),4.0)</f>
        <v>4</v>
      </c>
      <c r="R93" s="9">
        <f>IFERROR(__xludf.DUMMYFUNCTION("""COMPUTED_VALUE"""),5.0)</f>
        <v>5</v>
      </c>
      <c r="S93" s="9">
        <f>IFERROR(__xludf.DUMMYFUNCTION("""COMPUTED_VALUE"""),4.0)</f>
        <v>4</v>
      </c>
      <c r="T93" s="9">
        <f>IFERROR(__xludf.DUMMYFUNCTION("""COMPUTED_VALUE"""),2.0)</f>
        <v>2</v>
      </c>
      <c r="U93" s="9">
        <f>IFERROR(__xludf.DUMMYFUNCTION("""COMPUTED_VALUE"""),5.0)</f>
        <v>5</v>
      </c>
      <c r="V93" s="9">
        <f>IFERROR(__xludf.DUMMYFUNCTION("""COMPUTED_VALUE"""),5.0)</f>
        <v>5</v>
      </c>
      <c r="W93" s="9">
        <f>IFERROR(__xludf.DUMMYFUNCTION("""COMPUTED_VALUE"""),4.0)</f>
        <v>4</v>
      </c>
      <c r="X93" s="9">
        <f>IFERROR(__xludf.DUMMYFUNCTION("""COMPUTED_VALUE"""),4.0)</f>
        <v>4</v>
      </c>
      <c r="Y93" s="9">
        <f>IFERROR(__xludf.DUMMYFUNCTION("""COMPUTED_VALUE"""),5.0)</f>
        <v>5</v>
      </c>
      <c r="Z93" s="9">
        <f>IFERROR(__xludf.DUMMYFUNCTION("""COMPUTED_VALUE"""),5.0)</f>
        <v>5</v>
      </c>
      <c r="AA93" s="9">
        <f>IFERROR(__xludf.DUMMYFUNCTION("""COMPUTED_VALUE"""),5.0)</f>
        <v>5</v>
      </c>
      <c r="AB93" s="9">
        <f>IFERROR(__xludf.DUMMYFUNCTION("""COMPUTED_VALUE"""),5.0)</f>
        <v>5</v>
      </c>
      <c r="AC93" s="9">
        <f>IFERROR(__xludf.DUMMYFUNCTION("""COMPUTED_VALUE"""),5.0)</f>
        <v>5</v>
      </c>
      <c r="AD93" s="9">
        <f>IFERROR(__xludf.DUMMYFUNCTION("""COMPUTED_VALUE"""),2.0)</f>
        <v>2</v>
      </c>
      <c r="AE93" s="9">
        <f>IFERROR(__xludf.DUMMYFUNCTION("""COMPUTED_VALUE"""),5.0)</f>
        <v>5</v>
      </c>
      <c r="AF93" s="9">
        <f>IFERROR(__xludf.DUMMYFUNCTION("""COMPUTED_VALUE"""),5.0)</f>
        <v>5</v>
      </c>
      <c r="AG93" s="9">
        <f>IFERROR(__xludf.DUMMYFUNCTION("""COMPUTED_VALUE"""),5.0)</f>
        <v>5</v>
      </c>
      <c r="AH93" s="42"/>
      <c r="AI93" s="42"/>
      <c r="AJ93" s="42"/>
      <c r="AK93" s="42"/>
      <c r="AL93" s="42"/>
      <c r="AM93" s="42"/>
      <c r="AN93" s="42"/>
      <c r="AO93" s="42"/>
    </row>
    <row r="94">
      <c r="A94" s="37">
        <v>93.0</v>
      </c>
      <c r="B94" s="9">
        <f>IFERROR(__xludf.DUMMYFUNCTION("""COMPUTED_VALUE"""),3.0)</f>
        <v>3</v>
      </c>
      <c r="C94" s="9">
        <f>IFERROR(__xludf.DUMMYFUNCTION("""COMPUTED_VALUE"""),4.0)</f>
        <v>4</v>
      </c>
      <c r="D94" s="9">
        <f>IFERROR(__xludf.DUMMYFUNCTION("""COMPUTED_VALUE"""),5.0)</f>
        <v>5</v>
      </c>
      <c r="E94" s="9">
        <f>IFERROR(__xludf.DUMMYFUNCTION("""COMPUTED_VALUE"""),4.0)</f>
        <v>4</v>
      </c>
      <c r="F94" s="9">
        <f>IFERROR(__xludf.DUMMYFUNCTION("""COMPUTED_VALUE"""),4.0)</f>
        <v>4</v>
      </c>
      <c r="G94" s="9">
        <f>IFERROR(__xludf.DUMMYFUNCTION("""COMPUTED_VALUE"""),5.0)</f>
        <v>5</v>
      </c>
      <c r="H94" s="9">
        <f>IFERROR(__xludf.DUMMYFUNCTION("""COMPUTED_VALUE"""),4.0)</f>
        <v>4</v>
      </c>
      <c r="I94" s="9">
        <f>IFERROR(__xludf.DUMMYFUNCTION("""COMPUTED_VALUE"""),5.0)</f>
        <v>5</v>
      </c>
      <c r="J94" s="9">
        <f>IFERROR(__xludf.DUMMYFUNCTION("""COMPUTED_VALUE"""),5.0)</f>
        <v>5</v>
      </c>
      <c r="K94" s="9">
        <f>IFERROR(__xludf.DUMMYFUNCTION("""COMPUTED_VALUE"""),5.0)</f>
        <v>5</v>
      </c>
      <c r="L94" s="9">
        <f>IFERROR(__xludf.DUMMYFUNCTION("""COMPUTED_VALUE"""),5.0)</f>
        <v>5</v>
      </c>
      <c r="M94" s="9">
        <f>IFERROR(__xludf.DUMMYFUNCTION("""COMPUTED_VALUE"""),5.0)</f>
        <v>5</v>
      </c>
      <c r="N94" s="9">
        <f>IFERROR(__xludf.DUMMYFUNCTION("""COMPUTED_VALUE"""),4.0)</f>
        <v>4</v>
      </c>
      <c r="O94" s="9">
        <f>IFERROR(__xludf.DUMMYFUNCTION("""COMPUTED_VALUE"""),5.0)</f>
        <v>5</v>
      </c>
      <c r="P94" s="9">
        <f>IFERROR(__xludf.DUMMYFUNCTION("""COMPUTED_VALUE"""),5.0)</f>
        <v>5</v>
      </c>
      <c r="Q94" s="9">
        <f>IFERROR(__xludf.DUMMYFUNCTION("""COMPUTED_VALUE"""),5.0)</f>
        <v>5</v>
      </c>
      <c r="R94" s="9">
        <f>IFERROR(__xludf.DUMMYFUNCTION("""COMPUTED_VALUE"""),5.0)</f>
        <v>5</v>
      </c>
      <c r="S94" s="9">
        <f>IFERROR(__xludf.DUMMYFUNCTION("""COMPUTED_VALUE"""),5.0)</f>
        <v>5</v>
      </c>
      <c r="T94" s="9">
        <f>IFERROR(__xludf.DUMMYFUNCTION("""COMPUTED_VALUE"""),1.0)</f>
        <v>1</v>
      </c>
      <c r="U94" s="9">
        <f>IFERROR(__xludf.DUMMYFUNCTION("""COMPUTED_VALUE"""),4.0)</f>
        <v>4</v>
      </c>
      <c r="V94" s="9">
        <f>IFERROR(__xludf.DUMMYFUNCTION("""COMPUTED_VALUE"""),5.0)</f>
        <v>5</v>
      </c>
      <c r="W94" s="9">
        <f>IFERROR(__xludf.DUMMYFUNCTION("""COMPUTED_VALUE"""),3.0)</f>
        <v>3</v>
      </c>
      <c r="X94" s="9">
        <f>IFERROR(__xludf.DUMMYFUNCTION("""COMPUTED_VALUE"""),4.0)</f>
        <v>4</v>
      </c>
      <c r="Y94" s="9">
        <f>IFERROR(__xludf.DUMMYFUNCTION("""COMPUTED_VALUE"""),5.0)</f>
        <v>5</v>
      </c>
      <c r="Z94" s="9">
        <f>IFERROR(__xludf.DUMMYFUNCTION("""COMPUTED_VALUE"""),5.0)</f>
        <v>5</v>
      </c>
      <c r="AA94" s="9">
        <f>IFERROR(__xludf.DUMMYFUNCTION("""COMPUTED_VALUE"""),5.0)</f>
        <v>5</v>
      </c>
      <c r="AB94" s="9">
        <f>IFERROR(__xludf.DUMMYFUNCTION("""COMPUTED_VALUE"""),5.0)</f>
        <v>5</v>
      </c>
      <c r="AC94" s="9">
        <f>IFERROR(__xludf.DUMMYFUNCTION("""COMPUTED_VALUE"""),5.0)</f>
        <v>5</v>
      </c>
      <c r="AD94" s="9">
        <f>IFERROR(__xludf.DUMMYFUNCTION("""COMPUTED_VALUE"""),4.0)</f>
        <v>4</v>
      </c>
      <c r="AE94" s="9">
        <f>IFERROR(__xludf.DUMMYFUNCTION("""COMPUTED_VALUE"""),5.0)</f>
        <v>5</v>
      </c>
      <c r="AF94" s="9">
        <f>IFERROR(__xludf.DUMMYFUNCTION("""COMPUTED_VALUE"""),5.0)</f>
        <v>5</v>
      </c>
      <c r="AG94" s="9">
        <f>IFERROR(__xludf.DUMMYFUNCTION("""COMPUTED_VALUE"""),5.0)</f>
        <v>5</v>
      </c>
      <c r="AH94" s="42"/>
      <c r="AI94" s="42"/>
      <c r="AJ94" s="42"/>
      <c r="AK94" s="42"/>
      <c r="AL94" s="42"/>
      <c r="AM94" s="42"/>
      <c r="AN94" s="42"/>
      <c r="AO94" s="42"/>
    </row>
    <row r="95">
      <c r="A95" s="37">
        <v>94.0</v>
      </c>
      <c r="B95" s="9">
        <f>IFERROR(__xludf.DUMMYFUNCTION("""COMPUTED_VALUE"""),3.0)</f>
        <v>3</v>
      </c>
      <c r="C95" s="9">
        <f>IFERROR(__xludf.DUMMYFUNCTION("""COMPUTED_VALUE"""),3.0)</f>
        <v>3</v>
      </c>
      <c r="D95" s="9">
        <f>IFERROR(__xludf.DUMMYFUNCTION("""COMPUTED_VALUE"""),5.0)</f>
        <v>5</v>
      </c>
      <c r="E95" s="9">
        <f>IFERROR(__xludf.DUMMYFUNCTION("""COMPUTED_VALUE"""),5.0)</f>
        <v>5</v>
      </c>
      <c r="F95" s="9">
        <f>IFERROR(__xludf.DUMMYFUNCTION("""COMPUTED_VALUE"""),1.0)</f>
        <v>1</v>
      </c>
      <c r="G95" s="9">
        <f>IFERROR(__xludf.DUMMYFUNCTION("""COMPUTED_VALUE"""),2.0)</f>
        <v>2</v>
      </c>
      <c r="H95" s="9">
        <f>IFERROR(__xludf.DUMMYFUNCTION("""COMPUTED_VALUE"""),5.0)</f>
        <v>5</v>
      </c>
      <c r="I95" s="9">
        <f>IFERROR(__xludf.DUMMYFUNCTION("""COMPUTED_VALUE"""),5.0)</f>
        <v>5</v>
      </c>
      <c r="J95" s="9">
        <f>IFERROR(__xludf.DUMMYFUNCTION("""COMPUTED_VALUE"""),3.0)</f>
        <v>3</v>
      </c>
      <c r="K95" s="9">
        <f>IFERROR(__xludf.DUMMYFUNCTION("""COMPUTED_VALUE"""),5.0)</f>
        <v>5</v>
      </c>
      <c r="L95" s="9">
        <f>IFERROR(__xludf.DUMMYFUNCTION("""COMPUTED_VALUE"""),5.0)</f>
        <v>5</v>
      </c>
      <c r="M95" s="9">
        <f>IFERROR(__xludf.DUMMYFUNCTION("""COMPUTED_VALUE"""),5.0)</f>
        <v>5</v>
      </c>
      <c r="N95" s="9">
        <f>IFERROR(__xludf.DUMMYFUNCTION("""COMPUTED_VALUE"""),3.0)</f>
        <v>3</v>
      </c>
      <c r="O95" s="9">
        <f>IFERROR(__xludf.DUMMYFUNCTION("""COMPUTED_VALUE"""),4.0)</f>
        <v>4</v>
      </c>
      <c r="P95" s="9">
        <f>IFERROR(__xludf.DUMMYFUNCTION("""COMPUTED_VALUE"""),5.0)</f>
        <v>5</v>
      </c>
      <c r="Q95" s="9">
        <f>IFERROR(__xludf.DUMMYFUNCTION("""COMPUTED_VALUE"""),4.0)</f>
        <v>4</v>
      </c>
      <c r="R95" s="9">
        <f>IFERROR(__xludf.DUMMYFUNCTION("""COMPUTED_VALUE"""),5.0)</f>
        <v>5</v>
      </c>
      <c r="S95" s="9">
        <f>IFERROR(__xludf.DUMMYFUNCTION("""COMPUTED_VALUE"""),3.0)</f>
        <v>3</v>
      </c>
      <c r="T95" s="9">
        <f>IFERROR(__xludf.DUMMYFUNCTION("""COMPUTED_VALUE"""),2.0)</f>
        <v>2</v>
      </c>
      <c r="U95" s="9">
        <f>IFERROR(__xludf.DUMMYFUNCTION("""COMPUTED_VALUE"""),5.0)</f>
        <v>5</v>
      </c>
      <c r="V95" s="9">
        <f>IFERROR(__xludf.DUMMYFUNCTION("""COMPUTED_VALUE"""),5.0)</f>
        <v>5</v>
      </c>
      <c r="W95" s="9">
        <f>IFERROR(__xludf.DUMMYFUNCTION("""COMPUTED_VALUE"""),3.0)</f>
        <v>3</v>
      </c>
      <c r="X95" s="9">
        <f>IFERROR(__xludf.DUMMYFUNCTION("""COMPUTED_VALUE"""),2.0)</f>
        <v>2</v>
      </c>
      <c r="Y95" s="9">
        <f>IFERROR(__xludf.DUMMYFUNCTION("""COMPUTED_VALUE"""),5.0)</f>
        <v>5</v>
      </c>
      <c r="Z95" s="9">
        <f>IFERROR(__xludf.DUMMYFUNCTION("""COMPUTED_VALUE"""),5.0)</f>
        <v>5</v>
      </c>
      <c r="AA95" s="9">
        <f>IFERROR(__xludf.DUMMYFUNCTION("""COMPUTED_VALUE"""),5.0)</f>
        <v>5</v>
      </c>
      <c r="AB95" s="9">
        <f>IFERROR(__xludf.DUMMYFUNCTION("""COMPUTED_VALUE"""),5.0)</f>
        <v>5</v>
      </c>
      <c r="AC95" s="9">
        <f>IFERROR(__xludf.DUMMYFUNCTION("""COMPUTED_VALUE"""),3.0)</f>
        <v>3</v>
      </c>
      <c r="AD95" s="9">
        <f>IFERROR(__xludf.DUMMYFUNCTION("""COMPUTED_VALUE"""),1.0)</f>
        <v>1</v>
      </c>
      <c r="AE95" s="9">
        <f>IFERROR(__xludf.DUMMYFUNCTION("""COMPUTED_VALUE"""),4.0)</f>
        <v>4</v>
      </c>
      <c r="AF95" s="9">
        <f>IFERROR(__xludf.DUMMYFUNCTION("""COMPUTED_VALUE"""),4.0)</f>
        <v>4</v>
      </c>
      <c r="AG95" s="9">
        <f>IFERROR(__xludf.DUMMYFUNCTION("""COMPUTED_VALUE"""),5.0)</f>
        <v>5</v>
      </c>
      <c r="AH95" s="42"/>
      <c r="AI95" s="42"/>
      <c r="AJ95" s="42"/>
      <c r="AK95" s="42"/>
      <c r="AL95" s="42"/>
      <c r="AM95" s="42"/>
      <c r="AN95" s="42"/>
      <c r="AO95" s="42"/>
    </row>
    <row r="96">
      <c r="A96" s="37">
        <v>95.0</v>
      </c>
      <c r="B96" s="9">
        <f>IFERROR(__xludf.DUMMYFUNCTION("""COMPUTED_VALUE"""),3.0)</f>
        <v>3</v>
      </c>
      <c r="C96" s="9">
        <f>IFERROR(__xludf.DUMMYFUNCTION("""COMPUTED_VALUE"""),4.0)</f>
        <v>4</v>
      </c>
      <c r="D96" s="9">
        <f>IFERROR(__xludf.DUMMYFUNCTION("""COMPUTED_VALUE"""),5.0)</f>
        <v>5</v>
      </c>
      <c r="E96" s="9">
        <f>IFERROR(__xludf.DUMMYFUNCTION("""COMPUTED_VALUE"""),5.0)</f>
        <v>5</v>
      </c>
      <c r="F96" s="9">
        <f>IFERROR(__xludf.DUMMYFUNCTION("""COMPUTED_VALUE"""),3.0)</f>
        <v>3</v>
      </c>
      <c r="G96" s="9">
        <f>IFERROR(__xludf.DUMMYFUNCTION("""COMPUTED_VALUE"""),4.0)</f>
        <v>4</v>
      </c>
      <c r="H96" s="9">
        <f>IFERROR(__xludf.DUMMYFUNCTION("""COMPUTED_VALUE"""),3.0)</f>
        <v>3</v>
      </c>
      <c r="I96" s="9">
        <f>IFERROR(__xludf.DUMMYFUNCTION("""COMPUTED_VALUE"""),2.0)</f>
        <v>2</v>
      </c>
      <c r="J96" s="9">
        <f>IFERROR(__xludf.DUMMYFUNCTION("""COMPUTED_VALUE"""),2.0)</f>
        <v>2</v>
      </c>
      <c r="K96" s="9">
        <f>IFERROR(__xludf.DUMMYFUNCTION("""COMPUTED_VALUE"""),5.0)</f>
        <v>5</v>
      </c>
      <c r="L96" s="9">
        <f>IFERROR(__xludf.DUMMYFUNCTION("""COMPUTED_VALUE"""),3.0)</f>
        <v>3</v>
      </c>
      <c r="M96" s="9">
        <f>IFERROR(__xludf.DUMMYFUNCTION("""COMPUTED_VALUE"""),4.0)</f>
        <v>4</v>
      </c>
      <c r="N96" s="9">
        <f>IFERROR(__xludf.DUMMYFUNCTION("""COMPUTED_VALUE"""),3.0)</f>
        <v>3</v>
      </c>
      <c r="O96" s="9">
        <f>IFERROR(__xludf.DUMMYFUNCTION("""COMPUTED_VALUE"""),4.0)</f>
        <v>4</v>
      </c>
      <c r="P96" s="9">
        <f>IFERROR(__xludf.DUMMYFUNCTION("""COMPUTED_VALUE"""),5.0)</f>
        <v>5</v>
      </c>
      <c r="Q96" s="9">
        <f>IFERROR(__xludf.DUMMYFUNCTION("""COMPUTED_VALUE"""),5.0)</f>
        <v>5</v>
      </c>
      <c r="R96" s="9">
        <f>IFERROR(__xludf.DUMMYFUNCTION("""COMPUTED_VALUE"""),5.0)</f>
        <v>5</v>
      </c>
      <c r="S96" s="9">
        <f>IFERROR(__xludf.DUMMYFUNCTION("""COMPUTED_VALUE"""),4.0)</f>
        <v>4</v>
      </c>
      <c r="T96" s="9">
        <f>IFERROR(__xludf.DUMMYFUNCTION("""COMPUTED_VALUE"""),3.0)</f>
        <v>3</v>
      </c>
      <c r="U96" s="9">
        <f>IFERROR(__xludf.DUMMYFUNCTION("""COMPUTED_VALUE"""),4.0)</f>
        <v>4</v>
      </c>
      <c r="V96" s="9">
        <f>IFERROR(__xludf.DUMMYFUNCTION("""COMPUTED_VALUE"""),5.0)</f>
        <v>5</v>
      </c>
      <c r="W96" s="9">
        <f>IFERROR(__xludf.DUMMYFUNCTION("""COMPUTED_VALUE"""),3.0)</f>
        <v>3</v>
      </c>
      <c r="X96" s="9">
        <f>IFERROR(__xludf.DUMMYFUNCTION("""COMPUTED_VALUE"""),5.0)</f>
        <v>5</v>
      </c>
      <c r="Y96" s="9">
        <f>IFERROR(__xludf.DUMMYFUNCTION("""COMPUTED_VALUE"""),4.0)</f>
        <v>4</v>
      </c>
      <c r="Z96" s="9">
        <f>IFERROR(__xludf.DUMMYFUNCTION("""COMPUTED_VALUE"""),3.0)</f>
        <v>3</v>
      </c>
      <c r="AA96" s="9">
        <f>IFERROR(__xludf.DUMMYFUNCTION("""COMPUTED_VALUE"""),4.0)</f>
        <v>4</v>
      </c>
      <c r="AB96" s="9">
        <f>IFERROR(__xludf.DUMMYFUNCTION("""COMPUTED_VALUE"""),4.0)</f>
        <v>4</v>
      </c>
      <c r="AC96" s="9">
        <f>IFERROR(__xludf.DUMMYFUNCTION("""COMPUTED_VALUE"""),4.0)</f>
        <v>4</v>
      </c>
      <c r="AD96" s="9">
        <f>IFERROR(__xludf.DUMMYFUNCTION("""COMPUTED_VALUE"""),3.0)</f>
        <v>3</v>
      </c>
      <c r="AE96" s="9">
        <f>IFERROR(__xludf.DUMMYFUNCTION("""COMPUTED_VALUE"""),4.0)</f>
        <v>4</v>
      </c>
      <c r="AF96" s="9">
        <f>IFERROR(__xludf.DUMMYFUNCTION("""COMPUTED_VALUE"""),4.0)</f>
        <v>4</v>
      </c>
      <c r="AG96" s="9">
        <f>IFERROR(__xludf.DUMMYFUNCTION("""COMPUTED_VALUE"""),4.0)</f>
        <v>4</v>
      </c>
      <c r="AH96" s="42"/>
      <c r="AI96" s="42"/>
      <c r="AJ96" s="42"/>
      <c r="AK96" s="42"/>
      <c r="AL96" s="42"/>
      <c r="AM96" s="42"/>
      <c r="AN96" s="42"/>
      <c r="AO96" s="42"/>
    </row>
    <row r="97">
      <c r="A97" s="37">
        <v>96.0</v>
      </c>
      <c r="B97" s="9">
        <f>IFERROR(__xludf.DUMMYFUNCTION("""COMPUTED_VALUE"""),4.0)</f>
        <v>4</v>
      </c>
      <c r="C97" s="9">
        <f>IFERROR(__xludf.DUMMYFUNCTION("""COMPUTED_VALUE"""),4.0)</f>
        <v>4</v>
      </c>
      <c r="D97" s="9">
        <f>IFERROR(__xludf.DUMMYFUNCTION("""COMPUTED_VALUE"""),5.0)</f>
        <v>5</v>
      </c>
      <c r="E97" s="9">
        <f>IFERROR(__xludf.DUMMYFUNCTION("""COMPUTED_VALUE"""),5.0)</f>
        <v>5</v>
      </c>
      <c r="F97" s="9">
        <f>IFERROR(__xludf.DUMMYFUNCTION("""COMPUTED_VALUE"""),4.0)</f>
        <v>4</v>
      </c>
      <c r="G97" s="9">
        <f>IFERROR(__xludf.DUMMYFUNCTION("""COMPUTED_VALUE"""),3.0)</f>
        <v>3</v>
      </c>
      <c r="H97" s="9">
        <f>IFERROR(__xludf.DUMMYFUNCTION("""COMPUTED_VALUE"""),5.0)</f>
        <v>5</v>
      </c>
      <c r="I97" s="9">
        <f>IFERROR(__xludf.DUMMYFUNCTION("""COMPUTED_VALUE"""),5.0)</f>
        <v>5</v>
      </c>
      <c r="J97" s="9">
        <f>IFERROR(__xludf.DUMMYFUNCTION("""COMPUTED_VALUE"""),5.0)</f>
        <v>5</v>
      </c>
      <c r="K97" s="9">
        <f>IFERROR(__xludf.DUMMYFUNCTION("""COMPUTED_VALUE"""),5.0)</f>
        <v>5</v>
      </c>
      <c r="L97" s="9">
        <f>IFERROR(__xludf.DUMMYFUNCTION("""COMPUTED_VALUE"""),4.0)</f>
        <v>4</v>
      </c>
      <c r="M97" s="9">
        <f>IFERROR(__xludf.DUMMYFUNCTION("""COMPUTED_VALUE"""),5.0)</f>
        <v>5</v>
      </c>
      <c r="N97" s="9">
        <f>IFERROR(__xludf.DUMMYFUNCTION("""COMPUTED_VALUE"""),3.0)</f>
        <v>3</v>
      </c>
      <c r="O97" s="9">
        <f>IFERROR(__xludf.DUMMYFUNCTION("""COMPUTED_VALUE"""),4.0)</f>
        <v>4</v>
      </c>
      <c r="P97" s="9">
        <f>IFERROR(__xludf.DUMMYFUNCTION("""COMPUTED_VALUE"""),5.0)</f>
        <v>5</v>
      </c>
      <c r="Q97" s="9">
        <f>IFERROR(__xludf.DUMMYFUNCTION("""COMPUTED_VALUE"""),5.0)</f>
        <v>5</v>
      </c>
      <c r="R97" s="9">
        <f>IFERROR(__xludf.DUMMYFUNCTION("""COMPUTED_VALUE"""),5.0)</f>
        <v>5</v>
      </c>
      <c r="S97" s="9">
        <f>IFERROR(__xludf.DUMMYFUNCTION("""COMPUTED_VALUE"""),5.0)</f>
        <v>5</v>
      </c>
      <c r="T97" s="9">
        <f>IFERROR(__xludf.DUMMYFUNCTION("""COMPUTED_VALUE"""),1.0)</f>
        <v>1</v>
      </c>
      <c r="U97" s="9">
        <f>IFERROR(__xludf.DUMMYFUNCTION("""COMPUTED_VALUE"""),3.0)</f>
        <v>3</v>
      </c>
      <c r="V97" s="9">
        <f>IFERROR(__xludf.DUMMYFUNCTION("""COMPUTED_VALUE"""),5.0)</f>
        <v>5</v>
      </c>
      <c r="W97" s="9">
        <f>IFERROR(__xludf.DUMMYFUNCTION("""COMPUTED_VALUE"""),5.0)</f>
        <v>5</v>
      </c>
      <c r="X97" s="9">
        <f>IFERROR(__xludf.DUMMYFUNCTION("""COMPUTED_VALUE"""),5.0)</f>
        <v>5</v>
      </c>
      <c r="Y97" s="9">
        <f>IFERROR(__xludf.DUMMYFUNCTION("""COMPUTED_VALUE"""),5.0)</f>
        <v>5</v>
      </c>
      <c r="Z97" s="9">
        <f>IFERROR(__xludf.DUMMYFUNCTION("""COMPUTED_VALUE"""),2.0)</f>
        <v>2</v>
      </c>
      <c r="AA97" s="9">
        <f>IFERROR(__xludf.DUMMYFUNCTION("""COMPUTED_VALUE"""),5.0)</f>
        <v>5</v>
      </c>
      <c r="AB97" s="9">
        <f>IFERROR(__xludf.DUMMYFUNCTION("""COMPUTED_VALUE"""),5.0)</f>
        <v>5</v>
      </c>
      <c r="AC97" s="9">
        <f>IFERROR(__xludf.DUMMYFUNCTION("""COMPUTED_VALUE"""),4.0)</f>
        <v>4</v>
      </c>
      <c r="AD97" s="9">
        <f>IFERROR(__xludf.DUMMYFUNCTION("""COMPUTED_VALUE"""),1.0)</f>
        <v>1</v>
      </c>
      <c r="AE97" s="9">
        <f>IFERROR(__xludf.DUMMYFUNCTION("""COMPUTED_VALUE"""),4.0)</f>
        <v>4</v>
      </c>
      <c r="AF97" s="9">
        <f>IFERROR(__xludf.DUMMYFUNCTION("""COMPUTED_VALUE"""),5.0)</f>
        <v>5</v>
      </c>
      <c r="AG97" s="9">
        <f>IFERROR(__xludf.DUMMYFUNCTION("""COMPUTED_VALUE"""),5.0)</f>
        <v>5</v>
      </c>
      <c r="AH97" s="42"/>
      <c r="AI97" s="42"/>
      <c r="AJ97" s="42"/>
      <c r="AK97" s="42"/>
      <c r="AL97" s="42"/>
      <c r="AM97" s="42"/>
      <c r="AN97" s="42"/>
      <c r="AO97" s="42"/>
    </row>
    <row r="98">
      <c r="A98" s="37">
        <v>97.0</v>
      </c>
      <c r="B98" s="9">
        <f>IFERROR(__xludf.DUMMYFUNCTION("""COMPUTED_VALUE"""),4.0)</f>
        <v>4</v>
      </c>
      <c r="C98" s="9">
        <f>IFERROR(__xludf.DUMMYFUNCTION("""COMPUTED_VALUE"""),4.0)</f>
        <v>4</v>
      </c>
      <c r="D98" s="9">
        <f>IFERROR(__xludf.DUMMYFUNCTION("""COMPUTED_VALUE"""),5.0)</f>
        <v>5</v>
      </c>
      <c r="E98" s="9">
        <f>IFERROR(__xludf.DUMMYFUNCTION("""COMPUTED_VALUE"""),5.0)</f>
        <v>5</v>
      </c>
      <c r="F98" s="9">
        <f>IFERROR(__xludf.DUMMYFUNCTION("""COMPUTED_VALUE"""),1.0)</f>
        <v>1</v>
      </c>
      <c r="G98" s="9">
        <f>IFERROR(__xludf.DUMMYFUNCTION("""COMPUTED_VALUE"""),3.0)</f>
        <v>3</v>
      </c>
      <c r="H98" s="9">
        <f>IFERROR(__xludf.DUMMYFUNCTION("""COMPUTED_VALUE"""),5.0)</f>
        <v>5</v>
      </c>
      <c r="I98" s="9">
        <f>IFERROR(__xludf.DUMMYFUNCTION("""COMPUTED_VALUE"""),5.0)</f>
        <v>5</v>
      </c>
      <c r="J98" s="9">
        <f>IFERROR(__xludf.DUMMYFUNCTION("""COMPUTED_VALUE"""),5.0)</f>
        <v>5</v>
      </c>
      <c r="K98" s="9">
        <f>IFERROR(__xludf.DUMMYFUNCTION("""COMPUTED_VALUE"""),5.0)</f>
        <v>5</v>
      </c>
      <c r="L98" s="9">
        <f>IFERROR(__xludf.DUMMYFUNCTION("""COMPUTED_VALUE"""),5.0)</f>
        <v>5</v>
      </c>
      <c r="M98" s="9">
        <f>IFERROR(__xludf.DUMMYFUNCTION("""COMPUTED_VALUE"""),5.0)</f>
        <v>5</v>
      </c>
      <c r="N98" s="9">
        <f>IFERROR(__xludf.DUMMYFUNCTION("""COMPUTED_VALUE"""),2.0)</f>
        <v>2</v>
      </c>
      <c r="O98" s="9">
        <f>IFERROR(__xludf.DUMMYFUNCTION("""COMPUTED_VALUE"""),4.0)</f>
        <v>4</v>
      </c>
      <c r="P98" s="9">
        <f>IFERROR(__xludf.DUMMYFUNCTION("""COMPUTED_VALUE"""),5.0)</f>
        <v>5</v>
      </c>
      <c r="Q98" s="9">
        <f>IFERROR(__xludf.DUMMYFUNCTION("""COMPUTED_VALUE"""),5.0)</f>
        <v>5</v>
      </c>
      <c r="R98" s="9">
        <f>IFERROR(__xludf.DUMMYFUNCTION("""COMPUTED_VALUE"""),5.0)</f>
        <v>5</v>
      </c>
      <c r="S98" s="9">
        <f>IFERROR(__xludf.DUMMYFUNCTION("""COMPUTED_VALUE"""),1.0)</f>
        <v>1</v>
      </c>
      <c r="T98" s="9">
        <f>IFERROR(__xludf.DUMMYFUNCTION("""COMPUTED_VALUE"""),1.0)</f>
        <v>1</v>
      </c>
      <c r="U98" s="9">
        <f>IFERROR(__xludf.DUMMYFUNCTION("""COMPUTED_VALUE"""),5.0)</f>
        <v>5</v>
      </c>
      <c r="V98" s="9">
        <f>IFERROR(__xludf.DUMMYFUNCTION("""COMPUTED_VALUE"""),5.0)</f>
        <v>5</v>
      </c>
      <c r="W98" s="9">
        <f>IFERROR(__xludf.DUMMYFUNCTION("""COMPUTED_VALUE"""),4.0)</f>
        <v>4</v>
      </c>
      <c r="X98" s="9">
        <f>IFERROR(__xludf.DUMMYFUNCTION("""COMPUTED_VALUE"""),3.0)</f>
        <v>3</v>
      </c>
      <c r="Y98" s="9">
        <f>IFERROR(__xludf.DUMMYFUNCTION("""COMPUTED_VALUE"""),4.0)</f>
        <v>4</v>
      </c>
      <c r="Z98" s="9">
        <f>IFERROR(__xludf.DUMMYFUNCTION("""COMPUTED_VALUE"""),4.0)</f>
        <v>4</v>
      </c>
      <c r="AA98" s="9">
        <f>IFERROR(__xludf.DUMMYFUNCTION("""COMPUTED_VALUE"""),4.0)</f>
        <v>4</v>
      </c>
      <c r="AB98" s="9">
        <f>IFERROR(__xludf.DUMMYFUNCTION("""COMPUTED_VALUE"""),5.0)</f>
        <v>5</v>
      </c>
      <c r="AC98" s="9">
        <f>IFERROR(__xludf.DUMMYFUNCTION("""COMPUTED_VALUE"""),5.0)</f>
        <v>5</v>
      </c>
      <c r="AD98" s="9">
        <f>IFERROR(__xludf.DUMMYFUNCTION("""COMPUTED_VALUE"""),2.0)</f>
        <v>2</v>
      </c>
      <c r="AE98" s="9">
        <f>IFERROR(__xludf.DUMMYFUNCTION("""COMPUTED_VALUE"""),5.0)</f>
        <v>5</v>
      </c>
      <c r="AF98" s="9">
        <f>IFERROR(__xludf.DUMMYFUNCTION("""COMPUTED_VALUE"""),5.0)</f>
        <v>5</v>
      </c>
      <c r="AG98" s="9">
        <f>IFERROR(__xludf.DUMMYFUNCTION("""COMPUTED_VALUE"""),5.0)</f>
        <v>5</v>
      </c>
      <c r="AH98" s="42"/>
      <c r="AI98" s="42"/>
      <c r="AJ98" s="42"/>
      <c r="AK98" s="42"/>
      <c r="AL98" s="42"/>
      <c r="AM98" s="42"/>
      <c r="AN98" s="42"/>
      <c r="AO98" s="42"/>
    </row>
    <row r="99">
      <c r="A99" s="37">
        <v>98.0</v>
      </c>
      <c r="B99" s="9">
        <f>IFERROR(__xludf.DUMMYFUNCTION("""COMPUTED_VALUE"""),4.0)</f>
        <v>4</v>
      </c>
      <c r="C99" s="9">
        <f>IFERROR(__xludf.DUMMYFUNCTION("""COMPUTED_VALUE"""),4.0)</f>
        <v>4</v>
      </c>
      <c r="D99" s="9">
        <f>IFERROR(__xludf.DUMMYFUNCTION("""COMPUTED_VALUE"""),5.0)</f>
        <v>5</v>
      </c>
      <c r="E99" s="9">
        <f>IFERROR(__xludf.DUMMYFUNCTION("""COMPUTED_VALUE"""),5.0)</f>
        <v>5</v>
      </c>
      <c r="F99" s="9">
        <f>IFERROR(__xludf.DUMMYFUNCTION("""COMPUTED_VALUE"""),3.0)</f>
        <v>3</v>
      </c>
      <c r="G99" s="9">
        <f>IFERROR(__xludf.DUMMYFUNCTION("""COMPUTED_VALUE"""),4.0)</f>
        <v>4</v>
      </c>
      <c r="H99" s="9">
        <f>IFERROR(__xludf.DUMMYFUNCTION("""COMPUTED_VALUE"""),5.0)</f>
        <v>5</v>
      </c>
      <c r="I99" s="9">
        <f>IFERROR(__xludf.DUMMYFUNCTION("""COMPUTED_VALUE"""),5.0)</f>
        <v>5</v>
      </c>
      <c r="J99" s="9">
        <f>IFERROR(__xludf.DUMMYFUNCTION("""COMPUTED_VALUE"""),3.0)</f>
        <v>3</v>
      </c>
      <c r="K99" s="9">
        <f>IFERROR(__xludf.DUMMYFUNCTION("""COMPUTED_VALUE"""),5.0)</f>
        <v>5</v>
      </c>
      <c r="L99" s="9">
        <f>IFERROR(__xludf.DUMMYFUNCTION("""COMPUTED_VALUE"""),5.0)</f>
        <v>5</v>
      </c>
      <c r="M99" s="9">
        <f>IFERROR(__xludf.DUMMYFUNCTION("""COMPUTED_VALUE"""),5.0)</f>
        <v>5</v>
      </c>
      <c r="N99" s="9">
        <f>IFERROR(__xludf.DUMMYFUNCTION("""COMPUTED_VALUE"""),5.0)</f>
        <v>5</v>
      </c>
      <c r="O99" s="9">
        <f>IFERROR(__xludf.DUMMYFUNCTION("""COMPUTED_VALUE"""),5.0)</f>
        <v>5</v>
      </c>
      <c r="P99" s="9">
        <f>IFERROR(__xludf.DUMMYFUNCTION("""COMPUTED_VALUE"""),5.0)</f>
        <v>5</v>
      </c>
      <c r="Q99" s="9">
        <f>IFERROR(__xludf.DUMMYFUNCTION("""COMPUTED_VALUE"""),3.0)</f>
        <v>3</v>
      </c>
      <c r="R99" s="9">
        <f>IFERROR(__xludf.DUMMYFUNCTION("""COMPUTED_VALUE"""),4.0)</f>
        <v>4</v>
      </c>
      <c r="S99" s="9">
        <f>IFERROR(__xludf.DUMMYFUNCTION("""COMPUTED_VALUE"""),3.0)</f>
        <v>3</v>
      </c>
      <c r="T99" s="9">
        <f>IFERROR(__xludf.DUMMYFUNCTION("""COMPUTED_VALUE"""),3.0)</f>
        <v>3</v>
      </c>
      <c r="U99" s="9">
        <f>IFERROR(__xludf.DUMMYFUNCTION("""COMPUTED_VALUE"""),4.0)</f>
        <v>4</v>
      </c>
      <c r="V99" s="9">
        <f>IFERROR(__xludf.DUMMYFUNCTION("""COMPUTED_VALUE"""),5.0)</f>
        <v>5</v>
      </c>
      <c r="W99" s="9">
        <f>IFERROR(__xludf.DUMMYFUNCTION("""COMPUTED_VALUE"""),3.0)</f>
        <v>3</v>
      </c>
      <c r="X99" s="9">
        <f>IFERROR(__xludf.DUMMYFUNCTION("""COMPUTED_VALUE"""),4.0)</f>
        <v>4</v>
      </c>
      <c r="Y99" s="9">
        <f>IFERROR(__xludf.DUMMYFUNCTION("""COMPUTED_VALUE"""),5.0)</f>
        <v>5</v>
      </c>
      <c r="Z99" s="9">
        <f>IFERROR(__xludf.DUMMYFUNCTION("""COMPUTED_VALUE"""),5.0)</f>
        <v>5</v>
      </c>
      <c r="AA99" s="9">
        <f>IFERROR(__xludf.DUMMYFUNCTION("""COMPUTED_VALUE"""),5.0)</f>
        <v>5</v>
      </c>
      <c r="AB99" s="9">
        <f>IFERROR(__xludf.DUMMYFUNCTION("""COMPUTED_VALUE"""),5.0)</f>
        <v>5</v>
      </c>
      <c r="AC99" s="9">
        <f>IFERROR(__xludf.DUMMYFUNCTION("""COMPUTED_VALUE"""),5.0)</f>
        <v>5</v>
      </c>
      <c r="AD99" s="9">
        <f>IFERROR(__xludf.DUMMYFUNCTION("""COMPUTED_VALUE"""),2.0)</f>
        <v>2</v>
      </c>
      <c r="AE99" s="9">
        <f>IFERROR(__xludf.DUMMYFUNCTION("""COMPUTED_VALUE"""),5.0)</f>
        <v>5</v>
      </c>
      <c r="AF99" s="9">
        <f>IFERROR(__xludf.DUMMYFUNCTION("""COMPUTED_VALUE"""),5.0)</f>
        <v>5</v>
      </c>
      <c r="AG99" s="9">
        <f>IFERROR(__xludf.DUMMYFUNCTION("""COMPUTED_VALUE"""),5.0)</f>
        <v>5</v>
      </c>
      <c r="AH99" s="42"/>
      <c r="AI99" s="42"/>
      <c r="AJ99" s="42"/>
      <c r="AK99" s="42"/>
      <c r="AL99" s="42"/>
      <c r="AM99" s="42"/>
      <c r="AN99" s="42"/>
      <c r="AO99" s="42"/>
    </row>
    <row r="100">
      <c r="A100" s="37">
        <v>99.0</v>
      </c>
      <c r="B100" s="9">
        <f>IFERROR(__xludf.DUMMYFUNCTION("""COMPUTED_VALUE"""),3.0)</f>
        <v>3</v>
      </c>
      <c r="C100" s="9">
        <f>IFERROR(__xludf.DUMMYFUNCTION("""COMPUTED_VALUE"""),4.0)</f>
        <v>4</v>
      </c>
      <c r="D100" s="9">
        <f>IFERROR(__xludf.DUMMYFUNCTION("""COMPUTED_VALUE"""),5.0)</f>
        <v>5</v>
      </c>
      <c r="E100" s="9">
        <f>IFERROR(__xludf.DUMMYFUNCTION("""COMPUTED_VALUE"""),5.0)</f>
        <v>5</v>
      </c>
      <c r="F100" s="9">
        <f>IFERROR(__xludf.DUMMYFUNCTION("""COMPUTED_VALUE"""),4.0)</f>
        <v>4</v>
      </c>
      <c r="G100" s="9">
        <f>IFERROR(__xludf.DUMMYFUNCTION("""COMPUTED_VALUE"""),5.0)</f>
        <v>5</v>
      </c>
      <c r="H100" s="9">
        <f>IFERROR(__xludf.DUMMYFUNCTION("""COMPUTED_VALUE"""),4.0)</f>
        <v>4</v>
      </c>
      <c r="I100" s="9">
        <f>IFERROR(__xludf.DUMMYFUNCTION("""COMPUTED_VALUE"""),5.0)</f>
        <v>5</v>
      </c>
      <c r="J100" s="9">
        <f>IFERROR(__xludf.DUMMYFUNCTION("""COMPUTED_VALUE"""),5.0)</f>
        <v>5</v>
      </c>
      <c r="K100" s="9">
        <f>IFERROR(__xludf.DUMMYFUNCTION("""COMPUTED_VALUE"""),5.0)</f>
        <v>5</v>
      </c>
      <c r="L100" s="9">
        <f>IFERROR(__xludf.DUMMYFUNCTION("""COMPUTED_VALUE"""),5.0)</f>
        <v>5</v>
      </c>
      <c r="M100" s="9">
        <f>IFERROR(__xludf.DUMMYFUNCTION("""COMPUTED_VALUE"""),5.0)</f>
        <v>5</v>
      </c>
      <c r="N100" s="9">
        <f>IFERROR(__xludf.DUMMYFUNCTION("""COMPUTED_VALUE"""),3.0)</f>
        <v>3</v>
      </c>
      <c r="O100" s="9">
        <f>IFERROR(__xludf.DUMMYFUNCTION("""COMPUTED_VALUE"""),5.0)</f>
        <v>5</v>
      </c>
      <c r="P100" s="9">
        <f>IFERROR(__xludf.DUMMYFUNCTION("""COMPUTED_VALUE"""),5.0)</f>
        <v>5</v>
      </c>
      <c r="Q100" s="9">
        <f>IFERROR(__xludf.DUMMYFUNCTION("""COMPUTED_VALUE"""),5.0)</f>
        <v>5</v>
      </c>
      <c r="R100" s="9">
        <f>IFERROR(__xludf.DUMMYFUNCTION("""COMPUTED_VALUE"""),5.0)</f>
        <v>5</v>
      </c>
      <c r="S100" s="9">
        <f>IFERROR(__xludf.DUMMYFUNCTION("""COMPUTED_VALUE"""),4.0)</f>
        <v>4</v>
      </c>
      <c r="T100" s="9">
        <f>IFERROR(__xludf.DUMMYFUNCTION("""COMPUTED_VALUE"""),2.0)</f>
        <v>2</v>
      </c>
      <c r="U100" s="9">
        <f>IFERROR(__xludf.DUMMYFUNCTION("""COMPUTED_VALUE"""),4.0)</f>
        <v>4</v>
      </c>
      <c r="V100" s="9">
        <f>IFERROR(__xludf.DUMMYFUNCTION("""COMPUTED_VALUE"""),5.0)</f>
        <v>5</v>
      </c>
      <c r="W100" s="9">
        <f>IFERROR(__xludf.DUMMYFUNCTION("""COMPUTED_VALUE"""),4.0)</f>
        <v>4</v>
      </c>
      <c r="X100" s="9">
        <f>IFERROR(__xludf.DUMMYFUNCTION("""COMPUTED_VALUE"""),5.0)</f>
        <v>5</v>
      </c>
      <c r="Y100" s="9">
        <f>IFERROR(__xludf.DUMMYFUNCTION("""COMPUTED_VALUE"""),5.0)</f>
        <v>5</v>
      </c>
      <c r="Z100" s="9">
        <f>IFERROR(__xludf.DUMMYFUNCTION("""COMPUTED_VALUE"""),5.0)</f>
        <v>5</v>
      </c>
      <c r="AA100" s="9">
        <f>IFERROR(__xludf.DUMMYFUNCTION("""COMPUTED_VALUE"""),5.0)</f>
        <v>5</v>
      </c>
      <c r="AB100" s="9">
        <f>IFERROR(__xludf.DUMMYFUNCTION("""COMPUTED_VALUE"""),5.0)</f>
        <v>5</v>
      </c>
      <c r="AC100" s="9">
        <f>IFERROR(__xludf.DUMMYFUNCTION("""COMPUTED_VALUE"""),4.0)</f>
        <v>4</v>
      </c>
      <c r="AD100" s="9">
        <f>IFERROR(__xludf.DUMMYFUNCTION("""COMPUTED_VALUE"""),3.0)</f>
        <v>3</v>
      </c>
      <c r="AE100" s="9">
        <f>IFERROR(__xludf.DUMMYFUNCTION("""COMPUTED_VALUE"""),5.0)</f>
        <v>5</v>
      </c>
      <c r="AF100" s="9">
        <f>IFERROR(__xludf.DUMMYFUNCTION("""COMPUTED_VALUE"""),4.0)</f>
        <v>4</v>
      </c>
      <c r="AG100" s="9">
        <f>IFERROR(__xludf.DUMMYFUNCTION("""COMPUTED_VALUE"""),5.0)</f>
        <v>5</v>
      </c>
      <c r="AH100" s="42"/>
      <c r="AI100" s="42"/>
      <c r="AJ100" s="42"/>
      <c r="AK100" s="42"/>
      <c r="AL100" s="42"/>
      <c r="AM100" s="42"/>
      <c r="AN100" s="42"/>
      <c r="AO100" s="42"/>
    </row>
    <row r="101">
      <c r="A101" s="37">
        <v>100.0</v>
      </c>
      <c r="B101" s="9">
        <f>IFERROR(__xludf.DUMMYFUNCTION("""COMPUTED_VALUE"""),3.0)</f>
        <v>3</v>
      </c>
      <c r="C101" s="9">
        <f>IFERROR(__xludf.DUMMYFUNCTION("""COMPUTED_VALUE"""),3.0)</f>
        <v>3</v>
      </c>
      <c r="D101" s="9">
        <f>IFERROR(__xludf.DUMMYFUNCTION("""COMPUTED_VALUE"""),5.0)</f>
        <v>5</v>
      </c>
      <c r="E101" s="9">
        <f>IFERROR(__xludf.DUMMYFUNCTION("""COMPUTED_VALUE"""),5.0)</f>
        <v>5</v>
      </c>
      <c r="F101" s="9">
        <f>IFERROR(__xludf.DUMMYFUNCTION("""COMPUTED_VALUE"""),4.0)</f>
        <v>4</v>
      </c>
      <c r="G101" s="9">
        <f>IFERROR(__xludf.DUMMYFUNCTION("""COMPUTED_VALUE"""),5.0)</f>
        <v>5</v>
      </c>
      <c r="H101" s="9">
        <f>IFERROR(__xludf.DUMMYFUNCTION("""COMPUTED_VALUE"""),4.0)</f>
        <v>4</v>
      </c>
      <c r="I101" s="9">
        <f>IFERROR(__xludf.DUMMYFUNCTION("""COMPUTED_VALUE"""),4.0)</f>
        <v>4</v>
      </c>
      <c r="J101" s="9">
        <f>IFERROR(__xludf.DUMMYFUNCTION("""COMPUTED_VALUE"""),3.0)</f>
        <v>3</v>
      </c>
      <c r="K101" s="9">
        <f>IFERROR(__xludf.DUMMYFUNCTION("""COMPUTED_VALUE"""),5.0)</f>
        <v>5</v>
      </c>
      <c r="L101" s="9">
        <f>IFERROR(__xludf.DUMMYFUNCTION("""COMPUTED_VALUE"""),5.0)</f>
        <v>5</v>
      </c>
      <c r="M101" s="9">
        <f>IFERROR(__xludf.DUMMYFUNCTION("""COMPUTED_VALUE"""),5.0)</f>
        <v>5</v>
      </c>
      <c r="N101" s="9">
        <f>IFERROR(__xludf.DUMMYFUNCTION("""COMPUTED_VALUE"""),5.0)</f>
        <v>5</v>
      </c>
      <c r="O101" s="9">
        <f>IFERROR(__xludf.DUMMYFUNCTION("""COMPUTED_VALUE"""),5.0)</f>
        <v>5</v>
      </c>
      <c r="P101" s="9">
        <f>IFERROR(__xludf.DUMMYFUNCTION("""COMPUTED_VALUE"""),5.0)</f>
        <v>5</v>
      </c>
      <c r="Q101" s="9">
        <f>IFERROR(__xludf.DUMMYFUNCTION("""COMPUTED_VALUE"""),4.0)</f>
        <v>4</v>
      </c>
      <c r="R101" s="9">
        <f>IFERROR(__xludf.DUMMYFUNCTION("""COMPUTED_VALUE"""),5.0)</f>
        <v>5</v>
      </c>
      <c r="S101" s="9">
        <f>IFERROR(__xludf.DUMMYFUNCTION("""COMPUTED_VALUE"""),4.0)</f>
        <v>4</v>
      </c>
      <c r="T101" s="9">
        <f>IFERROR(__xludf.DUMMYFUNCTION("""COMPUTED_VALUE"""),4.0)</f>
        <v>4</v>
      </c>
      <c r="U101" s="9">
        <f>IFERROR(__xludf.DUMMYFUNCTION("""COMPUTED_VALUE"""),4.0)</f>
        <v>4</v>
      </c>
      <c r="V101" s="9">
        <f>IFERROR(__xludf.DUMMYFUNCTION("""COMPUTED_VALUE"""),5.0)</f>
        <v>5</v>
      </c>
      <c r="W101" s="9">
        <f>IFERROR(__xludf.DUMMYFUNCTION("""COMPUTED_VALUE"""),3.0)</f>
        <v>3</v>
      </c>
      <c r="X101" s="9">
        <f>IFERROR(__xludf.DUMMYFUNCTION("""COMPUTED_VALUE"""),3.0)</f>
        <v>3</v>
      </c>
      <c r="Y101" s="9">
        <f>IFERROR(__xludf.DUMMYFUNCTION("""COMPUTED_VALUE"""),4.0)</f>
        <v>4</v>
      </c>
      <c r="Z101" s="9">
        <f>IFERROR(__xludf.DUMMYFUNCTION("""COMPUTED_VALUE"""),4.0)</f>
        <v>4</v>
      </c>
      <c r="AA101" s="9">
        <f>IFERROR(__xludf.DUMMYFUNCTION("""COMPUTED_VALUE"""),5.0)</f>
        <v>5</v>
      </c>
      <c r="AB101" s="9">
        <f>IFERROR(__xludf.DUMMYFUNCTION("""COMPUTED_VALUE"""),5.0)</f>
        <v>5</v>
      </c>
      <c r="AC101" s="9">
        <f>IFERROR(__xludf.DUMMYFUNCTION("""COMPUTED_VALUE"""),5.0)</f>
        <v>5</v>
      </c>
      <c r="AD101" s="9">
        <f>IFERROR(__xludf.DUMMYFUNCTION("""COMPUTED_VALUE"""),3.0)</f>
        <v>3</v>
      </c>
      <c r="AE101" s="9">
        <f>IFERROR(__xludf.DUMMYFUNCTION("""COMPUTED_VALUE"""),5.0)</f>
        <v>5</v>
      </c>
      <c r="AF101" s="9">
        <f>IFERROR(__xludf.DUMMYFUNCTION("""COMPUTED_VALUE"""),5.0)</f>
        <v>5</v>
      </c>
      <c r="AG101" s="9">
        <f>IFERROR(__xludf.DUMMYFUNCTION("""COMPUTED_VALUE"""),5.0)</f>
        <v>5</v>
      </c>
      <c r="AH101" s="42"/>
      <c r="AI101" s="42"/>
      <c r="AJ101" s="42"/>
      <c r="AK101" s="42"/>
      <c r="AL101" s="42"/>
      <c r="AM101" s="42"/>
      <c r="AN101" s="42"/>
      <c r="AO101" s="42"/>
    </row>
    <row r="102">
      <c r="A102" s="43"/>
    </row>
    <row r="103">
      <c r="A103" s="43"/>
    </row>
    <row r="104">
      <c r="A104" s="43"/>
      <c r="B104" s="7" t="s">
        <v>290</v>
      </c>
    </row>
    <row r="105">
      <c r="A105" s="43"/>
    </row>
    <row r="106">
      <c r="A106" s="43"/>
      <c r="B106" s="23" t="s">
        <v>47</v>
      </c>
      <c r="C106" s="23" t="s">
        <v>48</v>
      </c>
      <c r="D106" s="23" t="s">
        <v>49</v>
      </c>
      <c r="E106" s="23" t="s">
        <v>50</v>
      </c>
      <c r="F106" s="23" t="s">
        <v>51</v>
      </c>
    </row>
    <row r="107">
      <c r="A107" s="43"/>
      <c r="B107" s="7" t="s">
        <v>96</v>
      </c>
      <c r="C107" s="25">
        <v>32.0</v>
      </c>
      <c r="D107" s="25">
        <v>113.0</v>
      </c>
      <c r="E107" s="25">
        <v>3.53125</v>
      </c>
      <c r="F107" s="25">
        <v>1.7409274193548387</v>
      </c>
    </row>
    <row r="108">
      <c r="A108" s="43"/>
      <c r="B108" s="7" t="s">
        <v>96</v>
      </c>
      <c r="C108" s="25">
        <v>32.0</v>
      </c>
      <c r="D108" s="25">
        <v>131.0</v>
      </c>
      <c r="E108" s="25">
        <v>4.09375</v>
      </c>
      <c r="F108" s="25">
        <v>0.8618951612903226</v>
      </c>
    </row>
    <row r="109">
      <c r="A109" s="43"/>
      <c r="B109" s="7" t="s">
        <v>96</v>
      </c>
      <c r="C109" s="25">
        <v>32.0</v>
      </c>
      <c r="D109" s="25">
        <v>124.0</v>
      </c>
      <c r="E109" s="25">
        <v>3.875</v>
      </c>
      <c r="F109" s="25">
        <v>1.467741935483871</v>
      </c>
    </row>
    <row r="110">
      <c r="A110" s="43"/>
      <c r="B110" s="7" t="s">
        <v>96</v>
      </c>
      <c r="C110" s="25">
        <v>32.0</v>
      </c>
      <c r="D110" s="25">
        <v>117.0</v>
      </c>
      <c r="E110" s="25">
        <v>3.65625</v>
      </c>
      <c r="F110" s="25">
        <v>1.78125</v>
      </c>
    </row>
    <row r="111">
      <c r="A111" s="43"/>
      <c r="B111" s="7" t="s">
        <v>96</v>
      </c>
      <c r="C111" s="25">
        <v>32.0</v>
      </c>
      <c r="D111" s="25">
        <v>118.0</v>
      </c>
      <c r="E111" s="25">
        <v>3.6875</v>
      </c>
      <c r="F111" s="25">
        <v>1.7701612903225807</v>
      </c>
    </row>
    <row r="112">
      <c r="A112" s="43"/>
      <c r="B112" s="7" t="s">
        <v>96</v>
      </c>
      <c r="C112" s="25">
        <v>32.0</v>
      </c>
      <c r="D112" s="25">
        <v>121.0</v>
      </c>
      <c r="E112" s="25">
        <v>3.78125</v>
      </c>
      <c r="F112" s="25">
        <v>1.3377016129032258</v>
      </c>
    </row>
    <row r="113">
      <c r="A113" s="43"/>
      <c r="B113" s="7" t="s">
        <v>96</v>
      </c>
      <c r="C113" s="25">
        <v>32.0</v>
      </c>
      <c r="D113" s="25">
        <v>121.0</v>
      </c>
      <c r="E113" s="25">
        <v>3.78125</v>
      </c>
      <c r="F113" s="25">
        <v>1.9828629032258065</v>
      </c>
    </row>
    <row r="114">
      <c r="A114" s="43"/>
      <c r="B114" s="7" t="s">
        <v>96</v>
      </c>
      <c r="C114" s="25">
        <v>32.0</v>
      </c>
      <c r="D114" s="25">
        <v>137.0</v>
      </c>
      <c r="E114" s="25">
        <v>4.28125</v>
      </c>
      <c r="F114" s="25">
        <v>1.0473790322580645</v>
      </c>
    </row>
    <row r="115">
      <c r="A115" s="43"/>
      <c r="B115" s="7" t="s">
        <v>96</v>
      </c>
      <c r="C115" s="25">
        <v>32.0</v>
      </c>
      <c r="D115" s="25">
        <v>132.0</v>
      </c>
      <c r="E115" s="25">
        <v>4.125</v>
      </c>
      <c r="F115" s="25">
        <v>1.2741935483870968</v>
      </c>
    </row>
    <row r="116">
      <c r="A116" s="43"/>
      <c r="B116" s="7" t="s">
        <v>96</v>
      </c>
      <c r="C116" s="25">
        <v>32.0</v>
      </c>
      <c r="D116" s="25">
        <v>123.0</v>
      </c>
      <c r="E116" s="25">
        <v>3.84375</v>
      </c>
      <c r="F116" s="25">
        <v>0.9747983870967742</v>
      </c>
    </row>
    <row r="117">
      <c r="A117" s="43"/>
      <c r="B117" s="7" t="s">
        <v>96</v>
      </c>
      <c r="C117" s="25">
        <v>32.0</v>
      </c>
      <c r="D117" s="25">
        <v>128.0</v>
      </c>
      <c r="E117" s="25">
        <v>4.0</v>
      </c>
      <c r="F117" s="25">
        <v>1.3548387096774193</v>
      </c>
    </row>
    <row r="118">
      <c r="A118" s="43"/>
      <c r="B118" s="7" t="s">
        <v>96</v>
      </c>
      <c r="C118" s="25">
        <v>32.0</v>
      </c>
      <c r="D118" s="25">
        <v>122.0</v>
      </c>
      <c r="E118" s="25">
        <v>3.8125</v>
      </c>
      <c r="F118" s="25">
        <v>1.3830645161290323</v>
      </c>
    </row>
    <row r="119">
      <c r="A119" s="43"/>
      <c r="B119" s="7" t="s">
        <v>96</v>
      </c>
      <c r="C119" s="25">
        <v>32.0</v>
      </c>
      <c r="D119" s="25">
        <v>127.0</v>
      </c>
      <c r="E119" s="25">
        <v>3.96875</v>
      </c>
      <c r="F119" s="25">
        <v>1.7086693548387097</v>
      </c>
    </row>
    <row r="120">
      <c r="A120" s="43"/>
      <c r="B120" s="7" t="s">
        <v>96</v>
      </c>
      <c r="C120" s="25">
        <v>32.0</v>
      </c>
      <c r="D120" s="25">
        <v>145.0</v>
      </c>
      <c r="E120" s="25">
        <v>4.53125</v>
      </c>
      <c r="F120" s="25">
        <v>0.9667338709677419</v>
      </c>
    </row>
    <row r="121">
      <c r="A121" s="43"/>
      <c r="B121" s="7" t="s">
        <v>96</v>
      </c>
      <c r="C121" s="25">
        <v>32.0</v>
      </c>
      <c r="D121" s="25">
        <v>123.0</v>
      </c>
      <c r="E121" s="25">
        <v>3.84375</v>
      </c>
      <c r="F121" s="25">
        <v>1.3618951612903225</v>
      </c>
    </row>
    <row r="122">
      <c r="A122" s="43"/>
      <c r="B122" s="7" t="s">
        <v>96</v>
      </c>
      <c r="C122" s="25">
        <v>32.0</v>
      </c>
      <c r="D122" s="25">
        <v>142.0</v>
      </c>
      <c r="E122" s="25">
        <v>4.4375</v>
      </c>
      <c r="F122" s="25">
        <v>0.9637096774193549</v>
      </c>
    </row>
    <row r="123">
      <c r="A123" s="43"/>
      <c r="B123" s="7" t="s">
        <v>96</v>
      </c>
      <c r="C123" s="25">
        <v>32.0</v>
      </c>
      <c r="D123" s="25">
        <v>118.0</v>
      </c>
      <c r="E123" s="25">
        <v>3.6875</v>
      </c>
      <c r="F123" s="25">
        <v>2.286290322580645</v>
      </c>
    </row>
    <row r="124">
      <c r="A124" s="43"/>
      <c r="B124" s="7" t="s">
        <v>96</v>
      </c>
      <c r="C124" s="25">
        <v>32.0</v>
      </c>
      <c r="D124" s="25">
        <v>116.0</v>
      </c>
      <c r="E124" s="25">
        <v>3.625</v>
      </c>
      <c r="F124" s="25">
        <v>1.467741935483871</v>
      </c>
    </row>
    <row r="125">
      <c r="A125" s="43"/>
      <c r="B125" s="7" t="s">
        <v>96</v>
      </c>
      <c r="C125" s="25">
        <v>32.0</v>
      </c>
      <c r="D125" s="25">
        <v>116.0</v>
      </c>
      <c r="E125" s="25">
        <v>3.625</v>
      </c>
      <c r="F125" s="25">
        <v>1.2096774193548387</v>
      </c>
    </row>
    <row r="126">
      <c r="A126" s="43"/>
      <c r="B126" s="7" t="s">
        <v>96</v>
      </c>
      <c r="C126" s="25">
        <v>32.0</v>
      </c>
      <c r="D126" s="25">
        <v>137.0</v>
      </c>
      <c r="E126" s="25">
        <v>4.28125</v>
      </c>
      <c r="F126" s="25">
        <v>1.3699596774193548</v>
      </c>
    </row>
    <row r="127">
      <c r="A127" s="43"/>
      <c r="B127" s="7" t="s">
        <v>96</v>
      </c>
      <c r="C127" s="25">
        <v>32.0</v>
      </c>
      <c r="D127" s="25">
        <v>71.0</v>
      </c>
      <c r="E127" s="25">
        <v>2.21875</v>
      </c>
      <c r="F127" s="25">
        <v>0.8215725806451613</v>
      </c>
    </row>
    <row r="128">
      <c r="A128" s="43"/>
      <c r="B128" s="7" t="s">
        <v>96</v>
      </c>
      <c r="C128" s="25">
        <v>32.0</v>
      </c>
      <c r="D128" s="25">
        <v>101.0</v>
      </c>
      <c r="E128" s="25">
        <v>3.15625</v>
      </c>
      <c r="F128" s="25">
        <v>2.587701612903226</v>
      </c>
    </row>
    <row r="129">
      <c r="A129" s="43"/>
      <c r="B129" s="7" t="s">
        <v>96</v>
      </c>
      <c r="C129" s="25">
        <v>32.0</v>
      </c>
      <c r="D129" s="25">
        <v>125.0</v>
      </c>
      <c r="E129" s="25">
        <v>3.90625</v>
      </c>
      <c r="F129" s="25">
        <v>1.5070564516129032</v>
      </c>
    </row>
    <row r="130">
      <c r="A130" s="43"/>
      <c r="B130" s="7" t="s">
        <v>96</v>
      </c>
      <c r="C130" s="25">
        <v>32.0</v>
      </c>
      <c r="D130" s="25">
        <v>156.0</v>
      </c>
      <c r="E130" s="25">
        <v>4.875</v>
      </c>
      <c r="F130" s="25">
        <v>0.1774193548387097</v>
      </c>
    </row>
    <row r="131">
      <c r="A131" s="43"/>
      <c r="B131" s="7" t="s">
        <v>96</v>
      </c>
      <c r="C131" s="25">
        <v>32.0</v>
      </c>
      <c r="D131" s="25">
        <v>154.0</v>
      </c>
      <c r="E131" s="25">
        <v>4.8125</v>
      </c>
      <c r="F131" s="25">
        <v>0.2217741935483871</v>
      </c>
    </row>
    <row r="132">
      <c r="A132" s="43"/>
      <c r="B132" s="7" t="s">
        <v>96</v>
      </c>
      <c r="C132" s="25">
        <v>32.0</v>
      </c>
      <c r="D132" s="25">
        <v>139.0</v>
      </c>
      <c r="E132" s="25">
        <v>4.34375</v>
      </c>
      <c r="F132" s="25">
        <v>1.3296370967741935</v>
      </c>
    </row>
    <row r="133">
      <c r="A133" s="43"/>
      <c r="B133" s="7" t="s">
        <v>96</v>
      </c>
      <c r="C133" s="25">
        <v>32.0</v>
      </c>
      <c r="D133" s="25">
        <v>125.0</v>
      </c>
      <c r="E133" s="25">
        <v>3.90625</v>
      </c>
      <c r="F133" s="25">
        <v>1.5070564516129032</v>
      </c>
    </row>
    <row r="134">
      <c r="A134" s="43"/>
      <c r="B134" s="7" t="s">
        <v>96</v>
      </c>
      <c r="C134" s="25">
        <v>32.0</v>
      </c>
      <c r="D134" s="25">
        <v>136.0</v>
      </c>
      <c r="E134" s="25">
        <v>4.25</v>
      </c>
      <c r="F134" s="25">
        <v>1.4838709677419355</v>
      </c>
    </row>
    <row r="135">
      <c r="A135" s="43"/>
      <c r="B135" s="7" t="s">
        <v>96</v>
      </c>
      <c r="C135" s="25">
        <v>32.0</v>
      </c>
      <c r="D135" s="25">
        <v>134.0</v>
      </c>
      <c r="E135" s="25">
        <v>4.1875</v>
      </c>
      <c r="F135" s="25">
        <v>0.8669354838709677</v>
      </c>
    </row>
    <row r="136">
      <c r="A136" s="43"/>
      <c r="B136" s="7" t="s">
        <v>96</v>
      </c>
      <c r="C136" s="25">
        <v>32.0</v>
      </c>
      <c r="D136" s="25">
        <v>138.0</v>
      </c>
      <c r="E136" s="25">
        <v>4.3125</v>
      </c>
      <c r="F136" s="25">
        <v>1.2540322580645162</v>
      </c>
    </row>
    <row r="137">
      <c r="A137" s="43"/>
      <c r="B137" s="7" t="s">
        <v>96</v>
      </c>
      <c r="C137" s="25">
        <v>32.0</v>
      </c>
      <c r="D137" s="25">
        <v>129.0</v>
      </c>
      <c r="E137" s="25">
        <v>4.03125</v>
      </c>
      <c r="F137" s="25">
        <v>1.1925403225806452</v>
      </c>
    </row>
    <row r="138">
      <c r="A138" s="43"/>
      <c r="B138" s="7" t="s">
        <v>96</v>
      </c>
      <c r="C138" s="25">
        <v>32.0</v>
      </c>
      <c r="D138" s="25">
        <v>127.0</v>
      </c>
      <c r="E138" s="25">
        <v>3.96875</v>
      </c>
      <c r="F138" s="25">
        <v>0.8699596774193549</v>
      </c>
    </row>
    <row r="139">
      <c r="A139" s="43"/>
      <c r="B139" s="7" t="s">
        <v>96</v>
      </c>
      <c r="C139" s="25">
        <v>32.0</v>
      </c>
      <c r="D139" s="25">
        <v>123.0</v>
      </c>
      <c r="E139" s="25">
        <v>3.84375</v>
      </c>
      <c r="F139" s="25">
        <v>1.2973790322580645</v>
      </c>
    </row>
    <row r="140">
      <c r="A140" s="43"/>
      <c r="B140" s="7" t="s">
        <v>96</v>
      </c>
      <c r="C140" s="25">
        <v>32.0</v>
      </c>
      <c r="D140" s="25">
        <v>142.0</v>
      </c>
      <c r="E140" s="25">
        <v>4.4375</v>
      </c>
      <c r="F140" s="25">
        <v>0.5766129032258065</v>
      </c>
    </row>
    <row r="141">
      <c r="A141" s="43"/>
      <c r="B141" s="7" t="s">
        <v>96</v>
      </c>
      <c r="C141" s="25">
        <v>32.0</v>
      </c>
      <c r="D141" s="25">
        <v>121.0</v>
      </c>
      <c r="E141" s="25">
        <v>3.78125</v>
      </c>
      <c r="F141" s="25">
        <v>1.2731854838709677</v>
      </c>
    </row>
    <row r="142">
      <c r="A142" s="43"/>
      <c r="B142" s="7" t="s">
        <v>96</v>
      </c>
      <c r="C142" s="25">
        <v>32.0</v>
      </c>
      <c r="D142" s="25">
        <v>126.0</v>
      </c>
      <c r="E142" s="25">
        <v>3.9375</v>
      </c>
      <c r="F142" s="25">
        <v>1.028225806451613</v>
      </c>
    </row>
    <row r="143">
      <c r="A143" s="43"/>
      <c r="B143" s="7" t="s">
        <v>96</v>
      </c>
      <c r="C143" s="25">
        <v>32.0</v>
      </c>
      <c r="D143" s="25">
        <v>122.0</v>
      </c>
      <c r="E143" s="25">
        <v>3.8125</v>
      </c>
      <c r="F143" s="25">
        <v>2.092741935483871</v>
      </c>
    </row>
    <row r="144">
      <c r="A144" s="43"/>
      <c r="B144" s="7" t="s">
        <v>96</v>
      </c>
      <c r="C144" s="25">
        <v>32.0</v>
      </c>
      <c r="D144" s="25">
        <v>117.0</v>
      </c>
      <c r="E144" s="25">
        <v>3.65625</v>
      </c>
      <c r="F144" s="25">
        <v>2.813508064516129</v>
      </c>
    </row>
    <row r="145">
      <c r="A145" s="43"/>
      <c r="B145" s="7" t="s">
        <v>96</v>
      </c>
      <c r="C145" s="25">
        <v>32.0</v>
      </c>
      <c r="D145" s="25">
        <v>120.0</v>
      </c>
      <c r="E145" s="25">
        <v>3.75</v>
      </c>
      <c r="F145" s="25">
        <v>1.7419354838709677</v>
      </c>
    </row>
    <row r="146">
      <c r="A146" s="43"/>
      <c r="B146" s="7" t="s">
        <v>96</v>
      </c>
      <c r="C146" s="25">
        <v>32.0</v>
      </c>
      <c r="D146" s="25">
        <v>137.0</v>
      </c>
      <c r="E146" s="25">
        <v>4.28125</v>
      </c>
      <c r="F146" s="25">
        <v>1.6925403225806452</v>
      </c>
    </row>
    <row r="147">
      <c r="A147" s="43"/>
      <c r="B147" s="7" t="s">
        <v>96</v>
      </c>
      <c r="C147" s="25">
        <v>32.0</v>
      </c>
      <c r="D147" s="25">
        <v>116.0</v>
      </c>
      <c r="E147" s="25">
        <v>3.625</v>
      </c>
      <c r="F147" s="25">
        <v>1.9193548387096775</v>
      </c>
    </row>
    <row r="148">
      <c r="A148" s="43"/>
      <c r="B148" s="7" t="s">
        <v>96</v>
      </c>
      <c r="C148" s="25">
        <v>32.0</v>
      </c>
      <c r="D148" s="25">
        <v>119.0</v>
      </c>
      <c r="E148" s="25">
        <v>3.71875</v>
      </c>
      <c r="F148" s="25">
        <v>0.7247983870967742</v>
      </c>
    </row>
    <row r="149">
      <c r="A149" s="43"/>
      <c r="B149" s="7" t="s">
        <v>96</v>
      </c>
      <c r="C149" s="25">
        <v>32.0</v>
      </c>
      <c r="D149" s="25">
        <v>122.0</v>
      </c>
      <c r="E149" s="25">
        <v>3.8125</v>
      </c>
      <c r="F149" s="25">
        <v>1.3185483870967742</v>
      </c>
    </row>
    <row r="150">
      <c r="A150" s="43"/>
      <c r="B150" s="7" t="s">
        <v>96</v>
      </c>
      <c r="C150" s="25">
        <v>32.0</v>
      </c>
      <c r="D150" s="25">
        <v>108.0</v>
      </c>
      <c r="E150" s="25">
        <v>3.375</v>
      </c>
      <c r="F150" s="25">
        <v>1.0161290322580645</v>
      </c>
    </row>
    <row r="151">
      <c r="A151" s="43"/>
      <c r="B151" s="7" t="s">
        <v>96</v>
      </c>
      <c r="C151" s="25">
        <v>32.0</v>
      </c>
      <c r="D151" s="25">
        <v>126.0</v>
      </c>
      <c r="E151" s="25">
        <v>3.9375</v>
      </c>
      <c r="F151" s="25">
        <v>1.4798387096774193</v>
      </c>
    </row>
    <row r="152">
      <c r="A152" s="43"/>
      <c r="B152" s="7" t="s">
        <v>96</v>
      </c>
      <c r="C152" s="25">
        <v>32.0</v>
      </c>
      <c r="D152" s="25">
        <v>112.0</v>
      </c>
      <c r="E152" s="25">
        <v>3.5</v>
      </c>
      <c r="F152" s="25">
        <v>1.4838709677419355</v>
      </c>
    </row>
    <row r="153">
      <c r="A153" s="43"/>
      <c r="B153" s="7" t="s">
        <v>96</v>
      </c>
      <c r="C153" s="25">
        <v>32.0</v>
      </c>
      <c r="D153" s="25">
        <v>122.0</v>
      </c>
      <c r="E153" s="25">
        <v>3.8125</v>
      </c>
      <c r="F153" s="25">
        <v>1.5120967741935485</v>
      </c>
    </row>
    <row r="154">
      <c r="A154" s="43"/>
      <c r="B154" s="7" t="s">
        <v>96</v>
      </c>
      <c r="C154" s="25">
        <v>32.0</v>
      </c>
      <c r="D154" s="25">
        <v>113.0</v>
      </c>
      <c r="E154" s="25">
        <v>3.53125</v>
      </c>
      <c r="F154" s="25">
        <v>0.6441532258064516</v>
      </c>
    </row>
    <row r="155">
      <c r="A155" s="43"/>
      <c r="B155" s="7" t="s">
        <v>96</v>
      </c>
      <c r="C155" s="25">
        <v>32.0</v>
      </c>
      <c r="D155" s="25">
        <v>121.0</v>
      </c>
      <c r="E155" s="25">
        <v>3.78125</v>
      </c>
      <c r="F155" s="25">
        <v>1.2731854838709677</v>
      </c>
    </row>
    <row r="156">
      <c r="A156" s="43"/>
      <c r="B156" s="7" t="s">
        <v>96</v>
      </c>
      <c r="C156" s="25">
        <v>32.0</v>
      </c>
      <c r="D156" s="25">
        <v>123.0</v>
      </c>
      <c r="E156" s="25">
        <v>3.84375</v>
      </c>
      <c r="F156" s="25">
        <v>2.2006048387096775</v>
      </c>
    </row>
    <row r="157">
      <c r="A157" s="43"/>
      <c r="B157" s="7" t="s">
        <v>96</v>
      </c>
      <c r="C157" s="25">
        <v>32.0</v>
      </c>
      <c r="D157" s="25">
        <v>134.0</v>
      </c>
      <c r="E157" s="25">
        <v>4.1875</v>
      </c>
      <c r="F157" s="25">
        <v>1.125</v>
      </c>
    </row>
    <row r="158">
      <c r="A158" s="43"/>
      <c r="B158" s="7" t="s">
        <v>96</v>
      </c>
      <c r="C158" s="25">
        <v>32.0</v>
      </c>
      <c r="D158" s="25">
        <v>121.0</v>
      </c>
      <c r="E158" s="25">
        <v>3.78125</v>
      </c>
      <c r="F158" s="25">
        <v>1.4022177419354838</v>
      </c>
    </row>
    <row r="159">
      <c r="A159" s="43"/>
      <c r="B159" s="7" t="s">
        <v>96</v>
      </c>
      <c r="C159" s="25">
        <v>32.0</v>
      </c>
      <c r="D159" s="25">
        <v>123.0</v>
      </c>
      <c r="E159" s="25">
        <v>3.84375</v>
      </c>
      <c r="F159" s="25">
        <v>1.6199596774193548</v>
      </c>
    </row>
    <row r="160">
      <c r="A160" s="43"/>
      <c r="B160" s="7" t="s">
        <v>96</v>
      </c>
      <c r="C160" s="25">
        <v>32.0</v>
      </c>
      <c r="D160" s="25">
        <v>116.0</v>
      </c>
      <c r="E160" s="25">
        <v>3.625</v>
      </c>
      <c r="F160" s="25">
        <v>1.0161290322580645</v>
      </c>
    </row>
    <row r="161">
      <c r="A161" s="43"/>
      <c r="B161" s="7" t="s">
        <v>96</v>
      </c>
      <c r="C161" s="25">
        <v>32.0</v>
      </c>
      <c r="D161" s="25">
        <v>116.0</v>
      </c>
      <c r="E161" s="25">
        <v>3.625</v>
      </c>
      <c r="F161" s="25">
        <v>1.7903225806451613</v>
      </c>
    </row>
    <row r="162">
      <c r="A162" s="43"/>
      <c r="B162" s="7" t="s">
        <v>96</v>
      </c>
      <c r="C162" s="25">
        <v>32.0</v>
      </c>
      <c r="D162" s="25">
        <v>125.0</v>
      </c>
      <c r="E162" s="25">
        <v>3.90625</v>
      </c>
      <c r="F162" s="25">
        <v>1.7006048387096775</v>
      </c>
    </row>
    <row r="163">
      <c r="A163" s="43"/>
      <c r="B163" s="7" t="s">
        <v>96</v>
      </c>
      <c r="C163" s="25">
        <v>32.0</v>
      </c>
      <c r="D163" s="25">
        <v>129.0</v>
      </c>
      <c r="E163" s="25">
        <v>4.03125</v>
      </c>
      <c r="F163" s="25">
        <v>1.3860887096774193</v>
      </c>
    </row>
    <row r="164">
      <c r="A164" s="43"/>
      <c r="B164" s="7" t="s">
        <v>96</v>
      </c>
      <c r="C164" s="25">
        <v>32.0</v>
      </c>
      <c r="D164" s="25">
        <v>134.0</v>
      </c>
      <c r="E164" s="25">
        <v>4.1875</v>
      </c>
      <c r="F164" s="25">
        <v>0.6088709677419355</v>
      </c>
    </row>
    <row r="165">
      <c r="A165" s="43"/>
      <c r="B165" s="7" t="s">
        <v>96</v>
      </c>
      <c r="C165" s="25">
        <v>32.0</v>
      </c>
      <c r="D165" s="25">
        <v>122.0</v>
      </c>
      <c r="E165" s="25">
        <v>3.8125</v>
      </c>
      <c r="F165" s="25">
        <v>1.189516129032258</v>
      </c>
    </row>
    <row r="166">
      <c r="A166" s="43"/>
      <c r="B166" s="7" t="s">
        <v>96</v>
      </c>
      <c r="C166" s="25">
        <v>32.0</v>
      </c>
      <c r="D166" s="25">
        <v>136.0</v>
      </c>
      <c r="E166" s="25">
        <v>4.25</v>
      </c>
      <c r="F166" s="25">
        <v>1.6774193548387097</v>
      </c>
    </row>
    <row r="167">
      <c r="A167" s="43"/>
      <c r="B167" s="7" t="s">
        <v>96</v>
      </c>
      <c r="C167" s="25">
        <v>32.0</v>
      </c>
      <c r="D167" s="25">
        <v>135.0</v>
      </c>
      <c r="E167" s="25">
        <v>4.21875</v>
      </c>
      <c r="F167" s="25">
        <v>1.466733870967742</v>
      </c>
    </row>
    <row r="168">
      <c r="A168" s="43"/>
      <c r="B168" s="7" t="s">
        <v>96</v>
      </c>
      <c r="C168" s="25">
        <v>32.0</v>
      </c>
      <c r="D168" s="25">
        <v>125.0</v>
      </c>
      <c r="E168" s="25">
        <v>3.90625</v>
      </c>
      <c r="F168" s="25">
        <v>1.8941532258064515</v>
      </c>
    </row>
    <row r="169">
      <c r="A169" s="43"/>
      <c r="B169" s="7" t="s">
        <v>96</v>
      </c>
      <c r="C169" s="25">
        <v>32.0</v>
      </c>
      <c r="D169" s="25">
        <v>132.0</v>
      </c>
      <c r="E169" s="25">
        <v>4.125</v>
      </c>
      <c r="F169" s="25">
        <v>1.596774193548387</v>
      </c>
    </row>
    <row r="170">
      <c r="A170" s="43"/>
      <c r="B170" s="7" t="s">
        <v>96</v>
      </c>
      <c r="C170" s="25">
        <v>32.0</v>
      </c>
      <c r="D170" s="25">
        <v>113.0</v>
      </c>
      <c r="E170" s="25">
        <v>3.53125</v>
      </c>
      <c r="F170" s="25">
        <v>1.2247983870967742</v>
      </c>
    </row>
    <row r="171">
      <c r="A171" s="43"/>
      <c r="B171" s="7" t="s">
        <v>96</v>
      </c>
      <c r="C171" s="25">
        <v>32.0</v>
      </c>
      <c r="D171" s="25">
        <v>113.0</v>
      </c>
      <c r="E171" s="25">
        <v>3.53125</v>
      </c>
      <c r="F171" s="25">
        <v>2.257056451612903</v>
      </c>
    </row>
    <row r="172">
      <c r="A172" s="43"/>
      <c r="B172" s="7" t="s">
        <v>96</v>
      </c>
      <c r="C172" s="25">
        <v>32.0</v>
      </c>
      <c r="D172" s="25">
        <v>119.0</v>
      </c>
      <c r="E172" s="25">
        <v>3.71875</v>
      </c>
      <c r="F172" s="25">
        <v>1.563508064516129</v>
      </c>
    </row>
    <row r="173">
      <c r="A173" s="43"/>
      <c r="B173" s="7" t="s">
        <v>96</v>
      </c>
      <c r="C173" s="25">
        <v>32.0</v>
      </c>
      <c r="D173" s="25">
        <v>102.0</v>
      </c>
      <c r="E173" s="25">
        <v>3.1875</v>
      </c>
      <c r="F173" s="25">
        <v>1.4475806451612903</v>
      </c>
    </row>
    <row r="174">
      <c r="A174" s="43"/>
      <c r="B174" s="7" t="s">
        <v>96</v>
      </c>
      <c r="C174" s="25">
        <v>32.0</v>
      </c>
      <c r="D174" s="25">
        <v>110.0</v>
      </c>
      <c r="E174" s="25">
        <v>3.4375</v>
      </c>
      <c r="F174" s="25">
        <v>1.5443548387096775</v>
      </c>
    </row>
    <row r="175">
      <c r="A175" s="43"/>
      <c r="B175" s="7" t="s">
        <v>96</v>
      </c>
      <c r="C175" s="25">
        <v>32.0</v>
      </c>
      <c r="D175" s="25">
        <v>128.0</v>
      </c>
      <c r="E175" s="25">
        <v>4.0</v>
      </c>
      <c r="F175" s="25">
        <v>1.5483870967741935</v>
      </c>
    </row>
    <row r="176">
      <c r="A176" s="43"/>
      <c r="B176" s="7" t="s">
        <v>96</v>
      </c>
      <c r="C176" s="25">
        <v>32.0</v>
      </c>
      <c r="D176" s="25">
        <v>99.0</v>
      </c>
      <c r="E176" s="25">
        <v>3.09375</v>
      </c>
      <c r="F176" s="25">
        <v>1.0554435483870968</v>
      </c>
    </row>
    <row r="177">
      <c r="A177" s="43"/>
      <c r="B177" s="7" t="s">
        <v>96</v>
      </c>
      <c r="C177" s="25">
        <v>32.0</v>
      </c>
      <c r="D177" s="25">
        <v>121.0</v>
      </c>
      <c r="E177" s="25">
        <v>3.78125</v>
      </c>
      <c r="F177" s="25">
        <v>1.3377016129032258</v>
      </c>
    </row>
    <row r="178">
      <c r="A178" s="43"/>
      <c r="B178" s="7" t="s">
        <v>96</v>
      </c>
      <c r="C178" s="25">
        <v>32.0</v>
      </c>
      <c r="D178" s="25">
        <v>117.0</v>
      </c>
      <c r="E178" s="25">
        <v>3.65625</v>
      </c>
      <c r="F178" s="25">
        <v>1.9102822580645162</v>
      </c>
    </row>
    <row r="179">
      <c r="A179" s="43"/>
      <c r="B179" s="7" t="s">
        <v>96</v>
      </c>
      <c r="C179" s="25">
        <v>32.0</v>
      </c>
      <c r="D179" s="25">
        <v>141.0</v>
      </c>
      <c r="E179" s="25">
        <v>4.40625</v>
      </c>
      <c r="F179" s="25">
        <v>1.0231854838709677</v>
      </c>
    </row>
    <row r="180">
      <c r="A180" s="43"/>
      <c r="B180" s="7" t="s">
        <v>96</v>
      </c>
      <c r="C180" s="25">
        <v>32.0</v>
      </c>
      <c r="D180" s="25">
        <v>130.0</v>
      </c>
      <c r="E180" s="25">
        <v>4.0625</v>
      </c>
      <c r="F180" s="25">
        <v>1.6733870967741935</v>
      </c>
    </row>
    <row r="181">
      <c r="A181" s="43"/>
      <c r="B181" s="7" t="s">
        <v>96</v>
      </c>
      <c r="C181" s="25">
        <v>32.0</v>
      </c>
      <c r="D181" s="25">
        <v>127.0</v>
      </c>
      <c r="E181" s="25">
        <v>3.96875</v>
      </c>
      <c r="F181" s="25">
        <v>1.2570564516129032</v>
      </c>
    </row>
    <row r="182">
      <c r="A182" s="43"/>
      <c r="B182" s="7" t="s">
        <v>96</v>
      </c>
      <c r="C182" s="25">
        <v>32.0</v>
      </c>
      <c r="D182" s="25">
        <v>112.0</v>
      </c>
      <c r="E182" s="25">
        <v>3.5</v>
      </c>
      <c r="F182" s="25">
        <v>1.4193548387096775</v>
      </c>
    </row>
    <row r="183">
      <c r="A183" s="43"/>
      <c r="B183" s="7" t="s">
        <v>96</v>
      </c>
      <c r="C183" s="25">
        <v>32.0</v>
      </c>
      <c r="D183" s="25">
        <v>125.0</v>
      </c>
      <c r="E183" s="25">
        <v>3.90625</v>
      </c>
      <c r="F183" s="25">
        <v>1.8296370967741935</v>
      </c>
    </row>
    <row r="184">
      <c r="A184" s="43"/>
      <c r="B184" s="7" t="s">
        <v>96</v>
      </c>
      <c r="C184" s="25">
        <v>32.0</v>
      </c>
      <c r="D184" s="25">
        <v>120.0</v>
      </c>
      <c r="E184" s="25">
        <v>3.75</v>
      </c>
      <c r="F184" s="25">
        <v>1.8709677419354838</v>
      </c>
    </row>
    <row r="185">
      <c r="A185" s="43"/>
      <c r="B185" s="7" t="s">
        <v>96</v>
      </c>
      <c r="C185" s="25">
        <v>32.0</v>
      </c>
      <c r="D185" s="25">
        <v>126.0</v>
      </c>
      <c r="E185" s="25">
        <v>3.9375</v>
      </c>
      <c r="F185" s="25">
        <v>0.8991935483870968</v>
      </c>
    </row>
    <row r="186">
      <c r="A186" s="43"/>
      <c r="B186" s="7" t="s">
        <v>96</v>
      </c>
      <c r="C186" s="25">
        <v>32.0</v>
      </c>
      <c r="D186" s="25">
        <v>115.0</v>
      </c>
      <c r="E186" s="25">
        <v>3.59375</v>
      </c>
      <c r="F186" s="25">
        <v>1.6038306451612903</v>
      </c>
    </row>
    <row r="187">
      <c r="A187" s="43"/>
      <c r="B187" s="7" t="s">
        <v>96</v>
      </c>
      <c r="C187" s="25">
        <v>32.0</v>
      </c>
      <c r="D187" s="25">
        <v>115.0</v>
      </c>
      <c r="E187" s="25">
        <v>3.59375</v>
      </c>
      <c r="F187" s="25">
        <v>1.345766129032258</v>
      </c>
    </row>
    <row r="188">
      <c r="A188" s="43"/>
      <c r="B188" s="7" t="s">
        <v>96</v>
      </c>
      <c r="C188" s="25">
        <v>32.0</v>
      </c>
      <c r="D188" s="25">
        <v>136.0</v>
      </c>
      <c r="E188" s="25">
        <v>4.25</v>
      </c>
      <c r="F188" s="25">
        <v>1.096774193548387</v>
      </c>
    </row>
    <row r="189">
      <c r="A189" s="43"/>
      <c r="B189" s="7" t="s">
        <v>96</v>
      </c>
      <c r="C189" s="25">
        <v>32.0</v>
      </c>
      <c r="D189" s="25">
        <v>126.0</v>
      </c>
      <c r="E189" s="25">
        <v>3.9375</v>
      </c>
      <c r="F189" s="25">
        <v>1.8669354838709677</v>
      </c>
    </row>
    <row r="190">
      <c r="A190" s="43"/>
      <c r="B190" s="7" t="s">
        <v>96</v>
      </c>
      <c r="C190" s="25">
        <v>32.0</v>
      </c>
      <c r="D190" s="25">
        <v>120.0</v>
      </c>
      <c r="E190" s="25">
        <v>3.75</v>
      </c>
      <c r="F190" s="25">
        <v>1.6774193548387097</v>
      </c>
    </row>
    <row r="191">
      <c r="A191" s="43"/>
      <c r="B191" s="7" t="s">
        <v>96</v>
      </c>
      <c r="C191" s="25">
        <v>32.0</v>
      </c>
      <c r="D191" s="25">
        <v>121.0</v>
      </c>
      <c r="E191" s="25">
        <v>3.78125</v>
      </c>
      <c r="F191" s="25">
        <v>1.6602822580645162</v>
      </c>
    </row>
    <row r="192">
      <c r="A192" s="43"/>
      <c r="B192" s="7" t="s">
        <v>96</v>
      </c>
      <c r="C192" s="25">
        <v>32.0</v>
      </c>
      <c r="D192" s="25">
        <v>131.0</v>
      </c>
      <c r="E192" s="25">
        <v>4.09375</v>
      </c>
      <c r="F192" s="25">
        <v>0.7973790322580645</v>
      </c>
    </row>
    <row r="193">
      <c r="A193" s="43"/>
      <c r="B193" s="7" t="s">
        <v>96</v>
      </c>
      <c r="C193" s="25">
        <v>32.0</v>
      </c>
      <c r="D193" s="25">
        <v>119.0</v>
      </c>
      <c r="E193" s="25">
        <v>3.71875</v>
      </c>
      <c r="F193" s="25">
        <v>1.7570564516129032</v>
      </c>
    </row>
    <row r="194">
      <c r="A194" s="43"/>
      <c r="B194" s="7" t="s">
        <v>96</v>
      </c>
      <c r="C194" s="25">
        <v>32.0</v>
      </c>
      <c r="D194" s="25">
        <v>141.0</v>
      </c>
      <c r="E194" s="25">
        <v>4.40625</v>
      </c>
      <c r="F194" s="25">
        <v>0.4425403225806452</v>
      </c>
    </row>
    <row r="195">
      <c r="A195" s="43"/>
      <c r="B195" s="7" t="s">
        <v>96</v>
      </c>
      <c r="C195" s="25">
        <v>32.0</v>
      </c>
      <c r="D195" s="25">
        <v>118.0</v>
      </c>
      <c r="E195" s="25">
        <v>3.6875</v>
      </c>
      <c r="F195" s="25">
        <v>2.221774193548387</v>
      </c>
    </row>
    <row r="196">
      <c r="A196" s="43"/>
      <c r="B196" s="7" t="s">
        <v>96</v>
      </c>
      <c r="C196" s="25">
        <v>32.0</v>
      </c>
      <c r="D196" s="25">
        <v>124.0</v>
      </c>
      <c r="E196" s="25">
        <v>3.875</v>
      </c>
      <c r="F196" s="25">
        <v>1.1451612903225807</v>
      </c>
    </row>
    <row r="197">
      <c r="A197" s="43"/>
      <c r="B197" s="7" t="s">
        <v>96</v>
      </c>
      <c r="C197" s="25">
        <v>32.0</v>
      </c>
      <c r="D197" s="25">
        <v>133.0</v>
      </c>
      <c r="E197" s="25">
        <v>4.15625</v>
      </c>
      <c r="F197" s="25">
        <v>1.1683467741935485</v>
      </c>
    </row>
    <row r="198">
      <c r="A198" s="43"/>
      <c r="B198" s="7" t="s">
        <v>96</v>
      </c>
      <c r="C198" s="25">
        <v>32.0</v>
      </c>
      <c r="D198" s="25">
        <v>145.0</v>
      </c>
      <c r="E198" s="25">
        <v>4.53125</v>
      </c>
      <c r="F198" s="25">
        <v>0.7731854838709677</v>
      </c>
    </row>
    <row r="199">
      <c r="A199" s="43"/>
      <c r="B199" s="7" t="s">
        <v>96</v>
      </c>
      <c r="C199" s="25">
        <v>32.0</v>
      </c>
      <c r="D199" s="25">
        <v>144.0</v>
      </c>
      <c r="E199" s="25">
        <v>4.5</v>
      </c>
      <c r="F199" s="25">
        <v>0.7741935483870968</v>
      </c>
    </row>
    <row r="200">
      <c r="A200" s="43"/>
      <c r="B200" s="7" t="s">
        <v>96</v>
      </c>
      <c r="C200" s="25">
        <v>32.0</v>
      </c>
      <c r="D200" s="25">
        <v>125.0</v>
      </c>
      <c r="E200" s="25">
        <v>3.90625</v>
      </c>
      <c r="F200" s="25">
        <v>1.7006048387096775</v>
      </c>
    </row>
    <row r="201">
      <c r="A201" s="43"/>
      <c r="B201" s="7" t="s">
        <v>96</v>
      </c>
      <c r="C201" s="25">
        <v>32.0</v>
      </c>
      <c r="D201" s="25">
        <v>123.0</v>
      </c>
      <c r="E201" s="25">
        <v>3.84375</v>
      </c>
      <c r="F201" s="25">
        <v>0.78125</v>
      </c>
    </row>
    <row r="202">
      <c r="A202" s="43"/>
      <c r="B202" s="7" t="s">
        <v>96</v>
      </c>
      <c r="C202" s="25">
        <v>32.0</v>
      </c>
      <c r="D202" s="25">
        <v>136.0</v>
      </c>
      <c r="E202" s="25">
        <v>4.25</v>
      </c>
      <c r="F202" s="25">
        <v>1.3548387096774193</v>
      </c>
    </row>
    <row r="203">
      <c r="A203" s="43"/>
      <c r="B203" s="7" t="s">
        <v>96</v>
      </c>
      <c r="C203" s="25">
        <v>32.0</v>
      </c>
      <c r="D203" s="25">
        <v>131.0</v>
      </c>
      <c r="E203" s="25">
        <v>4.09375</v>
      </c>
      <c r="F203" s="25">
        <v>1.7651209677419355</v>
      </c>
    </row>
    <row r="204">
      <c r="A204" s="43"/>
      <c r="B204" s="7" t="s">
        <v>96</v>
      </c>
      <c r="C204" s="25">
        <v>32.0</v>
      </c>
      <c r="D204" s="25">
        <v>139.0</v>
      </c>
      <c r="E204" s="25">
        <v>4.34375</v>
      </c>
      <c r="F204" s="25">
        <v>0.813508064516129</v>
      </c>
    </row>
    <row r="205">
      <c r="A205" s="43"/>
      <c r="B205" s="7" t="s">
        <v>96</v>
      </c>
      <c r="C205" s="25">
        <v>32.0</v>
      </c>
      <c r="D205" s="25">
        <v>143.0</v>
      </c>
      <c r="E205" s="25">
        <v>4.46875</v>
      </c>
      <c r="F205" s="25">
        <v>0.6441532258064516</v>
      </c>
    </row>
    <row r="206">
      <c r="A206" s="43"/>
      <c r="B206" s="7" t="s">
        <v>96</v>
      </c>
      <c r="C206" s="25">
        <v>32.0</v>
      </c>
      <c r="D206" s="25">
        <v>139.0</v>
      </c>
      <c r="E206" s="25">
        <v>4.34375</v>
      </c>
      <c r="F206" s="25">
        <v>0.6199596774193549</v>
      </c>
    </row>
    <row r="207">
      <c r="A207" s="43"/>
    </row>
    <row r="208">
      <c r="A208" s="43"/>
      <c r="B208" s="7" t="s">
        <v>291</v>
      </c>
      <c r="C208" s="25">
        <v>100.0</v>
      </c>
      <c r="D208" s="25">
        <v>311.0</v>
      </c>
      <c r="E208" s="25">
        <v>3.11</v>
      </c>
      <c r="F208" s="25">
        <v>1.4120202020202037</v>
      </c>
    </row>
    <row r="209">
      <c r="A209" s="43"/>
      <c r="B209" s="7" t="s">
        <v>292</v>
      </c>
      <c r="C209" s="25">
        <v>100.0</v>
      </c>
      <c r="D209" s="25">
        <v>359.0</v>
      </c>
      <c r="E209" s="25">
        <v>3.59</v>
      </c>
      <c r="F209" s="25">
        <v>1.0524242424242425</v>
      </c>
    </row>
    <row r="210">
      <c r="A210" s="43"/>
      <c r="B210" s="7" t="s">
        <v>293</v>
      </c>
      <c r="C210" s="25">
        <v>100.0</v>
      </c>
      <c r="D210" s="25">
        <v>480.0</v>
      </c>
      <c r="E210" s="25">
        <v>4.8</v>
      </c>
      <c r="F210" s="25">
        <v>0.24242424242424238</v>
      </c>
    </row>
    <row r="211">
      <c r="A211" s="43"/>
      <c r="B211" s="7" t="s">
        <v>294</v>
      </c>
      <c r="C211" s="25">
        <v>100.0</v>
      </c>
      <c r="D211" s="25">
        <v>459.0</v>
      </c>
      <c r="E211" s="25">
        <v>4.59</v>
      </c>
      <c r="F211" s="25">
        <v>0.46656565656565685</v>
      </c>
    </row>
    <row r="212">
      <c r="A212" s="43"/>
      <c r="B212" s="7" t="s">
        <v>295</v>
      </c>
      <c r="C212" s="25">
        <v>100.0</v>
      </c>
      <c r="D212" s="25">
        <v>221.0</v>
      </c>
      <c r="E212" s="25">
        <v>2.21</v>
      </c>
      <c r="F212" s="25">
        <v>1.803939393939394</v>
      </c>
    </row>
    <row r="213">
      <c r="A213" s="43"/>
      <c r="B213" s="7" t="s">
        <v>296</v>
      </c>
      <c r="C213" s="25">
        <v>100.0</v>
      </c>
      <c r="D213" s="25">
        <v>317.0</v>
      </c>
      <c r="E213" s="25">
        <v>3.17</v>
      </c>
      <c r="F213" s="25">
        <v>1.0718181818181804</v>
      </c>
    </row>
    <row r="214">
      <c r="A214" s="43"/>
      <c r="B214" s="7" t="s">
        <v>297</v>
      </c>
      <c r="C214" s="25">
        <v>100.0</v>
      </c>
      <c r="D214" s="25">
        <v>397.0</v>
      </c>
      <c r="E214" s="25">
        <v>3.97</v>
      </c>
      <c r="F214" s="25">
        <v>0.6960606060606063</v>
      </c>
    </row>
    <row r="215">
      <c r="A215" s="43"/>
      <c r="B215" s="7" t="s">
        <v>298</v>
      </c>
      <c r="C215" s="25">
        <v>100.0</v>
      </c>
      <c r="D215" s="25">
        <v>425.0</v>
      </c>
      <c r="E215" s="25">
        <v>4.25</v>
      </c>
      <c r="F215" s="25">
        <v>0.6944444444444444</v>
      </c>
    </row>
    <row r="216">
      <c r="A216" s="43"/>
      <c r="B216" s="7" t="s">
        <v>299</v>
      </c>
      <c r="C216" s="25">
        <v>100.0</v>
      </c>
      <c r="D216" s="25">
        <v>385.0</v>
      </c>
      <c r="E216" s="25">
        <v>3.85</v>
      </c>
      <c r="F216" s="25">
        <v>1.0984848484848484</v>
      </c>
    </row>
    <row r="217">
      <c r="A217" s="43"/>
      <c r="B217" s="7" t="s">
        <v>300</v>
      </c>
      <c r="C217" s="25">
        <v>100.0</v>
      </c>
      <c r="D217" s="25">
        <v>468.0</v>
      </c>
      <c r="E217" s="25">
        <v>4.68</v>
      </c>
      <c r="F217" s="25">
        <v>0.40161616161616176</v>
      </c>
    </row>
    <row r="218">
      <c r="A218" s="43"/>
      <c r="B218" s="7" t="s">
        <v>301</v>
      </c>
      <c r="C218" s="25">
        <v>100.0</v>
      </c>
      <c r="D218" s="25">
        <v>423.0</v>
      </c>
      <c r="E218" s="25">
        <v>4.23</v>
      </c>
      <c r="F218" s="25">
        <v>0.8051515151515154</v>
      </c>
    </row>
    <row r="219">
      <c r="A219" s="43"/>
      <c r="B219" s="7" t="s">
        <v>302</v>
      </c>
      <c r="C219" s="25">
        <v>100.0</v>
      </c>
      <c r="D219" s="25">
        <v>453.0</v>
      </c>
      <c r="E219" s="25">
        <v>4.53</v>
      </c>
      <c r="F219" s="25">
        <v>0.4334343434343438</v>
      </c>
    </row>
    <row r="220">
      <c r="A220" s="43"/>
      <c r="B220" s="7" t="s">
        <v>303</v>
      </c>
      <c r="C220" s="25">
        <v>100.0</v>
      </c>
      <c r="D220" s="25">
        <v>318.0</v>
      </c>
      <c r="E220" s="25">
        <v>3.18</v>
      </c>
      <c r="F220" s="25">
        <v>1.1793939393939386</v>
      </c>
    </row>
    <row r="221">
      <c r="A221" s="43"/>
      <c r="B221" s="7" t="s">
        <v>304</v>
      </c>
      <c r="C221" s="25">
        <v>100.0</v>
      </c>
      <c r="D221" s="25">
        <v>434.0</v>
      </c>
      <c r="E221" s="25">
        <v>4.34</v>
      </c>
      <c r="F221" s="25">
        <v>0.5903030303030308</v>
      </c>
    </row>
    <row r="222">
      <c r="A222" s="43"/>
      <c r="B222" s="7" t="s">
        <v>305</v>
      </c>
      <c r="C222" s="25">
        <v>100.0</v>
      </c>
      <c r="D222" s="25">
        <v>456.0</v>
      </c>
      <c r="E222" s="25">
        <v>4.56</v>
      </c>
      <c r="F222" s="25">
        <v>0.4711111111111117</v>
      </c>
    </row>
    <row r="223">
      <c r="A223" s="43"/>
      <c r="B223" s="7" t="s">
        <v>306</v>
      </c>
      <c r="C223" s="25">
        <v>100.0</v>
      </c>
      <c r="D223" s="25">
        <v>402.0</v>
      </c>
      <c r="E223" s="25">
        <v>4.02</v>
      </c>
      <c r="F223" s="25">
        <v>0.9086868686868691</v>
      </c>
    </row>
    <row r="224">
      <c r="A224" s="43"/>
      <c r="B224" s="7" t="s">
        <v>307</v>
      </c>
      <c r="C224" s="25">
        <v>100.0</v>
      </c>
      <c r="D224" s="25">
        <v>459.0</v>
      </c>
      <c r="E224" s="25">
        <v>4.59</v>
      </c>
      <c r="F224" s="25">
        <v>0.4867676767676769</v>
      </c>
    </row>
    <row r="225">
      <c r="A225" s="43"/>
      <c r="B225" s="7" t="s">
        <v>308</v>
      </c>
      <c r="C225" s="25">
        <v>100.0</v>
      </c>
      <c r="D225" s="25">
        <v>244.0</v>
      </c>
      <c r="E225" s="25">
        <v>2.44</v>
      </c>
      <c r="F225" s="25">
        <v>1.7640404040404045</v>
      </c>
    </row>
    <row r="226">
      <c r="A226" s="43"/>
      <c r="B226" s="7" t="s">
        <v>309</v>
      </c>
      <c r="C226" s="25">
        <v>100.0</v>
      </c>
      <c r="D226" s="25">
        <v>176.0</v>
      </c>
      <c r="E226" s="25">
        <v>1.76</v>
      </c>
      <c r="F226" s="25">
        <v>1.0933333333333328</v>
      </c>
    </row>
    <row r="227">
      <c r="A227" s="43"/>
      <c r="B227" s="7" t="s">
        <v>310</v>
      </c>
      <c r="C227" s="25">
        <v>100.0</v>
      </c>
      <c r="D227" s="25">
        <v>416.0</v>
      </c>
      <c r="E227" s="25">
        <v>4.16</v>
      </c>
      <c r="F227" s="25">
        <v>0.6408080808080796</v>
      </c>
    </row>
    <row r="228">
      <c r="A228" s="43"/>
      <c r="B228" s="7" t="s">
        <v>311</v>
      </c>
      <c r="C228" s="25">
        <v>100.0</v>
      </c>
      <c r="D228" s="25">
        <v>479.0</v>
      </c>
      <c r="E228" s="25">
        <v>4.79</v>
      </c>
      <c r="F228" s="25">
        <v>0.26858585858585876</v>
      </c>
    </row>
    <row r="229">
      <c r="A229" s="43"/>
      <c r="B229" s="7" t="s">
        <v>312</v>
      </c>
      <c r="C229" s="25">
        <v>100.0</v>
      </c>
      <c r="D229" s="25">
        <v>325.0</v>
      </c>
      <c r="E229" s="25">
        <v>3.25</v>
      </c>
      <c r="F229" s="25">
        <v>1.2601010101010102</v>
      </c>
    </row>
    <row r="230">
      <c r="A230" s="43"/>
      <c r="B230" s="7" t="s">
        <v>313</v>
      </c>
      <c r="C230" s="25">
        <v>100.0</v>
      </c>
      <c r="D230" s="25">
        <v>361.0</v>
      </c>
      <c r="E230" s="25">
        <v>3.61</v>
      </c>
      <c r="F230" s="25">
        <v>0.9675757575757583</v>
      </c>
    </row>
    <row r="231">
      <c r="A231" s="43"/>
      <c r="B231" s="7" t="s">
        <v>314</v>
      </c>
      <c r="C231" s="25">
        <v>100.0</v>
      </c>
      <c r="D231" s="25">
        <v>424.0</v>
      </c>
      <c r="E231" s="25">
        <v>4.24</v>
      </c>
      <c r="F231" s="25">
        <v>0.6084848484848482</v>
      </c>
    </row>
    <row r="232">
      <c r="A232" s="43"/>
      <c r="B232" s="7" t="s">
        <v>315</v>
      </c>
      <c r="C232" s="25">
        <v>100.0</v>
      </c>
      <c r="D232" s="25">
        <v>357.0</v>
      </c>
      <c r="E232" s="25">
        <v>3.57</v>
      </c>
      <c r="F232" s="25">
        <v>1.2980808080808075</v>
      </c>
    </row>
    <row r="233">
      <c r="A233" s="43"/>
      <c r="B233" s="7" t="s">
        <v>316</v>
      </c>
      <c r="C233" s="25">
        <v>100.0</v>
      </c>
      <c r="D233" s="25">
        <v>468.0</v>
      </c>
      <c r="E233" s="25">
        <v>4.68</v>
      </c>
      <c r="F233" s="25">
        <v>0.42181818181818204</v>
      </c>
    </row>
    <row r="234">
      <c r="A234" s="43"/>
      <c r="B234" s="7" t="s">
        <v>317</v>
      </c>
      <c r="C234" s="25">
        <v>100.0</v>
      </c>
      <c r="D234" s="25">
        <v>447.0</v>
      </c>
      <c r="E234" s="25">
        <v>4.47</v>
      </c>
      <c r="F234" s="25">
        <v>0.5748484848484854</v>
      </c>
    </row>
    <row r="235">
      <c r="A235" s="43"/>
      <c r="B235" s="7" t="s">
        <v>318</v>
      </c>
      <c r="C235" s="25">
        <v>100.0</v>
      </c>
      <c r="D235" s="25">
        <v>450.0</v>
      </c>
      <c r="E235" s="25">
        <v>4.5</v>
      </c>
      <c r="F235" s="25">
        <v>0.6767676767676768</v>
      </c>
    </row>
    <row r="236">
      <c r="A236" s="43"/>
      <c r="B236" s="7" t="s">
        <v>319</v>
      </c>
      <c r="C236" s="25">
        <v>100.0</v>
      </c>
      <c r="D236" s="25">
        <v>251.0</v>
      </c>
      <c r="E236" s="25">
        <v>2.51</v>
      </c>
      <c r="F236" s="25">
        <v>0.9796969696969694</v>
      </c>
    </row>
    <row r="237">
      <c r="A237" s="43"/>
      <c r="B237" s="7" t="s">
        <v>320</v>
      </c>
      <c r="C237" s="25">
        <v>100.0</v>
      </c>
      <c r="D237" s="25">
        <v>442.0</v>
      </c>
      <c r="E237" s="25">
        <v>4.42</v>
      </c>
      <c r="F237" s="25">
        <v>0.67030303030303</v>
      </c>
    </row>
    <row r="238">
      <c r="A238" s="43"/>
      <c r="B238" s="7" t="s">
        <v>321</v>
      </c>
      <c r="C238" s="25">
        <v>100.0</v>
      </c>
      <c r="D238" s="25">
        <v>457.0</v>
      </c>
      <c r="E238" s="25">
        <v>4.57</v>
      </c>
      <c r="F238" s="25">
        <v>0.4899999999999994</v>
      </c>
    </row>
    <row r="239">
      <c r="A239" s="43"/>
      <c r="B239" s="26" t="s">
        <v>322</v>
      </c>
      <c r="C239" s="27">
        <v>100.0</v>
      </c>
      <c r="D239" s="27">
        <v>447.0</v>
      </c>
      <c r="E239" s="27">
        <v>4.47</v>
      </c>
      <c r="F239" s="27">
        <v>0.6556565656565656</v>
      </c>
    </row>
    <row r="240">
      <c r="A240" s="43"/>
    </row>
    <row r="241">
      <c r="A241" s="43"/>
    </row>
    <row r="242">
      <c r="A242" s="43"/>
      <c r="B242" s="7" t="s">
        <v>62</v>
      </c>
    </row>
    <row r="243">
      <c r="A243" s="43"/>
      <c r="B243" s="23" t="s">
        <v>64</v>
      </c>
      <c r="C243" s="23" t="s">
        <v>65</v>
      </c>
      <c r="D243" s="23" t="s">
        <v>66</v>
      </c>
      <c r="E243" s="23" t="s">
        <v>67</v>
      </c>
      <c r="F243" s="23" t="s">
        <v>68</v>
      </c>
      <c r="G243" s="23" t="s">
        <v>69</v>
      </c>
      <c r="H243" s="23" t="s">
        <v>70</v>
      </c>
    </row>
    <row r="244">
      <c r="A244" s="43"/>
      <c r="B244" s="7" t="s">
        <v>323</v>
      </c>
      <c r="C244" s="25">
        <v>443.36843750000116</v>
      </c>
      <c r="D244" s="25">
        <v>99.0</v>
      </c>
      <c r="E244" s="25">
        <v>4.4784690656565775</v>
      </c>
      <c r="F244" s="25">
        <v>6.395962422430566</v>
      </c>
      <c r="G244" s="25">
        <v>0.0</v>
      </c>
      <c r="H244" s="25">
        <v>1.2499930035217952</v>
      </c>
    </row>
    <row r="245">
      <c r="A245" s="43"/>
      <c r="B245" s="7" t="s">
        <v>324</v>
      </c>
      <c r="C245" s="25">
        <v>2084.609687499993</v>
      </c>
      <c r="D245" s="25">
        <v>31.0</v>
      </c>
      <c r="E245" s="25">
        <v>67.24547379032235</v>
      </c>
      <c r="F245" s="25">
        <v>96.0371763511077</v>
      </c>
      <c r="G245" s="25">
        <v>0.0</v>
      </c>
      <c r="H245" s="25">
        <v>1.4549177448557036</v>
      </c>
    </row>
    <row r="246">
      <c r="A246" s="43"/>
      <c r="B246" s="7" t="s">
        <v>325</v>
      </c>
      <c r="C246" s="25">
        <v>2148.921562499884</v>
      </c>
      <c r="D246" s="25">
        <v>3069.0</v>
      </c>
      <c r="E246" s="25">
        <v>0.7002025293254754</v>
      </c>
      <c r="F246" s="25"/>
    </row>
    <row r="247">
      <c r="A247" s="43"/>
    </row>
    <row r="248">
      <c r="A248" s="43"/>
      <c r="B248" s="26" t="s">
        <v>77</v>
      </c>
      <c r="C248" s="27">
        <v>4676.899687499878</v>
      </c>
      <c r="D248" s="27">
        <v>3199.0</v>
      </c>
      <c r="E248" s="28"/>
      <c r="F248" s="28"/>
      <c r="G248" s="28"/>
      <c r="H248" s="28"/>
    </row>
    <row r="249">
      <c r="A249" s="43"/>
    </row>
    <row r="250">
      <c r="A250" s="43"/>
      <c r="B250" s="24"/>
      <c r="C250" s="24"/>
      <c r="D250" s="24"/>
      <c r="E250" s="24"/>
      <c r="F250" s="24"/>
      <c r="G250" s="24"/>
      <c r="H250" s="24"/>
    </row>
    <row r="251">
      <c r="A251" s="43"/>
    </row>
    <row r="252">
      <c r="A252" s="43"/>
      <c r="C252" s="7" t="s">
        <v>326</v>
      </c>
      <c r="E252" s="44">
        <f>1-(E246/E244)</f>
        <v>0.8436513641</v>
      </c>
    </row>
    <row r="253">
      <c r="A253" s="43"/>
    </row>
    <row r="254">
      <c r="A254" s="43"/>
    </row>
    <row r="255">
      <c r="A255" s="43"/>
      <c r="B255" s="7"/>
      <c r="C255" s="25"/>
      <c r="D255" s="25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63"/>
    <col customWidth="1" min="10" max="10" width="16.88"/>
    <col customWidth="1" min="11" max="11" width="22.63"/>
    <col customWidth="1" min="12" max="12" width="17.88"/>
    <col customWidth="1" min="17" max="17" width="18.13"/>
  </cols>
  <sheetData>
    <row r="1">
      <c r="A1" s="12" t="s">
        <v>1</v>
      </c>
      <c r="B1" s="12" t="s">
        <v>327</v>
      </c>
      <c r="J1" s="7" t="s">
        <v>328</v>
      </c>
      <c r="K1" s="7" t="s">
        <v>329</v>
      </c>
      <c r="L1" s="7" t="s">
        <v>330</v>
      </c>
    </row>
    <row r="2">
      <c r="A2" s="9" t="str">
        <f>IFERROR(__xludf.DUMMYFUNCTION("IMPORTRANGE(""https://docs.google.com/spreadsheets/d/17US4FxukIoeutuyiVnW4LVfR2Af_MmSXcZDUqkTWt6M/edit#gid=1334984569"",""SUMMARY!C2:C101"")"),"LIGHT")</f>
        <v>LIGHT</v>
      </c>
      <c r="B2" s="9">
        <f>IFERROR(__xludf.DUMMYFUNCTION("IMPORTRANGE(""https://docs.google.com/spreadsheets/d/17US4FxukIoeutuyiVnW4LVfR2Af_MmSXcZDUqkTWt6M/edit#gid=1334984569"",""SUMMARY!K2:K101"")"),3.0)</f>
        <v>3</v>
      </c>
      <c r="I2" s="7" t="s">
        <v>331</v>
      </c>
      <c r="J2" s="9">
        <f>COUNTIFS(A2:A101,"LIGHT",B2:B101,"LOW") </f>
        <v>0</v>
      </c>
      <c r="K2" s="9">
        <f>COUNTIFS(A2:A101,"LIGHT",B2:B101,"MODERATE")</f>
        <v>0</v>
      </c>
      <c r="L2" s="9">
        <f>COUNTIFS(A2:A101,"LIGHT",B2:B101,"HIGH")</f>
        <v>0</v>
      </c>
    </row>
    <row r="3">
      <c r="A3" s="9" t="str">
        <f>IFERROR(__xludf.DUMMYFUNCTION("""COMPUTED_VALUE"""),"LIGHT")</f>
        <v>LIGHT</v>
      </c>
      <c r="B3" s="9">
        <f>IFERROR(__xludf.DUMMYFUNCTION("""COMPUTED_VALUE"""),3.6666666666666665)</f>
        <v>3.666666667</v>
      </c>
      <c r="I3" s="7" t="s">
        <v>332</v>
      </c>
      <c r="J3" s="9">
        <f>COUNTIFS(A2:A101,"MEDIUM",B2:B101,"LOW")</f>
        <v>0</v>
      </c>
      <c r="K3" s="9">
        <f>COUNTIFS(A2:A101,"MEDIUM",B2:B101,"MODERATE")</f>
        <v>0</v>
      </c>
      <c r="L3" s="9">
        <f>COUNTIFS(A2:A101,"MEDIUM",B2:B101,"HIGH")</f>
        <v>0</v>
      </c>
    </row>
    <row r="4">
      <c r="A4" s="9" t="str">
        <f>IFERROR(__xludf.DUMMYFUNCTION("""COMPUTED_VALUE"""),"MEDIUM")</f>
        <v>MEDIUM</v>
      </c>
      <c r="B4" s="9">
        <f>IFERROR(__xludf.DUMMYFUNCTION("""COMPUTED_VALUE"""),4.0)</f>
        <v>4</v>
      </c>
      <c r="I4" s="7" t="s">
        <v>333</v>
      </c>
      <c r="J4" s="9">
        <f>COUNTIFS(A2:A101,"HEAVY",B2:B101,"LOW")</f>
        <v>0</v>
      </c>
      <c r="K4" s="9">
        <f>COUNTIFS(A2:A101,"HEAVY",B2:B101,"MODERATE")</f>
        <v>0</v>
      </c>
      <c r="L4" s="9">
        <f>COUNTIFS(A2:A101,"HEAVY",B2:B101,"HIGH")</f>
        <v>0</v>
      </c>
    </row>
    <row r="5">
      <c r="A5" s="9" t="str">
        <f>IFERROR(__xludf.DUMMYFUNCTION("""COMPUTED_VALUE"""),"LIGHT")</f>
        <v>LIGHT</v>
      </c>
      <c r="B5" s="9">
        <f>IFERROR(__xludf.DUMMYFUNCTION("""COMPUTED_VALUE"""),1.0)</f>
        <v>1</v>
      </c>
    </row>
    <row r="6">
      <c r="A6" s="9" t="str">
        <f>IFERROR(__xludf.DUMMYFUNCTION("""COMPUTED_VALUE"""),"HEAVY")</f>
        <v>HEAVY</v>
      </c>
      <c r="B6" s="9">
        <f>IFERROR(__xludf.DUMMYFUNCTION("""COMPUTED_VALUE"""),1.6666666666666667)</f>
        <v>1.666666667</v>
      </c>
    </row>
    <row r="7">
      <c r="A7" s="9" t="str">
        <f>IFERROR(__xludf.DUMMYFUNCTION("""COMPUTED_VALUE"""),"HEAVY")</f>
        <v>HEAVY</v>
      </c>
      <c r="B7" s="9">
        <f>IFERROR(__xludf.DUMMYFUNCTION("""COMPUTED_VALUE"""),4.666666666666667)</f>
        <v>4.666666667</v>
      </c>
      <c r="J7" s="7" t="s">
        <v>334</v>
      </c>
      <c r="K7" s="7" t="s">
        <v>335</v>
      </c>
      <c r="L7" s="7" t="s">
        <v>336</v>
      </c>
      <c r="M7" s="7" t="s">
        <v>337</v>
      </c>
      <c r="N7" s="7" t="s">
        <v>49</v>
      </c>
      <c r="O7" s="7" t="s">
        <v>338</v>
      </c>
      <c r="P7" s="7" t="s">
        <v>339</v>
      </c>
      <c r="Q7" s="7" t="s">
        <v>340</v>
      </c>
      <c r="R7" s="7" t="s">
        <v>341</v>
      </c>
    </row>
    <row r="8">
      <c r="A8" s="9" t="str">
        <f>IFERROR(__xludf.DUMMYFUNCTION("""COMPUTED_VALUE"""),"HEAVY")</f>
        <v>HEAVY</v>
      </c>
      <c r="B8" s="9">
        <f>IFERROR(__xludf.DUMMYFUNCTION("""COMPUTED_VALUE"""),3.3333333333333335)</f>
        <v>3.333333333</v>
      </c>
      <c r="I8" s="7" t="s">
        <v>342</v>
      </c>
      <c r="J8" s="7">
        <v>0.0</v>
      </c>
      <c r="K8" s="45">
        <v>11.1111111111</v>
      </c>
      <c r="L8" s="9">
        <f t="shared" ref="L8:L16" si="1">(J8-K8)^2</f>
        <v>123.4567901</v>
      </c>
      <c r="M8" s="9">
        <f t="shared" ref="M8:M16" si="2">L8/K8</f>
        <v>11.11111111</v>
      </c>
      <c r="N8" s="9">
        <f>SUM(M8:M16)</f>
        <v>71.36</v>
      </c>
      <c r="O8" s="7">
        <v>8.0</v>
      </c>
      <c r="P8" s="7">
        <v>0.05</v>
      </c>
      <c r="Q8" s="7">
        <v>15.507</v>
      </c>
      <c r="R8" s="18">
        <f>_xlfn.CHISQ.TEST(J8:J16,K8:K16)</f>
        <v>0</v>
      </c>
    </row>
    <row r="9">
      <c r="A9" s="9" t="str">
        <f>IFERROR(__xludf.DUMMYFUNCTION("""COMPUTED_VALUE"""),"HEAVY")</f>
        <v>HEAVY</v>
      </c>
      <c r="B9" s="9">
        <f>IFERROR(__xludf.DUMMYFUNCTION("""COMPUTED_VALUE"""),3.3333333333333335)</f>
        <v>3.333333333</v>
      </c>
      <c r="I9" s="7" t="s">
        <v>343</v>
      </c>
      <c r="J9" s="7">
        <v>14.0</v>
      </c>
      <c r="K9" s="46">
        <v>11.1111111111</v>
      </c>
      <c r="L9" s="9">
        <f t="shared" si="1"/>
        <v>8.345679012</v>
      </c>
      <c r="M9" s="9">
        <f t="shared" si="2"/>
        <v>0.7511111111</v>
      </c>
    </row>
    <row r="10">
      <c r="A10" s="9" t="str">
        <f>IFERROR(__xludf.DUMMYFUNCTION("""COMPUTED_VALUE"""),"HEAVY")</f>
        <v>HEAVY</v>
      </c>
      <c r="B10" s="9">
        <f>IFERROR(__xludf.DUMMYFUNCTION("""COMPUTED_VALUE"""),3.3333333333333335)</f>
        <v>3.333333333</v>
      </c>
      <c r="I10" s="7" t="s">
        <v>344</v>
      </c>
      <c r="J10" s="7">
        <v>9.0</v>
      </c>
      <c r="K10" s="46">
        <v>11.1111111111</v>
      </c>
      <c r="L10" s="9">
        <f t="shared" si="1"/>
        <v>4.456790123</v>
      </c>
      <c r="M10" s="9">
        <f t="shared" si="2"/>
        <v>0.4011111111</v>
      </c>
    </row>
    <row r="11">
      <c r="A11" s="9" t="str">
        <f>IFERROR(__xludf.DUMMYFUNCTION("""COMPUTED_VALUE"""),"MEDIUM")</f>
        <v>MEDIUM</v>
      </c>
      <c r="B11" s="9">
        <f>IFERROR(__xludf.DUMMYFUNCTION("""COMPUTED_VALUE"""),4.0)</f>
        <v>4</v>
      </c>
      <c r="I11" s="7" t="s">
        <v>345</v>
      </c>
      <c r="J11" s="7">
        <v>0.0</v>
      </c>
      <c r="K11" s="46">
        <v>11.1111111111</v>
      </c>
      <c r="L11" s="9">
        <f t="shared" si="1"/>
        <v>123.4567901</v>
      </c>
      <c r="M11" s="9">
        <f t="shared" si="2"/>
        <v>11.11111111</v>
      </c>
    </row>
    <row r="12">
      <c r="A12" s="9" t="str">
        <f>IFERROR(__xludf.DUMMYFUNCTION("""COMPUTED_VALUE"""),"MEDIUM")</f>
        <v>MEDIUM</v>
      </c>
      <c r="B12" s="9">
        <f>IFERROR(__xludf.DUMMYFUNCTION("""COMPUTED_VALUE"""),2.3333333333333335)</f>
        <v>2.333333333</v>
      </c>
      <c r="I12" s="7" t="s">
        <v>346</v>
      </c>
      <c r="J12" s="7">
        <v>10.0</v>
      </c>
      <c r="K12" s="46">
        <v>11.1111111111</v>
      </c>
      <c r="L12" s="9">
        <f t="shared" si="1"/>
        <v>1.234567901</v>
      </c>
      <c r="M12" s="9">
        <f t="shared" si="2"/>
        <v>0.1111111111</v>
      </c>
      <c r="Q12" s="7" t="s">
        <v>347</v>
      </c>
    </row>
    <row r="13">
      <c r="A13" s="9" t="str">
        <f>IFERROR(__xludf.DUMMYFUNCTION("""COMPUTED_VALUE"""),"LIGHT")</f>
        <v>LIGHT</v>
      </c>
      <c r="B13" s="9">
        <f>IFERROR(__xludf.DUMMYFUNCTION("""COMPUTED_VALUE"""),4.333333333333333)</f>
        <v>4.333333333</v>
      </c>
      <c r="I13" s="7" t="s">
        <v>348</v>
      </c>
      <c r="J13" s="7">
        <v>15.0</v>
      </c>
      <c r="K13" s="46">
        <v>11.1111111111</v>
      </c>
      <c r="L13" s="9">
        <f t="shared" si="1"/>
        <v>15.12345679</v>
      </c>
      <c r="M13" s="9">
        <f t="shared" si="2"/>
        <v>1.361111111</v>
      </c>
      <c r="Q13" s="47" t="s">
        <v>349</v>
      </c>
    </row>
    <row r="14">
      <c r="A14" s="9" t="str">
        <f>IFERROR(__xludf.DUMMYFUNCTION("""COMPUTED_VALUE"""),"MEDIUM")</f>
        <v>MEDIUM</v>
      </c>
      <c r="B14" s="9">
        <f>IFERROR(__xludf.DUMMYFUNCTION("""COMPUTED_VALUE"""),2.6666666666666665)</f>
        <v>2.666666667</v>
      </c>
      <c r="I14" s="7" t="s">
        <v>350</v>
      </c>
      <c r="J14" s="7">
        <v>1.0</v>
      </c>
      <c r="K14" s="46">
        <v>11.1111111111</v>
      </c>
      <c r="L14" s="9">
        <f t="shared" si="1"/>
        <v>102.2345679</v>
      </c>
      <c r="M14" s="9">
        <f t="shared" si="2"/>
        <v>9.201111111</v>
      </c>
    </row>
    <row r="15">
      <c r="A15" s="9" t="str">
        <f>IFERROR(__xludf.DUMMYFUNCTION("""COMPUTED_VALUE"""),"MEDIUM")</f>
        <v>MEDIUM</v>
      </c>
      <c r="B15" s="9">
        <f>IFERROR(__xludf.DUMMYFUNCTION("""COMPUTED_VALUE"""),1.0)</f>
        <v>1</v>
      </c>
      <c r="I15" s="7" t="s">
        <v>351</v>
      </c>
      <c r="J15" s="7">
        <v>26.0</v>
      </c>
      <c r="K15" s="46">
        <v>11.1111111111</v>
      </c>
      <c r="L15" s="9">
        <f t="shared" si="1"/>
        <v>221.6790123</v>
      </c>
      <c r="M15" s="9">
        <f t="shared" si="2"/>
        <v>19.95111111</v>
      </c>
    </row>
    <row r="16">
      <c r="A16" s="9" t="str">
        <f>IFERROR(__xludf.DUMMYFUNCTION("""COMPUTED_VALUE"""),"MEDIUM")</f>
        <v>MEDIUM</v>
      </c>
      <c r="B16" s="9">
        <f>IFERROR(__xludf.DUMMYFUNCTION("""COMPUTED_VALUE"""),3.3333333333333335)</f>
        <v>3.333333333</v>
      </c>
      <c r="I16" s="7" t="s">
        <v>352</v>
      </c>
      <c r="J16" s="7">
        <v>25.0</v>
      </c>
      <c r="K16" s="46">
        <v>11.1111111111</v>
      </c>
      <c r="L16" s="9">
        <f t="shared" si="1"/>
        <v>192.9012346</v>
      </c>
      <c r="M16" s="9">
        <f t="shared" si="2"/>
        <v>17.36111111</v>
      </c>
    </row>
    <row r="17">
      <c r="A17" s="9" t="str">
        <f>IFERROR(__xludf.DUMMYFUNCTION("""COMPUTED_VALUE"""),"MEDIUM")</f>
        <v>MEDIUM</v>
      </c>
      <c r="B17" s="9">
        <f>IFERROR(__xludf.DUMMYFUNCTION("""COMPUTED_VALUE"""),1.0)</f>
        <v>1</v>
      </c>
    </row>
    <row r="18">
      <c r="A18" s="9" t="str">
        <f>IFERROR(__xludf.DUMMYFUNCTION("""COMPUTED_VALUE"""),"HEAVY")</f>
        <v>HEAVY</v>
      </c>
      <c r="B18" s="9">
        <f>IFERROR(__xludf.DUMMYFUNCTION("""COMPUTED_VALUE"""),1.0)</f>
        <v>1</v>
      </c>
    </row>
    <row r="19">
      <c r="A19" s="9" t="str">
        <f>IFERROR(__xludf.DUMMYFUNCTION("""COMPUTED_VALUE"""),"LIGHT")</f>
        <v>LIGHT</v>
      </c>
      <c r="B19" s="9">
        <f>IFERROR(__xludf.DUMMYFUNCTION("""COMPUTED_VALUE"""),2.3333333333333335)</f>
        <v>2.333333333</v>
      </c>
    </row>
    <row r="20">
      <c r="A20" s="9" t="str">
        <f>IFERROR(__xludf.DUMMYFUNCTION("""COMPUTED_VALUE"""),"LIGHT")</f>
        <v>LIGHT</v>
      </c>
      <c r="B20" s="9">
        <f>IFERROR(__xludf.DUMMYFUNCTION("""COMPUTED_VALUE"""),3.3333333333333335)</f>
        <v>3.333333333</v>
      </c>
    </row>
    <row r="21">
      <c r="A21" s="9" t="str">
        <f>IFERROR(__xludf.DUMMYFUNCTION("""COMPUTED_VALUE"""),"MEDIUM")</f>
        <v>MEDIUM</v>
      </c>
      <c r="B21" s="9">
        <f>IFERROR(__xludf.DUMMYFUNCTION("""COMPUTED_VALUE"""),4.666666666666667)</f>
        <v>4.666666667</v>
      </c>
    </row>
    <row r="22">
      <c r="A22" s="9" t="str">
        <f>IFERROR(__xludf.DUMMYFUNCTION("""COMPUTED_VALUE"""),"HEAVY")</f>
        <v>HEAVY</v>
      </c>
      <c r="B22" s="9">
        <f>IFERROR(__xludf.DUMMYFUNCTION("""COMPUTED_VALUE"""),2.0)</f>
        <v>2</v>
      </c>
    </row>
    <row r="23">
      <c r="A23" s="9" t="str">
        <f>IFERROR(__xludf.DUMMYFUNCTION("""COMPUTED_VALUE"""),"HEAVY")</f>
        <v>HEAVY</v>
      </c>
      <c r="B23" s="9">
        <f>IFERROR(__xludf.DUMMYFUNCTION("""COMPUTED_VALUE"""),1.6666666666666667)</f>
        <v>1.666666667</v>
      </c>
    </row>
    <row r="24">
      <c r="A24" s="9" t="str">
        <f>IFERROR(__xludf.DUMMYFUNCTION("""COMPUTED_VALUE"""),"LIGHT")</f>
        <v>LIGHT</v>
      </c>
      <c r="B24" s="9">
        <f>IFERROR(__xludf.DUMMYFUNCTION("""COMPUTED_VALUE"""),4.333333333333333)</f>
        <v>4.333333333</v>
      </c>
    </row>
    <row r="25">
      <c r="A25" s="9" t="str">
        <f>IFERROR(__xludf.DUMMYFUNCTION("""COMPUTED_VALUE"""),"HEAVY")</f>
        <v>HEAVY</v>
      </c>
      <c r="B25" s="9">
        <f>IFERROR(__xludf.DUMMYFUNCTION("""COMPUTED_VALUE"""),5.0)</f>
        <v>5</v>
      </c>
    </row>
    <row r="26">
      <c r="A26" s="9" t="str">
        <f>IFERROR(__xludf.DUMMYFUNCTION("""COMPUTED_VALUE"""),"HEAVY")</f>
        <v>HEAVY</v>
      </c>
      <c r="B26" s="9">
        <f>IFERROR(__xludf.DUMMYFUNCTION("""COMPUTED_VALUE"""),5.0)</f>
        <v>5</v>
      </c>
    </row>
    <row r="27">
      <c r="A27" s="9" t="str">
        <f>IFERROR(__xludf.DUMMYFUNCTION("""COMPUTED_VALUE"""),"HEAVY")</f>
        <v>HEAVY</v>
      </c>
      <c r="B27" s="9">
        <f>IFERROR(__xludf.DUMMYFUNCTION("""COMPUTED_VALUE"""),4.0)</f>
        <v>4</v>
      </c>
    </row>
    <row r="28">
      <c r="A28" s="9" t="str">
        <f>IFERROR(__xludf.DUMMYFUNCTION("""COMPUTED_VALUE"""),"HEAVY")</f>
        <v>HEAVY</v>
      </c>
      <c r="B28" s="9">
        <f>IFERROR(__xludf.DUMMYFUNCTION("""COMPUTED_VALUE"""),2.6666666666666665)</f>
        <v>2.666666667</v>
      </c>
    </row>
    <row r="29">
      <c r="A29" s="9" t="str">
        <f>IFERROR(__xludf.DUMMYFUNCTION("""COMPUTED_VALUE"""),"HEAVY")</f>
        <v>HEAVY</v>
      </c>
      <c r="B29" s="9">
        <f>IFERROR(__xludf.DUMMYFUNCTION("""COMPUTED_VALUE"""),4.0)</f>
        <v>4</v>
      </c>
    </row>
    <row r="30">
      <c r="A30" s="9" t="str">
        <f>IFERROR(__xludf.DUMMYFUNCTION("""COMPUTED_VALUE"""),"HEAVY")</f>
        <v>HEAVY</v>
      </c>
      <c r="B30" s="9">
        <f>IFERROR(__xludf.DUMMYFUNCTION("""COMPUTED_VALUE"""),2.0)</f>
        <v>2</v>
      </c>
    </row>
    <row r="31">
      <c r="A31" s="9" t="str">
        <f>IFERROR(__xludf.DUMMYFUNCTION("""COMPUTED_VALUE"""),"LIGHT")</f>
        <v>LIGHT</v>
      </c>
      <c r="B31" s="9">
        <f>IFERROR(__xludf.DUMMYFUNCTION("""COMPUTED_VALUE"""),3.0)</f>
        <v>3</v>
      </c>
    </row>
    <row r="32">
      <c r="A32" s="9" t="str">
        <f>IFERROR(__xludf.DUMMYFUNCTION("""COMPUTED_VALUE"""),"HEAVY")</f>
        <v>HEAVY</v>
      </c>
      <c r="B32" s="9">
        <f>IFERROR(__xludf.DUMMYFUNCTION("""COMPUTED_VALUE"""),2.0)</f>
        <v>2</v>
      </c>
    </row>
    <row r="33">
      <c r="A33" s="9" t="str">
        <f>IFERROR(__xludf.DUMMYFUNCTION("""COMPUTED_VALUE"""),"LIGHT")</f>
        <v>LIGHT</v>
      </c>
      <c r="B33" s="9">
        <f>IFERROR(__xludf.DUMMYFUNCTION("""COMPUTED_VALUE"""),3.3333333333333335)</f>
        <v>3.333333333</v>
      </c>
    </row>
    <row r="34">
      <c r="A34" s="9" t="str">
        <f>IFERROR(__xludf.DUMMYFUNCTION("""COMPUTED_VALUE"""),"HEAVY")</f>
        <v>HEAVY</v>
      </c>
      <c r="B34" s="9">
        <f>IFERROR(__xludf.DUMMYFUNCTION("""COMPUTED_VALUE"""),1.6666666666666667)</f>
        <v>1.666666667</v>
      </c>
    </row>
    <row r="35">
      <c r="A35" s="9" t="str">
        <f>IFERROR(__xludf.DUMMYFUNCTION("""COMPUTED_VALUE"""),"HEAVY")</f>
        <v>HEAVY</v>
      </c>
      <c r="B35" s="9">
        <f>IFERROR(__xludf.DUMMYFUNCTION("""COMPUTED_VALUE"""),4.0)</f>
        <v>4</v>
      </c>
    </row>
    <row r="36">
      <c r="A36" s="9" t="str">
        <f>IFERROR(__xludf.DUMMYFUNCTION("""COMPUTED_VALUE"""),"HEAVY")</f>
        <v>HEAVY</v>
      </c>
      <c r="B36" s="9">
        <f>IFERROR(__xludf.DUMMYFUNCTION("""COMPUTED_VALUE"""),3.6666666666666665)</f>
        <v>3.666666667</v>
      </c>
    </row>
    <row r="37">
      <c r="A37" s="9" t="str">
        <f>IFERROR(__xludf.DUMMYFUNCTION("""COMPUTED_VALUE"""),"HEAVY")</f>
        <v>HEAVY</v>
      </c>
      <c r="B37" s="9">
        <f>IFERROR(__xludf.DUMMYFUNCTION("""COMPUTED_VALUE"""),3.3333333333333335)</f>
        <v>3.333333333</v>
      </c>
    </row>
    <row r="38">
      <c r="A38" s="9" t="str">
        <f>IFERROR(__xludf.DUMMYFUNCTION("""COMPUTED_VALUE"""),"HEAVY")</f>
        <v>HEAVY</v>
      </c>
      <c r="B38" s="9">
        <f>IFERROR(__xludf.DUMMYFUNCTION("""COMPUTED_VALUE"""),4.0)</f>
        <v>4</v>
      </c>
    </row>
    <row r="39">
      <c r="A39" s="9" t="str">
        <f>IFERROR(__xludf.DUMMYFUNCTION("""COMPUTED_VALUE"""),"MEDIUM")</f>
        <v>MEDIUM</v>
      </c>
      <c r="B39" s="9">
        <f>IFERROR(__xludf.DUMMYFUNCTION("""COMPUTED_VALUE"""),3.3333333333333335)</f>
        <v>3.333333333</v>
      </c>
    </row>
    <row r="40">
      <c r="A40" s="9" t="str">
        <f>IFERROR(__xludf.DUMMYFUNCTION("""COMPUTED_VALUE"""),"LIGHT")</f>
        <v>LIGHT</v>
      </c>
      <c r="B40" s="9">
        <f>IFERROR(__xludf.DUMMYFUNCTION("""COMPUTED_VALUE"""),3.0)</f>
        <v>3</v>
      </c>
    </row>
    <row r="41">
      <c r="A41" s="9" t="str">
        <f>IFERROR(__xludf.DUMMYFUNCTION("""COMPUTED_VALUE"""),"MEDIUM")</f>
        <v>MEDIUM</v>
      </c>
      <c r="B41" s="9">
        <f>IFERROR(__xludf.DUMMYFUNCTION("""COMPUTED_VALUE"""),5.0)</f>
        <v>5</v>
      </c>
    </row>
    <row r="42">
      <c r="A42" s="9" t="str">
        <f>IFERROR(__xludf.DUMMYFUNCTION("""COMPUTED_VALUE"""),"LIGHT")</f>
        <v>LIGHT</v>
      </c>
      <c r="B42" s="9">
        <f>IFERROR(__xludf.DUMMYFUNCTION("""COMPUTED_VALUE"""),2.0)</f>
        <v>2</v>
      </c>
    </row>
    <row r="43">
      <c r="A43" s="9" t="str">
        <f>IFERROR(__xludf.DUMMYFUNCTION("""COMPUTED_VALUE"""),"HEAVY")</f>
        <v>HEAVY</v>
      </c>
      <c r="B43" s="9">
        <f>IFERROR(__xludf.DUMMYFUNCTION("""COMPUTED_VALUE"""),3.3333333333333335)</f>
        <v>3.333333333</v>
      </c>
    </row>
    <row r="44">
      <c r="A44" s="9" t="str">
        <f>IFERROR(__xludf.DUMMYFUNCTION("""COMPUTED_VALUE"""),"MEDIUM")</f>
        <v>MEDIUM</v>
      </c>
      <c r="B44" s="9">
        <f>IFERROR(__xludf.DUMMYFUNCTION("""COMPUTED_VALUE"""),4.333333333333333)</f>
        <v>4.333333333</v>
      </c>
    </row>
    <row r="45">
      <c r="A45" s="9" t="str">
        <f>IFERROR(__xludf.DUMMYFUNCTION("""COMPUTED_VALUE"""),"MEDIUM")</f>
        <v>MEDIUM</v>
      </c>
      <c r="B45" s="9">
        <f>IFERROR(__xludf.DUMMYFUNCTION("""COMPUTED_VALUE"""),4.0)</f>
        <v>4</v>
      </c>
    </row>
    <row r="46">
      <c r="A46" s="9" t="str">
        <f>IFERROR(__xludf.DUMMYFUNCTION("""COMPUTED_VALUE"""),"MEDIUM")</f>
        <v>MEDIUM</v>
      </c>
      <c r="B46" s="9">
        <f>IFERROR(__xludf.DUMMYFUNCTION("""COMPUTED_VALUE"""),3.6666666666666665)</f>
        <v>3.666666667</v>
      </c>
    </row>
    <row r="47">
      <c r="A47" s="9" t="str">
        <f>IFERROR(__xludf.DUMMYFUNCTION("""COMPUTED_VALUE"""),"MEDIUM")</f>
        <v>MEDIUM</v>
      </c>
      <c r="B47" s="9">
        <f>IFERROR(__xludf.DUMMYFUNCTION("""COMPUTED_VALUE"""),3.3333333333333335)</f>
        <v>3.333333333</v>
      </c>
    </row>
    <row r="48">
      <c r="A48" s="9" t="str">
        <f>IFERROR(__xludf.DUMMYFUNCTION("""COMPUTED_VALUE"""),"HEAVY")</f>
        <v>HEAVY</v>
      </c>
      <c r="B48" s="9">
        <f>IFERROR(__xludf.DUMMYFUNCTION("""COMPUTED_VALUE"""),2.6666666666666665)</f>
        <v>2.666666667</v>
      </c>
    </row>
    <row r="49">
      <c r="A49" s="9" t="str">
        <f>IFERROR(__xludf.DUMMYFUNCTION("""COMPUTED_VALUE"""),"HEAVY")</f>
        <v>HEAVY</v>
      </c>
      <c r="B49" s="9">
        <f>IFERROR(__xludf.DUMMYFUNCTION("""COMPUTED_VALUE"""),2.0)</f>
        <v>2</v>
      </c>
    </row>
    <row r="50">
      <c r="A50" s="9" t="str">
        <f>IFERROR(__xludf.DUMMYFUNCTION("""COMPUTED_VALUE"""),"LIGHT")</f>
        <v>LIGHT</v>
      </c>
      <c r="B50" s="9">
        <f>IFERROR(__xludf.DUMMYFUNCTION("""COMPUTED_VALUE"""),4.0)</f>
        <v>4</v>
      </c>
    </row>
    <row r="51">
      <c r="A51" s="9" t="str">
        <f>IFERROR(__xludf.DUMMYFUNCTION("""COMPUTED_VALUE"""),"LIGHT")</f>
        <v>LIGHT</v>
      </c>
      <c r="B51" s="9">
        <f>IFERROR(__xludf.DUMMYFUNCTION("""COMPUTED_VALUE"""),3.3333333333333335)</f>
        <v>3.333333333</v>
      </c>
    </row>
    <row r="52">
      <c r="A52" s="9" t="str">
        <f>IFERROR(__xludf.DUMMYFUNCTION("""COMPUTED_VALUE"""),"HEAVY")</f>
        <v>HEAVY</v>
      </c>
      <c r="B52" s="9">
        <f>IFERROR(__xludf.DUMMYFUNCTION("""COMPUTED_VALUE"""),1.6666666666666667)</f>
        <v>1.666666667</v>
      </c>
    </row>
    <row r="53">
      <c r="A53" s="9" t="str">
        <f>IFERROR(__xludf.DUMMYFUNCTION("""COMPUTED_VALUE"""),"LIGHT")</f>
        <v>LIGHT</v>
      </c>
      <c r="B53" s="9">
        <f>IFERROR(__xludf.DUMMYFUNCTION("""COMPUTED_VALUE"""),1.0)</f>
        <v>1</v>
      </c>
    </row>
    <row r="54">
      <c r="A54" s="9" t="str">
        <f>IFERROR(__xludf.DUMMYFUNCTION("""COMPUTED_VALUE"""),"LIGHT")</f>
        <v>LIGHT</v>
      </c>
      <c r="B54" s="9">
        <f>IFERROR(__xludf.DUMMYFUNCTION("""COMPUTED_VALUE"""),1.0)</f>
        <v>1</v>
      </c>
    </row>
    <row r="55">
      <c r="A55" s="9" t="str">
        <f>IFERROR(__xludf.DUMMYFUNCTION("""COMPUTED_VALUE"""),"HEAVY")</f>
        <v>HEAVY</v>
      </c>
      <c r="B55" s="9">
        <f>IFERROR(__xludf.DUMMYFUNCTION("""COMPUTED_VALUE"""),2.6666666666666665)</f>
        <v>2.666666667</v>
      </c>
    </row>
    <row r="56">
      <c r="A56" s="9" t="str">
        <f>IFERROR(__xludf.DUMMYFUNCTION("""COMPUTED_VALUE"""),"MEDIUM")</f>
        <v>MEDIUM</v>
      </c>
      <c r="B56" s="9">
        <f>IFERROR(__xludf.DUMMYFUNCTION("""COMPUTED_VALUE"""),1.6666666666666667)</f>
        <v>1.666666667</v>
      </c>
    </row>
    <row r="57">
      <c r="A57" s="9" t="str">
        <f>IFERROR(__xludf.DUMMYFUNCTION("""COMPUTED_VALUE"""),"HEAVY")</f>
        <v>HEAVY</v>
      </c>
      <c r="B57" s="9">
        <f>IFERROR(__xludf.DUMMYFUNCTION("""COMPUTED_VALUE"""),3.6666666666666665)</f>
        <v>3.666666667</v>
      </c>
    </row>
    <row r="58">
      <c r="A58" s="9" t="str">
        <f>IFERROR(__xludf.DUMMYFUNCTION("""COMPUTED_VALUE"""),"LIGHT")</f>
        <v>LIGHT</v>
      </c>
      <c r="B58" s="9">
        <f>IFERROR(__xludf.DUMMYFUNCTION("""COMPUTED_VALUE"""),4.333333333333333)</f>
        <v>4.333333333</v>
      </c>
    </row>
    <row r="59">
      <c r="A59" s="9" t="str">
        <f>IFERROR(__xludf.DUMMYFUNCTION("""COMPUTED_VALUE"""),"MEDIUM")</f>
        <v>MEDIUM</v>
      </c>
      <c r="B59" s="9">
        <f>IFERROR(__xludf.DUMMYFUNCTION("""COMPUTED_VALUE"""),4.0)</f>
        <v>4</v>
      </c>
    </row>
    <row r="60">
      <c r="A60" s="9" t="str">
        <f>IFERROR(__xludf.DUMMYFUNCTION("""COMPUTED_VALUE"""),"HEAVY")</f>
        <v>HEAVY</v>
      </c>
      <c r="B60" s="9">
        <f>IFERROR(__xludf.DUMMYFUNCTION("""COMPUTED_VALUE"""),2.0)</f>
        <v>2</v>
      </c>
    </row>
    <row r="61">
      <c r="A61" s="9" t="str">
        <f>IFERROR(__xludf.DUMMYFUNCTION("""COMPUTED_VALUE"""),"HEAVY")</f>
        <v>HEAVY</v>
      </c>
      <c r="B61" s="9">
        <f>IFERROR(__xludf.DUMMYFUNCTION("""COMPUTED_VALUE"""),5.0)</f>
        <v>5</v>
      </c>
    </row>
    <row r="62">
      <c r="A62" s="9" t="str">
        <f>IFERROR(__xludf.DUMMYFUNCTION("""COMPUTED_VALUE"""),"MEDIUM")</f>
        <v>MEDIUM</v>
      </c>
      <c r="B62" s="9">
        <f>IFERROR(__xludf.DUMMYFUNCTION("""COMPUTED_VALUE"""),4.333333333333333)</f>
        <v>4.333333333</v>
      </c>
    </row>
    <row r="63">
      <c r="A63" s="9" t="str">
        <f>IFERROR(__xludf.DUMMYFUNCTION("""COMPUTED_VALUE"""),"LIGHT")</f>
        <v>LIGHT</v>
      </c>
      <c r="B63" s="9">
        <f>IFERROR(__xludf.DUMMYFUNCTION("""COMPUTED_VALUE"""),2.6666666666666665)</f>
        <v>2.666666667</v>
      </c>
    </row>
    <row r="64">
      <c r="A64" s="9" t="str">
        <f>IFERROR(__xludf.DUMMYFUNCTION("""COMPUTED_VALUE"""),"HEAVY")</f>
        <v>HEAVY</v>
      </c>
      <c r="B64" s="9">
        <f>IFERROR(__xludf.DUMMYFUNCTION("""COMPUTED_VALUE"""),3.3333333333333335)</f>
        <v>3.333333333</v>
      </c>
    </row>
    <row r="65">
      <c r="A65" s="9" t="str">
        <f>IFERROR(__xludf.DUMMYFUNCTION("""COMPUTED_VALUE"""),"HEAVY")</f>
        <v>HEAVY</v>
      </c>
      <c r="B65" s="9">
        <f>IFERROR(__xludf.DUMMYFUNCTION("""COMPUTED_VALUE"""),2.3333333333333335)</f>
        <v>2.333333333</v>
      </c>
    </row>
    <row r="66">
      <c r="A66" s="9" t="str">
        <f>IFERROR(__xludf.DUMMYFUNCTION("""COMPUTED_VALUE"""),"HEAVY")</f>
        <v>HEAVY</v>
      </c>
      <c r="B66" s="9">
        <f>IFERROR(__xludf.DUMMYFUNCTION("""COMPUTED_VALUE"""),3.6666666666666665)</f>
        <v>3.666666667</v>
      </c>
    </row>
    <row r="67">
      <c r="A67" s="9" t="str">
        <f>IFERROR(__xludf.DUMMYFUNCTION("""COMPUTED_VALUE"""),"HEAVY")</f>
        <v>HEAVY</v>
      </c>
      <c r="B67" s="9">
        <f>IFERROR(__xludf.DUMMYFUNCTION("""COMPUTED_VALUE"""),2.0)</f>
        <v>2</v>
      </c>
    </row>
    <row r="68">
      <c r="A68" s="9" t="str">
        <f>IFERROR(__xludf.DUMMYFUNCTION("""COMPUTED_VALUE"""),"HEAVY")</f>
        <v>HEAVY</v>
      </c>
      <c r="B68" s="9">
        <f>IFERROR(__xludf.DUMMYFUNCTION("""COMPUTED_VALUE"""),3.6666666666666665)</f>
        <v>3.666666667</v>
      </c>
    </row>
    <row r="69">
      <c r="A69" s="9" t="str">
        <f>IFERROR(__xludf.DUMMYFUNCTION("""COMPUTED_VALUE"""),"HEAVY")</f>
        <v>HEAVY</v>
      </c>
      <c r="B69" s="9">
        <f>IFERROR(__xludf.DUMMYFUNCTION("""COMPUTED_VALUE"""),2.3333333333333335)</f>
        <v>2.333333333</v>
      </c>
    </row>
    <row r="70">
      <c r="A70" s="9" t="str">
        <f>IFERROR(__xludf.DUMMYFUNCTION("""COMPUTED_VALUE"""),"HEAVY")</f>
        <v>HEAVY</v>
      </c>
      <c r="B70" s="9">
        <f>IFERROR(__xludf.DUMMYFUNCTION("""COMPUTED_VALUE"""),3.3333333333333335)</f>
        <v>3.333333333</v>
      </c>
    </row>
    <row r="71">
      <c r="A71" s="9" t="str">
        <f>IFERROR(__xludf.DUMMYFUNCTION("""COMPUTED_VALUE"""),"LIGHT")</f>
        <v>LIGHT</v>
      </c>
      <c r="B71" s="9">
        <f>IFERROR(__xludf.DUMMYFUNCTION("""COMPUTED_VALUE"""),2.0)</f>
        <v>2</v>
      </c>
    </row>
    <row r="72">
      <c r="A72" s="9" t="str">
        <f>IFERROR(__xludf.DUMMYFUNCTION("""COMPUTED_VALUE"""),"HEAVY")</f>
        <v>HEAVY</v>
      </c>
      <c r="B72" s="9">
        <f>IFERROR(__xludf.DUMMYFUNCTION("""COMPUTED_VALUE"""),1.3333333333333333)</f>
        <v>1.333333333</v>
      </c>
    </row>
    <row r="73">
      <c r="A73" s="9" t="str">
        <f>IFERROR(__xludf.DUMMYFUNCTION("""COMPUTED_VALUE"""),"HEAVY")</f>
        <v>HEAVY</v>
      </c>
      <c r="B73" s="9">
        <f>IFERROR(__xludf.DUMMYFUNCTION("""COMPUTED_VALUE"""),3.0)</f>
        <v>3</v>
      </c>
    </row>
    <row r="74">
      <c r="A74" s="9" t="str">
        <f>IFERROR(__xludf.DUMMYFUNCTION("""COMPUTED_VALUE"""),"MEDIUM")</f>
        <v>MEDIUM</v>
      </c>
      <c r="B74" s="9">
        <f>IFERROR(__xludf.DUMMYFUNCTION("""COMPUTED_VALUE"""),2.6666666666666665)</f>
        <v>2.666666667</v>
      </c>
    </row>
    <row r="75">
      <c r="A75" s="9" t="str">
        <f>IFERROR(__xludf.DUMMYFUNCTION("""COMPUTED_VALUE"""),"MEDIUM")</f>
        <v>MEDIUM</v>
      </c>
      <c r="B75" s="9">
        <f>IFERROR(__xludf.DUMMYFUNCTION("""COMPUTED_VALUE"""),2.6666666666666665)</f>
        <v>2.666666667</v>
      </c>
    </row>
    <row r="76">
      <c r="A76" s="9" t="str">
        <f>IFERROR(__xludf.DUMMYFUNCTION("""COMPUTED_VALUE"""),"LIGHT")</f>
        <v>LIGHT</v>
      </c>
      <c r="B76" s="9">
        <f>IFERROR(__xludf.DUMMYFUNCTION("""COMPUTED_VALUE"""),3.6666666666666665)</f>
        <v>3.666666667</v>
      </c>
    </row>
    <row r="77">
      <c r="A77" s="9" t="str">
        <f>IFERROR(__xludf.DUMMYFUNCTION("""COMPUTED_VALUE"""),"HEAVY")</f>
        <v>HEAVY</v>
      </c>
      <c r="B77" s="9">
        <f>IFERROR(__xludf.DUMMYFUNCTION("""COMPUTED_VALUE"""),1.0)</f>
        <v>1</v>
      </c>
    </row>
    <row r="78">
      <c r="A78" s="9" t="str">
        <f>IFERROR(__xludf.DUMMYFUNCTION("""COMPUTED_VALUE"""),"LIGHT")</f>
        <v>LIGHT</v>
      </c>
      <c r="B78" s="9">
        <f>IFERROR(__xludf.DUMMYFUNCTION("""COMPUTED_VALUE"""),2.3333333333333335)</f>
        <v>2.333333333</v>
      </c>
    </row>
    <row r="79">
      <c r="A79" s="9" t="str">
        <f>IFERROR(__xludf.DUMMYFUNCTION("""COMPUTED_VALUE"""),"MEDIUM")</f>
        <v>MEDIUM</v>
      </c>
      <c r="B79" s="9">
        <f>IFERROR(__xludf.DUMMYFUNCTION("""COMPUTED_VALUE"""),4.0)</f>
        <v>4</v>
      </c>
    </row>
    <row r="80">
      <c r="A80" s="9" t="str">
        <f>IFERROR(__xludf.DUMMYFUNCTION("""COMPUTED_VALUE"""),"HEAVY")</f>
        <v>HEAVY</v>
      </c>
      <c r="B80" s="9">
        <f>IFERROR(__xludf.DUMMYFUNCTION("""COMPUTED_VALUE"""),4.0)</f>
        <v>4</v>
      </c>
    </row>
    <row r="81">
      <c r="A81" s="9" t="str">
        <f>IFERROR(__xludf.DUMMYFUNCTION("""COMPUTED_VALUE"""),"HEAVY")</f>
        <v>HEAVY</v>
      </c>
      <c r="B81" s="9">
        <f>IFERROR(__xludf.DUMMYFUNCTION("""COMPUTED_VALUE"""),3.6666666666666665)</f>
        <v>3.666666667</v>
      </c>
    </row>
    <row r="82">
      <c r="A82" s="9" t="str">
        <f>IFERROR(__xludf.DUMMYFUNCTION("""COMPUTED_VALUE"""),"MEDIUM")</f>
        <v>MEDIUM</v>
      </c>
      <c r="B82" s="9">
        <f>IFERROR(__xludf.DUMMYFUNCTION("""COMPUTED_VALUE"""),4.0)</f>
        <v>4</v>
      </c>
    </row>
    <row r="83">
      <c r="A83" s="9" t="str">
        <f>IFERROR(__xludf.DUMMYFUNCTION("""COMPUTED_VALUE"""),"HEAVY")</f>
        <v>HEAVY</v>
      </c>
      <c r="B83" s="9">
        <f>IFERROR(__xludf.DUMMYFUNCTION("""COMPUTED_VALUE"""),3.6666666666666665)</f>
        <v>3.666666667</v>
      </c>
    </row>
    <row r="84">
      <c r="A84" s="9" t="str">
        <f>IFERROR(__xludf.DUMMYFUNCTION("""COMPUTED_VALUE"""),"HEAVY")</f>
        <v>HEAVY</v>
      </c>
      <c r="B84" s="9">
        <f>IFERROR(__xludf.DUMMYFUNCTION("""COMPUTED_VALUE"""),3.0)</f>
        <v>3</v>
      </c>
    </row>
    <row r="85">
      <c r="A85" s="9" t="str">
        <f>IFERROR(__xludf.DUMMYFUNCTION("""COMPUTED_VALUE"""),"HEAVY")</f>
        <v>HEAVY</v>
      </c>
      <c r="B85" s="9">
        <f>IFERROR(__xludf.DUMMYFUNCTION("""COMPUTED_VALUE"""),4.0)</f>
        <v>4</v>
      </c>
    </row>
    <row r="86">
      <c r="A86" s="9" t="str">
        <f>IFERROR(__xludf.DUMMYFUNCTION("""COMPUTED_VALUE"""),"HEAVY")</f>
        <v>HEAVY</v>
      </c>
      <c r="B86" s="9">
        <f>IFERROR(__xludf.DUMMYFUNCTION("""COMPUTED_VALUE"""),3.0)</f>
        <v>3</v>
      </c>
    </row>
    <row r="87">
      <c r="A87" s="9" t="str">
        <f>IFERROR(__xludf.DUMMYFUNCTION("""COMPUTED_VALUE"""),"HEAVY")</f>
        <v>HEAVY</v>
      </c>
      <c r="B87" s="9">
        <f>IFERROR(__xludf.DUMMYFUNCTION("""COMPUTED_VALUE"""),3.6666666666666665)</f>
        <v>3.666666667</v>
      </c>
    </row>
    <row r="88">
      <c r="A88" s="9" t="str">
        <f>IFERROR(__xludf.DUMMYFUNCTION("""COMPUTED_VALUE"""),"HEAVY")</f>
        <v>HEAVY</v>
      </c>
      <c r="B88" s="9">
        <f>IFERROR(__xludf.DUMMYFUNCTION("""COMPUTED_VALUE"""),4.0)</f>
        <v>4</v>
      </c>
    </row>
    <row r="89">
      <c r="A89" s="9" t="str">
        <f>IFERROR(__xludf.DUMMYFUNCTION("""COMPUTED_VALUE"""),"LIGHT")</f>
        <v>LIGHT</v>
      </c>
      <c r="B89" s="9">
        <f>IFERROR(__xludf.DUMMYFUNCTION("""COMPUTED_VALUE"""),4.0)</f>
        <v>4</v>
      </c>
    </row>
    <row r="90">
      <c r="A90" s="9" t="str">
        <f>IFERROR(__xludf.DUMMYFUNCTION("""COMPUTED_VALUE"""),"HEAVY")</f>
        <v>HEAVY</v>
      </c>
      <c r="B90" s="9">
        <f>IFERROR(__xludf.DUMMYFUNCTION("""COMPUTED_VALUE"""),5.0)</f>
        <v>5</v>
      </c>
    </row>
    <row r="91">
      <c r="A91" s="9" t="str">
        <f>IFERROR(__xludf.DUMMYFUNCTION("""COMPUTED_VALUE"""),"MEDIUM")</f>
        <v>MEDIUM</v>
      </c>
      <c r="B91" s="9">
        <f>IFERROR(__xludf.DUMMYFUNCTION("""COMPUTED_VALUE"""),3.0)</f>
        <v>3</v>
      </c>
    </row>
    <row r="92">
      <c r="A92" s="9" t="str">
        <f>IFERROR(__xludf.DUMMYFUNCTION("""COMPUTED_VALUE"""),"HEAVY")</f>
        <v>HEAVY</v>
      </c>
      <c r="B92" s="9">
        <f>IFERROR(__xludf.DUMMYFUNCTION("""COMPUTED_VALUE"""),3.3333333333333335)</f>
        <v>3.333333333</v>
      </c>
    </row>
    <row r="93">
      <c r="A93" s="9" t="str">
        <f>IFERROR(__xludf.DUMMYFUNCTION("""COMPUTED_VALUE"""),"HEAVY")</f>
        <v>HEAVY</v>
      </c>
      <c r="B93" s="9">
        <f>IFERROR(__xludf.DUMMYFUNCTION("""COMPUTED_VALUE"""),3.0)</f>
        <v>3</v>
      </c>
    </row>
    <row r="94">
      <c r="A94" s="9" t="str">
        <f>IFERROR(__xludf.DUMMYFUNCTION("""COMPUTED_VALUE"""),"MEDIUM")</f>
        <v>MEDIUM</v>
      </c>
      <c r="B94" s="9">
        <f>IFERROR(__xludf.DUMMYFUNCTION("""COMPUTED_VALUE"""),3.3333333333333335)</f>
        <v>3.333333333</v>
      </c>
    </row>
    <row r="95">
      <c r="A95" s="9" t="str">
        <f>IFERROR(__xludf.DUMMYFUNCTION("""COMPUTED_VALUE"""),"LIGHT")</f>
        <v>LIGHT</v>
      </c>
      <c r="B95" s="9">
        <f>IFERROR(__xludf.DUMMYFUNCTION("""COMPUTED_VALUE"""),4.333333333333333)</f>
        <v>4.333333333</v>
      </c>
    </row>
    <row r="96">
      <c r="A96" s="9" t="str">
        <f>IFERROR(__xludf.DUMMYFUNCTION("""COMPUTED_VALUE"""),"HEAVY")</f>
        <v>HEAVY</v>
      </c>
      <c r="B96" s="9">
        <f>IFERROR(__xludf.DUMMYFUNCTION("""COMPUTED_VALUE"""),3.3333333333333335)</f>
        <v>3.333333333</v>
      </c>
    </row>
    <row r="97">
      <c r="A97" s="9" t="str">
        <f>IFERROR(__xludf.DUMMYFUNCTION("""COMPUTED_VALUE"""),"MEDIUM")</f>
        <v>MEDIUM</v>
      </c>
      <c r="B97" s="9">
        <f>IFERROR(__xludf.DUMMYFUNCTION("""COMPUTED_VALUE"""),2.6666666666666665)</f>
        <v>2.666666667</v>
      </c>
    </row>
    <row r="98">
      <c r="A98" s="9" t="str">
        <f>IFERROR(__xludf.DUMMYFUNCTION("""COMPUTED_VALUE"""),"LIGHT")</f>
        <v>LIGHT</v>
      </c>
      <c r="B98" s="9">
        <f>IFERROR(__xludf.DUMMYFUNCTION("""COMPUTED_VALUE"""),2.0)</f>
        <v>2</v>
      </c>
    </row>
    <row r="99">
      <c r="A99" s="9" t="str">
        <f>IFERROR(__xludf.DUMMYFUNCTION("""COMPUTED_VALUE"""),"HEAVY")</f>
        <v>HEAVY</v>
      </c>
      <c r="B99" s="9">
        <f>IFERROR(__xludf.DUMMYFUNCTION("""COMPUTED_VALUE"""),2.6666666666666665)</f>
        <v>2.666666667</v>
      </c>
    </row>
    <row r="100">
      <c r="A100" s="9" t="str">
        <f>IFERROR(__xludf.DUMMYFUNCTION("""COMPUTED_VALUE"""),"HEAVY")</f>
        <v>HEAVY</v>
      </c>
      <c r="B100" s="9">
        <f>IFERROR(__xludf.DUMMYFUNCTION("""COMPUTED_VALUE"""),2.6666666666666665)</f>
        <v>2.666666667</v>
      </c>
    </row>
    <row r="101">
      <c r="A101" s="9" t="str">
        <f>IFERROR(__xludf.DUMMYFUNCTION("""COMPUTED_VALUE"""),"MEDIUM")</f>
        <v>MEDIUM</v>
      </c>
      <c r="B101" s="9">
        <f>IFERROR(__xludf.DUMMYFUNCTION("""COMPUTED_VALUE"""),5.0)</f>
        <v>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 t="s">
        <v>11</v>
      </c>
    </row>
    <row r="2">
      <c r="A2" s="3">
        <f>IFERROR(__xludf.DUMMYFUNCTION("IMPORTRANGE(""https://docs.google.com/spreadsheets/d/17US4FxukIoeutuyiVnW4LVfR2Af_MmSXcZDUqkTWt6M/edit#gid=1538797168"",""EXPOSURE!L2:L101"")"),1.2857142857142858)</f>
        <v>1.285714286</v>
      </c>
      <c r="B2" s="9">
        <f>IFERROR(__xludf.DUMMYFUNCTION("IMPORTRANGE(""https://docs.google.com/spreadsheets/d/17US4FxukIoeutuyiVnW4LVfR2Af_MmSXcZDUqkTWt6M/edit#gid=54538145"",""SUMMARY!J2:J101"")"),3.0)</f>
        <v>3</v>
      </c>
      <c r="D2" s="9">
        <f>CORREL(B2:B101,A2:A101)</f>
        <v>0.02330489291</v>
      </c>
    </row>
    <row r="3">
      <c r="A3" s="3">
        <f>IFERROR(__xludf.DUMMYFUNCTION("""COMPUTED_VALUE"""),1.2857142857142858)</f>
        <v>1.285714286</v>
      </c>
      <c r="B3" s="9">
        <f>IFERROR(__xludf.DUMMYFUNCTION("""COMPUTED_VALUE"""),3.0)</f>
        <v>3</v>
      </c>
    </row>
    <row r="4">
      <c r="A4" s="3">
        <f>IFERROR(__xludf.DUMMYFUNCTION("""COMPUTED_VALUE"""),2.5714285714285716)</f>
        <v>2.571428571</v>
      </c>
      <c r="B4" s="9">
        <f>IFERROR(__xludf.DUMMYFUNCTION("""COMPUTED_VALUE"""),3.6)</f>
        <v>3.6</v>
      </c>
    </row>
    <row r="5">
      <c r="A5" s="3">
        <f>IFERROR(__xludf.DUMMYFUNCTION("""COMPUTED_VALUE"""),1.142857142857143)</f>
        <v>1.142857143</v>
      </c>
      <c r="B5" s="9">
        <f>IFERROR(__xludf.DUMMYFUNCTION("""COMPUTED_VALUE"""),2.2)</f>
        <v>2.2</v>
      </c>
      <c r="D5" s="9">
        <f>CORREL(A2:A101, B2:B101)</f>
        <v>0.02330489291</v>
      </c>
    </row>
    <row r="6">
      <c r="A6" s="3">
        <f>IFERROR(__xludf.DUMMYFUNCTION("""COMPUTED_VALUE"""),12.571428571428571)</f>
        <v>12.57142857</v>
      </c>
      <c r="B6" s="9">
        <f>IFERROR(__xludf.DUMMYFUNCTION("""COMPUTED_VALUE"""),2.6)</f>
        <v>2.6</v>
      </c>
    </row>
    <row r="7">
      <c r="A7" s="3">
        <f>IFERROR(__xludf.DUMMYFUNCTION("""COMPUTED_VALUE"""),9.142857142857142)</f>
        <v>9.142857143</v>
      </c>
      <c r="B7" s="9">
        <f>IFERROR(__xludf.DUMMYFUNCTION("""COMPUTED_VALUE"""),3.4)</f>
        <v>3.4</v>
      </c>
    </row>
    <row r="8">
      <c r="A8" s="3">
        <f>IFERROR(__xludf.DUMMYFUNCTION("""COMPUTED_VALUE"""),6.0)</f>
        <v>6</v>
      </c>
      <c r="B8" s="9">
        <f>IFERROR(__xludf.DUMMYFUNCTION("""COMPUTED_VALUE"""),2.0)</f>
        <v>2</v>
      </c>
    </row>
    <row r="9">
      <c r="A9" s="3">
        <f>IFERROR(__xludf.DUMMYFUNCTION("""COMPUTED_VALUE"""),7.0)</f>
        <v>7</v>
      </c>
      <c r="B9" s="9">
        <f>IFERROR(__xludf.DUMMYFUNCTION("""COMPUTED_VALUE"""),3.6)</f>
        <v>3.6</v>
      </c>
    </row>
    <row r="10">
      <c r="A10" s="3">
        <f>IFERROR(__xludf.DUMMYFUNCTION("""COMPUTED_VALUE"""),5.714285714285714)</f>
        <v>5.714285714</v>
      </c>
      <c r="B10" s="9">
        <f>IFERROR(__xludf.DUMMYFUNCTION("""COMPUTED_VALUE"""),3.2)</f>
        <v>3.2</v>
      </c>
    </row>
    <row r="11">
      <c r="A11" s="3">
        <f>IFERROR(__xludf.DUMMYFUNCTION("""COMPUTED_VALUE"""),2.2857142857142856)</f>
        <v>2.285714286</v>
      </c>
      <c r="B11" s="9">
        <f>IFERROR(__xludf.DUMMYFUNCTION("""COMPUTED_VALUE"""),3.2)</f>
        <v>3.2</v>
      </c>
    </row>
    <row r="12">
      <c r="A12" s="3">
        <f>IFERROR(__xludf.DUMMYFUNCTION("""COMPUTED_VALUE"""),2.857142857142857)</f>
        <v>2.857142857</v>
      </c>
      <c r="B12" s="9">
        <f>IFERROR(__xludf.DUMMYFUNCTION("""COMPUTED_VALUE"""),3.2)</f>
        <v>3.2</v>
      </c>
    </row>
    <row r="13">
      <c r="A13" s="3">
        <f>IFERROR(__xludf.DUMMYFUNCTION("""COMPUTED_VALUE"""),1.857142857142857)</f>
        <v>1.857142857</v>
      </c>
      <c r="B13" s="9">
        <f>IFERROR(__xludf.DUMMYFUNCTION("""COMPUTED_VALUE"""),3.2)</f>
        <v>3.2</v>
      </c>
    </row>
    <row r="14">
      <c r="A14" s="3">
        <f>IFERROR(__xludf.DUMMYFUNCTION("""COMPUTED_VALUE"""),3.2857142857142856)</f>
        <v>3.285714286</v>
      </c>
      <c r="B14" s="9">
        <f>IFERROR(__xludf.DUMMYFUNCTION("""COMPUTED_VALUE"""),2.4)</f>
        <v>2.4</v>
      </c>
    </row>
    <row r="15">
      <c r="A15" s="3">
        <f>IFERROR(__xludf.DUMMYFUNCTION("""COMPUTED_VALUE"""),2.2857142857142856)</f>
        <v>2.285714286</v>
      </c>
      <c r="B15" s="9">
        <f>IFERROR(__xludf.DUMMYFUNCTION("""COMPUTED_VALUE"""),2.2)</f>
        <v>2.2</v>
      </c>
    </row>
    <row r="16">
      <c r="A16" s="3">
        <f>IFERROR(__xludf.DUMMYFUNCTION("""COMPUTED_VALUE"""),3.2857142857142856)</f>
        <v>3.285714286</v>
      </c>
      <c r="B16" s="9">
        <f>IFERROR(__xludf.DUMMYFUNCTION("""COMPUTED_VALUE"""),3.2)</f>
        <v>3.2</v>
      </c>
    </row>
    <row r="17">
      <c r="A17" s="3">
        <f>IFERROR(__xludf.DUMMYFUNCTION("""COMPUTED_VALUE"""),3.2857142857142856)</f>
        <v>3.285714286</v>
      </c>
      <c r="B17" s="9">
        <f>IFERROR(__xludf.DUMMYFUNCTION("""COMPUTED_VALUE"""),3.4)</f>
        <v>3.4</v>
      </c>
    </row>
    <row r="18">
      <c r="A18" s="3">
        <f>IFERROR(__xludf.DUMMYFUNCTION("""COMPUTED_VALUE"""),4.142857142857143)</f>
        <v>4.142857143</v>
      </c>
      <c r="B18" s="9">
        <f>IFERROR(__xludf.DUMMYFUNCTION("""COMPUTED_VALUE"""),1.4)</f>
        <v>1.4</v>
      </c>
    </row>
    <row r="19">
      <c r="A19" s="3">
        <f>IFERROR(__xludf.DUMMYFUNCTION("""COMPUTED_VALUE"""),2.0)</f>
        <v>2</v>
      </c>
      <c r="B19" s="9">
        <f>IFERROR(__xludf.DUMMYFUNCTION("""COMPUTED_VALUE"""),3.2)</f>
        <v>3.2</v>
      </c>
    </row>
    <row r="20">
      <c r="A20" s="3">
        <f>IFERROR(__xludf.DUMMYFUNCTION("""COMPUTED_VALUE"""),1.0)</f>
        <v>1</v>
      </c>
      <c r="B20" s="9">
        <f>IFERROR(__xludf.DUMMYFUNCTION("""COMPUTED_VALUE"""),3.4)</f>
        <v>3.4</v>
      </c>
    </row>
    <row r="21">
      <c r="A21" s="3">
        <f>IFERROR(__xludf.DUMMYFUNCTION("""COMPUTED_VALUE"""),2.285714285714286)</f>
        <v>2.285714286</v>
      </c>
      <c r="B21" s="9">
        <f>IFERROR(__xludf.DUMMYFUNCTION("""COMPUTED_VALUE"""),4.6)</f>
        <v>4.6</v>
      </c>
    </row>
    <row r="22">
      <c r="A22" s="3">
        <f>IFERROR(__xludf.DUMMYFUNCTION("""COMPUTED_VALUE"""),5.428571428571429)</f>
        <v>5.428571429</v>
      </c>
      <c r="B22" s="9">
        <f>IFERROR(__xludf.DUMMYFUNCTION("""COMPUTED_VALUE"""),2.0)</f>
        <v>2</v>
      </c>
    </row>
    <row r="23">
      <c r="A23" s="3">
        <f>IFERROR(__xludf.DUMMYFUNCTION("""COMPUTED_VALUE"""),7.142857142857143)</f>
        <v>7.142857143</v>
      </c>
      <c r="B23" s="9">
        <f>IFERROR(__xludf.DUMMYFUNCTION("""COMPUTED_VALUE"""),1.0)</f>
        <v>1</v>
      </c>
    </row>
    <row r="24">
      <c r="A24" s="3">
        <f>IFERROR(__xludf.DUMMYFUNCTION("""COMPUTED_VALUE"""),0.8571428571428571)</f>
        <v>0.8571428571</v>
      </c>
      <c r="B24" s="9">
        <f>IFERROR(__xludf.DUMMYFUNCTION("""COMPUTED_VALUE"""),3.6)</f>
        <v>3.6</v>
      </c>
    </row>
    <row r="25">
      <c r="A25" s="3">
        <f>IFERROR(__xludf.DUMMYFUNCTION("""COMPUTED_VALUE"""),6.142857142857143)</f>
        <v>6.142857143</v>
      </c>
      <c r="B25" s="9">
        <f>IFERROR(__xludf.DUMMYFUNCTION("""COMPUTED_VALUE"""),3.2)</f>
        <v>3.2</v>
      </c>
    </row>
    <row r="26">
      <c r="A26" s="3">
        <f>IFERROR(__xludf.DUMMYFUNCTION("""COMPUTED_VALUE"""),4.285714285714286)</f>
        <v>4.285714286</v>
      </c>
      <c r="B26" s="9">
        <f>IFERROR(__xludf.DUMMYFUNCTION("""COMPUTED_VALUE"""),3.2)</f>
        <v>3.2</v>
      </c>
    </row>
    <row r="27">
      <c r="A27" s="3">
        <f>IFERROR(__xludf.DUMMYFUNCTION("""COMPUTED_VALUE"""),5.571428571428571)</f>
        <v>5.571428571</v>
      </c>
      <c r="B27" s="9">
        <f>IFERROR(__xludf.DUMMYFUNCTION("""COMPUTED_VALUE"""),2.4)</f>
        <v>2.4</v>
      </c>
    </row>
    <row r="28">
      <c r="A28" s="3">
        <f>IFERROR(__xludf.DUMMYFUNCTION("""COMPUTED_VALUE"""),6.571428571428571)</f>
        <v>6.571428571</v>
      </c>
      <c r="B28" s="9">
        <f>IFERROR(__xludf.DUMMYFUNCTION("""COMPUTED_VALUE"""),2.4)</f>
        <v>2.4</v>
      </c>
    </row>
    <row r="29">
      <c r="A29" s="3">
        <f>IFERROR(__xludf.DUMMYFUNCTION("""COMPUTED_VALUE"""),4.714285714285714)</f>
        <v>4.714285714</v>
      </c>
      <c r="B29" s="9">
        <f>IFERROR(__xludf.DUMMYFUNCTION("""COMPUTED_VALUE"""),3.0)</f>
        <v>3</v>
      </c>
    </row>
    <row r="30">
      <c r="A30" s="3">
        <f>IFERROR(__xludf.DUMMYFUNCTION("""COMPUTED_VALUE"""),7.142857142857143)</f>
        <v>7.142857143</v>
      </c>
      <c r="B30" s="9">
        <f>IFERROR(__xludf.DUMMYFUNCTION("""COMPUTED_VALUE"""),3.2)</f>
        <v>3.2</v>
      </c>
    </row>
    <row r="31">
      <c r="A31" s="3">
        <f>IFERROR(__xludf.DUMMYFUNCTION("""COMPUTED_VALUE"""),0.28571428571428575)</f>
        <v>0.2857142857</v>
      </c>
      <c r="B31" s="9">
        <f>IFERROR(__xludf.DUMMYFUNCTION("""COMPUTED_VALUE"""),4.0)</f>
        <v>4</v>
      </c>
    </row>
    <row r="32">
      <c r="A32" s="3">
        <f>IFERROR(__xludf.DUMMYFUNCTION("""COMPUTED_VALUE"""),7.0)</f>
        <v>7</v>
      </c>
      <c r="B32" s="9">
        <f>IFERROR(__xludf.DUMMYFUNCTION("""COMPUTED_VALUE"""),2.6)</f>
        <v>2.6</v>
      </c>
    </row>
    <row r="33">
      <c r="A33" s="3">
        <f>IFERROR(__xludf.DUMMYFUNCTION("""COMPUTED_VALUE"""),1.0)</f>
        <v>1</v>
      </c>
      <c r="B33" s="9">
        <f>IFERROR(__xludf.DUMMYFUNCTION("""COMPUTED_VALUE"""),2.6)</f>
        <v>2.6</v>
      </c>
    </row>
    <row r="34">
      <c r="A34" s="3">
        <f>IFERROR(__xludf.DUMMYFUNCTION("""COMPUTED_VALUE"""),4.571428571428571)</f>
        <v>4.571428571</v>
      </c>
      <c r="B34" s="9">
        <f>IFERROR(__xludf.DUMMYFUNCTION("""COMPUTED_VALUE"""),2.6)</f>
        <v>2.6</v>
      </c>
    </row>
    <row r="35">
      <c r="A35" s="3">
        <f>IFERROR(__xludf.DUMMYFUNCTION("""COMPUTED_VALUE"""),6.0)</f>
        <v>6</v>
      </c>
      <c r="B35" s="9">
        <f>IFERROR(__xludf.DUMMYFUNCTION("""COMPUTED_VALUE"""),3.0)</f>
        <v>3</v>
      </c>
    </row>
    <row r="36">
      <c r="A36" s="3">
        <f>IFERROR(__xludf.DUMMYFUNCTION("""COMPUTED_VALUE"""),5.428571428571429)</f>
        <v>5.428571429</v>
      </c>
      <c r="B36" s="9">
        <f>IFERROR(__xludf.DUMMYFUNCTION("""COMPUTED_VALUE"""),2.4)</f>
        <v>2.4</v>
      </c>
    </row>
    <row r="37">
      <c r="A37" s="3">
        <f>IFERROR(__xludf.DUMMYFUNCTION("""COMPUTED_VALUE"""),9.285714285714286)</f>
        <v>9.285714286</v>
      </c>
      <c r="B37" s="9">
        <f>IFERROR(__xludf.DUMMYFUNCTION("""COMPUTED_VALUE"""),2.6)</f>
        <v>2.6</v>
      </c>
    </row>
    <row r="38">
      <c r="A38" s="3">
        <f>IFERROR(__xludf.DUMMYFUNCTION("""COMPUTED_VALUE"""),8.857142857142858)</f>
        <v>8.857142857</v>
      </c>
      <c r="B38" s="9">
        <f>IFERROR(__xludf.DUMMYFUNCTION("""COMPUTED_VALUE"""),2.0)</f>
        <v>2</v>
      </c>
    </row>
    <row r="39">
      <c r="A39" s="3">
        <f>IFERROR(__xludf.DUMMYFUNCTION("""COMPUTED_VALUE"""),3.5714285714285716)</f>
        <v>3.571428571</v>
      </c>
      <c r="B39" s="9">
        <f>IFERROR(__xludf.DUMMYFUNCTION("""COMPUTED_VALUE"""),2.0)</f>
        <v>2</v>
      </c>
    </row>
    <row r="40">
      <c r="A40" s="3">
        <f>IFERROR(__xludf.DUMMYFUNCTION("""COMPUTED_VALUE"""),1.2857142857142858)</f>
        <v>1.285714286</v>
      </c>
      <c r="B40" s="9">
        <f>IFERROR(__xludf.DUMMYFUNCTION("""COMPUTED_VALUE"""),2.8)</f>
        <v>2.8</v>
      </c>
    </row>
    <row r="41">
      <c r="A41" s="3">
        <f>IFERROR(__xludf.DUMMYFUNCTION("""COMPUTED_VALUE"""),2.857142857142857)</f>
        <v>2.857142857</v>
      </c>
      <c r="B41" s="9">
        <f>IFERROR(__xludf.DUMMYFUNCTION("""COMPUTED_VALUE"""),4.0)</f>
        <v>4</v>
      </c>
    </row>
    <row r="42">
      <c r="A42" s="3">
        <f>IFERROR(__xludf.DUMMYFUNCTION("""COMPUTED_VALUE"""),2.0)</f>
        <v>2</v>
      </c>
      <c r="B42" s="9">
        <f>IFERROR(__xludf.DUMMYFUNCTION("""COMPUTED_VALUE"""),2.2)</f>
        <v>2.2</v>
      </c>
    </row>
    <row r="43">
      <c r="A43" s="3">
        <f>IFERROR(__xludf.DUMMYFUNCTION("""COMPUTED_VALUE"""),4.285714285714286)</f>
        <v>4.285714286</v>
      </c>
      <c r="B43" s="9">
        <f>IFERROR(__xludf.DUMMYFUNCTION("""COMPUTED_VALUE"""),2.4)</f>
        <v>2.4</v>
      </c>
    </row>
    <row r="44">
      <c r="A44" s="3">
        <f>IFERROR(__xludf.DUMMYFUNCTION("""COMPUTED_VALUE"""),2.2857142857142856)</f>
        <v>2.285714286</v>
      </c>
      <c r="B44" s="9">
        <f>IFERROR(__xludf.DUMMYFUNCTION("""COMPUTED_VALUE"""),3.6)</f>
        <v>3.6</v>
      </c>
    </row>
    <row r="45">
      <c r="A45" s="3">
        <f>IFERROR(__xludf.DUMMYFUNCTION("""COMPUTED_VALUE"""),3.0)</f>
        <v>3</v>
      </c>
      <c r="B45" s="9">
        <f>IFERROR(__xludf.DUMMYFUNCTION("""COMPUTED_VALUE"""),3.2)</f>
        <v>3.2</v>
      </c>
    </row>
    <row r="46">
      <c r="A46" s="3">
        <f>IFERROR(__xludf.DUMMYFUNCTION("""COMPUTED_VALUE"""),3.0)</f>
        <v>3</v>
      </c>
      <c r="B46" s="9">
        <f>IFERROR(__xludf.DUMMYFUNCTION("""COMPUTED_VALUE"""),2.4)</f>
        <v>2.4</v>
      </c>
    </row>
    <row r="47">
      <c r="A47" s="3">
        <f>IFERROR(__xludf.DUMMYFUNCTION("""COMPUTED_VALUE"""),2.2857142857142856)</f>
        <v>2.285714286</v>
      </c>
      <c r="B47" s="9">
        <f>IFERROR(__xludf.DUMMYFUNCTION("""COMPUTED_VALUE"""),3.4)</f>
        <v>3.4</v>
      </c>
    </row>
    <row r="48">
      <c r="A48" s="3">
        <f>IFERROR(__xludf.DUMMYFUNCTION("""COMPUTED_VALUE"""),4.0)</f>
        <v>4</v>
      </c>
      <c r="B48" s="9">
        <f>IFERROR(__xludf.DUMMYFUNCTION("""COMPUTED_VALUE"""),2.2)</f>
        <v>2.2</v>
      </c>
    </row>
    <row r="49">
      <c r="A49" s="3">
        <f>IFERROR(__xludf.DUMMYFUNCTION("""COMPUTED_VALUE"""),5.285714285714286)</f>
        <v>5.285714286</v>
      </c>
      <c r="B49" s="9">
        <f>IFERROR(__xludf.DUMMYFUNCTION("""COMPUTED_VALUE"""),2.0)</f>
        <v>2</v>
      </c>
    </row>
    <row r="50">
      <c r="A50" s="3">
        <f>IFERROR(__xludf.DUMMYFUNCTION("""COMPUTED_VALUE"""),0.8571428571428571)</f>
        <v>0.8571428571</v>
      </c>
      <c r="B50" s="9">
        <f>IFERROR(__xludf.DUMMYFUNCTION("""COMPUTED_VALUE"""),3.2)</f>
        <v>3.2</v>
      </c>
    </row>
    <row r="51">
      <c r="A51" s="3">
        <f>IFERROR(__xludf.DUMMYFUNCTION("""COMPUTED_VALUE"""),2.0)</f>
        <v>2</v>
      </c>
      <c r="B51" s="9">
        <f>IFERROR(__xludf.DUMMYFUNCTION("""COMPUTED_VALUE"""),3.0)</f>
        <v>3</v>
      </c>
    </row>
    <row r="52">
      <c r="A52" s="3">
        <f>IFERROR(__xludf.DUMMYFUNCTION("""COMPUTED_VALUE"""),6.857142857142857)</f>
        <v>6.857142857</v>
      </c>
      <c r="B52" s="9">
        <f>IFERROR(__xludf.DUMMYFUNCTION("""COMPUTED_VALUE"""),2.8)</f>
        <v>2.8</v>
      </c>
    </row>
    <row r="53">
      <c r="A53" s="3">
        <f>IFERROR(__xludf.DUMMYFUNCTION("""COMPUTED_VALUE"""),1.7142857142857142)</f>
        <v>1.714285714</v>
      </c>
      <c r="B53" s="9">
        <f>IFERROR(__xludf.DUMMYFUNCTION("""COMPUTED_VALUE"""),2.0)</f>
        <v>2</v>
      </c>
    </row>
    <row r="54">
      <c r="A54" s="3">
        <f>IFERROR(__xludf.DUMMYFUNCTION("""COMPUTED_VALUE"""),1.2857142857142858)</f>
        <v>1.285714286</v>
      </c>
      <c r="B54" s="9">
        <f>IFERROR(__xludf.DUMMYFUNCTION("""COMPUTED_VALUE"""),2.4)</f>
        <v>2.4</v>
      </c>
    </row>
    <row r="55">
      <c r="A55" s="3">
        <f>IFERROR(__xludf.DUMMYFUNCTION("""COMPUTED_VALUE"""),11.857142857142858)</f>
        <v>11.85714286</v>
      </c>
      <c r="B55" s="9">
        <f>IFERROR(__xludf.DUMMYFUNCTION("""COMPUTED_VALUE"""),2.2)</f>
        <v>2.2</v>
      </c>
    </row>
    <row r="56">
      <c r="A56" s="3">
        <f>IFERROR(__xludf.DUMMYFUNCTION("""COMPUTED_VALUE"""),3.7142857142857144)</f>
        <v>3.714285714</v>
      </c>
      <c r="B56" s="9">
        <f>IFERROR(__xludf.DUMMYFUNCTION("""COMPUTED_VALUE"""),2.2)</f>
        <v>2.2</v>
      </c>
    </row>
    <row r="57">
      <c r="A57" s="3">
        <f>IFERROR(__xludf.DUMMYFUNCTION("""COMPUTED_VALUE"""),6.428571428571429)</f>
        <v>6.428571429</v>
      </c>
      <c r="B57" s="9">
        <f>IFERROR(__xludf.DUMMYFUNCTION("""COMPUTED_VALUE"""),1.8)</f>
        <v>1.8</v>
      </c>
    </row>
    <row r="58">
      <c r="A58" s="3">
        <f>IFERROR(__xludf.DUMMYFUNCTION("""COMPUTED_VALUE"""),1.0)</f>
        <v>1</v>
      </c>
      <c r="B58" s="9">
        <f>IFERROR(__xludf.DUMMYFUNCTION("""COMPUTED_VALUE"""),2.6)</f>
        <v>2.6</v>
      </c>
    </row>
    <row r="59">
      <c r="A59" s="3">
        <f>IFERROR(__xludf.DUMMYFUNCTION("""COMPUTED_VALUE"""),3.857142857142857)</f>
        <v>3.857142857</v>
      </c>
      <c r="B59" s="9">
        <f>IFERROR(__xludf.DUMMYFUNCTION("""COMPUTED_VALUE"""),3.2)</f>
        <v>3.2</v>
      </c>
    </row>
    <row r="60">
      <c r="A60" s="3">
        <f>IFERROR(__xludf.DUMMYFUNCTION("""COMPUTED_VALUE"""),5.857142857142857)</f>
        <v>5.857142857</v>
      </c>
      <c r="B60" s="9">
        <f>IFERROR(__xludf.DUMMYFUNCTION("""COMPUTED_VALUE"""),1.4)</f>
        <v>1.4</v>
      </c>
    </row>
    <row r="61">
      <c r="A61" s="3">
        <f>IFERROR(__xludf.DUMMYFUNCTION("""COMPUTED_VALUE"""),5.285714285714286)</f>
        <v>5.285714286</v>
      </c>
      <c r="B61" s="9">
        <f>IFERROR(__xludf.DUMMYFUNCTION("""COMPUTED_VALUE"""),2.0)</f>
        <v>2</v>
      </c>
    </row>
    <row r="62">
      <c r="A62" s="3">
        <f>IFERROR(__xludf.DUMMYFUNCTION("""COMPUTED_VALUE"""),3.0)</f>
        <v>3</v>
      </c>
      <c r="B62" s="9">
        <f>IFERROR(__xludf.DUMMYFUNCTION("""COMPUTED_VALUE"""),2.2)</f>
        <v>2.2</v>
      </c>
    </row>
    <row r="63">
      <c r="A63" s="3">
        <f>IFERROR(__xludf.DUMMYFUNCTION("""COMPUTED_VALUE"""),1.2857142857142858)</f>
        <v>1.285714286</v>
      </c>
      <c r="B63" s="9">
        <f>IFERROR(__xludf.DUMMYFUNCTION("""COMPUTED_VALUE"""),2.6)</f>
        <v>2.6</v>
      </c>
    </row>
    <row r="64">
      <c r="A64" s="3">
        <f>IFERROR(__xludf.DUMMYFUNCTION("""COMPUTED_VALUE"""),5.285714285714286)</f>
        <v>5.285714286</v>
      </c>
      <c r="B64" s="9">
        <f>IFERROR(__xludf.DUMMYFUNCTION("""COMPUTED_VALUE"""),3.4)</f>
        <v>3.4</v>
      </c>
    </row>
    <row r="65">
      <c r="A65" s="3">
        <f>IFERROR(__xludf.DUMMYFUNCTION("""COMPUTED_VALUE"""),6.857142857142857)</f>
        <v>6.857142857</v>
      </c>
      <c r="B65" s="9">
        <f>IFERROR(__xludf.DUMMYFUNCTION("""COMPUTED_VALUE"""),2.4)</f>
        <v>2.4</v>
      </c>
    </row>
    <row r="66">
      <c r="A66" s="3">
        <f>IFERROR(__xludf.DUMMYFUNCTION("""COMPUTED_VALUE"""),6.714285714285714)</f>
        <v>6.714285714</v>
      </c>
      <c r="B66" s="9">
        <f>IFERROR(__xludf.DUMMYFUNCTION("""COMPUTED_VALUE"""),2.0)</f>
        <v>2</v>
      </c>
    </row>
    <row r="67">
      <c r="A67" s="3">
        <f>IFERROR(__xludf.DUMMYFUNCTION("""COMPUTED_VALUE"""),5.0)</f>
        <v>5</v>
      </c>
      <c r="B67" s="9">
        <f>IFERROR(__xludf.DUMMYFUNCTION("""COMPUTED_VALUE"""),2.2)</f>
        <v>2.2</v>
      </c>
    </row>
    <row r="68">
      <c r="A68" s="3">
        <f>IFERROR(__xludf.DUMMYFUNCTION("""COMPUTED_VALUE"""),24.0)</f>
        <v>24</v>
      </c>
      <c r="B68" s="9">
        <f>IFERROR(__xludf.DUMMYFUNCTION("""COMPUTED_VALUE"""),3.0)</f>
        <v>3</v>
      </c>
    </row>
    <row r="69">
      <c r="A69" s="3">
        <f>IFERROR(__xludf.DUMMYFUNCTION("""COMPUTED_VALUE"""),5.428571428571429)</f>
        <v>5.428571429</v>
      </c>
      <c r="B69" s="9">
        <f>IFERROR(__xludf.DUMMYFUNCTION("""COMPUTED_VALUE"""),2.2)</f>
        <v>2.2</v>
      </c>
    </row>
    <row r="70">
      <c r="A70" s="3">
        <f>IFERROR(__xludf.DUMMYFUNCTION("""COMPUTED_VALUE"""),7.428571428571429)</f>
        <v>7.428571429</v>
      </c>
      <c r="B70" s="9">
        <f>IFERROR(__xludf.DUMMYFUNCTION("""COMPUTED_VALUE"""),3.0)</f>
        <v>3</v>
      </c>
    </row>
    <row r="71">
      <c r="A71" s="3">
        <f>IFERROR(__xludf.DUMMYFUNCTION("""COMPUTED_VALUE"""),1.7142857142857142)</f>
        <v>1.714285714</v>
      </c>
      <c r="B71" s="9">
        <f>IFERROR(__xludf.DUMMYFUNCTION("""COMPUTED_VALUE"""),1.2)</f>
        <v>1.2</v>
      </c>
    </row>
    <row r="72">
      <c r="A72" s="3">
        <f>IFERROR(__xludf.DUMMYFUNCTION("""COMPUTED_VALUE"""),4.0)</f>
        <v>4</v>
      </c>
      <c r="B72" s="9">
        <f>IFERROR(__xludf.DUMMYFUNCTION("""COMPUTED_VALUE"""),2.4)</f>
        <v>2.4</v>
      </c>
    </row>
    <row r="73">
      <c r="A73" s="3">
        <f>IFERROR(__xludf.DUMMYFUNCTION("""COMPUTED_VALUE"""),6.142857142857143)</f>
        <v>6.142857143</v>
      </c>
      <c r="B73" s="9">
        <f>IFERROR(__xludf.DUMMYFUNCTION("""COMPUTED_VALUE"""),3.0)</f>
        <v>3</v>
      </c>
    </row>
    <row r="74">
      <c r="A74" s="3">
        <f>IFERROR(__xludf.DUMMYFUNCTION("""COMPUTED_VALUE"""),3.5714285714285716)</f>
        <v>3.571428571</v>
      </c>
      <c r="B74" s="9">
        <f>IFERROR(__xludf.DUMMYFUNCTION("""COMPUTED_VALUE"""),2.0)</f>
        <v>2</v>
      </c>
    </row>
    <row r="75">
      <c r="A75" s="3">
        <f>IFERROR(__xludf.DUMMYFUNCTION("""COMPUTED_VALUE"""),2.2857142857142856)</f>
        <v>2.285714286</v>
      </c>
      <c r="B75" s="9">
        <f>IFERROR(__xludf.DUMMYFUNCTION("""COMPUTED_VALUE"""),3.0)</f>
        <v>3</v>
      </c>
    </row>
    <row r="76">
      <c r="A76" s="3">
        <f>IFERROR(__xludf.DUMMYFUNCTION("""COMPUTED_VALUE"""),0.5714285714285715)</f>
        <v>0.5714285714</v>
      </c>
      <c r="B76" s="9">
        <f>IFERROR(__xludf.DUMMYFUNCTION("""COMPUTED_VALUE"""),2.8)</f>
        <v>2.8</v>
      </c>
    </row>
    <row r="77">
      <c r="A77" s="3">
        <f>IFERROR(__xludf.DUMMYFUNCTION("""COMPUTED_VALUE"""),6.0)</f>
        <v>6</v>
      </c>
      <c r="B77" s="9">
        <f>IFERROR(__xludf.DUMMYFUNCTION("""COMPUTED_VALUE"""),1.0)</f>
        <v>1</v>
      </c>
    </row>
    <row r="78">
      <c r="A78" s="3">
        <f>IFERROR(__xludf.DUMMYFUNCTION("""COMPUTED_VALUE"""),1.7142857142857142)</f>
        <v>1.714285714</v>
      </c>
      <c r="B78" s="9">
        <f>IFERROR(__xludf.DUMMYFUNCTION("""COMPUTED_VALUE"""),1.6)</f>
        <v>1.6</v>
      </c>
    </row>
    <row r="79">
      <c r="A79" s="3">
        <f>IFERROR(__xludf.DUMMYFUNCTION("""COMPUTED_VALUE"""),3.0)</f>
        <v>3</v>
      </c>
      <c r="B79" s="9">
        <f>IFERROR(__xludf.DUMMYFUNCTION("""COMPUTED_VALUE"""),4.2)</f>
        <v>4.2</v>
      </c>
    </row>
    <row r="80">
      <c r="A80" s="3">
        <f>IFERROR(__xludf.DUMMYFUNCTION("""COMPUTED_VALUE"""),9.857142857142858)</f>
        <v>9.857142857</v>
      </c>
      <c r="B80" s="9">
        <f>IFERROR(__xludf.DUMMYFUNCTION("""COMPUTED_VALUE"""),3.2)</f>
        <v>3.2</v>
      </c>
    </row>
    <row r="81">
      <c r="A81" s="3">
        <f>IFERROR(__xludf.DUMMYFUNCTION("""COMPUTED_VALUE"""),14.571428571428571)</f>
        <v>14.57142857</v>
      </c>
      <c r="B81" s="9">
        <f>IFERROR(__xludf.DUMMYFUNCTION("""COMPUTED_VALUE"""),4.2)</f>
        <v>4.2</v>
      </c>
    </row>
    <row r="82">
      <c r="A82" s="3">
        <f>IFERROR(__xludf.DUMMYFUNCTION("""COMPUTED_VALUE"""),3.2857142857142856)</f>
        <v>3.285714286</v>
      </c>
      <c r="B82" s="9">
        <f>IFERROR(__xludf.DUMMYFUNCTION("""COMPUTED_VALUE"""),2.4)</f>
        <v>2.4</v>
      </c>
    </row>
    <row r="83">
      <c r="A83" s="3">
        <f>IFERROR(__xludf.DUMMYFUNCTION("""COMPUTED_VALUE"""),5.857142857142857)</f>
        <v>5.857142857</v>
      </c>
      <c r="B83" s="9">
        <f>IFERROR(__xludf.DUMMYFUNCTION("""COMPUTED_VALUE"""),2.8)</f>
        <v>2.8</v>
      </c>
    </row>
    <row r="84">
      <c r="A84" s="3">
        <f>IFERROR(__xludf.DUMMYFUNCTION("""COMPUTED_VALUE"""),7.714285714285714)</f>
        <v>7.714285714</v>
      </c>
      <c r="B84" s="9">
        <f>IFERROR(__xludf.DUMMYFUNCTION("""COMPUTED_VALUE"""),2.8)</f>
        <v>2.8</v>
      </c>
    </row>
    <row r="85">
      <c r="A85" s="3">
        <f>IFERROR(__xludf.DUMMYFUNCTION("""COMPUTED_VALUE"""),20.571428571428573)</f>
        <v>20.57142857</v>
      </c>
      <c r="B85" s="9">
        <f>IFERROR(__xludf.DUMMYFUNCTION("""COMPUTED_VALUE"""),4.0)</f>
        <v>4</v>
      </c>
    </row>
    <row r="86">
      <c r="A86" s="3">
        <f>IFERROR(__xludf.DUMMYFUNCTION("""COMPUTED_VALUE"""),4.428571428571429)</f>
        <v>4.428571429</v>
      </c>
      <c r="B86" s="9">
        <f>IFERROR(__xludf.DUMMYFUNCTION("""COMPUTED_VALUE"""),2.2)</f>
        <v>2.2</v>
      </c>
    </row>
    <row r="87">
      <c r="A87" s="3">
        <f>IFERROR(__xludf.DUMMYFUNCTION("""COMPUTED_VALUE"""),6.571428571428571)</f>
        <v>6.571428571</v>
      </c>
      <c r="B87" s="9">
        <f>IFERROR(__xludf.DUMMYFUNCTION("""COMPUTED_VALUE"""),2.4)</f>
        <v>2.4</v>
      </c>
    </row>
    <row r="88">
      <c r="A88" s="3">
        <f>IFERROR(__xludf.DUMMYFUNCTION("""COMPUTED_VALUE"""),6.0)</f>
        <v>6</v>
      </c>
      <c r="B88" s="9">
        <f>IFERROR(__xludf.DUMMYFUNCTION("""COMPUTED_VALUE"""),3.2)</f>
        <v>3.2</v>
      </c>
    </row>
    <row r="89">
      <c r="A89" s="3">
        <f>IFERROR(__xludf.DUMMYFUNCTION("""COMPUTED_VALUE"""),1.2857142857142858)</f>
        <v>1.285714286</v>
      </c>
      <c r="B89" s="9">
        <f>IFERROR(__xludf.DUMMYFUNCTION("""COMPUTED_VALUE"""),3.4)</f>
        <v>3.4</v>
      </c>
    </row>
    <row r="90">
      <c r="A90" s="3">
        <f>IFERROR(__xludf.DUMMYFUNCTION("""COMPUTED_VALUE"""),11.142857142857142)</f>
        <v>11.14285714</v>
      </c>
      <c r="B90" s="9">
        <f>IFERROR(__xludf.DUMMYFUNCTION("""COMPUTED_VALUE"""),2.8)</f>
        <v>2.8</v>
      </c>
    </row>
    <row r="91">
      <c r="A91" s="3">
        <f>IFERROR(__xludf.DUMMYFUNCTION("""COMPUTED_VALUE"""),2.2857142857142856)</f>
        <v>2.285714286</v>
      </c>
      <c r="B91" s="9">
        <f>IFERROR(__xludf.DUMMYFUNCTION("""COMPUTED_VALUE"""),3.0)</f>
        <v>3</v>
      </c>
    </row>
    <row r="92">
      <c r="A92" s="3">
        <f>IFERROR(__xludf.DUMMYFUNCTION("""COMPUTED_VALUE"""),9.0)</f>
        <v>9</v>
      </c>
      <c r="B92" s="9">
        <f>IFERROR(__xludf.DUMMYFUNCTION("""COMPUTED_VALUE"""),2.8)</f>
        <v>2.8</v>
      </c>
    </row>
    <row r="93">
      <c r="A93" s="3">
        <f>IFERROR(__xludf.DUMMYFUNCTION("""COMPUTED_VALUE"""),10.0)</f>
        <v>10</v>
      </c>
      <c r="B93" s="9">
        <f>IFERROR(__xludf.DUMMYFUNCTION("""COMPUTED_VALUE"""),3.4)</f>
        <v>3.4</v>
      </c>
    </row>
    <row r="94">
      <c r="A94" s="3">
        <f>IFERROR(__xludf.DUMMYFUNCTION("""COMPUTED_VALUE"""),3.5714285714285716)</f>
        <v>3.571428571</v>
      </c>
      <c r="B94" s="9">
        <f>IFERROR(__xludf.DUMMYFUNCTION("""COMPUTED_VALUE"""),2.4)</f>
        <v>2.4</v>
      </c>
    </row>
    <row r="95">
      <c r="A95" s="3">
        <f>IFERROR(__xludf.DUMMYFUNCTION("""COMPUTED_VALUE"""),1.4285714285714286)</f>
        <v>1.428571429</v>
      </c>
      <c r="B95" s="9">
        <f>IFERROR(__xludf.DUMMYFUNCTION("""COMPUTED_VALUE"""),2.8)</f>
        <v>2.8</v>
      </c>
    </row>
    <row r="96">
      <c r="A96" s="3">
        <f>IFERROR(__xludf.DUMMYFUNCTION("""COMPUTED_VALUE"""),4.857142857142857)</f>
        <v>4.857142857</v>
      </c>
      <c r="B96" s="9">
        <f>IFERROR(__xludf.DUMMYFUNCTION("""COMPUTED_VALUE"""),3.4)</f>
        <v>3.4</v>
      </c>
    </row>
    <row r="97">
      <c r="A97" s="3">
        <f>IFERROR(__xludf.DUMMYFUNCTION("""COMPUTED_VALUE"""),2.857142857142857)</f>
        <v>2.857142857</v>
      </c>
      <c r="B97" s="9">
        <f>IFERROR(__xludf.DUMMYFUNCTION("""COMPUTED_VALUE"""),4.2)</f>
        <v>4.2</v>
      </c>
    </row>
    <row r="98">
      <c r="A98" s="3">
        <f>IFERROR(__xludf.DUMMYFUNCTION("""COMPUTED_VALUE"""),1.2857142857142858)</f>
        <v>1.285714286</v>
      </c>
      <c r="B98" s="9">
        <f>IFERROR(__xludf.DUMMYFUNCTION("""COMPUTED_VALUE"""),3.2)</f>
        <v>3.2</v>
      </c>
    </row>
    <row r="99">
      <c r="A99" s="3">
        <f>IFERROR(__xludf.DUMMYFUNCTION("""COMPUTED_VALUE"""),7.285714285714286)</f>
        <v>7.285714286</v>
      </c>
      <c r="B99" s="9">
        <f>IFERROR(__xludf.DUMMYFUNCTION("""COMPUTED_VALUE"""),3.6)</f>
        <v>3.6</v>
      </c>
    </row>
    <row r="100">
      <c r="A100" s="3">
        <f>IFERROR(__xludf.DUMMYFUNCTION("""COMPUTED_VALUE"""),4.285714285714286)</f>
        <v>4.285714286</v>
      </c>
      <c r="B100" s="9">
        <f>IFERROR(__xludf.DUMMYFUNCTION("""COMPUTED_VALUE"""),3.0)</f>
        <v>3</v>
      </c>
    </row>
    <row r="101">
      <c r="A101" s="3">
        <f>IFERROR(__xludf.DUMMYFUNCTION("""COMPUTED_VALUE"""),2.2857142857142856)</f>
        <v>2.285714286</v>
      </c>
      <c r="B101" s="9">
        <f>IFERROR(__xludf.DUMMYFUNCTION("""COMPUTED_VALUE"""),4.2)</f>
        <v>4.2</v>
      </c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5.0"/>
    <col customWidth="1" min="15" max="15" width="22.88"/>
    <col customWidth="1" min="17" max="17" width="21.88"/>
    <col customWidth="1" min="18" max="18" width="20.88"/>
  </cols>
  <sheetData>
    <row r="1">
      <c r="A1" s="7" t="s">
        <v>1</v>
      </c>
      <c r="B1" s="7" t="s">
        <v>18</v>
      </c>
      <c r="E1" s="7" t="s">
        <v>1</v>
      </c>
      <c r="F1" s="7" t="s">
        <v>19</v>
      </c>
      <c r="H1" s="7" t="s">
        <v>1</v>
      </c>
      <c r="I1" s="7" t="s">
        <v>20</v>
      </c>
      <c r="K1" s="7" t="s">
        <v>1</v>
      </c>
      <c r="L1" s="7" t="s">
        <v>21</v>
      </c>
      <c r="R1" s="7" t="s">
        <v>10</v>
      </c>
    </row>
    <row r="2">
      <c r="A2" s="3">
        <f>IFERROR(__xludf.DUMMYFUNCTION("IMPORTRANGE(""https://docs.google.com/spreadsheets/d/17US4FxukIoeutuyiVnW4LVfR2Af_MmSXcZDUqkTWt6M/edit#gid=1538797168"",""EXPOSURE!L2:L101"")"),1.2857142857142858)</f>
        <v>1.285714286</v>
      </c>
      <c r="B2" s="3">
        <f>IFERROR(__xludf.DUMMYFUNCTION("IMPORTRANGE(""https://docs.google.com/spreadsheets/d/17US4FxukIoeutuyiVnW4LVfR2Af_MmSXcZDUqkTWt6M/edit#gid=1354335625"",""ROMANCE!K2:K101"")"),3.7777777777777777)</f>
        <v>3.777777778</v>
      </c>
      <c r="E2" s="3">
        <f>IFERROR(__xludf.DUMMYFUNCTION("IMPORTRANGE(""https://docs.google.com/spreadsheets/d/17US4FxukIoeutuyiVnW4LVfR2Af_MmSXcZDUqkTWt6M/edit#gid=1538797168"",""EXPOSURE!L2:L101"")"),1.2857142857142858)</f>
        <v>1.285714286</v>
      </c>
      <c r="F2" s="3">
        <f>IFERROR(__xludf.DUMMYFUNCTION("IMPORTRANGE(""https://docs.google.com/spreadsheets/d/17US4FxukIoeutuyiVnW4LVfR2Af_MmSXcZDUqkTWt6M/edit#gid=719938778"",""FAMILY!F2:F101"")"),4.0)</f>
        <v>4</v>
      </c>
      <c r="H2" s="8">
        <f>IFERROR(__xludf.DUMMYFUNCTION("IMPORTRANGE(""https://docs.google.com/spreadsheets/d/17US4FxukIoeutuyiVnW4LVfR2Af_MmSXcZDUqkTWt6M/edit#gid=1538797168"",""EXPOSURE!L2:L101"")"),1.2857142857142858)</f>
        <v>1.285714286</v>
      </c>
      <c r="I2" s="3">
        <f>IFERROR(__xludf.DUMMYFUNCTION("IMPORTRANGE(""https://docs.google.com/spreadsheets/d/17US4FxukIoeutuyiVnW4LVfR2Af_MmSXcZDUqkTWt6M/edit#gid=130583252"",""FRIENDS!K2:K101"")"),3.6666666666666665)</f>
        <v>3.666666667</v>
      </c>
      <c r="K2" s="8">
        <f>IFERROR(__xludf.DUMMYFUNCTION("IMPORTRANGE(""https://docs.google.com/spreadsheets/d/17US4FxukIoeutuyiVnW4LVfR2Af_MmSXcZDUqkTWt6M/edit#gid=1538797168"",""EXPOSURE!L2:L101"")"),1.2857142857142858)</f>
        <v>1.285714286</v>
      </c>
      <c r="L2" s="3">
        <f>IFERROR(__xludf.DUMMYFUNCTION("IMPORTRANGE(""https://docs.google.com/spreadsheets/d/17US4FxukIoeutuyiVnW4LVfR2Af_MmSXcZDUqkTWt6M/edit#gid=614924955"",""SELF-ACCEPTANCE!E2:E101"")"),3.3333333333333335)</f>
        <v>3.333333333</v>
      </c>
    </row>
    <row r="3">
      <c r="A3" s="3">
        <f>IFERROR(__xludf.DUMMYFUNCTION("""COMPUTED_VALUE"""),1.2857142857142858)</f>
        <v>1.285714286</v>
      </c>
      <c r="B3" s="3">
        <f>IFERROR(__xludf.DUMMYFUNCTION("""COMPUTED_VALUE"""),3.6666666666666665)</f>
        <v>3.666666667</v>
      </c>
      <c r="E3" s="3">
        <f>IFERROR(__xludf.DUMMYFUNCTION("""COMPUTED_VALUE"""),1.2857142857142858)</f>
        <v>1.285714286</v>
      </c>
      <c r="F3" s="3">
        <f>IFERROR(__xludf.DUMMYFUNCTION("""COMPUTED_VALUE"""),4.25)</f>
        <v>4.25</v>
      </c>
      <c r="H3" s="8">
        <f>IFERROR(__xludf.DUMMYFUNCTION("""COMPUTED_VALUE"""),1.2857142857142858)</f>
        <v>1.285714286</v>
      </c>
      <c r="I3" s="3">
        <f>IFERROR(__xludf.DUMMYFUNCTION("""COMPUTED_VALUE"""),3.888888888888889)</f>
        <v>3.888888889</v>
      </c>
      <c r="K3" s="8">
        <f>IFERROR(__xludf.DUMMYFUNCTION("""COMPUTED_VALUE"""),1.2857142857142858)</f>
        <v>1.285714286</v>
      </c>
      <c r="L3" s="3">
        <f>IFERROR(__xludf.DUMMYFUNCTION("""COMPUTED_VALUE"""),4.666666666666667)</f>
        <v>4.666666667</v>
      </c>
    </row>
    <row r="4">
      <c r="A4" s="3">
        <f>IFERROR(__xludf.DUMMYFUNCTION("""COMPUTED_VALUE"""),2.5714285714285716)</f>
        <v>2.571428571</v>
      </c>
      <c r="B4" s="3">
        <f>IFERROR(__xludf.DUMMYFUNCTION("""COMPUTED_VALUE"""),3.4444444444444446)</f>
        <v>3.444444444</v>
      </c>
      <c r="E4" s="3">
        <f>IFERROR(__xludf.DUMMYFUNCTION("""COMPUTED_VALUE"""),2.5714285714285716)</f>
        <v>2.571428571</v>
      </c>
      <c r="F4" s="3">
        <f>IFERROR(__xludf.DUMMYFUNCTION("""COMPUTED_VALUE"""),4.75)</f>
        <v>4.75</v>
      </c>
      <c r="H4" s="8">
        <f>IFERROR(__xludf.DUMMYFUNCTION("""COMPUTED_VALUE"""),2.5714285714285716)</f>
        <v>2.571428571</v>
      </c>
      <c r="I4" s="3">
        <f>IFERROR(__xludf.DUMMYFUNCTION("""COMPUTED_VALUE"""),3.7777777777777777)</f>
        <v>3.777777778</v>
      </c>
      <c r="K4" s="8">
        <f>IFERROR(__xludf.DUMMYFUNCTION("""COMPUTED_VALUE"""),2.5714285714285716)</f>
        <v>2.571428571</v>
      </c>
      <c r="L4" s="3">
        <f>IFERROR(__xludf.DUMMYFUNCTION("""COMPUTED_VALUE"""),3.3333333333333335)</f>
        <v>3.333333333</v>
      </c>
    </row>
    <row r="5">
      <c r="A5" s="3">
        <f>IFERROR(__xludf.DUMMYFUNCTION("""COMPUTED_VALUE"""),1.142857142857143)</f>
        <v>1.142857143</v>
      </c>
      <c r="B5" s="3">
        <f>IFERROR(__xludf.DUMMYFUNCTION("""COMPUTED_VALUE"""),3.4444444444444446)</f>
        <v>3.444444444</v>
      </c>
      <c r="D5" s="9">
        <f>CORREL(A2:A101,B2:B101)</f>
        <v>-0.0445755418</v>
      </c>
      <c r="E5" s="3">
        <f>IFERROR(__xludf.DUMMYFUNCTION("""COMPUTED_VALUE"""),1.142857142857143)</f>
        <v>1.142857143</v>
      </c>
      <c r="F5" s="3">
        <f>IFERROR(__xludf.DUMMYFUNCTION("""COMPUTED_VALUE"""),4.0)</f>
        <v>4</v>
      </c>
      <c r="G5" s="9">
        <f>CORREL(E2:E101, F2:F101)</f>
        <v>-0.1471869792</v>
      </c>
      <c r="H5" s="8">
        <f>IFERROR(__xludf.DUMMYFUNCTION("""COMPUTED_VALUE"""),1.142857142857143)</f>
        <v>1.142857143</v>
      </c>
      <c r="I5" s="3">
        <f>IFERROR(__xludf.DUMMYFUNCTION("""COMPUTED_VALUE"""),3.6666666666666665)</f>
        <v>3.666666667</v>
      </c>
      <c r="J5" s="9">
        <f>CORREL(H2:H101, I2:I101)</f>
        <v>-0.2172082267</v>
      </c>
      <c r="K5" s="8">
        <f>IFERROR(__xludf.DUMMYFUNCTION("""COMPUTED_VALUE"""),1.142857142857143)</f>
        <v>1.142857143</v>
      </c>
      <c r="L5" s="3">
        <f>IFERROR(__xludf.DUMMYFUNCTION("""COMPUTED_VALUE"""),4.0)</f>
        <v>4</v>
      </c>
      <c r="M5" s="9">
        <f>CORREL(K2:K101, L2:L101)</f>
        <v>0.0774238883</v>
      </c>
    </row>
    <row r="6">
      <c r="A6" s="3">
        <f>IFERROR(__xludf.DUMMYFUNCTION("""COMPUTED_VALUE"""),12.571428571428571)</f>
        <v>12.57142857</v>
      </c>
      <c r="B6" s="3">
        <f>IFERROR(__xludf.DUMMYFUNCTION("""COMPUTED_VALUE"""),3.2222222222222223)</f>
        <v>3.222222222</v>
      </c>
      <c r="E6" s="3">
        <f>IFERROR(__xludf.DUMMYFUNCTION("""COMPUTED_VALUE"""),12.571428571428571)</f>
        <v>12.57142857</v>
      </c>
      <c r="F6" s="3">
        <f>IFERROR(__xludf.DUMMYFUNCTION("""COMPUTED_VALUE"""),4.5)</f>
        <v>4.5</v>
      </c>
      <c r="H6" s="8">
        <f>IFERROR(__xludf.DUMMYFUNCTION("""COMPUTED_VALUE"""),12.571428571428571)</f>
        <v>12.57142857</v>
      </c>
      <c r="I6" s="3">
        <f>IFERROR(__xludf.DUMMYFUNCTION("""COMPUTED_VALUE"""),3.4444444444444446)</f>
        <v>3.444444444</v>
      </c>
      <c r="K6" s="8">
        <f>IFERROR(__xludf.DUMMYFUNCTION("""COMPUTED_VALUE"""),12.571428571428571)</f>
        <v>12.57142857</v>
      </c>
      <c r="L6" s="3">
        <f>IFERROR(__xludf.DUMMYFUNCTION("""COMPUTED_VALUE"""),3.3333333333333335)</f>
        <v>3.333333333</v>
      </c>
    </row>
    <row r="7">
      <c r="A7" s="3">
        <f>IFERROR(__xludf.DUMMYFUNCTION("""COMPUTED_VALUE"""),9.142857142857142)</f>
        <v>9.142857143</v>
      </c>
      <c r="B7" s="3">
        <f>IFERROR(__xludf.DUMMYFUNCTION("""COMPUTED_VALUE"""),3.7777777777777777)</f>
        <v>3.777777778</v>
      </c>
      <c r="E7" s="3">
        <f>IFERROR(__xludf.DUMMYFUNCTION("""COMPUTED_VALUE"""),9.142857142857142)</f>
        <v>9.142857143</v>
      </c>
      <c r="F7" s="3">
        <f>IFERROR(__xludf.DUMMYFUNCTION("""COMPUTED_VALUE"""),4.25)</f>
        <v>4.25</v>
      </c>
      <c r="H7" s="8">
        <f>IFERROR(__xludf.DUMMYFUNCTION("""COMPUTED_VALUE"""),9.142857142857142)</f>
        <v>9.142857143</v>
      </c>
      <c r="I7" s="3">
        <f>IFERROR(__xludf.DUMMYFUNCTION("""COMPUTED_VALUE"""),3.6666666666666665)</f>
        <v>3.666666667</v>
      </c>
      <c r="K7" s="8">
        <f>IFERROR(__xludf.DUMMYFUNCTION("""COMPUTED_VALUE"""),9.142857142857142)</f>
        <v>9.142857143</v>
      </c>
      <c r="L7" s="3">
        <f>IFERROR(__xludf.DUMMYFUNCTION("""COMPUTED_VALUE"""),3.0)</f>
        <v>3</v>
      </c>
    </row>
    <row r="8">
      <c r="A8" s="3">
        <f>IFERROR(__xludf.DUMMYFUNCTION("""COMPUTED_VALUE"""),6.0)</f>
        <v>6</v>
      </c>
      <c r="B8" s="3">
        <f>IFERROR(__xludf.DUMMYFUNCTION("""COMPUTED_VALUE"""),3.888888888888889)</f>
        <v>3.888888889</v>
      </c>
      <c r="E8" s="3">
        <f>IFERROR(__xludf.DUMMYFUNCTION("""COMPUTED_VALUE"""),6.0)</f>
        <v>6</v>
      </c>
      <c r="F8" s="3">
        <f>IFERROR(__xludf.DUMMYFUNCTION("""COMPUTED_VALUE"""),3.75)</f>
        <v>3.75</v>
      </c>
      <c r="H8" s="8">
        <f>IFERROR(__xludf.DUMMYFUNCTION("""COMPUTED_VALUE"""),6.0)</f>
        <v>6</v>
      </c>
      <c r="I8" s="3">
        <f>IFERROR(__xludf.DUMMYFUNCTION("""COMPUTED_VALUE"""),3.2222222222222223)</f>
        <v>3.222222222</v>
      </c>
      <c r="K8" s="8">
        <f>IFERROR(__xludf.DUMMYFUNCTION("""COMPUTED_VALUE"""),6.0)</f>
        <v>6</v>
      </c>
      <c r="L8" s="3">
        <f>IFERROR(__xludf.DUMMYFUNCTION("""COMPUTED_VALUE"""),3.6666666666666665)</f>
        <v>3.666666667</v>
      </c>
    </row>
    <row r="9">
      <c r="A9" s="3">
        <f>IFERROR(__xludf.DUMMYFUNCTION("""COMPUTED_VALUE"""),7.0)</f>
        <v>7</v>
      </c>
      <c r="B9" s="3">
        <f>IFERROR(__xludf.DUMMYFUNCTION("""COMPUTED_VALUE"""),3.888888888888889)</f>
        <v>3.888888889</v>
      </c>
      <c r="E9" s="3">
        <f>IFERROR(__xludf.DUMMYFUNCTION("""COMPUTED_VALUE"""),7.0)</f>
        <v>7</v>
      </c>
      <c r="F9" s="3">
        <f>IFERROR(__xludf.DUMMYFUNCTION("""COMPUTED_VALUE"""),4.5)</f>
        <v>4.5</v>
      </c>
      <c r="H9" s="8">
        <f>IFERROR(__xludf.DUMMYFUNCTION("""COMPUTED_VALUE"""),7.0)</f>
        <v>7</v>
      </c>
      <c r="I9" s="3">
        <f>IFERROR(__xludf.DUMMYFUNCTION("""COMPUTED_VALUE"""),4.222222222222222)</f>
        <v>4.222222222</v>
      </c>
      <c r="K9" s="8">
        <f>IFERROR(__xludf.DUMMYFUNCTION("""COMPUTED_VALUE"""),7.0)</f>
        <v>7</v>
      </c>
      <c r="L9" s="3">
        <f>IFERROR(__xludf.DUMMYFUNCTION("""COMPUTED_VALUE"""),4.666666666666667)</f>
        <v>4.666666667</v>
      </c>
    </row>
    <row r="10">
      <c r="A10" s="3">
        <f>IFERROR(__xludf.DUMMYFUNCTION("""COMPUTED_VALUE"""),5.714285714285714)</f>
        <v>5.714285714</v>
      </c>
      <c r="B10" s="3">
        <f>IFERROR(__xludf.DUMMYFUNCTION("""COMPUTED_VALUE"""),4.222222222222222)</f>
        <v>4.222222222</v>
      </c>
      <c r="E10" s="3">
        <f>IFERROR(__xludf.DUMMYFUNCTION("""COMPUTED_VALUE"""),5.714285714285714)</f>
        <v>5.714285714</v>
      </c>
      <c r="F10" s="3">
        <f>IFERROR(__xludf.DUMMYFUNCTION("""COMPUTED_VALUE"""),2.75)</f>
        <v>2.75</v>
      </c>
      <c r="H10" s="8">
        <f>IFERROR(__xludf.DUMMYFUNCTION("""COMPUTED_VALUE"""),5.714285714285714)</f>
        <v>5.714285714</v>
      </c>
      <c r="I10" s="3">
        <f>IFERROR(__xludf.DUMMYFUNCTION("""COMPUTED_VALUE"""),4.666666666666667)</f>
        <v>4.666666667</v>
      </c>
      <c r="K10" s="8">
        <f>IFERROR(__xludf.DUMMYFUNCTION("""COMPUTED_VALUE"""),5.714285714285714)</f>
        <v>5.714285714</v>
      </c>
      <c r="L10" s="3">
        <f>IFERROR(__xludf.DUMMYFUNCTION("""COMPUTED_VALUE"""),3.0)</f>
        <v>3</v>
      </c>
    </row>
    <row r="11">
      <c r="A11" s="3">
        <f>IFERROR(__xludf.DUMMYFUNCTION("""COMPUTED_VALUE"""),2.2857142857142856)</f>
        <v>2.285714286</v>
      </c>
      <c r="B11" s="3">
        <f>IFERROR(__xludf.DUMMYFUNCTION("""COMPUTED_VALUE"""),3.888888888888889)</f>
        <v>3.888888889</v>
      </c>
      <c r="E11" s="3">
        <f>IFERROR(__xludf.DUMMYFUNCTION("""COMPUTED_VALUE"""),2.2857142857142856)</f>
        <v>2.285714286</v>
      </c>
      <c r="F11" s="3">
        <f>IFERROR(__xludf.DUMMYFUNCTION("""COMPUTED_VALUE"""),5.0)</f>
        <v>5</v>
      </c>
      <c r="H11" s="8">
        <f>IFERROR(__xludf.DUMMYFUNCTION("""COMPUTED_VALUE"""),2.2857142857142856)</f>
        <v>2.285714286</v>
      </c>
      <c r="I11" s="3">
        <f>IFERROR(__xludf.DUMMYFUNCTION("""COMPUTED_VALUE"""),3.4444444444444446)</f>
        <v>3.444444444</v>
      </c>
      <c r="K11" s="8">
        <f>IFERROR(__xludf.DUMMYFUNCTION("""COMPUTED_VALUE"""),2.2857142857142856)</f>
        <v>2.285714286</v>
      </c>
      <c r="L11" s="3">
        <f>IFERROR(__xludf.DUMMYFUNCTION("""COMPUTED_VALUE"""),3.0)</f>
        <v>3</v>
      </c>
    </row>
    <row r="12">
      <c r="A12" s="3">
        <f>IFERROR(__xludf.DUMMYFUNCTION("""COMPUTED_VALUE"""),2.857142857142857)</f>
        <v>2.857142857</v>
      </c>
      <c r="B12" s="3">
        <f>IFERROR(__xludf.DUMMYFUNCTION("""COMPUTED_VALUE"""),4.0)</f>
        <v>4</v>
      </c>
      <c r="E12" s="3">
        <f>IFERROR(__xludf.DUMMYFUNCTION("""COMPUTED_VALUE"""),2.857142857142857)</f>
        <v>2.857142857</v>
      </c>
      <c r="F12" s="3">
        <f>IFERROR(__xludf.DUMMYFUNCTION("""COMPUTED_VALUE"""),4.5)</f>
        <v>4.5</v>
      </c>
      <c r="H12" s="8">
        <f>IFERROR(__xludf.DUMMYFUNCTION("""COMPUTED_VALUE"""),2.857142857142857)</f>
        <v>2.857142857</v>
      </c>
      <c r="I12" s="3">
        <f>IFERROR(__xludf.DUMMYFUNCTION("""COMPUTED_VALUE"""),3.888888888888889)</f>
        <v>3.888888889</v>
      </c>
      <c r="K12" s="8">
        <f>IFERROR(__xludf.DUMMYFUNCTION("""COMPUTED_VALUE"""),2.857142857142857)</f>
        <v>2.857142857</v>
      </c>
      <c r="L12" s="3">
        <f>IFERROR(__xludf.DUMMYFUNCTION("""COMPUTED_VALUE"""),3.3333333333333335)</f>
        <v>3.333333333</v>
      </c>
    </row>
    <row r="13">
      <c r="A13" s="3">
        <f>IFERROR(__xludf.DUMMYFUNCTION("""COMPUTED_VALUE"""),1.857142857142857)</f>
        <v>1.857142857</v>
      </c>
      <c r="B13" s="3">
        <f>IFERROR(__xludf.DUMMYFUNCTION("""COMPUTED_VALUE"""),3.7777777777777777)</f>
        <v>3.777777778</v>
      </c>
      <c r="E13" s="3">
        <f>IFERROR(__xludf.DUMMYFUNCTION("""COMPUTED_VALUE"""),1.857142857142857)</f>
        <v>1.857142857</v>
      </c>
      <c r="F13" s="3">
        <f>IFERROR(__xludf.DUMMYFUNCTION("""COMPUTED_VALUE"""),3.25)</f>
        <v>3.25</v>
      </c>
      <c r="H13" s="8">
        <f>IFERROR(__xludf.DUMMYFUNCTION("""COMPUTED_VALUE"""),1.857142857142857)</f>
        <v>1.857142857</v>
      </c>
      <c r="I13" s="3">
        <f>IFERROR(__xludf.DUMMYFUNCTION("""COMPUTED_VALUE"""),4.111111111111111)</f>
        <v>4.111111111</v>
      </c>
      <c r="K13" s="8">
        <f>IFERROR(__xludf.DUMMYFUNCTION("""COMPUTED_VALUE"""),1.857142857142857)</f>
        <v>1.857142857</v>
      </c>
      <c r="L13" s="3">
        <f>IFERROR(__xludf.DUMMYFUNCTION("""COMPUTED_VALUE"""),3.3333333333333335)</f>
        <v>3.333333333</v>
      </c>
    </row>
    <row r="14">
      <c r="A14" s="3">
        <f>IFERROR(__xludf.DUMMYFUNCTION("""COMPUTED_VALUE"""),3.2857142857142856)</f>
        <v>3.285714286</v>
      </c>
      <c r="B14" s="3">
        <f>IFERROR(__xludf.DUMMYFUNCTION("""COMPUTED_VALUE"""),3.3333333333333335)</f>
        <v>3.333333333</v>
      </c>
      <c r="E14" s="3">
        <f>IFERROR(__xludf.DUMMYFUNCTION("""COMPUTED_VALUE"""),3.2857142857142856)</f>
        <v>3.285714286</v>
      </c>
      <c r="F14" s="3">
        <f>IFERROR(__xludf.DUMMYFUNCTION("""COMPUTED_VALUE"""),4.0)</f>
        <v>4</v>
      </c>
      <c r="H14" s="8">
        <f>IFERROR(__xludf.DUMMYFUNCTION("""COMPUTED_VALUE"""),3.2857142857142856)</f>
        <v>3.285714286</v>
      </c>
      <c r="I14" s="3">
        <f>IFERROR(__xludf.DUMMYFUNCTION("""COMPUTED_VALUE"""),3.888888888888889)</f>
        <v>3.888888889</v>
      </c>
      <c r="K14" s="8">
        <f>IFERROR(__xludf.DUMMYFUNCTION("""COMPUTED_VALUE"""),3.2857142857142856)</f>
        <v>3.285714286</v>
      </c>
      <c r="L14" s="3">
        <f>IFERROR(__xludf.DUMMYFUNCTION("""COMPUTED_VALUE"""),4.666666666666667)</f>
        <v>4.666666667</v>
      </c>
    </row>
    <row r="15">
      <c r="A15" s="3">
        <f>IFERROR(__xludf.DUMMYFUNCTION("""COMPUTED_VALUE"""),2.2857142857142856)</f>
        <v>2.285714286</v>
      </c>
      <c r="B15" s="3">
        <f>IFERROR(__xludf.DUMMYFUNCTION("""COMPUTED_VALUE"""),4.555555555555555)</f>
        <v>4.555555556</v>
      </c>
      <c r="E15" s="3">
        <f>IFERROR(__xludf.DUMMYFUNCTION("""COMPUTED_VALUE"""),2.2857142857142856)</f>
        <v>2.285714286</v>
      </c>
      <c r="F15" s="3">
        <f>IFERROR(__xludf.DUMMYFUNCTION("""COMPUTED_VALUE"""),4.25)</f>
        <v>4.25</v>
      </c>
      <c r="H15" s="8">
        <f>IFERROR(__xludf.DUMMYFUNCTION("""COMPUTED_VALUE"""),2.2857142857142856)</f>
        <v>2.285714286</v>
      </c>
      <c r="I15" s="3">
        <f>IFERROR(__xludf.DUMMYFUNCTION("""COMPUTED_VALUE"""),4.555555555555555)</f>
        <v>4.555555556</v>
      </c>
      <c r="K15" s="8">
        <f>IFERROR(__xludf.DUMMYFUNCTION("""COMPUTED_VALUE"""),2.2857142857142856)</f>
        <v>2.285714286</v>
      </c>
      <c r="L15" s="3">
        <f>IFERROR(__xludf.DUMMYFUNCTION("""COMPUTED_VALUE"""),5.0)</f>
        <v>5</v>
      </c>
    </row>
    <row r="16">
      <c r="A16" s="3">
        <f>IFERROR(__xludf.DUMMYFUNCTION("""COMPUTED_VALUE"""),3.2857142857142856)</f>
        <v>3.285714286</v>
      </c>
      <c r="B16" s="3">
        <f>IFERROR(__xludf.DUMMYFUNCTION("""COMPUTED_VALUE"""),3.111111111111111)</f>
        <v>3.111111111</v>
      </c>
      <c r="E16" s="3">
        <f>IFERROR(__xludf.DUMMYFUNCTION("""COMPUTED_VALUE"""),3.2857142857142856)</f>
        <v>3.285714286</v>
      </c>
      <c r="F16" s="3">
        <f>IFERROR(__xludf.DUMMYFUNCTION("""COMPUTED_VALUE"""),4.5)</f>
        <v>4.5</v>
      </c>
      <c r="H16" s="8">
        <f>IFERROR(__xludf.DUMMYFUNCTION("""COMPUTED_VALUE"""),3.2857142857142856)</f>
        <v>3.285714286</v>
      </c>
      <c r="I16" s="3">
        <f>IFERROR(__xludf.DUMMYFUNCTION("""COMPUTED_VALUE"""),4.111111111111111)</f>
        <v>4.111111111</v>
      </c>
      <c r="K16" s="8">
        <f>IFERROR(__xludf.DUMMYFUNCTION("""COMPUTED_VALUE"""),3.2857142857142856)</f>
        <v>3.285714286</v>
      </c>
      <c r="L16" s="3">
        <f>IFERROR(__xludf.DUMMYFUNCTION("""COMPUTED_VALUE"""),3.3333333333333335)</f>
        <v>3.333333333</v>
      </c>
    </row>
    <row r="17">
      <c r="A17" s="3">
        <f>IFERROR(__xludf.DUMMYFUNCTION("""COMPUTED_VALUE"""),3.2857142857142856)</f>
        <v>3.285714286</v>
      </c>
      <c r="B17" s="3">
        <f>IFERROR(__xludf.DUMMYFUNCTION("""COMPUTED_VALUE"""),4.444444444444445)</f>
        <v>4.444444444</v>
      </c>
      <c r="E17" s="3">
        <f>IFERROR(__xludf.DUMMYFUNCTION("""COMPUTED_VALUE"""),3.2857142857142856)</f>
        <v>3.285714286</v>
      </c>
      <c r="F17" s="3">
        <f>IFERROR(__xludf.DUMMYFUNCTION("""COMPUTED_VALUE"""),4.0)</f>
        <v>4</v>
      </c>
      <c r="H17" s="8">
        <f>IFERROR(__xludf.DUMMYFUNCTION("""COMPUTED_VALUE"""),3.2857142857142856)</f>
        <v>3.285714286</v>
      </c>
      <c r="I17" s="3">
        <f>IFERROR(__xludf.DUMMYFUNCTION("""COMPUTED_VALUE"""),4.666666666666667)</f>
        <v>4.666666667</v>
      </c>
      <c r="K17" s="8">
        <f>IFERROR(__xludf.DUMMYFUNCTION("""COMPUTED_VALUE"""),3.2857142857142856)</f>
        <v>3.285714286</v>
      </c>
      <c r="L17" s="3">
        <f>IFERROR(__xludf.DUMMYFUNCTION("""COMPUTED_VALUE"""),4.333333333333333)</f>
        <v>4.333333333</v>
      </c>
    </row>
    <row r="18">
      <c r="A18" s="3">
        <f>IFERROR(__xludf.DUMMYFUNCTION("""COMPUTED_VALUE"""),4.142857142857143)</f>
        <v>4.142857143</v>
      </c>
      <c r="B18" s="3">
        <f>IFERROR(__xludf.DUMMYFUNCTION("""COMPUTED_VALUE"""),3.2222222222222223)</f>
        <v>3.222222222</v>
      </c>
      <c r="E18" s="3">
        <f>IFERROR(__xludf.DUMMYFUNCTION("""COMPUTED_VALUE"""),4.142857142857143)</f>
        <v>4.142857143</v>
      </c>
      <c r="F18" s="3">
        <f>IFERROR(__xludf.DUMMYFUNCTION("""COMPUTED_VALUE"""),3.75)</f>
        <v>3.75</v>
      </c>
      <c r="H18" s="8">
        <f>IFERROR(__xludf.DUMMYFUNCTION("""COMPUTED_VALUE"""),4.142857142857143)</f>
        <v>4.142857143</v>
      </c>
      <c r="I18" s="3">
        <f>IFERROR(__xludf.DUMMYFUNCTION("""COMPUTED_VALUE"""),3.5555555555555554)</f>
        <v>3.555555556</v>
      </c>
      <c r="K18" s="8">
        <f>IFERROR(__xludf.DUMMYFUNCTION("""COMPUTED_VALUE"""),4.142857142857143)</f>
        <v>4.142857143</v>
      </c>
      <c r="L18" s="3">
        <f>IFERROR(__xludf.DUMMYFUNCTION("""COMPUTED_VALUE"""),3.6666666666666665)</f>
        <v>3.666666667</v>
      </c>
    </row>
    <row r="19">
      <c r="A19" s="3">
        <f>IFERROR(__xludf.DUMMYFUNCTION("""COMPUTED_VALUE"""),2.0)</f>
        <v>2</v>
      </c>
      <c r="B19" s="3">
        <f>IFERROR(__xludf.DUMMYFUNCTION("""COMPUTED_VALUE"""),3.4444444444444446)</f>
        <v>3.444444444</v>
      </c>
      <c r="E19" s="3">
        <f>IFERROR(__xludf.DUMMYFUNCTION("""COMPUTED_VALUE"""),2.0)</f>
        <v>2</v>
      </c>
      <c r="F19" s="3">
        <f>IFERROR(__xludf.DUMMYFUNCTION("""COMPUTED_VALUE"""),3.25)</f>
        <v>3.25</v>
      </c>
      <c r="H19" s="8">
        <f>IFERROR(__xludf.DUMMYFUNCTION("""COMPUTED_VALUE"""),2.0)</f>
        <v>2</v>
      </c>
      <c r="I19" s="3">
        <f>IFERROR(__xludf.DUMMYFUNCTION("""COMPUTED_VALUE"""),3.4444444444444446)</f>
        <v>3.444444444</v>
      </c>
      <c r="K19" s="8">
        <f>IFERROR(__xludf.DUMMYFUNCTION("""COMPUTED_VALUE"""),2.0)</f>
        <v>2</v>
      </c>
      <c r="L19" s="3">
        <f>IFERROR(__xludf.DUMMYFUNCTION("""COMPUTED_VALUE"""),3.6666666666666665)</f>
        <v>3.666666667</v>
      </c>
    </row>
    <row r="20">
      <c r="A20" s="3">
        <f>IFERROR(__xludf.DUMMYFUNCTION("""COMPUTED_VALUE"""),1.0)</f>
        <v>1</v>
      </c>
      <c r="B20" s="3">
        <f>IFERROR(__xludf.DUMMYFUNCTION("""COMPUTED_VALUE"""),3.6666666666666665)</f>
        <v>3.666666667</v>
      </c>
      <c r="E20" s="3">
        <f>IFERROR(__xludf.DUMMYFUNCTION("""COMPUTED_VALUE"""),1.0)</f>
        <v>1</v>
      </c>
      <c r="F20" s="3">
        <f>IFERROR(__xludf.DUMMYFUNCTION("""COMPUTED_VALUE"""),4.25)</f>
        <v>4.25</v>
      </c>
      <c r="H20" s="8">
        <f>IFERROR(__xludf.DUMMYFUNCTION("""COMPUTED_VALUE"""),1.0)</f>
        <v>1</v>
      </c>
      <c r="I20" s="3">
        <f>IFERROR(__xludf.DUMMYFUNCTION("""COMPUTED_VALUE"""),3.4444444444444446)</f>
        <v>3.444444444</v>
      </c>
      <c r="K20" s="8">
        <f>IFERROR(__xludf.DUMMYFUNCTION("""COMPUTED_VALUE"""),1.0)</f>
        <v>1</v>
      </c>
      <c r="L20" s="3">
        <f>IFERROR(__xludf.DUMMYFUNCTION("""COMPUTED_VALUE"""),3.6666666666666665)</f>
        <v>3.666666667</v>
      </c>
    </row>
    <row r="21">
      <c r="A21" s="3">
        <f>IFERROR(__xludf.DUMMYFUNCTION("""COMPUTED_VALUE"""),2.285714285714286)</f>
        <v>2.285714286</v>
      </c>
      <c r="B21" s="3">
        <f>IFERROR(__xludf.DUMMYFUNCTION("""COMPUTED_VALUE"""),4.444444444444445)</f>
        <v>4.444444444</v>
      </c>
      <c r="E21" s="3">
        <f>IFERROR(__xludf.DUMMYFUNCTION("""COMPUTED_VALUE"""),2.285714285714286)</f>
        <v>2.285714286</v>
      </c>
      <c r="F21" s="3">
        <f>IFERROR(__xludf.DUMMYFUNCTION("""COMPUTED_VALUE"""),5.0)</f>
        <v>5</v>
      </c>
      <c r="H21" s="8">
        <f>IFERROR(__xludf.DUMMYFUNCTION("""COMPUTED_VALUE"""),2.285714285714286)</f>
        <v>2.285714286</v>
      </c>
      <c r="I21" s="3">
        <f>IFERROR(__xludf.DUMMYFUNCTION("""COMPUTED_VALUE"""),3.6666666666666665)</f>
        <v>3.666666667</v>
      </c>
      <c r="K21" s="8">
        <f>IFERROR(__xludf.DUMMYFUNCTION("""COMPUTED_VALUE"""),2.285714285714286)</f>
        <v>2.285714286</v>
      </c>
      <c r="L21" s="3">
        <f>IFERROR(__xludf.DUMMYFUNCTION("""COMPUTED_VALUE"""),3.6666666666666665)</f>
        <v>3.666666667</v>
      </c>
    </row>
    <row r="22">
      <c r="A22" s="3">
        <f>IFERROR(__xludf.DUMMYFUNCTION("""COMPUTED_VALUE"""),5.428571428571429)</f>
        <v>5.428571429</v>
      </c>
      <c r="B22" s="3">
        <f>IFERROR(__xludf.DUMMYFUNCTION("""COMPUTED_VALUE"""),2.7777777777777777)</f>
        <v>2.777777778</v>
      </c>
      <c r="E22" s="3">
        <f>IFERROR(__xludf.DUMMYFUNCTION("""COMPUTED_VALUE"""),5.428571428571429)</f>
        <v>5.428571429</v>
      </c>
      <c r="F22" s="3">
        <f>IFERROR(__xludf.DUMMYFUNCTION("""COMPUTED_VALUE"""),2.25)</f>
        <v>2.25</v>
      </c>
      <c r="H22" s="8">
        <f>IFERROR(__xludf.DUMMYFUNCTION("""COMPUTED_VALUE"""),5.428571428571429)</f>
        <v>5.428571429</v>
      </c>
      <c r="I22" s="3">
        <f>IFERROR(__xludf.DUMMYFUNCTION("""COMPUTED_VALUE"""),2.4444444444444446)</f>
        <v>2.444444444</v>
      </c>
      <c r="K22" s="8">
        <f>IFERROR(__xludf.DUMMYFUNCTION("""COMPUTED_VALUE"""),5.428571428571429)</f>
        <v>5.428571429</v>
      </c>
      <c r="L22" s="3">
        <f>IFERROR(__xludf.DUMMYFUNCTION("""COMPUTED_VALUE"""),2.0)</f>
        <v>2</v>
      </c>
    </row>
    <row r="23">
      <c r="A23" s="3">
        <f>IFERROR(__xludf.DUMMYFUNCTION("""COMPUTED_VALUE"""),7.142857142857143)</f>
        <v>7.142857143</v>
      </c>
      <c r="B23" s="3">
        <f>IFERROR(__xludf.DUMMYFUNCTION("""COMPUTED_VALUE"""),2.888888888888889)</f>
        <v>2.888888889</v>
      </c>
      <c r="E23" s="3">
        <f>IFERROR(__xludf.DUMMYFUNCTION("""COMPUTED_VALUE"""),7.142857142857143)</f>
        <v>7.142857143</v>
      </c>
      <c r="F23" s="3">
        <f>IFERROR(__xludf.DUMMYFUNCTION("""COMPUTED_VALUE"""),2.75)</f>
        <v>2.75</v>
      </c>
      <c r="H23" s="8">
        <f>IFERROR(__xludf.DUMMYFUNCTION("""COMPUTED_VALUE"""),7.142857142857143)</f>
        <v>7.142857143</v>
      </c>
      <c r="I23" s="3">
        <f>IFERROR(__xludf.DUMMYFUNCTION("""COMPUTED_VALUE"""),3.111111111111111)</f>
        <v>3.111111111</v>
      </c>
      <c r="K23" s="8">
        <f>IFERROR(__xludf.DUMMYFUNCTION("""COMPUTED_VALUE"""),7.142857142857143)</f>
        <v>7.142857143</v>
      </c>
      <c r="L23" s="3">
        <f>IFERROR(__xludf.DUMMYFUNCTION("""COMPUTED_VALUE"""),4.0)</f>
        <v>4</v>
      </c>
    </row>
    <row r="24">
      <c r="A24" s="3">
        <f>IFERROR(__xludf.DUMMYFUNCTION("""COMPUTED_VALUE"""),0.8571428571428571)</f>
        <v>0.8571428571</v>
      </c>
      <c r="B24" s="3">
        <f>IFERROR(__xludf.DUMMYFUNCTION("""COMPUTED_VALUE"""),3.7777777777777777)</f>
        <v>3.777777778</v>
      </c>
      <c r="E24" s="3">
        <f>IFERROR(__xludf.DUMMYFUNCTION("""COMPUTED_VALUE"""),0.8571428571428571)</f>
        <v>0.8571428571</v>
      </c>
      <c r="F24" s="3">
        <f>IFERROR(__xludf.DUMMYFUNCTION("""COMPUTED_VALUE"""),3.25)</f>
        <v>3.25</v>
      </c>
      <c r="H24" s="8">
        <f>IFERROR(__xludf.DUMMYFUNCTION("""COMPUTED_VALUE"""),0.8571428571428571)</f>
        <v>0.8571428571</v>
      </c>
      <c r="I24" s="3">
        <f>IFERROR(__xludf.DUMMYFUNCTION("""COMPUTED_VALUE"""),4.0)</f>
        <v>4</v>
      </c>
      <c r="K24" s="8">
        <f>IFERROR(__xludf.DUMMYFUNCTION("""COMPUTED_VALUE"""),0.8571428571428571)</f>
        <v>0.8571428571</v>
      </c>
      <c r="L24" s="3">
        <f>IFERROR(__xludf.DUMMYFUNCTION("""COMPUTED_VALUE"""),3.6666666666666665)</f>
        <v>3.666666667</v>
      </c>
    </row>
    <row r="25">
      <c r="A25" s="3">
        <f>IFERROR(__xludf.DUMMYFUNCTION("""COMPUTED_VALUE"""),6.142857142857143)</f>
        <v>6.142857143</v>
      </c>
      <c r="B25" s="3">
        <f>IFERROR(__xludf.DUMMYFUNCTION("""COMPUTED_VALUE"""),4.777777777777778)</f>
        <v>4.777777778</v>
      </c>
      <c r="E25" s="3">
        <f>IFERROR(__xludf.DUMMYFUNCTION("""COMPUTED_VALUE"""),6.142857142857143)</f>
        <v>6.142857143</v>
      </c>
      <c r="F25" s="3">
        <f>IFERROR(__xludf.DUMMYFUNCTION("""COMPUTED_VALUE"""),5.0)</f>
        <v>5</v>
      </c>
      <c r="H25" s="8">
        <f>IFERROR(__xludf.DUMMYFUNCTION("""COMPUTED_VALUE"""),6.142857142857143)</f>
        <v>6.142857143</v>
      </c>
      <c r="I25" s="3">
        <f>IFERROR(__xludf.DUMMYFUNCTION("""COMPUTED_VALUE"""),5.0)</f>
        <v>5</v>
      </c>
      <c r="K25" s="8">
        <f>IFERROR(__xludf.DUMMYFUNCTION("""COMPUTED_VALUE"""),6.142857142857143)</f>
        <v>6.142857143</v>
      </c>
      <c r="L25" s="3">
        <f>IFERROR(__xludf.DUMMYFUNCTION("""COMPUTED_VALUE"""),5.0)</f>
        <v>5</v>
      </c>
    </row>
    <row r="26">
      <c r="A26" s="3">
        <f>IFERROR(__xludf.DUMMYFUNCTION("""COMPUTED_VALUE"""),4.285714285714286)</f>
        <v>4.285714286</v>
      </c>
      <c r="B26" s="3">
        <f>IFERROR(__xludf.DUMMYFUNCTION("""COMPUTED_VALUE"""),4.333333333333333)</f>
        <v>4.333333333</v>
      </c>
      <c r="E26" s="3">
        <f>IFERROR(__xludf.DUMMYFUNCTION("""COMPUTED_VALUE"""),4.285714285714286)</f>
        <v>4.285714286</v>
      </c>
      <c r="F26" s="3">
        <f>IFERROR(__xludf.DUMMYFUNCTION("""COMPUTED_VALUE"""),5.0)</f>
        <v>5</v>
      </c>
      <c r="H26" s="8">
        <f>IFERROR(__xludf.DUMMYFUNCTION("""COMPUTED_VALUE"""),4.285714285714286)</f>
        <v>4.285714286</v>
      </c>
      <c r="I26" s="3">
        <f>IFERROR(__xludf.DUMMYFUNCTION("""COMPUTED_VALUE"""),5.0)</f>
        <v>5</v>
      </c>
      <c r="K26" s="8">
        <f>IFERROR(__xludf.DUMMYFUNCTION("""COMPUTED_VALUE"""),4.285714285714286)</f>
        <v>4.285714286</v>
      </c>
      <c r="L26" s="3">
        <f>IFERROR(__xludf.DUMMYFUNCTION("""COMPUTED_VALUE"""),5.0)</f>
        <v>5</v>
      </c>
    </row>
    <row r="27">
      <c r="A27" s="3">
        <f>IFERROR(__xludf.DUMMYFUNCTION("""COMPUTED_VALUE"""),5.571428571428571)</f>
        <v>5.571428571</v>
      </c>
      <c r="B27" s="3">
        <f>IFERROR(__xludf.DUMMYFUNCTION("""COMPUTED_VALUE"""),3.888888888888889)</f>
        <v>3.888888889</v>
      </c>
      <c r="E27" s="3">
        <f>IFERROR(__xludf.DUMMYFUNCTION("""COMPUTED_VALUE"""),5.571428571428571)</f>
        <v>5.571428571</v>
      </c>
      <c r="F27" s="3">
        <f>IFERROR(__xludf.DUMMYFUNCTION("""COMPUTED_VALUE"""),5.0)</f>
        <v>5</v>
      </c>
      <c r="H27" s="8">
        <f>IFERROR(__xludf.DUMMYFUNCTION("""COMPUTED_VALUE"""),5.571428571428571)</f>
        <v>5.571428571</v>
      </c>
      <c r="I27" s="3">
        <f>IFERROR(__xludf.DUMMYFUNCTION("""COMPUTED_VALUE"""),4.111111111111111)</f>
        <v>4.111111111</v>
      </c>
      <c r="K27" s="8">
        <f>IFERROR(__xludf.DUMMYFUNCTION("""COMPUTED_VALUE"""),5.571428571428571)</f>
        <v>5.571428571</v>
      </c>
      <c r="L27" s="3">
        <f>IFERROR(__xludf.DUMMYFUNCTION("""COMPUTED_VALUE"""),4.333333333333333)</f>
        <v>4.333333333</v>
      </c>
    </row>
    <row r="28">
      <c r="A28" s="3">
        <f>IFERROR(__xludf.DUMMYFUNCTION("""COMPUTED_VALUE"""),6.571428571428571)</f>
        <v>6.571428571</v>
      </c>
      <c r="B28" s="3">
        <f>IFERROR(__xludf.DUMMYFUNCTION("""COMPUTED_VALUE"""),3.7777777777777777)</f>
        <v>3.777777778</v>
      </c>
      <c r="E28" s="3">
        <f>IFERROR(__xludf.DUMMYFUNCTION("""COMPUTED_VALUE"""),6.571428571428571)</f>
        <v>6.571428571</v>
      </c>
      <c r="F28" s="3">
        <f>IFERROR(__xludf.DUMMYFUNCTION("""COMPUTED_VALUE"""),4.5)</f>
        <v>4.5</v>
      </c>
      <c r="H28" s="8">
        <f>IFERROR(__xludf.DUMMYFUNCTION("""COMPUTED_VALUE"""),6.571428571428571)</f>
        <v>6.571428571</v>
      </c>
      <c r="I28" s="3">
        <f>IFERROR(__xludf.DUMMYFUNCTION("""COMPUTED_VALUE"""),3.7777777777777777)</f>
        <v>3.777777778</v>
      </c>
      <c r="K28" s="8">
        <f>IFERROR(__xludf.DUMMYFUNCTION("""COMPUTED_VALUE"""),6.571428571428571)</f>
        <v>6.571428571</v>
      </c>
      <c r="L28" s="3">
        <f>IFERROR(__xludf.DUMMYFUNCTION("""COMPUTED_VALUE"""),3.3333333333333335)</f>
        <v>3.333333333</v>
      </c>
    </row>
    <row r="29">
      <c r="A29" s="3">
        <f>IFERROR(__xludf.DUMMYFUNCTION("""COMPUTED_VALUE"""),4.714285714285714)</f>
        <v>4.714285714</v>
      </c>
      <c r="B29" s="3">
        <f>IFERROR(__xludf.DUMMYFUNCTION("""COMPUTED_VALUE"""),4.111111111111111)</f>
        <v>4.111111111</v>
      </c>
      <c r="E29" s="3">
        <f>IFERROR(__xludf.DUMMYFUNCTION("""COMPUTED_VALUE"""),4.714285714285714)</f>
        <v>4.714285714</v>
      </c>
      <c r="F29" s="3">
        <f>IFERROR(__xludf.DUMMYFUNCTION("""COMPUTED_VALUE"""),4.75)</f>
        <v>4.75</v>
      </c>
      <c r="H29" s="8">
        <f>IFERROR(__xludf.DUMMYFUNCTION("""COMPUTED_VALUE"""),4.714285714285714)</f>
        <v>4.714285714</v>
      </c>
      <c r="I29" s="3">
        <f>IFERROR(__xludf.DUMMYFUNCTION("""COMPUTED_VALUE"""),4.0)</f>
        <v>4</v>
      </c>
      <c r="K29" s="8">
        <f>IFERROR(__xludf.DUMMYFUNCTION("""COMPUTED_VALUE"""),4.714285714285714)</f>
        <v>4.714285714</v>
      </c>
      <c r="L29" s="3">
        <f>IFERROR(__xludf.DUMMYFUNCTION("""COMPUTED_VALUE"""),4.0)</f>
        <v>4</v>
      </c>
    </row>
    <row r="30">
      <c r="A30" s="3">
        <f>IFERROR(__xludf.DUMMYFUNCTION("""COMPUTED_VALUE"""),7.142857142857143)</f>
        <v>7.142857143</v>
      </c>
      <c r="B30" s="3">
        <f>IFERROR(__xludf.DUMMYFUNCTION("""COMPUTED_VALUE"""),4.333333333333333)</f>
        <v>4.333333333</v>
      </c>
      <c r="E30" s="3">
        <f>IFERROR(__xludf.DUMMYFUNCTION("""COMPUTED_VALUE"""),7.142857142857143)</f>
        <v>7.142857143</v>
      </c>
      <c r="F30" s="3">
        <f>IFERROR(__xludf.DUMMYFUNCTION("""COMPUTED_VALUE"""),4.75)</f>
        <v>4.75</v>
      </c>
      <c r="H30" s="8">
        <f>IFERROR(__xludf.DUMMYFUNCTION("""COMPUTED_VALUE"""),7.142857142857143)</f>
        <v>7.142857143</v>
      </c>
      <c r="I30" s="3">
        <f>IFERROR(__xludf.DUMMYFUNCTION("""COMPUTED_VALUE"""),3.6666666666666665)</f>
        <v>3.666666667</v>
      </c>
      <c r="K30" s="8">
        <f>IFERROR(__xludf.DUMMYFUNCTION("""COMPUTED_VALUE"""),7.142857142857143)</f>
        <v>7.142857143</v>
      </c>
      <c r="L30" s="3">
        <f>IFERROR(__xludf.DUMMYFUNCTION("""COMPUTED_VALUE"""),3.0)</f>
        <v>3</v>
      </c>
    </row>
    <row r="31">
      <c r="A31" s="3">
        <f>IFERROR(__xludf.DUMMYFUNCTION("""COMPUTED_VALUE"""),0.28571428571428575)</f>
        <v>0.2857142857</v>
      </c>
      <c r="B31" s="3">
        <f>IFERROR(__xludf.DUMMYFUNCTION("""COMPUTED_VALUE"""),4.222222222222222)</f>
        <v>4.222222222</v>
      </c>
      <c r="E31" s="3">
        <f>IFERROR(__xludf.DUMMYFUNCTION("""COMPUTED_VALUE"""),0.28571428571428575)</f>
        <v>0.2857142857</v>
      </c>
      <c r="F31" s="3">
        <f>IFERROR(__xludf.DUMMYFUNCTION("""COMPUTED_VALUE"""),5.0)</f>
        <v>5</v>
      </c>
      <c r="H31" s="8">
        <f>IFERROR(__xludf.DUMMYFUNCTION("""COMPUTED_VALUE"""),0.28571428571428575)</f>
        <v>0.2857142857</v>
      </c>
      <c r="I31" s="3">
        <f>IFERROR(__xludf.DUMMYFUNCTION("""COMPUTED_VALUE"""),3.888888888888889)</f>
        <v>3.888888889</v>
      </c>
      <c r="K31" s="8">
        <f>IFERROR(__xludf.DUMMYFUNCTION("""COMPUTED_VALUE"""),0.28571428571428575)</f>
        <v>0.2857142857</v>
      </c>
      <c r="L31" s="3">
        <f>IFERROR(__xludf.DUMMYFUNCTION("""COMPUTED_VALUE"""),4.333333333333333)</f>
        <v>4.333333333</v>
      </c>
    </row>
    <row r="32">
      <c r="A32" s="3">
        <f>IFERROR(__xludf.DUMMYFUNCTION("""COMPUTED_VALUE"""),7.0)</f>
        <v>7</v>
      </c>
      <c r="B32" s="3">
        <f>IFERROR(__xludf.DUMMYFUNCTION("""COMPUTED_VALUE"""),3.6666666666666665)</f>
        <v>3.666666667</v>
      </c>
      <c r="E32" s="3">
        <f>IFERROR(__xludf.DUMMYFUNCTION("""COMPUTED_VALUE"""),7.0)</f>
        <v>7</v>
      </c>
      <c r="F32" s="3">
        <f>IFERROR(__xludf.DUMMYFUNCTION("""COMPUTED_VALUE"""),4.5)</f>
        <v>4.5</v>
      </c>
      <c r="H32" s="8">
        <f>IFERROR(__xludf.DUMMYFUNCTION("""COMPUTED_VALUE"""),7.0)</f>
        <v>7</v>
      </c>
      <c r="I32" s="3">
        <f>IFERROR(__xludf.DUMMYFUNCTION("""COMPUTED_VALUE"""),3.6666666666666665)</f>
        <v>3.666666667</v>
      </c>
      <c r="K32" s="8">
        <f>IFERROR(__xludf.DUMMYFUNCTION("""COMPUTED_VALUE"""),7.0)</f>
        <v>7</v>
      </c>
      <c r="L32" s="3">
        <f>IFERROR(__xludf.DUMMYFUNCTION("""COMPUTED_VALUE"""),4.0)</f>
        <v>4</v>
      </c>
    </row>
    <row r="33">
      <c r="A33" s="3">
        <f>IFERROR(__xludf.DUMMYFUNCTION("""COMPUTED_VALUE"""),1.0)</f>
        <v>1</v>
      </c>
      <c r="B33" s="3">
        <f>IFERROR(__xludf.DUMMYFUNCTION("""COMPUTED_VALUE"""),3.5555555555555554)</f>
        <v>3.555555556</v>
      </c>
      <c r="E33" s="3">
        <f>IFERROR(__xludf.DUMMYFUNCTION("""COMPUTED_VALUE"""),1.0)</f>
        <v>1</v>
      </c>
      <c r="F33" s="3">
        <f>IFERROR(__xludf.DUMMYFUNCTION("""COMPUTED_VALUE"""),4.0)</f>
        <v>4</v>
      </c>
      <c r="H33" s="8">
        <f>IFERROR(__xludf.DUMMYFUNCTION("""COMPUTED_VALUE"""),1.0)</f>
        <v>1</v>
      </c>
      <c r="I33" s="3">
        <f>IFERROR(__xludf.DUMMYFUNCTION("""COMPUTED_VALUE"""),3.888888888888889)</f>
        <v>3.888888889</v>
      </c>
      <c r="K33" s="8">
        <f>IFERROR(__xludf.DUMMYFUNCTION("""COMPUTED_VALUE"""),1.0)</f>
        <v>1</v>
      </c>
      <c r="L33" s="3">
        <f>IFERROR(__xludf.DUMMYFUNCTION("""COMPUTED_VALUE"""),4.333333333333333)</f>
        <v>4.333333333</v>
      </c>
    </row>
    <row r="34">
      <c r="A34" s="3">
        <f>IFERROR(__xludf.DUMMYFUNCTION("""COMPUTED_VALUE"""),4.571428571428571)</f>
        <v>4.571428571</v>
      </c>
      <c r="B34" s="3">
        <f>IFERROR(__xludf.DUMMYFUNCTION("""COMPUTED_VALUE"""),3.0)</f>
        <v>3</v>
      </c>
      <c r="E34" s="3">
        <f>IFERROR(__xludf.DUMMYFUNCTION("""COMPUTED_VALUE"""),4.571428571428571)</f>
        <v>4.571428571</v>
      </c>
      <c r="F34" s="3">
        <f>IFERROR(__xludf.DUMMYFUNCTION("""COMPUTED_VALUE"""),4.5)</f>
        <v>4.5</v>
      </c>
      <c r="H34" s="8">
        <f>IFERROR(__xludf.DUMMYFUNCTION("""COMPUTED_VALUE"""),4.571428571428571)</f>
        <v>4.571428571</v>
      </c>
      <c r="I34" s="3">
        <f>IFERROR(__xludf.DUMMYFUNCTION("""COMPUTED_VALUE"""),3.888888888888889)</f>
        <v>3.888888889</v>
      </c>
      <c r="K34" s="8">
        <f>IFERROR(__xludf.DUMMYFUNCTION("""COMPUTED_VALUE"""),4.571428571428571)</f>
        <v>4.571428571</v>
      </c>
      <c r="L34" s="3">
        <f>IFERROR(__xludf.DUMMYFUNCTION("""COMPUTED_VALUE"""),4.666666666666667)</f>
        <v>4.666666667</v>
      </c>
    </row>
    <row r="35">
      <c r="A35" s="3">
        <f>IFERROR(__xludf.DUMMYFUNCTION("""COMPUTED_VALUE"""),6.0)</f>
        <v>6</v>
      </c>
      <c r="B35" s="3">
        <f>IFERROR(__xludf.DUMMYFUNCTION("""COMPUTED_VALUE"""),3.888888888888889)</f>
        <v>3.888888889</v>
      </c>
      <c r="E35" s="3">
        <f>IFERROR(__xludf.DUMMYFUNCTION("""COMPUTED_VALUE"""),6.0)</f>
        <v>6</v>
      </c>
      <c r="F35" s="3">
        <f>IFERROR(__xludf.DUMMYFUNCTION("""COMPUTED_VALUE"""),4.25)</f>
        <v>4.25</v>
      </c>
      <c r="H35" s="8">
        <f>IFERROR(__xludf.DUMMYFUNCTION("""COMPUTED_VALUE"""),6.0)</f>
        <v>6</v>
      </c>
      <c r="I35" s="3">
        <f>IFERROR(__xludf.DUMMYFUNCTION("""COMPUTED_VALUE"""),4.777777777777778)</f>
        <v>4.777777778</v>
      </c>
      <c r="K35" s="8">
        <f>IFERROR(__xludf.DUMMYFUNCTION("""COMPUTED_VALUE"""),6.0)</f>
        <v>6</v>
      </c>
      <c r="L35" s="3">
        <f>IFERROR(__xludf.DUMMYFUNCTION("""COMPUTED_VALUE"""),4.666666666666667)</f>
        <v>4.666666667</v>
      </c>
    </row>
    <row r="36">
      <c r="A36" s="3">
        <f>IFERROR(__xludf.DUMMYFUNCTION("""COMPUTED_VALUE"""),5.428571428571429)</f>
        <v>5.428571429</v>
      </c>
      <c r="B36" s="3">
        <f>IFERROR(__xludf.DUMMYFUNCTION("""COMPUTED_VALUE"""),3.111111111111111)</f>
        <v>3.111111111</v>
      </c>
      <c r="E36" s="3">
        <f>IFERROR(__xludf.DUMMYFUNCTION("""COMPUTED_VALUE"""),5.428571428571429)</f>
        <v>5.428571429</v>
      </c>
      <c r="F36" s="3">
        <f>IFERROR(__xludf.DUMMYFUNCTION("""COMPUTED_VALUE"""),4.25)</f>
        <v>4.25</v>
      </c>
      <c r="H36" s="8">
        <f>IFERROR(__xludf.DUMMYFUNCTION("""COMPUTED_VALUE"""),5.428571428571429)</f>
        <v>5.428571429</v>
      </c>
      <c r="I36" s="3">
        <f>IFERROR(__xludf.DUMMYFUNCTION("""COMPUTED_VALUE"""),3.888888888888889)</f>
        <v>3.888888889</v>
      </c>
      <c r="K36" s="8">
        <f>IFERROR(__xludf.DUMMYFUNCTION("""COMPUTED_VALUE"""),5.428571428571429)</f>
        <v>5.428571429</v>
      </c>
      <c r="L36" s="3">
        <f>IFERROR(__xludf.DUMMYFUNCTION("""COMPUTED_VALUE"""),3.6666666666666665)</f>
        <v>3.666666667</v>
      </c>
    </row>
    <row r="37">
      <c r="A37" s="3">
        <f>IFERROR(__xludf.DUMMYFUNCTION("""COMPUTED_VALUE"""),9.285714285714286)</f>
        <v>9.285714286</v>
      </c>
      <c r="B37" s="3">
        <f>IFERROR(__xludf.DUMMYFUNCTION("""COMPUTED_VALUE"""),4.0)</f>
        <v>4</v>
      </c>
      <c r="E37" s="3">
        <f>IFERROR(__xludf.DUMMYFUNCTION("""COMPUTED_VALUE"""),9.285714285714286)</f>
        <v>9.285714286</v>
      </c>
      <c r="F37" s="3">
        <f>IFERROR(__xludf.DUMMYFUNCTION("""COMPUTED_VALUE"""),4.0)</f>
        <v>4</v>
      </c>
      <c r="H37" s="8">
        <f>IFERROR(__xludf.DUMMYFUNCTION("""COMPUTED_VALUE"""),9.285714285714286)</f>
        <v>9.285714286</v>
      </c>
      <c r="I37" s="3">
        <f>IFERROR(__xludf.DUMMYFUNCTION("""COMPUTED_VALUE"""),3.888888888888889)</f>
        <v>3.888888889</v>
      </c>
      <c r="K37" s="8">
        <f>IFERROR(__xludf.DUMMYFUNCTION("""COMPUTED_VALUE"""),9.285714285714286)</f>
        <v>9.285714286</v>
      </c>
      <c r="L37" s="3">
        <f>IFERROR(__xludf.DUMMYFUNCTION("""COMPUTED_VALUE"""),4.0)</f>
        <v>4</v>
      </c>
    </row>
    <row r="38">
      <c r="A38" s="3">
        <f>IFERROR(__xludf.DUMMYFUNCTION("""COMPUTED_VALUE"""),8.857142857142858)</f>
        <v>8.857142857</v>
      </c>
      <c r="B38" s="3">
        <f>IFERROR(__xludf.DUMMYFUNCTION("""COMPUTED_VALUE"""),3.6666666666666665)</f>
        <v>3.666666667</v>
      </c>
      <c r="E38" s="3">
        <f>IFERROR(__xludf.DUMMYFUNCTION("""COMPUTED_VALUE"""),8.857142857142858)</f>
        <v>8.857142857</v>
      </c>
      <c r="F38" s="3">
        <f>IFERROR(__xludf.DUMMYFUNCTION("""COMPUTED_VALUE"""),4.25)</f>
        <v>4.25</v>
      </c>
      <c r="H38" s="8">
        <f>IFERROR(__xludf.DUMMYFUNCTION("""COMPUTED_VALUE"""),8.857142857142858)</f>
        <v>8.857142857</v>
      </c>
      <c r="I38" s="3">
        <f>IFERROR(__xludf.DUMMYFUNCTION("""COMPUTED_VALUE"""),3.0)</f>
        <v>3</v>
      </c>
      <c r="K38" s="8">
        <f>IFERROR(__xludf.DUMMYFUNCTION("""COMPUTED_VALUE"""),8.857142857142858)</f>
        <v>8.857142857</v>
      </c>
      <c r="L38" s="3">
        <f>IFERROR(__xludf.DUMMYFUNCTION("""COMPUTED_VALUE"""),4.0)</f>
        <v>4</v>
      </c>
    </row>
    <row r="39">
      <c r="A39" s="3">
        <f>IFERROR(__xludf.DUMMYFUNCTION("""COMPUTED_VALUE"""),3.5714285714285716)</f>
        <v>3.571428571</v>
      </c>
      <c r="B39" s="3">
        <f>IFERROR(__xludf.DUMMYFUNCTION("""COMPUTED_VALUE"""),3.4444444444444446)</f>
        <v>3.444444444</v>
      </c>
      <c r="E39" s="3">
        <f>IFERROR(__xludf.DUMMYFUNCTION("""COMPUTED_VALUE"""),3.5714285714285716)</f>
        <v>3.571428571</v>
      </c>
      <c r="F39" s="3">
        <f>IFERROR(__xludf.DUMMYFUNCTION("""COMPUTED_VALUE"""),5.0)</f>
        <v>5</v>
      </c>
      <c r="H39" s="8">
        <f>IFERROR(__xludf.DUMMYFUNCTION("""COMPUTED_VALUE"""),3.5714285714285716)</f>
        <v>3.571428571</v>
      </c>
      <c r="I39" s="3">
        <f>IFERROR(__xludf.DUMMYFUNCTION("""COMPUTED_VALUE"""),3.2222222222222223)</f>
        <v>3.222222222</v>
      </c>
      <c r="K39" s="8">
        <f>IFERROR(__xludf.DUMMYFUNCTION("""COMPUTED_VALUE"""),3.5714285714285716)</f>
        <v>3.571428571</v>
      </c>
      <c r="L39" s="3">
        <f>IFERROR(__xludf.DUMMYFUNCTION("""COMPUTED_VALUE"""),2.0)</f>
        <v>2</v>
      </c>
    </row>
    <row r="40">
      <c r="A40" s="3">
        <f>IFERROR(__xludf.DUMMYFUNCTION("""COMPUTED_VALUE"""),1.2857142857142858)</f>
        <v>1.285714286</v>
      </c>
      <c r="B40" s="3">
        <f>IFERROR(__xludf.DUMMYFUNCTION("""COMPUTED_VALUE"""),4.0)</f>
        <v>4</v>
      </c>
      <c r="E40" s="3">
        <f>IFERROR(__xludf.DUMMYFUNCTION("""COMPUTED_VALUE"""),1.2857142857142858)</f>
        <v>1.285714286</v>
      </c>
      <c r="F40" s="3">
        <f>IFERROR(__xludf.DUMMYFUNCTION("""COMPUTED_VALUE"""),3.25)</f>
        <v>3.25</v>
      </c>
      <c r="H40" s="8">
        <f>IFERROR(__xludf.DUMMYFUNCTION("""COMPUTED_VALUE"""),1.2857142857142858)</f>
        <v>1.285714286</v>
      </c>
      <c r="I40" s="3">
        <f>IFERROR(__xludf.DUMMYFUNCTION("""COMPUTED_VALUE"""),3.4444444444444446)</f>
        <v>3.444444444</v>
      </c>
      <c r="K40" s="8">
        <f>IFERROR(__xludf.DUMMYFUNCTION("""COMPUTED_VALUE"""),1.2857142857142858)</f>
        <v>1.285714286</v>
      </c>
      <c r="L40" s="3">
        <f>IFERROR(__xludf.DUMMYFUNCTION("""COMPUTED_VALUE"""),3.6666666666666665)</f>
        <v>3.666666667</v>
      </c>
    </row>
    <row r="41">
      <c r="A41" s="3">
        <f>IFERROR(__xludf.DUMMYFUNCTION("""COMPUTED_VALUE"""),2.857142857142857)</f>
        <v>2.857142857</v>
      </c>
      <c r="B41" s="3">
        <f>IFERROR(__xludf.DUMMYFUNCTION("""COMPUTED_VALUE"""),4.666666666666667)</f>
        <v>4.666666667</v>
      </c>
      <c r="E41" s="3">
        <f>IFERROR(__xludf.DUMMYFUNCTION("""COMPUTED_VALUE"""),2.857142857142857)</f>
        <v>2.857142857</v>
      </c>
      <c r="F41" s="3">
        <f>IFERROR(__xludf.DUMMYFUNCTION("""COMPUTED_VALUE"""),5.0)</f>
        <v>5</v>
      </c>
      <c r="H41" s="8">
        <f>IFERROR(__xludf.DUMMYFUNCTION("""COMPUTED_VALUE"""),2.857142857142857)</f>
        <v>2.857142857</v>
      </c>
      <c r="I41" s="3">
        <f>IFERROR(__xludf.DUMMYFUNCTION("""COMPUTED_VALUE"""),3.3333333333333335)</f>
        <v>3.333333333</v>
      </c>
      <c r="K41" s="8">
        <f>IFERROR(__xludf.DUMMYFUNCTION("""COMPUTED_VALUE"""),2.857142857142857)</f>
        <v>2.857142857</v>
      </c>
      <c r="L41" s="3">
        <f>IFERROR(__xludf.DUMMYFUNCTION("""COMPUTED_VALUE"""),4.333333333333333)</f>
        <v>4.333333333</v>
      </c>
    </row>
    <row r="42">
      <c r="A42" s="3">
        <f>IFERROR(__xludf.DUMMYFUNCTION("""COMPUTED_VALUE"""),2.0)</f>
        <v>2</v>
      </c>
      <c r="B42" s="3">
        <f>IFERROR(__xludf.DUMMYFUNCTION("""COMPUTED_VALUE"""),2.7777777777777777)</f>
        <v>2.777777778</v>
      </c>
      <c r="E42" s="3">
        <f>IFERROR(__xludf.DUMMYFUNCTION("""COMPUTED_VALUE"""),2.0)</f>
        <v>2</v>
      </c>
      <c r="F42" s="3">
        <f>IFERROR(__xludf.DUMMYFUNCTION("""COMPUTED_VALUE"""),4.25)</f>
        <v>4.25</v>
      </c>
      <c r="H42" s="8">
        <f>IFERROR(__xludf.DUMMYFUNCTION("""COMPUTED_VALUE"""),2.0)</f>
        <v>2</v>
      </c>
      <c r="I42" s="3">
        <f>IFERROR(__xludf.DUMMYFUNCTION("""COMPUTED_VALUE"""),3.888888888888889)</f>
        <v>3.888888889</v>
      </c>
      <c r="K42" s="8">
        <f>IFERROR(__xludf.DUMMYFUNCTION("""COMPUTED_VALUE"""),2.0)</f>
        <v>2</v>
      </c>
      <c r="L42" s="3">
        <f>IFERROR(__xludf.DUMMYFUNCTION("""COMPUTED_VALUE"""),3.3333333333333335)</f>
        <v>3.333333333</v>
      </c>
    </row>
    <row r="43">
      <c r="A43" s="3">
        <f>IFERROR(__xludf.DUMMYFUNCTION("""COMPUTED_VALUE"""),4.285714285714286)</f>
        <v>4.285714286</v>
      </c>
      <c r="B43" s="3">
        <f>IFERROR(__xludf.DUMMYFUNCTION("""COMPUTED_VALUE"""),3.6666666666666665)</f>
        <v>3.666666667</v>
      </c>
      <c r="E43" s="3">
        <f>IFERROR(__xludf.DUMMYFUNCTION("""COMPUTED_VALUE"""),4.285714285714286)</f>
        <v>4.285714286</v>
      </c>
      <c r="F43" s="3">
        <f>IFERROR(__xludf.DUMMYFUNCTION("""COMPUTED_VALUE"""),4.0)</f>
        <v>4</v>
      </c>
      <c r="H43" s="8">
        <f>IFERROR(__xludf.DUMMYFUNCTION("""COMPUTED_VALUE"""),4.285714285714286)</f>
        <v>4.285714286</v>
      </c>
      <c r="I43" s="3">
        <f>IFERROR(__xludf.DUMMYFUNCTION("""COMPUTED_VALUE"""),3.6666666666666665)</f>
        <v>3.666666667</v>
      </c>
      <c r="K43" s="8">
        <f>IFERROR(__xludf.DUMMYFUNCTION("""COMPUTED_VALUE"""),4.285714285714286)</f>
        <v>4.285714286</v>
      </c>
      <c r="L43" s="3">
        <f>IFERROR(__xludf.DUMMYFUNCTION("""COMPUTED_VALUE"""),3.3333333333333335)</f>
        <v>3.333333333</v>
      </c>
    </row>
    <row r="44">
      <c r="A44" s="3">
        <f>IFERROR(__xludf.DUMMYFUNCTION("""COMPUTED_VALUE"""),2.2857142857142856)</f>
        <v>2.285714286</v>
      </c>
      <c r="B44" s="3">
        <f>IFERROR(__xludf.DUMMYFUNCTION("""COMPUTED_VALUE"""),3.888888888888889)</f>
        <v>3.888888889</v>
      </c>
      <c r="E44" s="3">
        <f>IFERROR(__xludf.DUMMYFUNCTION("""COMPUTED_VALUE"""),2.2857142857142856)</f>
        <v>2.285714286</v>
      </c>
      <c r="F44" s="3">
        <f>IFERROR(__xludf.DUMMYFUNCTION("""COMPUTED_VALUE"""),4.0)</f>
        <v>4</v>
      </c>
      <c r="H44" s="8">
        <f>IFERROR(__xludf.DUMMYFUNCTION("""COMPUTED_VALUE"""),2.2857142857142856)</f>
        <v>2.285714286</v>
      </c>
      <c r="I44" s="3">
        <f>IFERROR(__xludf.DUMMYFUNCTION("""COMPUTED_VALUE"""),3.5555555555555554)</f>
        <v>3.555555556</v>
      </c>
      <c r="K44" s="8">
        <f>IFERROR(__xludf.DUMMYFUNCTION("""COMPUTED_VALUE"""),2.2857142857142856)</f>
        <v>2.285714286</v>
      </c>
      <c r="L44" s="3">
        <f>IFERROR(__xludf.DUMMYFUNCTION("""COMPUTED_VALUE"""),4.0)</f>
        <v>4</v>
      </c>
    </row>
    <row r="45">
      <c r="A45" s="3">
        <f>IFERROR(__xludf.DUMMYFUNCTION("""COMPUTED_VALUE"""),3.0)</f>
        <v>3</v>
      </c>
      <c r="B45" s="3">
        <f>IFERROR(__xludf.DUMMYFUNCTION("""COMPUTED_VALUE"""),2.888888888888889)</f>
        <v>2.888888889</v>
      </c>
      <c r="E45" s="3">
        <f>IFERROR(__xludf.DUMMYFUNCTION("""COMPUTED_VALUE"""),3.0)</f>
        <v>3</v>
      </c>
      <c r="F45" s="3">
        <f>IFERROR(__xludf.DUMMYFUNCTION("""COMPUTED_VALUE"""),3.75)</f>
        <v>3.75</v>
      </c>
      <c r="H45" s="8">
        <f>IFERROR(__xludf.DUMMYFUNCTION("""COMPUTED_VALUE"""),3.0)</f>
        <v>3</v>
      </c>
      <c r="I45" s="3">
        <f>IFERROR(__xludf.DUMMYFUNCTION("""COMPUTED_VALUE"""),3.3333333333333335)</f>
        <v>3.333333333</v>
      </c>
      <c r="K45" s="8">
        <f>IFERROR(__xludf.DUMMYFUNCTION("""COMPUTED_VALUE"""),3.0)</f>
        <v>3</v>
      </c>
      <c r="L45" s="3">
        <f>IFERROR(__xludf.DUMMYFUNCTION("""COMPUTED_VALUE"""),3.3333333333333335)</f>
        <v>3.333333333</v>
      </c>
    </row>
    <row r="46">
      <c r="A46" s="3">
        <f>IFERROR(__xludf.DUMMYFUNCTION("""COMPUTED_VALUE"""),3.0)</f>
        <v>3</v>
      </c>
      <c r="B46" s="3">
        <f>IFERROR(__xludf.DUMMYFUNCTION("""COMPUTED_VALUE"""),4.0)</f>
        <v>4</v>
      </c>
      <c r="E46" s="3">
        <f>IFERROR(__xludf.DUMMYFUNCTION("""COMPUTED_VALUE"""),3.0)</f>
        <v>3</v>
      </c>
      <c r="F46" s="3">
        <f>IFERROR(__xludf.DUMMYFUNCTION("""COMPUTED_VALUE"""),4.25)</f>
        <v>4.25</v>
      </c>
      <c r="H46" s="8">
        <f>IFERROR(__xludf.DUMMYFUNCTION("""COMPUTED_VALUE"""),3.0)</f>
        <v>3</v>
      </c>
      <c r="I46" s="3">
        <f>IFERROR(__xludf.DUMMYFUNCTION("""COMPUTED_VALUE"""),3.6666666666666665)</f>
        <v>3.666666667</v>
      </c>
      <c r="K46" s="8">
        <f>IFERROR(__xludf.DUMMYFUNCTION("""COMPUTED_VALUE"""),3.0)</f>
        <v>3</v>
      </c>
      <c r="L46" s="3">
        <f>IFERROR(__xludf.DUMMYFUNCTION("""COMPUTED_VALUE"""),3.6666666666666665)</f>
        <v>3.666666667</v>
      </c>
    </row>
    <row r="47">
      <c r="A47" s="3">
        <f>IFERROR(__xludf.DUMMYFUNCTION("""COMPUTED_VALUE"""),2.2857142857142856)</f>
        <v>2.285714286</v>
      </c>
      <c r="B47" s="3">
        <f>IFERROR(__xludf.DUMMYFUNCTION("""COMPUTED_VALUE"""),3.2222222222222223)</f>
        <v>3.222222222</v>
      </c>
      <c r="E47" s="3">
        <f>IFERROR(__xludf.DUMMYFUNCTION("""COMPUTED_VALUE"""),2.2857142857142856)</f>
        <v>2.285714286</v>
      </c>
      <c r="F47" s="3">
        <f>IFERROR(__xludf.DUMMYFUNCTION("""COMPUTED_VALUE"""),4.0)</f>
        <v>4</v>
      </c>
      <c r="H47" s="8">
        <f>IFERROR(__xludf.DUMMYFUNCTION("""COMPUTED_VALUE"""),2.2857142857142856)</f>
        <v>2.285714286</v>
      </c>
      <c r="I47" s="3">
        <f>IFERROR(__xludf.DUMMYFUNCTION("""COMPUTED_VALUE"""),3.5555555555555554)</f>
        <v>3.555555556</v>
      </c>
      <c r="K47" s="8">
        <f>IFERROR(__xludf.DUMMYFUNCTION("""COMPUTED_VALUE"""),2.2857142857142856)</f>
        <v>2.285714286</v>
      </c>
      <c r="L47" s="3">
        <f>IFERROR(__xludf.DUMMYFUNCTION("""COMPUTED_VALUE"""),3.0)</f>
        <v>3</v>
      </c>
    </row>
    <row r="48">
      <c r="A48" s="3">
        <f>IFERROR(__xludf.DUMMYFUNCTION("""COMPUTED_VALUE"""),4.0)</f>
        <v>4</v>
      </c>
      <c r="B48" s="3">
        <f>IFERROR(__xludf.DUMMYFUNCTION("""COMPUTED_VALUE"""),3.7777777777777777)</f>
        <v>3.777777778</v>
      </c>
      <c r="E48" s="3">
        <f>IFERROR(__xludf.DUMMYFUNCTION("""COMPUTED_VALUE"""),4.0)</f>
        <v>4</v>
      </c>
      <c r="F48" s="3">
        <f>IFERROR(__xludf.DUMMYFUNCTION("""COMPUTED_VALUE"""),3.75)</f>
        <v>3.75</v>
      </c>
      <c r="H48" s="8">
        <f>IFERROR(__xludf.DUMMYFUNCTION("""COMPUTED_VALUE"""),4.0)</f>
        <v>4</v>
      </c>
      <c r="I48" s="3">
        <f>IFERROR(__xludf.DUMMYFUNCTION("""COMPUTED_VALUE"""),3.7777777777777777)</f>
        <v>3.777777778</v>
      </c>
      <c r="K48" s="8">
        <f>IFERROR(__xludf.DUMMYFUNCTION("""COMPUTED_VALUE"""),4.0)</f>
        <v>4</v>
      </c>
      <c r="L48" s="3">
        <f>IFERROR(__xludf.DUMMYFUNCTION("""COMPUTED_VALUE"""),4.0)</f>
        <v>4</v>
      </c>
    </row>
    <row r="49">
      <c r="A49" s="3">
        <f>IFERROR(__xludf.DUMMYFUNCTION("""COMPUTED_VALUE"""),5.285714285714286)</f>
        <v>5.285714286</v>
      </c>
      <c r="B49" s="3">
        <f>IFERROR(__xludf.DUMMYFUNCTION("""COMPUTED_VALUE"""),3.5555555555555554)</f>
        <v>3.555555556</v>
      </c>
      <c r="E49" s="3">
        <f>IFERROR(__xludf.DUMMYFUNCTION("""COMPUTED_VALUE"""),5.285714285714286)</f>
        <v>5.285714286</v>
      </c>
      <c r="F49" s="3">
        <f>IFERROR(__xludf.DUMMYFUNCTION("""COMPUTED_VALUE"""),3.75)</f>
        <v>3.75</v>
      </c>
      <c r="H49" s="8">
        <f>IFERROR(__xludf.DUMMYFUNCTION("""COMPUTED_VALUE"""),5.285714285714286)</f>
        <v>5.285714286</v>
      </c>
      <c r="I49" s="3">
        <f>IFERROR(__xludf.DUMMYFUNCTION("""COMPUTED_VALUE"""),3.4444444444444446)</f>
        <v>3.444444444</v>
      </c>
      <c r="K49" s="8">
        <f>IFERROR(__xludf.DUMMYFUNCTION("""COMPUTED_VALUE"""),5.285714285714286)</f>
        <v>5.285714286</v>
      </c>
      <c r="L49" s="3">
        <f>IFERROR(__xludf.DUMMYFUNCTION("""COMPUTED_VALUE"""),3.6666666666666665)</f>
        <v>3.666666667</v>
      </c>
    </row>
    <row r="50">
      <c r="A50" s="3">
        <f>IFERROR(__xludf.DUMMYFUNCTION("""COMPUTED_VALUE"""),0.8571428571428571)</f>
        <v>0.8571428571</v>
      </c>
      <c r="B50" s="3">
        <f>IFERROR(__xludf.DUMMYFUNCTION("""COMPUTED_VALUE"""),4.0)</f>
        <v>4</v>
      </c>
      <c r="E50" s="3">
        <f>IFERROR(__xludf.DUMMYFUNCTION("""COMPUTED_VALUE"""),0.8571428571428571)</f>
        <v>0.8571428571</v>
      </c>
      <c r="F50" s="3">
        <f>IFERROR(__xludf.DUMMYFUNCTION("""COMPUTED_VALUE"""),4.0)</f>
        <v>4</v>
      </c>
      <c r="H50" s="8">
        <f>IFERROR(__xludf.DUMMYFUNCTION("""COMPUTED_VALUE"""),0.8571428571428571)</f>
        <v>0.8571428571</v>
      </c>
      <c r="I50" s="3">
        <f>IFERROR(__xludf.DUMMYFUNCTION("""COMPUTED_VALUE"""),3.3333333333333335)</f>
        <v>3.333333333</v>
      </c>
      <c r="K50" s="8">
        <f>IFERROR(__xludf.DUMMYFUNCTION("""COMPUTED_VALUE"""),0.8571428571428571)</f>
        <v>0.8571428571</v>
      </c>
      <c r="L50" s="3">
        <f>IFERROR(__xludf.DUMMYFUNCTION("""COMPUTED_VALUE"""),3.6666666666666665)</f>
        <v>3.666666667</v>
      </c>
    </row>
    <row r="51">
      <c r="A51" s="3">
        <f>IFERROR(__xludf.DUMMYFUNCTION("""COMPUTED_VALUE"""),2.0)</f>
        <v>2</v>
      </c>
      <c r="B51" s="3">
        <f>IFERROR(__xludf.DUMMYFUNCTION("""COMPUTED_VALUE"""),3.0)</f>
        <v>3</v>
      </c>
      <c r="E51" s="3">
        <f>IFERROR(__xludf.DUMMYFUNCTION("""COMPUTED_VALUE"""),2.0)</f>
        <v>2</v>
      </c>
      <c r="F51" s="3">
        <f>IFERROR(__xludf.DUMMYFUNCTION("""COMPUTED_VALUE"""),4.25)</f>
        <v>4.25</v>
      </c>
      <c r="H51" s="8">
        <f>IFERROR(__xludf.DUMMYFUNCTION("""COMPUTED_VALUE"""),2.0)</f>
        <v>2</v>
      </c>
      <c r="I51" s="3">
        <f>IFERROR(__xludf.DUMMYFUNCTION("""COMPUTED_VALUE"""),3.888888888888889)</f>
        <v>3.888888889</v>
      </c>
      <c r="K51" s="8">
        <f>IFERROR(__xludf.DUMMYFUNCTION("""COMPUTED_VALUE"""),2.0)</f>
        <v>2</v>
      </c>
      <c r="L51" s="3">
        <f>IFERROR(__xludf.DUMMYFUNCTION("""COMPUTED_VALUE"""),4.0)</f>
        <v>4</v>
      </c>
    </row>
    <row r="52">
      <c r="A52" s="3">
        <f>IFERROR(__xludf.DUMMYFUNCTION("""COMPUTED_VALUE"""),6.857142857142857)</f>
        <v>6.857142857</v>
      </c>
      <c r="B52" s="3">
        <f>IFERROR(__xludf.DUMMYFUNCTION("""COMPUTED_VALUE"""),4.0)</f>
        <v>4</v>
      </c>
      <c r="E52" s="3">
        <f>IFERROR(__xludf.DUMMYFUNCTION("""COMPUTED_VALUE"""),6.857142857142857)</f>
        <v>6.857142857</v>
      </c>
      <c r="F52" s="3">
        <f>IFERROR(__xludf.DUMMYFUNCTION("""COMPUTED_VALUE"""),4.0)</f>
        <v>4</v>
      </c>
      <c r="H52" s="8">
        <f>IFERROR(__xludf.DUMMYFUNCTION("""COMPUTED_VALUE"""),6.857142857142857)</f>
        <v>6.857142857</v>
      </c>
      <c r="I52" s="3">
        <f>IFERROR(__xludf.DUMMYFUNCTION("""COMPUTED_VALUE"""),4.0)</f>
        <v>4</v>
      </c>
      <c r="K52" s="8">
        <f>IFERROR(__xludf.DUMMYFUNCTION("""COMPUTED_VALUE"""),6.857142857142857)</f>
        <v>6.857142857</v>
      </c>
      <c r="L52" s="3">
        <f>IFERROR(__xludf.DUMMYFUNCTION("""COMPUTED_VALUE"""),4.666666666666667)</f>
        <v>4.666666667</v>
      </c>
    </row>
    <row r="53">
      <c r="A53" s="3">
        <f>IFERROR(__xludf.DUMMYFUNCTION("""COMPUTED_VALUE"""),1.7142857142857142)</f>
        <v>1.714285714</v>
      </c>
      <c r="B53" s="3">
        <f>IFERROR(__xludf.DUMMYFUNCTION("""COMPUTED_VALUE"""),3.2222222222222223)</f>
        <v>3.222222222</v>
      </c>
      <c r="E53" s="3">
        <f>IFERROR(__xludf.DUMMYFUNCTION("""COMPUTED_VALUE"""),1.7142857142857142)</f>
        <v>1.714285714</v>
      </c>
      <c r="F53" s="3">
        <f>IFERROR(__xludf.DUMMYFUNCTION("""COMPUTED_VALUE"""),4.5)</f>
        <v>4.5</v>
      </c>
      <c r="H53" s="8">
        <f>IFERROR(__xludf.DUMMYFUNCTION("""COMPUTED_VALUE"""),1.7142857142857142)</f>
        <v>1.714285714</v>
      </c>
      <c r="I53" s="3">
        <f>IFERROR(__xludf.DUMMYFUNCTION("""COMPUTED_VALUE"""),3.6666666666666665)</f>
        <v>3.666666667</v>
      </c>
      <c r="K53" s="8">
        <f>IFERROR(__xludf.DUMMYFUNCTION("""COMPUTED_VALUE"""),1.7142857142857142)</f>
        <v>1.714285714</v>
      </c>
      <c r="L53" s="3">
        <f>IFERROR(__xludf.DUMMYFUNCTION("""COMPUTED_VALUE"""),3.6666666666666665)</f>
        <v>3.666666667</v>
      </c>
    </row>
    <row r="54">
      <c r="A54" s="3">
        <f>IFERROR(__xludf.DUMMYFUNCTION("""COMPUTED_VALUE"""),1.2857142857142858)</f>
        <v>1.285714286</v>
      </c>
      <c r="B54" s="3">
        <f>IFERROR(__xludf.DUMMYFUNCTION("""COMPUTED_VALUE"""),3.111111111111111)</f>
        <v>3.111111111</v>
      </c>
      <c r="E54" s="3">
        <f>IFERROR(__xludf.DUMMYFUNCTION("""COMPUTED_VALUE"""),1.2857142857142858)</f>
        <v>1.285714286</v>
      </c>
      <c r="F54" s="3">
        <f>IFERROR(__xludf.DUMMYFUNCTION("""COMPUTED_VALUE"""),3.75)</f>
        <v>3.75</v>
      </c>
      <c r="H54" s="8">
        <f>IFERROR(__xludf.DUMMYFUNCTION("""COMPUTED_VALUE"""),1.2857142857142858)</f>
        <v>1.285714286</v>
      </c>
      <c r="I54" s="3">
        <f>IFERROR(__xludf.DUMMYFUNCTION("""COMPUTED_VALUE"""),4.0)</f>
        <v>4</v>
      </c>
      <c r="K54" s="8">
        <f>IFERROR(__xludf.DUMMYFUNCTION("""COMPUTED_VALUE"""),1.2857142857142858)</f>
        <v>1.285714286</v>
      </c>
      <c r="L54" s="3">
        <f>IFERROR(__xludf.DUMMYFUNCTION("""COMPUTED_VALUE"""),3.6666666666666665)</f>
        <v>3.666666667</v>
      </c>
    </row>
    <row r="55">
      <c r="A55" s="3">
        <f>IFERROR(__xludf.DUMMYFUNCTION("""COMPUTED_VALUE"""),11.857142857142858)</f>
        <v>11.85714286</v>
      </c>
      <c r="B55" s="3">
        <f>IFERROR(__xludf.DUMMYFUNCTION("""COMPUTED_VALUE"""),3.4444444444444446)</f>
        <v>3.444444444</v>
      </c>
      <c r="E55" s="3">
        <f>IFERROR(__xludf.DUMMYFUNCTION("""COMPUTED_VALUE"""),11.857142857142858)</f>
        <v>11.85714286</v>
      </c>
      <c r="F55" s="3">
        <f>IFERROR(__xludf.DUMMYFUNCTION("""COMPUTED_VALUE"""),3.75)</f>
        <v>3.75</v>
      </c>
      <c r="H55" s="8">
        <f>IFERROR(__xludf.DUMMYFUNCTION("""COMPUTED_VALUE"""),11.857142857142858)</f>
        <v>11.85714286</v>
      </c>
      <c r="I55" s="3">
        <f>IFERROR(__xludf.DUMMYFUNCTION("""COMPUTED_VALUE"""),3.2222222222222223)</f>
        <v>3.222222222</v>
      </c>
      <c r="K55" s="8">
        <f>IFERROR(__xludf.DUMMYFUNCTION("""COMPUTED_VALUE"""),11.857142857142858)</f>
        <v>11.85714286</v>
      </c>
      <c r="L55" s="3">
        <f>IFERROR(__xludf.DUMMYFUNCTION("""COMPUTED_VALUE"""),3.3333333333333335)</f>
        <v>3.333333333</v>
      </c>
    </row>
    <row r="56">
      <c r="A56" s="3">
        <f>IFERROR(__xludf.DUMMYFUNCTION("""COMPUTED_VALUE"""),3.7142857142857144)</f>
        <v>3.714285714</v>
      </c>
      <c r="B56" s="3">
        <f>IFERROR(__xludf.DUMMYFUNCTION("""COMPUTED_VALUE"""),3.3333333333333335)</f>
        <v>3.333333333</v>
      </c>
      <c r="E56" s="3">
        <f>IFERROR(__xludf.DUMMYFUNCTION("""COMPUTED_VALUE"""),3.7142857142857144)</f>
        <v>3.714285714</v>
      </c>
      <c r="F56" s="3">
        <f>IFERROR(__xludf.DUMMYFUNCTION("""COMPUTED_VALUE"""),3.25)</f>
        <v>3.25</v>
      </c>
      <c r="H56" s="8">
        <f>IFERROR(__xludf.DUMMYFUNCTION("""COMPUTED_VALUE"""),3.7142857142857144)</f>
        <v>3.714285714</v>
      </c>
      <c r="I56" s="3">
        <f>IFERROR(__xludf.DUMMYFUNCTION("""COMPUTED_VALUE"""),3.5555555555555554)</f>
        <v>3.555555556</v>
      </c>
      <c r="K56" s="8">
        <f>IFERROR(__xludf.DUMMYFUNCTION("""COMPUTED_VALUE"""),3.7142857142857144)</f>
        <v>3.714285714</v>
      </c>
      <c r="L56" s="3">
        <f>IFERROR(__xludf.DUMMYFUNCTION("""COMPUTED_VALUE"""),3.6666666666666665)</f>
        <v>3.666666667</v>
      </c>
    </row>
    <row r="57">
      <c r="A57" s="3">
        <f>IFERROR(__xludf.DUMMYFUNCTION("""COMPUTED_VALUE"""),6.428571428571429)</f>
        <v>6.428571429</v>
      </c>
      <c r="B57" s="3">
        <f>IFERROR(__xludf.DUMMYFUNCTION("""COMPUTED_VALUE"""),3.3333333333333335)</f>
        <v>3.333333333</v>
      </c>
      <c r="E57" s="3">
        <f>IFERROR(__xludf.DUMMYFUNCTION("""COMPUTED_VALUE"""),6.428571428571429)</f>
        <v>6.428571429</v>
      </c>
      <c r="F57" s="3">
        <f>IFERROR(__xludf.DUMMYFUNCTION("""COMPUTED_VALUE"""),4.25)</f>
        <v>4.25</v>
      </c>
      <c r="H57" s="8">
        <f>IFERROR(__xludf.DUMMYFUNCTION("""COMPUTED_VALUE"""),6.428571428571429)</f>
        <v>6.428571429</v>
      </c>
      <c r="I57" s="3">
        <f>IFERROR(__xludf.DUMMYFUNCTION("""COMPUTED_VALUE"""),3.6666666666666665)</f>
        <v>3.666666667</v>
      </c>
      <c r="K57" s="8">
        <f>IFERROR(__xludf.DUMMYFUNCTION("""COMPUTED_VALUE"""),6.428571428571429)</f>
        <v>6.428571429</v>
      </c>
      <c r="L57" s="3">
        <f>IFERROR(__xludf.DUMMYFUNCTION("""COMPUTED_VALUE"""),4.333333333333333)</f>
        <v>4.333333333</v>
      </c>
    </row>
    <row r="58">
      <c r="A58" s="3">
        <f>IFERROR(__xludf.DUMMYFUNCTION("""COMPUTED_VALUE"""),1.0)</f>
        <v>1</v>
      </c>
      <c r="B58" s="3">
        <f>IFERROR(__xludf.DUMMYFUNCTION("""COMPUTED_VALUE"""),3.5555555555555554)</f>
        <v>3.555555556</v>
      </c>
      <c r="E58" s="3">
        <f>IFERROR(__xludf.DUMMYFUNCTION("""COMPUTED_VALUE"""),1.0)</f>
        <v>1</v>
      </c>
      <c r="F58" s="3">
        <f>IFERROR(__xludf.DUMMYFUNCTION("""COMPUTED_VALUE"""),4.5)</f>
        <v>4.5</v>
      </c>
      <c r="H58" s="8">
        <f>IFERROR(__xludf.DUMMYFUNCTION("""COMPUTED_VALUE"""),1.0)</f>
        <v>1</v>
      </c>
      <c r="I58" s="3">
        <f>IFERROR(__xludf.DUMMYFUNCTION("""COMPUTED_VALUE"""),4.0)</f>
        <v>4</v>
      </c>
      <c r="K58" s="8">
        <f>IFERROR(__xludf.DUMMYFUNCTION("""COMPUTED_VALUE"""),1.0)</f>
        <v>1</v>
      </c>
      <c r="L58" s="3">
        <f>IFERROR(__xludf.DUMMYFUNCTION("""COMPUTED_VALUE"""),4.0)</f>
        <v>4</v>
      </c>
    </row>
    <row r="59">
      <c r="A59" s="3">
        <f>IFERROR(__xludf.DUMMYFUNCTION("""COMPUTED_VALUE"""),3.857142857142857)</f>
        <v>3.857142857</v>
      </c>
      <c r="B59" s="3">
        <f>IFERROR(__xludf.DUMMYFUNCTION("""COMPUTED_VALUE"""),3.888888888888889)</f>
        <v>3.888888889</v>
      </c>
      <c r="E59" s="3">
        <f>IFERROR(__xludf.DUMMYFUNCTION("""COMPUTED_VALUE"""),3.857142857142857)</f>
        <v>3.857142857</v>
      </c>
      <c r="F59" s="3">
        <f>IFERROR(__xludf.DUMMYFUNCTION("""COMPUTED_VALUE"""),4.75)</f>
        <v>4.75</v>
      </c>
      <c r="H59" s="8">
        <f>IFERROR(__xludf.DUMMYFUNCTION("""COMPUTED_VALUE"""),3.857142857142857)</f>
        <v>3.857142857</v>
      </c>
      <c r="I59" s="3">
        <f>IFERROR(__xludf.DUMMYFUNCTION("""COMPUTED_VALUE"""),4.111111111111111)</f>
        <v>4.111111111</v>
      </c>
      <c r="K59" s="8">
        <f>IFERROR(__xludf.DUMMYFUNCTION("""COMPUTED_VALUE"""),3.857142857142857)</f>
        <v>3.857142857</v>
      </c>
      <c r="L59" s="3">
        <f>IFERROR(__xludf.DUMMYFUNCTION("""COMPUTED_VALUE"""),4.0)</f>
        <v>4</v>
      </c>
    </row>
    <row r="60">
      <c r="A60" s="3">
        <f>IFERROR(__xludf.DUMMYFUNCTION("""COMPUTED_VALUE"""),5.857142857142857)</f>
        <v>5.857142857</v>
      </c>
      <c r="B60" s="3">
        <f>IFERROR(__xludf.DUMMYFUNCTION("""COMPUTED_VALUE"""),3.5555555555555554)</f>
        <v>3.555555556</v>
      </c>
      <c r="E60" s="3">
        <f>IFERROR(__xludf.DUMMYFUNCTION("""COMPUTED_VALUE"""),5.857142857142857)</f>
        <v>5.857142857</v>
      </c>
      <c r="F60" s="3">
        <f>IFERROR(__xludf.DUMMYFUNCTION("""COMPUTED_VALUE"""),4.25)</f>
        <v>4.25</v>
      </c>
      <c r="H60" s="8">
        <f>IFERROR(__xludf.DUMMYFUNCTION("""COMPUTED_VALUE"""),5.857142857142857)</f>
        <v>5.857142857</v>
      </c>
      <c r="I60" s="3">
        <f>IFERROR(__xludf.DUMMYFUNCTION("""COMPUTED_VALUE"""),3.3333333333333335)</f>
        <v>3.333333333</v>
      </c>
      <c r="K60" s="8">
        <f>IFERROR(__xludf.DUMMYFUNCTION("""COMPUTED_VALUE"""),5.857142857142857)</f>
        <v>5.857142857</v>
      </c>
      <c r="L60" s="3">
        <f>IFERROR(__xludf.DUMMYFUNCTION("""COMPUTED_VALUE"""),4.0)</f>
        <v>4</v>
      </c>
    </row>
    <row r="61">
      <c r="A61" s="3">
        <f>IFERROR(__xludf.DUMMYFUNCTION("""COMPUTED_VALUE"""),5.285714285714286)</f>
        <v>5.285714286</v>
      </c>
      <c r="B61" s="3">
        <f>IFERROR(__xludf.DUMMYFUNCTION("""COMPUTED_VALUE"""),4.111111111111111)</f>
        <v>4.111111111</v>
      </c>
      <c r="E61" s="3">
        <f>IFERROR(__xludf.DUMMYFUNCTION("""COMPUTED_VALUE"""),5.285714285714286)</f>
        <v>5.285714286</v>
      </c>
      <c r="F61" s="3">
        <f>IFERROR(__xludf.DUMMYFUNCTION("""COMPUTED_VALUE"""),4.5)</f>
        <v>4.5</v>
      </c>
      <c r="H61" s="8">
        <f>IFERROR(__xludf.DUMMYFUNCTION("""COMPUTED_VALUE"""),5.285714285714286)</f>
        <v>5.285714286</v>
      </c>
      <c r="I61" s="3">
        <f>IFERROR(__xludf.DUMMYFUNCTION("""COMPUTED_VALUE"""),3.6666666666666665)</f>
        <v>3.666666667</v>
      </c>
      <c r="K61" s="8">
        <f>IFERROR(__xludf.DUMMYFUNCTION("""COMPUTED_VALUE"""),5.285714285714286)</f>
        <v>5.285714286</v>
      </c>
      <c r="L61" s="3">
        <f>IFERROR(__xludf.DUMMYFUNCTION("""COMPUTED_VALUE"""),4.666666666666667)</f>
        <v>4.666666667</v>
      </c>
    </row>
    <row r="62">
      <c r="A62" s="3">
        <f>IFERROR(__xludf.DUMMYFUNCTION("""COMPUTED_VALUE"""),3.0)</f>
        <v>3</v>
      </c>
      <c r="B62" s="3">
        <f>IFERROR(__xludf.DUMMYFUNCTION("""COMPUTED_VALUE"""),3.6666666666666665)</f>
        <v>3.666666667</v>
      </c>
      <c r="E62" s="3">
        <f>IFERROR(__xludf.DUMMYFUNCTION("""COMPUTED_VALUE"""),3.0)</f>
        <v>3</v>
      </c>
      <c r="F62" s="3">
        <f>IFERROR(__xludf.DUMMYFUNCTION("""COMPUTED_VALUE"""),4.5)</f>
        <v>4.5</v>
      </c>
      <c r="H62" s="8">
        <f>IFERROR(__xludf.DUMMYFUNCTION("""COMPUTED_VALUE"""),3.0)</f>
        <v>3</v>
      </c>
      <c r="I62" s="3">
        <f>IFERROR(__xludf.DUMMYFUNCTION("""COMPUTED_VALUE"""),4.777777777777778)</f>
        <v>4.777777778</v>
      </c>
      <c r="K62" s="8">
        <f>IFERROR(__xludf.DUMMYFUNCTION("""COMPUTED_VALUE"""),3.0)</f>
        <v>3</v>
      </c>
      <c r="L62" s="3">
        <f>IFERROR(__xludf.DUMMYFUNCTION("""COMPUTED_VALUE"""),3.6666666666666665)</f>
        <v>3.666666667</v>
      </c>
    </row>
    <row r="63">
      <c r="A63" s="3">
        <f>IFERROR(__xludf.DUMMYFUNCTION("""COMPUTED_VALUE"""),1.2857142857142858)</f>
        <v>1.285714286</v>
      </c>
      <c r="B63" s="3">
        <f>IFERROR(__xludf.DUMMYFUNCTION("""COMPUTED_VALUE"""),3.4444444444444446)</f>
        <v>3.444444444</v>
      </c>
      <c r="E63" s="3">
        <f>IFERROR(__xludf.DUMMYFUNCTION("""COMPUTED_VALUE"""),1.2857142857142858)</f>
        <v>1.285714286</v>
      </c>
      <c r="F63" s="3">
        <f>IFERROR(__xludf.DUMMYFUNCTION("""COMPUTED_VALUE"""),4.5)</f>
        <v>4.5</v>
      </c>
      <c r="H63" s="8">
        <f>IFERROR(__xludf.DUMMYFUNCTION("""COMPUTED_VALUE"""),1.2857142857142858)</f>
        <v>1.285714286</v>
      </c>
      <c r="I63" s="3">
        <f>IFERROR(__xludf.DUMMYFUNCTION("""COMPUTED_VALUE"""),4.0)</f>
        <v>4</v>
      </c>
      <c r="K63" s="8">
        <f>IFERROR(__xludf.DUMMYFUNCTION("""COMPUTED_VALUE"""),1.2857142857142858)</f>
        <v>1.285714286</v>
      </c>
      <c r="L63" s="3">
        <f>IFERROR(__xludf.DUMMYFUNCTION("""COMPUTED_VALUE"""),3.3333333333333335)</f>
        <v>3.333333333</v>
      </c>
    </row>
    <row r="64">
      <c r="A64" s="3">
        <f>IFERROR(__xludf.DUMMYFUNCTION("""COMPUTED_VALUE"""),5.285714285714286)</f>
        <v>5.285714286</v>
      </c>
      <c r="B64" s="3">
        <f>IFERROR(__xludf.DUMMYFUNCTION("""COMPUTED_VALUE"""),3.888888888888889)</f>
        <v>3.888888889</v>
      </c>
      <c r="E64" s="3">
        <f>IFERROR(__xludf.DUMMYFUNCTION("""COMPUTED_VALUE"""),5.285714285714286)</f>
        <v>5.285714286</v>
      </c>
      <c r="F64" s="3">
        <f>IFERROR(__xludf.DUMMYFUNCTION("""COMPUTED_VALUE"""),5.0)</f>
        <v>5</v>
      </c>
      <c r="H64" s="8">
        <f>IFERROR(__xludf.DUMMYFUNCTION("""COMPUTED_VALUE"""),5.285714285714286)</f>
        <v>5.285714286</v>
      </c>
      <c r="I64" s="3">
        <f>IFERROR(__xludf.DUMMYFUNCTION("""COMPUTED_VALUE"""),3.7777777777777777)</f>
        <v>3.777777778</v>
      </c>
      <c r="K64" s="8">
        <f>IFERROR(__xludf.DUMMYFUNCTION("""COMPUTED_VALUE"""),5.285714285714286)</f>
        <v>5.285714286</v>
      </c>
      <c r="L64" s="3">
        <f>IFERROR(__xludf.DUMMYFUNCTION("""COMPUTED_VALUE"""),3.3333333333333335)</f>
        <v>3.333333333</v>
      </c>
    </row>
    <row r="65">
      <c r="A65" s="3">
        <f>IFERROR(__xludf.DUMMYFUNCTION("""COMPUTED_VALUE"""),6.857142857142857)</f>
        <v>6.857142857</v>
      </c>
      <c r="B65" s="3">
        <f>IFERROR(__xludf.DUMMYFUNCTION("""COMPUTED_VALUE"""),3.2222222222222223)</f>
        <v>3.222222222</v>
      </c>
      <c r="E65" s="3">
        <f>IFERROR(__xludf.DUMMYFUNCTION("""COMPUTED_VALUE"""),6.857142857142857)</f>
        <v>6.857142857</v>
      </c>
      <c r="F65" s="3">
        <f>IFERROR(__xludf.DUMMYFUNCTION("""COMPUTED_VALUE"""),4.0)</f>
        <v>4</v>
      </c>
      <c r="H65" s="8">
        <f>IFERROR(__xludf.DUMMYFUNCTION("""COMPUTED_VALUE"""),6.857142857142857)</f>
        <v>6.857142857</v>
      </c>
      <c r="I65" s="3">
        <f>IFERROR(__xludf.DUMMYFUNCTION("""COMPUTED_VALUE"""),3.111111111111111)</f>
        <v>3.111111111</v>
      </c>
      <c r="K65" s="8">
        <f>IFERROR(__xludf.DUMMYFUNCTION("""COMPUTED_VALUE"""),6.857142857142857)</f>
        <v>6.857142857</v>
      </c>
      <c r="L65" s="3">
        <f>IFERROR(__xludf.DUMMYFUNCTION("""COMPUTED_VALUE"""),3.6666666666666665)</f>
        <v>3.666666667</v>
      </c>
    </row>
    <row r="66">
      <c r="A66" s="3">
        <f>IFERROR(__xludf.DUMMYFUNCTION("""COMPUTED_VALUE"""),6.714285714285714)</f>
        <v>6.714285714</v>
      </c>
      <c r="B66" s="3">
        <f>IFERROR(__xludf.DUMMYFUNCTION("""COMPUTED_VALUE"""),3.7777777777777777)</f>
        <v>3.777777778</v>
      </c>
      <c r="E66" s="3">
        <f>IFERROR(__xludf.DUMMYFUNCTION("""COMPUTED_VALUE"""),6.714285714285714)</f>
        <v>6.714285714</v>
      </c>
      <c r="F66" s="3">
        <f>IFERROR(__xludf.DUMMYFUNCTION("""COMPUTED_VALUE"""),2.75)</f>
        <v>2.75</v>
      </c>
      <c r="H66" s="8">
        <f>IFERROR(__xludf.DUMMYFUNCTION("""COMPUTED_VALUE"""),6.714285714285714)</f>
        <v>6.714285714</v>
      </c>
      <c r="I66" s="3">
        <f>IFERROR(__xludf.DUMMYFUNCTION("""COMPUTED_VALUE"""),3.888888888888889)</f>
        <v>3.888888889</v>
      </c>
      <c r="K66" s="8">
        <f>IFERROR(__xludf.DUMMYFUNCTION("""COMPUTED_VALUE"""),6.714285714285714)</f>
        <v>6.714285714</v>
      </c>
      <c r="L66" s="3">
        <f>IFERROR(__xludf.DUMMYFUNCTION("""COMPUTED_VALUE"""),2.3333333333333335)</f>
        <v>2.333333333</v>
      </c>
    </row>
    <row r="67">
      <c r="A67" s="3">
        <f>IFERROR(__xludf.DUMMYFUNCTION("""COMPUTED_VALUE"""),5.0)</f>
        <v>5</v>
      </c>
      <c r="B67" s="3">
        <f>IFERROR(__xludf.DUMMYFUNCTION("""COMPUTED_VALUE"""),3.5555555555555554)</f>
        <v>3.555555556</v>
      </c>
      <c r="E67" s="3">
        <f>IFERROR(__xludf.DUMMYFUNCTION("""COMPUTED_VALUE"""),5.0)</f>
        <v>5</v>
      </c>
      <c r="F67" s="3">
        <f>IFERROR(__xludf.DUMMYFUNCTION("""COMPUTED_VALUE"""),4.25)</f>
        <v>4.25</v>
      </c>
      <c r="H67" s="8">
        <f>IFERROR(__xludf.DUMMYFUNCTION("""COMPUTED_VALUE"""),5.0)</f>
        <v>5</v>
      </c>
      <c r="I67" s="3">
        <f>IFERROR(__xludf.DUMMYFUNCTION("""COMPUTED_VALUE"""),3.2222222222222223)</f>
        <v>3.222222222</v>
      </c>
      <c r="K67" s="8">
        <f>IFERROR(__xludf.DUMMYFUNCTION("""COMPUTED_VALUE"""),5.0)</f>
        <v>5</v>
      </c>
      <c r="L67" s="3">
        <f>IFERROR(__xludf.DUMMYFUNCTION("""COMPUTED_VALUE"""),4.0)</f>
        <v>4</v>
      </c>
    </row>
    <row r="68">
      <c r="A68" s="3">
        <f>IFERROR(__xludf.DUMMYFUNCTION("""COMPUTED_VALUE"""),24.0)</f>
        <v>24</v>
      </c>
      <c r="B68" s="3">
        <f>IFERROR(__xludf.DUMMYFUNCTION("""COMPUTED_VALUE"""),3.4444444444444446)</f>
        <v>3.444444444</v>
      </c>
      <c r="E68" s="3">
        <f>IFERROR(__xludf.DUMMYFUNCTION("""COMPUTED_VALUE"""),24.0)</f>
        <v>24</v>
      </c>
      <c r="F68" s="3">
        <f>IFERROR(__xludf.DUMMYFUNCTION("""COMPUTED_VALUE"""),2.75)</f>
        <v>2.75</v>
      </c>
      <c r="H68" s="8">
        <f>IFERROR(__xludf.DUMMYFUNCTION("""COMPUTED_VALUE"""),24.0)</f>
        <v>24</v>
      </c>
      <c r="I68" s="3">
        <f>IFERROR(__xludf.DUMMYFUNCTION("""COMPUTED_VALUE"""),3.2222222222222223)</f>
        <v>3.222222222</v>
      </c>
      <c r="K68" s="8">
        <f>IFERROR(__xludf.DUMMYFUNCTION("""COMPUTED_VALUE"""),24.0)</f>
        <v>24</v>
      </c>
      <c r="L68" s="3">
        <f>IFERROR(__xludf.DUMMYFUNCTION("""COMPUTED_VALUE"""),3.6666666666666665)</f>
        <v>3.666666667</v>
      </c>
    </row>
    <row r="69">
      <c r="A69" s="3">
        <f>IFERROR(__xludf.DUMMYFUNCTION("""COMPUTED_VALUE"""),5.428571428571429)</f>
        <v>5.428571429</v>
      </c>
      <c r="B69" s="3">
        <f>IFERROR(__xludf.DUMMYFUNCTION("""COMPUTED_VALUE"""),3.0)</f>
        <v>3</v>
      </c>
      <c r="E69" s="3">
        <f>IFERROR(__xludf.DUMMYFUNCTION("""COMPUTED_VALUE"""),5.428571428571429)</f>
        <v>5.428571429</v>
      </c>
      <c r="F69" s="3">
        <f>IFERROR(__xludf.DUMMYFUNCTION("""COMPUTED_VALUE"""),4.5)</f>
        <v>4.5</v>
      </c>
      <c r="H69" s="8">
        <f>IFERROR(__xludf.DUMMYFUNCTION("""COMPUTED_VALUE"""),5.428571428571429)</f>
        <v>5.428571429</v>
      </c>
      <c r="I69" s="3">
        <f>IFERROR(__xludf.DUMMYFUNCTION("""COMPUTED_VALUE"""),3.4444444444444446)</f>
        <v>3.444444444</v>
      </c>
      <c r="K69" s="8">
        <f>IFERROR(__xludf.DUMMYFUNCTION("""COMPUTED_VALUE"""),5.428571428571429)</f>
        <v>5.428571429</v>
      </c>
      <c r="L69" s="3">
        <f>IFERROR(__xludf.DUMMYFUNCTION("""COMPUTED_VALUE"""),3.0)</f>
        <v>3</v>
      </c>
    </row>
    <row r="70">
      <c r="A70" s="3">
        <f>IFERROR(__xludf.DUMMYFUNCTION("""COMPUTED_VALUE"""),7.428571428571429)</f>
        <v>7.428571429</v>
      </c>
      <c r="B70" s="3">
        <f>IFERROR(__xludf.DUMMYFUNCTION("""COMPUTED_VALUE"""),3.7777777777777777)</f>
        <v>3.777777778</v>
      </c>
      <c r="E70" s="3">
        <f>IFERROR(__xludf.DUMMYFUNCTION("""COMPUTED_VALUE"""),7.428571428571429)</f>
        <v>7.428571429</v>
      </c>
      <c r="F70" s="3">
        <f>IFERROR(__xludf.DUMMYFUNCTION("""COMPUTED_VALUE"""),4.75)</f>
        <v>4.75</v>
      </c>
      <c r="H70" s="8">
        <f>IFERROR(__xludf.DUMMYFUNCTION("""COMPUTED_VALUE"""),7.428571428571429)</f>
        <v>7.428571429</v>
      </c>
      <c r="I70" s="3">
        <f>IFERROR(__xludf.DUMMYFUNCTION("""COMPUTED_VALUE"""),3.5555555555555554)</f>
        <v>3.555555556</v>
      </c>
      <c r="K70" s="8">
        <f>IFERROR(__xludf.DUMMYFUNCTION("""COMPUTED_VALUE"""),7.428571428571429)</f>
        <v>7.428571429</v>
      </c>
      <c r="L70" s="3">
        <f>IFERROR(__xludf.DUMMYFUNCTION("""COMPUTED_VALUE"""),4.333333333333333)</f>
        <v>4.333333333</v>
      </c>
    </row>
    <row r="71">
      <c r="A71" s="3">
        <f>IFERROR(__xludf.DUMMYFUNCTION("""COMPUTED_VALUE"""),1.7142857142857142)</f>
        <v>1.714285714</v>
      </c>
      <c r="B71" s="3">
        <f>IFERROR(__xludf.DUMMYFUNCTION("""COMPUTED_VALUE"""),2.6666666666666665)</f>
        <v>2.666666667</v>
      </c>
      <c r="E71" s="3">
        <f>IFERROR(__xludf.DUMMYFUNCTION("""COMPUTED_VALUE"""),1.7142857142857142)</f>
        <v>1.714285714</v>
      </c>
      <c r="F71" s="3">
        <f>IFERROR(__xludf.DUMMYFUNCTION("""COMPUTED_VALUE"""),3.75)</f>
        <v>3.75</v>
      </c>
      <c r="H71" s="8">
        <f>IFERROR(__xludf.DUMMYFUNCTION("""COMPUTED_VALUE"""),1.7142857142857142)</f>
        <v>1.714285714</v>
      </c>
      <c r="I71" s="3">
        <f>IFERROR(__xludf.DUMMYFUNCTION("""COMPUTED_VALUE"""),3.111111111111111)</f>
        <v>3.111111111</v>
      </c>
      <c r="K71" s="8">
        <f>IFERROR(__xludf.DUMMYFUNCTION("""COMPUTED_VALUE"""),1.7142857142857142)</f>
        <v>1.714285714</v>
      </c>
      <c r="L71" s="3">
        <f>IFERROR(__xludf.DUMMYFUNCTION("""COMPUTED_VALUE"""),2.6666666666666665)</f>
        <v>2.666666667</v>
      </c>
    </row>
    <row r="72">
      <c r="A72" s="3">
        <f>IFERROR(__xludf.DUMMYFUNCTION("""COMPUTED_VALUE"""),4.0)</f>
        <v>4</v>
      </c>
      <c r="B72" s="3">
        <f>IFERROR(__xludf.DUMMYFUNCTION("""COMPUTED_VALUE"""),3.4444444444444446)</f>
        <v>3.444444444</v>
      </c>
      <c r="E72" s="3">
        <f>IFERROR(__xludf.DUMMYFUNCTION("""COMPUTED_VALUE"""),4.0)</f>
        <v>4</v>
      </c>
      <c r="F72" s="3">
        <f>IFERROR(__xludf.DUMMYFUNCTION("""COMPUTED_VALUE"""),4.0)</f>
        <v>4</v>
      </c>
      <c r="H72" s="8">
        <f>IFERROR(__xludf.DUMMYFUNCTION("""COMPUTED_VALUE"""),4.0)</f>
        <v>4</v>
      </c>
      <c r="I72" s="3">
        <f>IFERROR(__xludf.DUMMYFUNCTION("""COMPUTED_VALUE"""),3.3333333333333335)</f>
        <v>3.333333333</v>
      </c>
      <c r="K72" s="8">
        <f>IFERROR(__xludf.DUMMYFUNCTION("""COMPUTED_VALUE"""),4.0)</f>
        <v>4</v>
      </c>
      <c r="L72" s="3">
        <f>IFERROR(__xludf.DUMMYFUNCTION("""COMPUTED_VALUE"""),3.6666666666666665)</f>
        <v>3.666666667</v>
      </c>
    </row>
    <row r="73">
      <c r="A73" s="3">
        <f>IFERROR(__xludf.DUMMYFUNCTION("""COMPUTED_VALUE"""),6.142857142857143)</f>
        <v>6.142857143</v>
      </c>
      <c r="B73" s="3">
        <f>IFERROR(__xludf.DUMMYFUNCTION("""COMPUTED_VALUE"""),3.888888888888889)</f>
        <v>3.888888889</v>
      </c>
      <c r="E73" s="3">
        <f>IFERROR(__xludf.DUMMYFUNCTION("""COMPUTED_VALUE"""),6.142857142857143)</f>
        <v>6.142857143</v>
      </c>
      <c r="F73" s="3">
        <f>IFERROR(__xludf.DUMMYFUNCTION("""COMPUTED_VALUE"""),4.0)</f>
        <v>4</v>
      </c>
      <c r="H73" s="8">
        <f>IFERROR(__xludf.DUMMYFUNCTION("""COMPUTED_VALUE"""),6.142857142857143)</f>
        <v>6.142857143</v>
      </c>
      <c r="I73" s="3">
        <f>IFERROR(__xludf.DUMMYFUNCTION("""COMPUTED_VALUE"""),3.5555555555555554)</f>
        <v>3.555555556</v>
      </c>
      <c r="K73" s="8">
        <f>IFERROR(__xludf.DUMMYFUNCTION("""COMPUTED_VALUE"""),6.142857142857143)</f>
        <v>6.142857143</v>
      </c>
      <c r="L73" s="3">
        <f>IFERROR(__xludf.DUMMYFUNCTION("""COMPUTED_VALUE"""),2.0)</f>
        <v>2</v>
      </c>
    </row>
    <row r="74">
      <c r="A74" s="3">
        <f>IFERROR(__xludf.DUMMYFUNCTION("""COMPUTED_VALUE"""),3.5714285714285716)</f>
        <v>3.571428571</v>
      </c>
      <c r="B74" s="3">
        <f>IFERROR(__xludf.DUMMYFUNCTION("""COMPUTED_VALUE"""),4.0)</f>
        <v>4</v>
      </c>
      <c r="E74" s="3">
        <f>IFERROR(__xludf.DUMMYFUNCTION("""COMPUTED_VALUE"""),3.5714285714285716)</f>
        <v>3.571428571</v>
      </c>
      <c r="F74" s="3">
        <f>IFERROR(__xludf.DUMMYFUNCTION("""COMPUTED_VALUE"""),4.75)</f>
        <v>4.75</v>
      </c>
      <c r="H74" s="8">
        <f>IFERROR(__xludf.DUMMYFUNCTION("""COMPUTED_VALUE"""),3.5714285714285716)</f>
        <v>3.571428571</v>
      </c>
      <c r="I74" s="3">
        <f>IFERROR(__xludf.DUMMYFUNCTION("""COMPUTED_VALUE"""),4.666666666666667)</f>
        <v>4.666666667</v>
      </c>
      <c r="K74" s="8">
        <f>IFERROR(__xludf.DUMMYFUNCTION("""COMPUTED_VALUE"""),3.5714285714285716)</f>
        <v>3.571428571</v>
      </c>
      <c r="L74" s="3">
        <f>IFERROR(__xludf.DUMMYFUNCTION("""COMPUTED_VALUE"""),4.0)</f>
        <v>4</v>
      </c>
    </row>
    <row r="75">
      <c r="A75" s="3">
        <f>IFERROR(__xludf.DUMMYFUNCTION("""COMPUTED_VALUE"""),2.2857142857142856)</f>
        <v>2.285714286</v>
      </c>
      <c r="B75" s="3">
        <f>IFERROR(__xludf.DUMMYFUNCTION("""COMPUTED_VALUE"""),4.111111111111111)</f>
        <v>4.111111111</v>
      </c>
      <c r="E75" s="3">
        <f>IFERROR(__xludf.DUMMYFUNCTION("""COMPUTED_VALUE"""),2.2857142857142856)</f>
        <v>2.285714286</v>
      </c>
      <c r="F75" s="3">
        <f>IFERROR(__xludf.DUMMYFUNCTION("""COMPUTED_VALUE"""),4.25)</f>
        <v>4.25</v>
      </c>
      <c r="H75" s="8">
        <f>IFERROR(__xludf.DUMMYFUNCTION("""COMPUTED_VALUE"""),2.2857142857142856)</f>
        <v>2.285714286</v>
      </c>
      <c r="I75" s="3">
        <f>IFERROR(__xludf.DUMMYFUNCTION("""COMPUTED_VALUE"""),4.0)</f>
        <v>4</v>
      </c>
      <c r="K75" s="8">
        <f>IFERROR(__xludf.DUMMYFUNCTION("""COMPUTED_VALUE"""),2.2857142857142856)</f>
        <v>2.285714286</v>
      </c>
      <c r="L75" s="3">
        <f>IFERROR(__xludf.DUMMYFUNCTION("""COMPUTED_VALUE"""),3.3333333333333335)</f>
        <v>3.333333333</v>
      </c>
    </row>
    <row r="76">
      <c r="A76" s="3">
        <f>IFERROR(__xludf.DUMMYFUNCTION("""COMPUTED_VALUE"""),0.5714285714285715)</f>
        <v>0.5714285714</v>
      </c>
      <c r="B76" s="3">
        <f>IFERROR(__xludf.DUMMYFUNCTION("""COMPUTED_VALUE"""),4.111111111111111)</f>
        <v>4.111111111</v>
      </c>
      <c r="E76" s="3">
        <f>IFERROR(__xludf.DUMMYFUNCTION("""COMPUTED_VALUE"""),0.5714285714285715)</f>
        <v>0.5714285714</v>
      </c>
      <c r="F76" s="3">
        <f>IFERROR(__xludf.DUMMYFUNCTION("""COMPUTED_VALUE"""),3.5)</f>
        <v>3.5</v>
      </c>
      <c r="H76" s="8">
        <f>IFERROR(__xludf.DUMMYFUNCTION("""COMPUTED_VALUE"""),0.5714285714285715)</f>
        <v>0.5714285714</v>
      </c>
      <c r="I76" s="3">
        <f>IFERROR(__xludf.DUMMYFUNCTION("""COMPUTED_VALUE"""),3.5555555555555554)</f>
        <v>3.555555556</v>
      </c>
      <c r="K76" s="8">
        <f>IFERROR(__xludf.DUMMYFUNCTION("""COMPUTED_VALUE"""),0.5714285714285715)</f>
        <v>0.5714285714</v>
      </c>
      <c r="L76" s="3">
        <f>IFERROR(__xludf.DUMMYFUNCTION("""COMPUTED_VALUE"""),3.6666666666666665)</f>
        <v>3.666666667</v>
      </c>
    </row>
    <row r="77">
      <c r="A77" s="3">
        <f>IFERROR(__xludf.DUMMYFUNCTION("""COMPUTED_VALUE"""),6.0)</f>
        <v>6</v>
      </c>
      <c r="B77" s="3">
        <f>IFERROR(__xludf.DUMMYFUNCTION("""COMPUTED_VALUE"""),3.111111111111111)</f>
        <v>3.111111111</v>
      </c>
      <c r="E77" s="3">
        <f>IFERROR(__xludf.DUMMYFUNCTION("""COMPUTED_VALUE"""),6.0)</f>
        <v>6</v>
      </c>
      <c r="F77" s="3">
        <f>IFERROR(__xludf.DUMMYFUNCTION("""COMPUTED_VALUE"""),4.5)</f>
        <v>4.5</v>
      </c>
      <c r="H77" s="8">
        <f>IFERROR(__xludf.DUMMYFUNCTION("""COMPUTED_VALUE"""),6.0)</f>
        <v>6</v>
      </c>
      <c r="I77" s="3">
        <f>IFERROR(__xludf.DUMMYFUNCTION("""COMPUTED_VALUE"""),3.4444444444444446)</f>
        <v>3.444444444</v>
      </c>
      <c r="K77" s="8">
        <f>IFERROR(__xludf.DUMMYFUNCTION("""COMPUTED_VALUE"""),6.0)</f>
        <v>6</v>
      </c>
      <c r="L77" s="3">
        <f>IFERROR(__xludf.DUMMYFUNCTION("""COMPUTED_VALUE"""),3.0)</f>
        <v>3</v>
      </c>
    </row>
    <row r="78">
      <c r="A78" s="3">
        <f>IFERROR(__xludf.DUMMYFUNCTION("""COMPUTED_VALUE"""),1.7142857142857142)</f>
        <v>1.714285714</v>
      </c>
      <c r="B78" s="3">
        <f>IFERROR(__xludf.DUMMYFUNCTION("""COMPUTED_VALUE"""),4.0)</f>
        <v>4</v>
      </c>
      <c r="E78" s="3">
        <f>IFERROR(__xludf.DUMMYFUNCTION("""COMPUTED_VALUE"""),1.7142857142857142)</f>
        <v>1.714285714</v>
      </c>
      <c r="F78" s="3">
        <f>IFERROR(__xludf.DUMMYFUNCTION("""COMPUTED_VALUE"""),4.25)</f>
        <v>4.25</v>
      </c>
      <c r="H78" s="8">
        <f>IFERROR(__xludf.DUMMYFUNCTION("""COMPUTED_VALUE"""),1.7142857142857142)</f>
        <v>1.714285714</v>
      </c>
      <c r="I78" s="3">
        <f>IFERROR(__xludf.DUMMYFUNCTION("""COMPUTED_VALUE"""),3.5555555555555554)</f>
        <v>3.555555556</v>
      </c>
      <c r="K78" s="8">
        <f>IFERROR(__xludf.DUMMYFUNCTION("""COMPUTED_VALUE"""),1.7142857142857142)</f>
        <v>1.714285714</v>
      </c>
      <c r="L78" s="3">
        <f>IFERROR(__xludf.DUMMYFUNCTION("""COMPUTED_VALUE"""),3.3333333333333335)</f>
        <v>3.333333333</v>
      </c>
    </row>
    <row r="79">
      <c r="A79" s="3">
        <f>IFERROR(__xludf.DUMMYFUNCTION("""COMPUTED_VALUE"""),3.0)</f>
        <v>3</v>
      </c>
      <c r="B79" s="3">
        <f>IFERROR(__xludf.DUMMYFUNCTION("""COMPUTED_VALUE"""),4.111111111111111)</f>
        <v>4.111111111</v>
      </c>
      <c r="E79" s="3">
        <f>IFERROR(__xludf.DUMMYFUNCTION("""COMPUTED_VALUE"""),3.0)</f>
        <v>3</v>
      </c>
      <c r="F79" s="3">
        <f>IFERROR(__xludf.DUMMYFUNCTION("""COMPUTED_VALUE"""),3.75)</f>
        <v>3.75</v>
      </c>
      <c r="H79" s="8">
        <f>IFERROR(__xludf.DUMMYFUNCTION("""COMPUTED_VALUE"""),3.0)</f>
        <v>3</v>
      </c>
      <c r="I79" s="3">
        <f>IFERROR(__xludf.DUMMYFUNCTION("""COMPUTED_VALUE"""),2.5555555555555554)</f>
        <v>2.555555556</v>
      </c>
      <c r="K79" s="8">
        <f>IFERROR(__xludf.DUMMYFUNCTION("""COMPUTED_VALUE"""),3.0)</f>
        <v>3</v>
      </c>
      <c r="L79" s="3">
        <f>IFERROR(__xludf.DUMMYFUNCTION("""COMPUTED_VALUE"""),4.0)</f>
        <v>4</v>
      </c>
    </row>
    <row r="80">
      <c r="A80" s="3">
        <f>IFERROR(__xludf.DUMMYFUNCTION("""COMPUTED_VALUE"""),9.857142857142858)</f>
        <v>9.857142857</v>
      </c>
      <c r="B80" s="3">
        <f>IFERROR(__xludf.DUMMYFUNCTION("""COMPUTED_VALUE"""),4.111111111111111)</f>
        <v>4.111111111</v>
      </c>
      <c r="E80" s="3">
        <f>IFERROR(__xludf.DUMMYFUNCTION("""COMPUTED_VALUE"""),9.857142857142858)</f>
        <v>9.857142857</v>
      </c>
      <c r="F80" s="3">
        <f>IFERROR(__xludf.DUMMYFUNCTION("""COMPUTED_VALUE"""),4.25)</f>
        <v>4.25</v>
      </c>
      <c r="H80" s="8">
        <f>IFERROR(__xludf.DUMMYFUNCTION("""COMPUTED_VALUE"""),9.857142857142858)</f>
        <v>9.857142857</v>
      </c>
      <c r="I80" s="3">
        <f>IFERROR(__xludf.DUMMYFUNCTION("""COMPUTED_VALUE"""),3.7777777777777777)</f>
        <v>3.777777778</v>
      </c>
      <c r="K80" s="8">
        <f>IFERROR(__xludf.DUMMYFUNCTION("""COMPUTED_VALUE"""),9.857142857142858)</f>
        <v>9.857142857</v>
      </c>
      <c r="L80" s="3">
        <f>IFERROR(__xludf.DUMMYFUNCTION("""COMPUTED_VALUE"""),3.3333333333333335)</f>
        <v>3.333333333</v>
      </c>
    </row>
    <row r="81">
      <c r="A81" s="3">
        <f>IFERROR(__xludf.DUMMYFUNCTION("""COMPUTED_VALUE"""),14.571428571428571)</f>
        <v>14.57142857</v>
      </c>
      <c r="B81" s="3">
        <f>IFERROR(__xludf.DUMMYFUNCTION("""COMPUTED_VALUE"""),4.333333333333333)</f>
        <v>4.333333333</v>
      </c>
      <c r="E81" s="3">
        <f>IFERROR(__xludf.DUMMYFUNCTION("""COMPUTED_VALUE"""),14.571428571428571)</f>
        <v>14.57142857</v>
      </c>
      <c r="F81" s="3">
        <f>IFERROR(__xludf.DUMMYFUNCTION("""COMPUTED_VALUE"""),3.25)</f>
        <v>3.25</v>
      </c>
      <c r="H81" s="8">
        <f>IFERROR(__xludf.DUMMYFUNCTION("""COMPUTED_VALUE"""),14.571428571428571)</f>
        <v>14.57142857</v>
      </c>
      <c r="I81" s="3">
        <f>IFERROR(__xludf.DUMMYFUNCTION("""COMPUTED_VALUE"""),3.4444444444444446)</f>
        <v>3.444444444</v>
      </c>
      <c r="K81" s="8">
        <f>IFERROR(__xludf.DUMMYFUNCTION("""COMPUTED_VALUE"""),14.571428571428571)</f>
        <v>14.57142857</v>
      </c>
      <c r="L81" s="3">
        <f>IFERROR(__xludf.DUMMYFUNCTION("""COMPUTED_VALUE"""),3.3333333333333335)</f>
        <v>3.333333333</v>
      </c>
    </row>
    <row r="82">
      <c r="A82" s="3">
        <f>IFERROR(__xludf.DUMMYFUNCTION("""COMPUTED_VALUE"""),3.2857142857142856)</f>
        <v>3.285714286</v>
      </c>
      <c r="B82" s="3">
        <f>IFERROR(__xludf.DUMMYFUNCTION("""COMPUTED_VALUE"""),4.0)</f>
        <v>4</v>
      </c>
      <c r="E82" s="3">
        <f>IFERROR(__xludf.DUMMYFUNCTION("""COMPUTED_VALUE"""),3.2857142857142856)</f>
        <v>3.285714286</v>
      </c>
      <c r="F82" s="3">
        <f>IFERROR(__xludf.DUMMYFUNCTION("""COMPUTED_VALUE"""),3.0)</f>
        <v>3</v>
      </c>
      <c r="H82" s="8">
        <f>IFERROR(__xludf.DUMMYFUNCTION("""COMPUTED_VALUE"""),3.2857142857142856)</f>
        <v>3.285714286</v>
      </c>
      <c r="I82" s="3">
        <f>IFERROR(__xludf.DUMMYFUNCTION("""COMPUTED_VALUE"""),3.4444444444444446)</f>
        <v>3.444444444</v>
      </c>
      <c r="K82" s="8">
        <f>IFERROR(__xludf.DUMMYFUNCTION("""COMPUTED_VALUE"""),3.2857142857142856)</f>
        <v>3.285714286</v>
      </c>
      <c r="L82" s="3">
        <f>IFERROR(__xludf.DUMMYFUNCTION("""COMPUTED_VALUE"""),3.6666666666666665)</f>
        <v>3.666666667</v>
      </c>
    </row>
    <row r="83">
      <c r="A83" s="3">
        <f>IFERROR(__xludf.DUMMYFUNCTION("""COMPUTED_VALUE"""),5.857142857142857)</f>
        <v>5.857142857</v>
      </c>
      <c r="B83" s="3">
        <f>IFERROR(__xludf.DUMMYFUNCTION("""COMPUTED_VALUE"""),4.222222222222222)</f>
        <v>4.222222222</v>
      </c>
      <c r="E83" s="3">
        <f>IFERROR(__xludf.DUMMYFUNCTION("""COMPUTED_VALUE"""),5.857142857142857)</f>
        <v>5.857142857</v>
      </c>
      <c r="F83" s="3">
        <f>IFERROR(__xludf.DUMMYFUNCTION("""COMPUTED_VALUE"""),4.25)</f>
        <v>4.25</v>
      </c>
      <c r="H83" s="8">
        <f>IFERROR(__xludf.DUMMYFUNCTION("""COMPUTED_VALUE"""),5.857142857142857)</f>
        <v>5.857142857</v>
      </c>
      <c r="I83" s="3">
        <f>IFERROR(__xludf.DUMMYFUNCTION("""COMPUTED_VALUE"""),4.222222222222222)</f>
        <v>4.222222222</v>
      </c>
      <c r="K83" s="8">
        <f>IFERROR(__xludf.DUMMYFUNCTION("""COMPUTED_VALUE"""),5.857142857142857)</f>
        <v>5.857142857</v>
      </c>
      <c r="L83" s="3">
        <f>IFERROR(__xludf.DUMMYFUNCTION("""COMPUTED_VALUE"""),4.666666666666667)</f>
        <v>4.666666667</v>
      </c>
    </row>
    <row r="84">
      <c r="A84" s="3">
        <f>IFERROR(__xludf.DUMMYFUNCTION("""COMPUTED_VALUE"""),7.714285714285714)</f>
        <v>7.714285714</v>
      </c>
      <c r="B84" s="3">
        <f>IFERROR(__xludf.DUMMYFUNCTION("""COMPUTED_VALUE"""),3.4444444444444446)</f>
        <v>3.444444444</v>
      </c>
      <c r="E84" s="3">
        <f>IFERROR(__xludf.DUMMYFUNCTION("""COMPUTED_VALUE"""),7.714285714285714)</f>
        <v>7.714285714</v>
      </c>
      <c r="F84" s="3">
        <f>IFERROR(__xludf.DUMMYFUNCTION("""COMPUTED_VALUE"""),4.0)</f>
        <v>4</v>
      </c>
      <c r="H84" s="8">
        <f>IFERROR(__xludf.DUMMYFUNCTION("""COMPUTED_VALUE"""),7.714285714285714)</f>
        <v>7.714285714</v>
      </c>
      <c r="I84" s="3">
        <f>IFERROR(__xludf.DUMMYFUNCTION("""COMPUTED_VALUE"""),3.5555555555555554)</f>
        <v>3.555555556</v>
      </c>
      <c r="K84" s="8">
        <f>IFERROR(__xludf.DUMMYFUNCTION("""COMPUTED_VALUE"""),7.714285714285714)</f>
        <v>7.714285714</v>
      </c>
      <c r="L84" s="3">
        <f>IFERROR(__xludf.DUMMYFUNCTION("""COMPUTED_VALUE"""),5.0)</f>
        <v>5</v>
      </c>
    </row>
    <row r="85">
      <c r="A85" s="3">
        <f>IFERROR(__xludf.DUMMYFUNCTION("""COMPUTED_VALUE"""),20.571428571428573)</f>
        <v>20.57142857</v>
      </c>
      <c r="B85" s="3">
        <f>IFERROR(__xludf.DUMMYFUNCTION("""COMPUTED_VALUE"""),3.4444444444444446)</f>
        <v>3.444444444</v>
      </c>
      <c r="E85" s="3">
        <f>IFERROR(__xludf.DUMMYFUNCTION("""COMPUTED_VALUE"""),20.571428571428573)</f>
        <v>20.57142857</v>
      </c>
      <c r="F85" s="3">
        <f>IFERROR(__xludf.DUMMYFUNCTION("""COMPUTED_VALUE"""),4.25)</f>
        <v>4.25</v>
      </c>
      <c r="H85" s="8">
        <f>IFERROR(__xludf.DUMMYFUNCTION("""COMPUTED_VALUE"""),20.571428571428573)</f>
        <v>20.57142857</v>
      </c>
      <c r="I85" s="3">
        <f>IFERROR(__xludf.DUMMYFUNCTION("""COMPUTED_VALUE"""),3.0)</f>
        <v>3</v>
      </c>
      <c r="K85" s="8">
        <f>IFERROR(__xludf.DUMMYFUNCTION("""COMPUTED_VALUE"""),20.571428571428573)</f>
        <v>20.57142857</v>
      </c>
      <c r="L85" s="3">
        <f>IFERROR(__xludf.DUMMYFUNCTION("""COMPUTED_VALUE"""),4.666666666666667)</f>
        <v>4.666666667</v>
      </c>
    </row>
    <row r="86">
      <c r="A86" s="3">
        <f>IFERROR(__xludf.DUMMYFUNCTION("""COMPUTED_VALUE"""),4.428571428571429)</f>
        <v>4.428571429</v>
      </c>
      <c r="B86" s="3">
        <f>IFERROR(__xludf.DUMMYFUNCTION("""COMPUTED_VALUE"""),3.111111111111111)</f>
        <v>3.111111111</v>
      </c>
      <c r="E86" s="3">
        <f>IFERROR(__xludf.DUMMYFUNCTION("""COMPUTED_VALUE"""),4.428571428571429)</f>
        <v>4.428571429</v>
      </c>
      <c r="F86" s="3">
        <f>IFERROR(__xludf.DUMMYFUNCTION("""COMPUTED_VALUE"""),3.75)</f>
        <v>3.75</v>
      </c>
      <c r="H86" s="8">
        <f>IFERROR(__xludf.DUMMYFUNCTION("""COMPUTED_VALUE"""),4.428571428571429)</f>
        <v>4.428571429</v>
      </c>
      <c r="I86" s="3">
        <f>IFERROR(__xludf.DUMMYFUNCTION("""COMPUTED_VALUE"""),3.7777777777777777)</f>
        <v>3.777777778</v>
      </c>
      <c r="K86" s="8">
        <f>IFERROR(__xludf.DUMMYFUNCTION("""COMPUTED_VALUE"""),4.428571428571429)</f>
        <v>4.428571429</v>
      </c>
      <c r="L86" s="3">
        <f>IFERROR(__xludf.DUMMYFUNCTION("""COMPUTED_VALUE"""),4.0)</f>
        <v>4</v>
      </c>
    </row>
    <row r="87">
      <c r="A87" s="3">
        <f>IFERROR(__xludf.DUMMYFUNCTION("""COMPUTED_VALUE"""),6.571428571428571)</f>
        <v>6.571428571</v>
      </c>
      <c r="B87" s="3">
        <f>IFERROR(__xludf.DUMMYFUNCTION("""COMPUTED_VALUE"""),4.333333333333333)</f>
        <v>4.333333333</v>
      </c>
      <c r="E87" s="3">
        <f>IFERROR(__xludf.DUMMYFUNCTION("""COMPUTED_VALUE"""),6.571428571428571)</f>
        <v>6.571428571</v>
      </c>
      <c r="F87" s="3">
        <f>IFERROR(__xludf.DUMMYFUNCTION("""COMPUTED_VALUE"""),4.5)</f>
        <v>4.5</v>
      </c>
      <c r="H87" s="8">
        <f>IFERROR(__xludf.DUMMYFUNCTION("""COMPUTED_VALUE"""),6.571428571428571)</f>
        <v>6.571428571</v>
      </c>
      <c r="I87" s="3">
        <f>IFERROR(__xludf.DUMMYFUNCTION("""COMPUTED_VALUE"""),3.6666666666666665)</f>
        <v>3.666666667</v>
      </c>
      <c r="K87" s="8">
        <f>IFERROR(__xludf.DUMMYFUNCTION("""COMPUTED_VALUE"""),6.571428571428571)</f>
        <v>6.571428571</v>
      </c>
      <c r="L87" s="3">
        <f>IFERROR(__xludf.DUMMYFUNCTION("""COMPUTED_VALUE"""),4.0)</f>
        <v>4</v>
      </c>
    </row>
    <row r="88">
      <c r="A88" s="3">
        <f>IFERROR(__xludf.DUMMYFUNCTION("""COMPUTED_VALUE"""),6.0)</f>
        <v>6</v>
      </c>
      <c r="B88" s="3">
        <f>IFERROR(__xludf.DUMMYFUNCTION("""COMPUTED_VALUE"""),3.6666666666666665)</f>
        <v>3.666666667</v>
      </c>
      <c r="E88" s="3">
        <f>IFERROR(__xludf.DUMMYFUNCTION("""COMPUTED_VALUE"""),6.0)</f>
        <v>6</v>
      </c>
      <c r="F88" s="3">
        <f>IFERROR(__xludf.DUMMYFUNCTION("""COMPUTED_VALUE"""),3.5)</f>
        <v>3.5</v>
      </c>
      <c r="H88" s="8">
        <f>IFERROR(__xludf.DUMMYFUNCTION("""COMPUTED_VALUE"""),6.0)</f>
        <v>6</v>
      </c>
      <c r="I88" s="3">
        <f>IFERROR(__xludf.DUMMYFUNCTION("""COMPUTED_VALUE"""),3.888888888888889)</f>
        <v>3.888888889</v>
      </c>
      <c r="K88" s="8">
        <f>IFERROR(__xludf.DUMMYFUNCTION("""COMPUTED_VALUE"""),6.0)</f>
        <v>6</v>
      </c>
      <c r="L88" s="3">
        <f>IFERROR(__xludf.DUMMYFUNCTION("""COMPUTED_VALUE"""),4.333333333333333)</f>
        <v>4.333333333</v>
      </c>
    </row>
    <row r="89">
      <c r="A89" s="3">
        <f>IFERROR(__xludf.DUMMYFUNCTION("""COMPUTED_VALUE"""),1.2857142857142858)</f>
        <v>1.285714286</v>
      </c>
      <c r="B89" s="3">
        <f>IFERROR(__xludf.DUMMYFUNCTION("""COMPUTED_VALUE"""),4.0)</f>
        <v>4</v>
      </c>
      <c r="E89" s="3">
        <f>IFERROR(__xludf.DUMMYFUNCTION("""COMPUTED_VALUE"""),1.2857142857142858)</f>
        <v>1.285714286</v>
      </c>
      <c r="F89" s="3">
        <f>IFERROR(__xludf.DUMMYFUNCTION("""COMPUTED_VALUE"""),5.0)</f>
        <v>5</v>
      </c>
      <c r="H89" s="8">
        <f>IFERROR(__xludf.DUMMYFUNCTION("""COMPUTED_VALUE"""),1.2857142857142858)</f>
        <v>1.285714286</v>
      </c>
      <c r="I89" s="3">
        <f>IFERROR(__xludf.DUMMYFUNCTION("""COMPUTED_VALUE"""),4.444444444444445)</f>
        <v>4.444444444</v>
      </c>
      <c r="K89" s="8">
        <f>IFERROR(__xludf.DUMMYFUNCTION("""COMPUTED_VALUE"""),1.2857142857142858)</f>
        <v>1.285714286</v>
      </c>
      <c r="L89" s="3">
        <f>IFERROR(__xludf.DUMMYFUNCTION("""COMPUTED_VALUE"""),3.6666666666666665)</f>
        <v>3.666666667</v>
      </c>
    </row>
    <row r="90">
      <c r="A90" s="3">
        <f>IFERROR(__xludf.DUMMYFUNCTION("""COMPUTED_VALUE"""),11.142857142857142)</f>
        <v>11.14285714</v>
      </c>
      <c r="B90" s="3">
        <f>IFERROR(__xludf.DUMMYFUNCTION("""COMPUTED_VALUE"""),2.6666666666666665)</f>
        <v>2.666666667</v>
      </c>
      <c r="E90" s="3">
        <f>IFERROR(__xludf.DUMMYFUNCTION("""COMPUTED_VALUE"""),11.142857142857142)</f>
        <v>11.14285714</v>
      </c>
      <c r="F90" s="3">
        <f>IFERROR(__xludf.DUMMYFUNCTION("""COMPUTED_VALUE"""),4.0)</f>
        <v>4</v>
      </c>
      <c r="H90" s="8">
        <f>IFERROR(__xludf.DUMMYFUNCTION("""COMPUTED_VALUE"""),11.142857142857142)</f>
        <v>11.14285714</v>
      </c>
      <c r="I90" s="3">
        <f>IFERROR(__xludf.DUMMYFUNCTION("""COMPUTED_VALUE"""),3.4444444444444446)</f>
        <v>3.444444444</v>
      </c>
      <c r="K90" s="8">
        <f>IFERROR(__xludf.DUMMYFUNCTION("""COMPUTED_VALUE"""),11.142857142857142)</f>
        <v>11.14285714</v>
      </c>
      <c r="L90" s="3">
        <f>IFERROR(__xludf.DUMMYFUNCTION("""COMPUTED_VALUE"""),4.666666666666667)</f>
        <v>4.666666667</v>
      </c>
    </row>
    <row r="91">
      <c r="A91" s="3">
        <f>IFERROR(__xludf.DUMMYFUNCTION("""COMPUTED_VALUE"""),2.2857142857142856)</f>
        <v>2.285714286</v>
      </c>
      <c r="B91" s="3">
        <f>IFERROR(__xludf.DUMMYFUNCTION("""COMPUTED_VALUE"""),3.6666666666666665)</f>
        <v>3.666666667</v>
      </c>
      <c r="E91" s="3">
        <f>IFERROR(__xludf.DUMMYFUNCTION("""COMPUTED_VALUE"""),2.2857142857142856)</f>
        <v>2.285714286</v>
      </c>
      <c r="F91" s="3">
        <f>IFERROR(__xludf.DUMMYFUNCTION("""COMPUTED_VALUE"""),3.75)</f>
        <v>3.75</v>
      </c>
      <c r="H91" s="8">
        <f>IFERROR(__xludf.DUMMYFUNCTION("""COMPUTED_VALUE"""),2.2857142857142856)</f>
        <v>2.285714286</v>
      </c>
      <c r="I91" s="3">
        <f>IFERROR(__xludf.DUMMYFUNCTION("""COMPUTED_VALUE"""),3.5555555555555554)</f>
        <v>3.555555556</v>
      </c>
      <c r="K91" s="8">
        <f>IFERROR(__xludf.DUMMYFUNCTION("""COMPUTED_VALUE"""),2.2857142857142856)</f>
        <v>2.285714286</v>
      </c>
      <c r="L91" s="3">
        <f>IFERROR(__xludf.DUMMYFUNCTION("""COMPUTED_VALUE"""),3.6666666666666665)</f>
        <v>3.666666667</v>
      </c>
    </row>
    <row r="92">
      <c r="A92" s="3">
        <f>IFERROR(__xludf.DUMMYFUNCTION("""COMPUTED_VALUE"""),9.0)</f>
        <v>9</v>
      </c>
      <c r="B92" s="3">
        <f>IFERROR(__xludf.DUMMYFUNCTION("""COMPUTED_VALUE"""),4.0)</f>
        <v>4</v>
      </c>
      <c r="E92" s="3">
        <f>IFERROR(__xludf.DUMMYFUNCTION("""COMPUTED_VALUE"""),9.0)</f>
        <v>9</v>
      </c>
      <c r="F92" s="3">
        <f>IFERROR(__xludf.DUMMYFUNCTION("""COMPUTED_VALUE"""),4.0)</f>
        <v>4</v>
      </c>
      <c r="H92" s="8">
        <f>IFERROR(__xludf.DUMMYFUNCTION("""COMPUTED_VALUE"""),9.0)</f>
        <v>9</v>
      </c>
      <c r="I92" s="3">
        <f>IFERROR(__xludf.DUMMYFUNCTION("""COMPUTED_VALUE"""),4.0)</f>
        <v>4</v>
      </c>
      <c r="K92" s="8">
        <f>IFERROR(__xludf.DUMMYFUNCTION("""COMPUTED_VALUE"""),9.0)</f>
        <v>9</v>
      </c>
      <c r="L92" s="3">
        <f>IFERROR(__xludf.DUMMYFUNCTION("""COMPUTED_VALUE"""),3.6666666666666665)</f>
        <v>3.666666667</v>
      </c>
    </row>
    <row r="93">
      <c r="A93" s="3">
        <f>IFERROR(__xludf.DUMMYFUNCTION("""COMPUTED_VALUE"""),10.0)</f>
        <v>10</v>
      </c>
      <c r="B93" s="3">
        <f>IFERROR(__xludf.DUMMYFUNCTION("""COMPUTED_VALUE"""),4.444444444444445)</f>
        <v>4.444444444</v>
      </c>
      <c r="E93" s="3">
        <f>IFERROR(__xludf.DUMMYFUNCTION("""COMPUTED_VALUE"""),10.0)</f>
        <v>10</v>
      </c>
      <c r="F93" s="3">
        <f>IFERROR(__xludf.DUMMYFUNCTION("""COMPUTED_VALUE"""),5.0)</f>
        <v>5</v>
      </c>
      <c r="H93" s="8">
        <f>IFERROR(__xludf.DUMMYFUNCTION("""COMPUTED_VALUE"""),10.0)</f>
        <v>10</v>
      </c>
      <c r="I93" s="3">
        <f>IFERROR(__xludf.DUMMYFUNCTION("""COMPUTED_VALUE"""),4.333333333333333)</f>
        <v>4.333333333</v>
      </c>
      <c r="K93" s="8">
        <f>IFERROR(__xludf.DUMMYFUNCTION("""COMPUTED_VALUE"""),10.0)</f>
        <v>10</v>
      </c>
      <c r="L93" s="3">
        <f>IFERROR(__xludf.DUMMYFUNCTION("""COMPUTED_VALUE"""),4.666666666666667)</f>
        <v>4.666666667</v>
      </c>
    </row>
    <row r="94">
      <c r="A94" s="3">
        <f>IFERROR(__xludf.DUMMYFUNCTION("""COMPUTED_VALUE"""),3.5714285714285716)</f>
        <v>3.571428571</v>
      </c>
      <c r="B94" s="3">
        <f>IFERROR(__xludf.DUMMYFUNCTION("""COMPUTED_VALUE"""),4.333333333333333)</f>
        <v>4.333333333</v>
      </c>
      <c r="E94" s="3">
        <f>IFERROR(__xludf.DUMMYFUNCTION("""COMPUTED_VALUE"""),3.5714285714285716)</f>
        <v>3.571428571</v>
      </c>
      <c r="F94" s="3">
        <f>IFERROR(__xludf.DUMMYFUNCTION("""COMPUTED_VALUE"""),4.75)</f>
        <v>4.75</v>
      </c>
      <c r="H94" s="8">
        <f>IFERROR(__xludf.DUMMYFUNCTION("""COMPUTED_VALUE"""),3.5714285714285716)</f>
        <v>3.571428571</v>
      </c>
      <c r="I94" s="3">
        <f>IFERROR(__xludf.DUMMYFUNCTION("""COMPUTED_VALUE"""),4.222222222222222)</f>
        <v>4.222222222</v>
      </c>
      <c r="K94" s="8">
        <f>IFERROR(__xludf.DUMMYFUNCTION("""COMPUTED_VALUE"""),3.5714285714285716)</f>
        <v>3.571428571</v>
      </c>
      <c r="L94" s="3">
        <f>IFERROR(__xludf.DUMMYFUNCTION("""COMPUTED_VALUE"""),4.666666666666667)</f>
        <v>4.666666667</v>
      </c>
    </row>
    <row r="95">
      <c r="A95" s="3">
        <f>IFERROR(__xludf.DUMMYFUNCTION("""COMPUTED_VALUE"""),1.4285714285714286)</f>
        <v>1.428571429</v>
      </c>
      <c r="B95" s="3">
        <f>IFERROR(__xludf.DUMMYFUNCTION("""COMPUTED_VALUE"""),3.5555555555555554)</f>
        <v>3.555555556</v>
      </c>
      <c r="E95" s="3">
        <f>IFERROR(__xludf.DUMMYFUNCTION("""COMPUTED_VALUE"""),1.4285714285714286)</f>
        <v>1.428571429</v>
      </c>
      <c r="F95" s="3">
        <f>IFERROR(__xludf.DUMMYFUNCTION("""COMPUTED_VALUE"""),4.5)</f>
        <v>4.5</v>
      </c>
      <c r="H95" s="8">
        <f>IFERROR(__xludf.DUMMYFUNCTION("""COMPUTED_VALUE"""),1.4285714285714286)</f>
        <v>1.428571429</v>
      </c>
      <c r="I95" s="3">
        <f>IFERROR(__xludf.DUMMYFUNCTION("""COMPUTED_VALUE"""),4.0)</f>
        <v>4</v>
      </c>
      <c r="K95" s="8">
        <f>IFERROR(__xludf.DUMMYFUNCTION("""COMPUTED_VALUE"""),1.4285714285714286)</f>
        <v>1.428571429</v>
      </c>
      <c r="L95" s="3">
        <f>IFERROR(__xludf.DUMMYFUNCTION("""COMPUTED_VALUE"""),4.0)</f>
        <v>4</v>
      </c>
    </row>
    <row r="96">
      <c r="A96" s="3">
        <f>IFERROR(__xludf.DUMMYFUNCTION("""COMPUTED_VALUE"""),4.857142857142857)</f>
        <v>4.857142857</v>
      </c>
      <c r="B96" s="3">
        <f>IFERROR(__xludf.DUMMYFUNCTION("""COMPUTED_VALUE"""),3.4444444444444446)</f>
        <v>3.444444444</v>
      </c>
      <c r="E96" s="3">
        <f>IFERROR(__xludf.DUMMYFUNCTION("""COMPUTED_VALUE"""),4.857142857142857)</f>
        <v>4.857142857</v>
      </c>
      <c r="F96" s="3">
        <f>IFERROR(__xludf.DUMMYFUNCTION("""COMPUTED_VALUE"""),3.75)</f>
        <v>3.75</v>
      </c>
      <c r="H96" s="8">
        <f>IFERROR(__xludf.DUMMYFUNCTION("""COMPUTED_VALUE"""),4.857142857142857)</f>
        <v>4.857142857</v>
      </c>
      <c r="I96" s="3">
        <f>IFERROR(__xludf.DUMMYFUNCTION("""COMPUTED_VALUE"""),4.222222222222222)</f>
        <v>4.222222222</v>
      </c>
      <c r="K96" s="8">
        <f>IFERROR(__xludf.DUMMYFUNCTION("""COMPUTED_VALUE"""),4.857142857142857)</f>
        <v>4.857142857</v>
      </c>
      <c r="L96" s="3">
        <f>IFERROR(__xludf.DUMMYFUNCTION("""COMPUTED_VALUE"""),4.0)</f>
        <v>4</v>
      </c>
    </row>
    <row r="97">
      <c r="A97" s="3">
        <f>IFERROR(__xludf.DUMMYFUNCTION("""COMPUTED_VALUE"""),2.857142857142857)</f>
        <v>2.857142857</v>
      </c>
      <c r="B97" s="3">
        <f>IFERROR(__xludf.DUMMYFUNCTION("""COMPUTED_VALUE"""),4.444444444444445)</f>
        <v>4.444444444</v>
      </c>
      <c r="E97" s="3">
        <f>IFERROR(__xludf.DUMMYFUNCTION("""COMPUTED_VALUE"""),2.857142857142857)</f>
        <v>2.857142857</v>
      </c>
      <c r="F97" s="3">
        <f>IFERROR(__xludf.DUMMYFUNCTION("""COMPUTED_VALUE"""),4.25)</f>
        <v>4.25</v>
      </c>
      <c r="H97" s="8">
        <f>IFERROR(__xludf.DUMMYFUNCTION("""COMPUTED_VALUE"""),2.857142857142857)</f>
        <v>2.857142857</v>
      </c>
      <c r="I97" s="3">
        <f>IFERROR(__xludf.DUMMYFUNCTION("""COMPUTED_VALUE"""),4.222222222222222)</f>
        <v>4.222222222</v>
      </c>
      <c r="K97" s="8">
        <f>IFERROR(__xludf.DUMMYFUNCTION("""COMPUTED_VALUE"""),2.857142857142857)</f>
        <v>2.857142857</v>
      </c>
      <c r="L97" s="3">
        <f>IFERROR(__xludf.DUMMYFUNCTION("""COMPUTED_VALUE"""),4.0)</f>
        <v>4</v>
      </c>
    </row>
    <row r="98">
      <c r="A98" s="3">
        <f>IFERROR(__xludf.DUMMYFUNCTION("""COMPUTED_VALUE"""),1.2857142857142858)</f>
        <v>1.285714286</v>
      </c>
      <c r="B98" s="3">
        <f>IFERROR(__xludf.DUMMYFUNCTION("""COMPUTED_VALUE"""),4.111111111111111)</f>
        <v>4.111111111</v>
      </c>
      <c r="E98" s="3">
        <f>IFERROR(__xludf.DUMMYFUNCTION("""COMPUTED_VALUE"""),1.2857142857142858)</f>
        <v>1.285714286</v>
      </c>
      <c r="F98" s="3">
        <f>IFERROR(__xludf.DUMMYFUNCTION("""COMPUTED_VALUE"""),4.25)</f>
        <v>4.25</v>
      </c>
      <c r="H98" s="8">
        <f>IFERROR(__xludf.DUMMYFUNCTION("""COMPUTED_VALUE"""),1.2857142857142858)</f>
        <v>1.285714286</v>
      </c>
      <c r="I98" s="3">
        <f>IFERROR(__xludf.DUMMYFUNCTION("""COMPUTED_VALUE"""),3.888888888888889)</f>
        <v>3.888888889</v>
      </c>
      <c r="K98" s="8">
        <f>IFERROR(__xludf.DUMMYFUNCTION("""COMPUTED_VALUE"""),1.2857142857142858)</f>
        <v>1.285714286</v>
      </c>
      <c r="L98" s="3">
        <f>IFERROR(__xludf.DUMMYFUNCTION("""COMPUTED_VALUE"""),3.6666666666666665)</f>
        <v>3.666666667</v>
      </c>
    </row>
    <row r="99">
      <c r="A99" s="3">
        <f>IFERROR(__xludf.DUMMYFUNCTION("""COMPUTED_VALUE"""),7.285714285714286)</f>
        <v>7.285714286</v>
      </c>
      <c r="B99" s="3">
        <f>IFERROR(__xludf.DUMMYFUNCTION("""COMPUTED_VALUE"""),4.222222222222222)</f>
        <v>4.222222222</v>
      </c>
      <c r="E99" s="3">
        <f>IFERROR(__xludf.DUMMYFUNCTION("""COMPUTED_VALUE"""),7.285714285714286)</f>
        <v>7.285714286</v>
      </c>
      <c r="F99" s="3">
        <f>IFERROR(__xludf.DUMMYFUNCTION("""COMPUTED_VALUE"""),5.0)</f>
        <v>5</v>
      </c>
      <c r="H99" s="8">
        <f>IFERROR(__xludf.DUMMYFUNCTION("""COMPUTED_VALUE"""),7.285714285714286)</f>
        <v>7.285714286</v>
      </c>
      <c r="I99" s="3">
        <f>IFERROR(__xludf.DUMMYFUNCTION("""COMPUTED_VALUE"""),3.888888888888889)</f>
        <v>3.888888889</v>
      </c>
      <c r="K99" s="8">
        <f>IFERROR(__xludf.DUMMYFUNCTION("""COMPUTED_VALUE"""),7.285714285714286)</f>
        <v>7.285714286</v>
      </c>
      <c r="L99" s="3">
        <f>IFERROR(__xludf.DUMMYFUNCTION("""COMPUTED_VALUE"""),4.666666666666667)</f>
        <v>4.666666667</v>
      </c>
    </row>
    <row r="100">
      <c r="A100" s="3">
        <f>IFERROR(__xludf.DUMMYFUNCTION("""COMPUTED_VALUE"""),4.285714285714286)</f>
        <v>4.285714286</v>
      </c>
      <c r="B100" s="3">
        <f>IFERROR(__xludf.DUMMYFUNCTION("""COMPUTED_VALUE"""),4.444444444444445)</f>
        <v>4.444444444</v>
      </c>
      <c r="E100" s="3">
        <f>IFERROR(__xludf.DUMMYFUNCTION("""COMPUTED_VALUE"""),4.285714285714286)</f>
        <v>4.285714286</v>
      </c>
      <c r="F100" s="3">
        <f>IFERROR(__xludf.DUMMYFUNCTION("""COMPUTED_VALUE"""),4.5)</f>
        <v>4.5</v>
      </c>
      <c r="H100" s="8">
        <f>IFERROR(__xludf.DUMMYFUNCTION("""COMPUTED_VALUE"""),4.285714285714286)</f>
        <v>4.285714286</v>
      </c>
      <c r="I100" s="3">
        <f>IFERROR(__xludf.DUMMYFUNCTION("""COMPUTED_VALUE"""),4.333333333333333)</f>
        <v>4.333333333</v>
      </c>
      <c r="K100" s="8">
        <f>IFERROR(__xludf.DUMMYFUNCTION("""COMPUTED_VALUE"""),4.285714285714286)</f>
        <v>4.285714286</v>
      </c>
      <c r="L100" s="3">
        <f>IFERROR(__xludf.DUMMYFUNCTION("""COMPUTED_VALUE"""),5.0)</f>
        <v>5</v>
      </c>
    </row>
    <row r="101">
      <c r="A101" s="3">
        <f>IFERROR(__xludf.DUMMYFUNCTION("""COMPUTED_VALUE"""),2.2857142857142856)</f>
        <v>2.285714286</v>
      </c>
      <c r="B101" s="3">
        <f>IFERROR(__xludf.DUMMYFUNCTION("""COMPUTED_VALUE"""),4.0)</f>
        <v>4</v>
      </c>
      <c r="E101" s="3">
        <f>IFERROR(__xludf.DUMMYFUNCTION("""COMPUTED_VALUE"""),2.2857142857142856)</f>
        <v>2.285714286</v>
      </c>
      <c r="F101" s="3">
        <f>IFERROR(__xludf.DUMMYFUNCTION("""COMPUTED_VALUE"""),5.0)</f>
        <v>5</v>
      </c>
      <c r="H101" s="8">
        <f>IFERROR(__xludf.DUMMYFUNCTION("""COMPUTED_VALUE"""),2.2857142857142856)</f>
        <v>2.285714286</v>
      </c>
      <c r="I101" s="3">
        <f>IFERROR(__xludf.DUMMYFUNCTION("""COMPUTED_VALUE"""),4.333333333333333)</f>
        <v>4.333333333</v>
      </c>
      <c r="K101" s="8">
        <f>IFERROR(__xludf.DUMMYFUNCTION("""COMPUTED_VALUE"""),2.2857142857142856)</f>
        <v>2.285714286</v>
      </c>
      <c r="L101" s="3">
        <f>IFERROR(__xludf.DUMMYFUNCTION("""COMPUTED_VALUE"""),3.6666666666666665)</f>
        <v>3.666666667</v>
      </c>
    </row>
    <row r="102">
      <c r="A102" s="3"/>
      <c r="B102" s="3"/>
      <c r="E102" s="3"/>
      <c r="F102" s="3"/>
      <c r="H102" s="10"/>
      <c r="I102" s="3"/>
      <c r="K102" s="10"/>
      <c r="L102" s="3"/>
    </row>
    <row r="103">
      <c r="A103" s="3"/>
      <c r="B103" s="3"/>
      <c r="E103" s="3"/>
      <c r="F103" s="3"/>
      <c r="H103" s="10"/>
      <c r="I103" s="3"/>
      <c r="K103" s="10"/>
      <c r="L103" s="3"/>
    </row>
    <row r="104">
      <c r="A104" s="3"/>
      <c r="B104" s="3"/>
      <c r="E104" s="3"/>
      <c r="F104" s="3"/>
      <c r="H104" s="10"/>
      <c r="I104" s="3"/>
      <c r="K104" s="10"/>
      <c r="L104" s="3"/>
    </row>
    <row r="105">
      <c r="A105" s="3"/>
      <c r="B105" s="3"/>
      <c r="E105" s="3"/>
      <c r="F105" s="3"/>
      <c r="H105" s="10"/>
      <c r="I105" s="3"/>
      <c r="K105" s="10"/>
      <c r="L105" s="3"/>
    </row>
    <row r="106">
      <c r="A106" s="3"/>
      <c r="B106" s="3"/>
      <c r="E106" s="3"/>
      <c r="F106" s="3"/>
      <c r="H106" s="10"/>
      <c r="I106" s="3"/>
      <c r="K106" s="10"/>
      <c r="L106" s="3"/>
    </row>
    <row r="107">
      <c r="A107" s="3"/>
      <c r="B107" s="3"/>
      <c r="E107" s="3"/>
      <c r="F107" s="3"/>
      <c r="H107" s="10"/>
      <c r="I107" s="3"/>
      <c r="K107" s="10"/>
      <c r="L107" s="3"/>
    </row>
    <row r="108">
      <c r="A108" s="3"/>
      <c r="B108" s="3"/>
      <c r="E108" s="3"/>
      <c r="F108" s="3"/>
      <c r="H108" s="10"/>
      <c r="I108" s="3"/>
      <c r="K108" s="10"/>
      <c r="L108" s="3"/>
    </row>
    <row r="109">
      <c r="A109" s="3"/>
      <c r="B109" s="3"/>
      <c r="E109" s="3"/>
      <c r="F109" s="3"/>
      <c r="H109" s="10"/>
      <c r="I109" s="3"/>
      <c r="K109" s="10"/>
      <c r="L109" s="3"/>
    </row>
    <row r="110">
      <c r="A110" s="3"/>
      <c r="B110" s="3"/>
      <c r="E110" s="3"/>
      <c r="F110" s="3"/>
      <c r="H110" s="10"/>
      <c r="I110" s="3"/>
      <c r="K110" s="10"/>
      <c r="L110" s="3"/>
    </row>
    <row r="111">
      <c r="A111" s="3"/>
      <c r="B111" s="3"/>
      <c r="E111" s="3"/>
      <c r="F111" s="3"/>
      <c r="H111" s="10"/>
      <c r="I111" s="3"/>
      <c r="K111" s="10"/>
      <c r="L111" s="3"/>
    </row>
    <row r="112">
      <c r="A112" s="3"/>
      <c r="B112" s="3"/>
      <c r="E112" s="3"/>
      <c r="F112" s="3"/>
      <c r="H112" s="10"/>
      <c r="I112" s="3"/>
      <c r="K112" s="10"/>
      <c r="L112" s="3"/>
    </row>
    <row r="113">
      <c r="A113" s="3"/>
      <c r="B113" s="3"/>
      <c r="E113" s="3"/>
      <c r="F113" s="3"/>
      <c r="H113" s="10"/>
      <c r="I113" s="3"/>
      <c r="K113" s="10"/>
      <c r="L113" s="3"/>
    </row>
    <row r="114">
      <c r="A114" s="3"/>
      <c r="B114" s="3"/>
      <c r="E114" s="3"/>
      <c r="F114" s="3"/>
      <c r="H114" s="10"/>
      <c r="I114" s="3"/>
      <c r="K114" s="10"/>
      <c r="L114" s="3"/>
    </row>
    <row r="115">
      <c r="A115" s="3"/>
      <c r="B115" s="3"/>
      <c r="E115" s="3"/>
      <c r="F115" s="3"/>
      <c r="H115" s="10"/>
      <c r="I115" s="3"/>
      <c r="K115" s="10"/>
      <c r="L115" s="3"/>
    </row>
    <row r="116">
      <c r="A116" s="3"/>
      <c r="B116" s="3"/>
      <c r="E116" s="3"/>
      <c r="F116" s="3"/>
      <c r="H116" s="10"/>
      <c r="I116" s="3"/>
      <c r="K116" s="10"/>
      <c r="L116" s="3"/>
    </row>
    <row r="117">
      <c r="A117" s="3"/>
      <c r="B117" s="3"/>
      <c r="E117" s="3"/>
      <c r="F117" s="3"/>
      <c r="H117" s="10"/>
      <c r="I117" s="3"/>
      <c r="K117" s="10"/>
      <c r="L117" s="3"/>
    </row>
    <row r="118">
      <c r="A118" s="3"/>
      <c r="B118" s="3"/>
      <c r="E118" s="3"/>
      <c r="F118" s="3"/>
      <c r="H118" s="10"/>
      <c r="I118" s="3"/>
      <c r="K118" s="10"/>
      <c r="L118" s="3"/>
    </row>
    <row r="119">
      <c r="A119" s="3"/>
      <c r="B119" s="3"/>
      <c r="E119" s="3"/>
      <c r="F119" s="3"/>
      <c r="H119" s="10"/>
      <c r="I119" s="3"/>
      <c r="K119" s="10"/>
      <c r="L119" s="3"/>
    </row>
    <row r="120">
      <c r="A120" s="3"/>
      <c r="B120" s="3"/>
      <c r="E120" s="3"/>
      <c r="F120" s="3"/>
      <c r="H120" s="10"/>
      <c r="I120" s="3"/>
      <c r="K120" s="10"/>
      <c r="L120" s="3"/>
    </row>
    <row r="121">
      <c r="A121" s="3"/>
      <c r="B121" s="3"/>
      <c r="E121" s="3"/>
      <c r="F121" s="3"/>
      <c r="H121" s="10"/>
      <c r="I121" s="3"/>
      <c r="K121" s="10"/>
      <c r="L121" s="3"/>
    </row>
    <row r="122">
      <c r="A122" s="3"/>
      <c r="B122" s="3"/>
      <c r="E122" s="3"/>
      <c r="F122" s="3"/>
      <c r="H122" s="10"/>
      <c r="I122" s="3"/>
      <c r="K122" s="10"/>
      <c r="L122" s="3"/>
    </row>
    <row r="123">
      <c r="A123" s="3"/>
      <c r="B123" s="3"/>
      <c r="E123" s="3"/>
      <c r="F123" s="3"/>
      <c r="H123" s="10"/>
      <c r="I123" s="3"/>
      <c r="K123" s="10"/>
      <c r="L123" s="3"/>
    </row>
    <row r="124">
      <c r="A124" s="3"/>
      <c r="B124" s="3"/>
      <c r="E124" s="3"/>
      <c r="F124" s="3"/>
      <c r="H124" s="10"/>
      <c r="I124" s="3"/>
      <c r="K124" s="10"/>
      <c r="L124" s="3"/>
    </row>
    <row r="125">
      <c r="A125" s="3"/>
      <c r="B125" s="3"/>
      <c r="E125" s="3"/>
      <c r="F125" s="3"/>
      <c r="H125" s="10"/>
      <c r="I125" s="3"/>
      <c r="K125" s="10"/>
      <c r="L125" s="3"/>
    </row>
    <row r="126">
      <c r="A126" s="3"/>
      <c r="B126" s="3"/>
      <c r="E126" s="3"/>
      <c r="F126" s="3"/>
      <c r="H126" s="10"/>
      <c r="I126" s="3"/>
      <c r="K126" s="10"/>
      <c r="L126" s="3"/>
    </row>
    <row r="127">
      <c r="A127" s="3"/>
      <c r="B127" s="3"/>
      <c r="E127" s="3"/>
      <c r="F127" s="3"/>
      <c r="H127" s="10"/>
      <c r="I127" s="3"/>
      <c r="K127" s="10"/>
      <c r="L127" s="3"/>
    </row>
    <row r="128">
      <c r="A128" s="3"/>
      <c r="B128" s="3"/>
      <c r="E128" s="3"/>
      <c r="F128" s="3"/>
      <c r="H128" s="10"/>
      <c r="I128" s="3"/>
      <c r="K128" s="10"/>
      <c r="L128" s="3"/>
    </row>
    <row r="129">
      <c r="A129" s="3"/>
      <c r="B129" s="3"/>
      <c r="E129" s="3"/>
      <c r="F129" s="3"/>
      <c r="H129" s="10"/>
      <c r="I129" s="3"/>
      <c r="K129" s="10"/>
      <c r="L129" s="3"/>
    </row>
    <row r="130">
      <c r="A130" s="3"/>
      <c r="B130" s="3"/>
      <c r="E130" s="3"/>
      <c r="F130" s="3"/>
      <c r="H130" s="10"/>
      <c r="I130" s="3"/>
      <c r="K130" s="10"/>
      <c r="L130" s="3"/>
    </row>
    <row r="131">
      <c r="A131" s="3"/>
      <c r="B131" s="3"/>
      <c r="E131" s="3"/>
      <c r="F131" s="3"/>
      <c r="H131" s="10"/>
      <c r="I131" s="3"/>
      <c r="K131" s="10"/>
      <c r="L131" s="3"/>
    </row>
    <row r="132">
      <c r="A132" s="3"/>
      <c r="B132" s="3"/>
      <c r="E132" s="3"/>
      <c r="F132" s="3"/>
      <c r="H132" s="10"/>
      <c r="I132" s="3"/>
      <c r="K132" s="10"/>
      <c r="L132" s="3"/>
    </row>
    <row r="133">
      <c r="A133" s="3"/>
      <c r="B133" s="3"/>
      <c r="E133" s="3"/>
      <c r="F133" s="3"/>
      <c r="H133" s="10"/>
      <c r="I133" s="3"/>
      <c r="K133" s="10"/>
      <c r="L133" s="3"/>
    </row>
    <row r="134">
      <c r="A134" s="3"/>
      <c r="B134" s="3"/>
      <c r="E134" s="3"/>
      <c r="F134" s="3"/>
      <c r="H134" s="10"/>
      <c r="I134" s="3"/>
      <c r="K134" s="10"/>
      <c r="L134" s="3"/>
    </row>
    <row r="135">
      <c r="A135" s="3"/>
      <c r="B135" s="3"/>
      <c r="E135" s="3"/>
      <c r="F135" s="3"/>
      <c r="H135" s="10"/>
      <c r="I135" s="3"/>
      <c r="K135" s="10"/>
      <c r="L135" s="3"/>
    </row>
    <row r="136">
      <c r="A136" s="3"/>
      <c r="B136" s="3"/>
      <c r="E136" s="3"/>
      <c r="F136" s="3"/>
      <c r="H136" s="10"/>
      <c r="I136" s="3"/>
      <c r="K136" s="10"/>
      <c r="L136" s="3"/>
    </row>
    <row r="137">
      <c r="A137" s="3"/>
      <c r="B137" s="3"/>
      <c r="E137" s="3"/>
      <c r="F137" s="3"/>
      <c r="H137" s="10"/>
      <c r="I137" s="3"/>
      <c r="K137" s="10"/>
      <c r="L137" s="3"/>
    </row>
    <row r="138">
      <c r="A138" s="3"/>
      <c r="B138" s="3"/>
      <c r="E138" s="3"/>
      <c r="F138" s="3"/>
      <c r="H138" s="10"/>
      <c r="I138" s="3"/>
      <c r="K138" s="10"/>
      <c r="L138" s="3"/>
    </row>
    <row r="139">
      <c r="A139" s="3"/>
      <c r="B139" s="3"/>
      <c r="E139" s="3"/>
      <c r="F139" s="3"/>
      <c r="H139" s="10"/>
      <c r="I139" s="3"/>
      <c r="K139" s="10"/>
      <c r="L139" s="3"/>
    </row>
    <row r="140">
      <c r="A140" s="3"/>
      <c r="B140" s="3"/>
      <c r="E140" s="3"/>
      <c r="F140" s="3"/>
      <c r="H140" s="10"/>
      <c r="I140" s="3"/>
      <c r="K140" s="10"/>
      <c r="L140" s="3"/>
    </row>
    <row r="141">
      <c r="A141" s="3"/>
      <c r="B141" s="3"/>
      <c r="E141" s="3"/>
      <c r="F141" s="3"/>
      <c r="H141" s="10"/>
      <c r="I141" s="3"/>
      <c r="K141" s="10"/>
      <c r="L141" s="3"/>
    </row>
    <row r="142">
      <c r="A142" s="3"/>
      <c r="B142" s="3"/>
      <c r="E142" s="3"/>
      <c r="F142" s="3"/>
      <c r="H142" s="10"/>
      <c r="I142" s="3"/>
      <c r="K142" s="10"/>
      <c r="L142" s="3"/>
    </row>
    <row r="143">
      <c r="A143" s="3"/>
      <c r="B143" s="3"/>
      <c r="E143" s="3"/>
      <c r="F143" s="3"/>
      <c r="H143" s="10"/>
      <c r="I143" s="3"/>
      <c r="K143" s="10"/>
      <c r="L143" s="3"/>
    </row>
    <row r="144">
      <c r="A144" s="3"/>
      <c r="B144" s="3"/>
      <c r="E144" s="3"/>
      <c r="F144" s="3"/>
      <c r="H144" s="10"/>
      <c r="I144" s="3"/>
      <c r="K144" s="10"/>
      <c r="L144" s="3"/>
    </row>
    <row r="145">
      <c r="A145" s="3"/>
      <c r="B145" s="3"/>
      <c r="E145" s="3"/>
      <c r="F145" s="3"/>
      <c r="H145" s="10"/>
      <c r="I145" s="3"/>
      <c r="K145" s="10"/>
      <c r="L145" s="3"/>
    </row>
    <row r="146">
      <c r="A146" s="3"/>
      <c r="B146" s="3"/>
      <c r="E146" s="3"/>
      <c r="F146" s="3"/>
      <c r="H146" s="10"/>
      <c r="I146" s="3"/>
      <c r="K146" s="10"/>
      <c r="L146" s="3"/>
    </row>
    <row r="147">
      <c r="A147" s="3"/>
      <c r="B147" s="3"/>
      <c r="E147" s="3"/>
      <c r="F147" s="3"/>
      <c r="H147" s="10"/>
      <c r="I147" s="3"/>
      <c r="K147" s="10"/>
      <c r="L147" s="3"/>
    </row>
    <row r="148">
      <c r="A148" s="3"/>
      <c r="B148" s="3"/>
      <c r="E148" s="3"/>
      <c r="F148" s="3"/>
      <c r="H148" s="10"/>
      <c r="I148" s="3"/>
      <c r="K148" s="10"/>
      <c r="L148" s="3"/>
    </row>
    <row r="149">
      <c r="A149" s="3"/>
      <c r="B149" s="3"/>
      <c r="E149" s="3"/>
      <c r="F149" s="3"/>
      <c r="H149" s="10"/>
      <c r="I149" s="3"/>
      <c r="K149" s="10"/>
      <c r="L149" s="3"/>
    </row>
    <row r="150">
      <c r="A150" s="3"/>
      <c r="B150" s="3"/>
      <c r="E150" s="3"/>
      <c r="F150" s="3"/>
      <c r="H150" s="10"/>
      <c r="I150" s="3"/>
      <c r="K150" s="10"/>
      <c r="L150" s="3"/>
    </row>
    <row r="151">
      <c r="A151" s="3"/>
      <c r="B151" s="3"/>
      <c r="E151" s="3"/>
      <c r="F151" s="3"/>
      <c r="H151" s="10"/>
      <c r="I151" s="3"/>
      <c r="K151" s="10"/>
      <c r="L151" s="3"/>
    </row>
    <row r="152">
      <c r="A152" s="3"/>
      <c r="B152" s="3"/>
      <c r="E152" s="3"/>
      <c r="F152" s="3"/>
      <c r="H152" s="10"/>
      <c r="I152" s="3"/>
      <c r="K152" s="10"/>
      <c r="L152" s="3"/>
    </row>
    <row r="153">
      <c r="A153" s="3"/>
      <c r="B153" s="3"/>
      <c r="E153" s="3"/>
      <c r="F153" s="3"/>
      <c r="H153" s="10"/>
      <c r="I153" s="3"/>
      <c r="K153" s="10"/>
      <c r="L153" s="3"/>
    </row>
    <row r="154">
      <c r="A154" s="3"/>
      <c r="B154" s="3"/>
      <c r="E154" s="3"/>
      <c r="F154" s="3"/>
      <c r="H154" s="10"/>
      <c r="I154" s="3"/>
      <c r="K154" s="10"/>
      <c r="L154" s="3"/>
    </row>
    <row r="155">
      <c r="A155" s="3"/>
      <c r="B155" s="3"/>
      <c r="E155" s="3"/>
      <c r="F155" s="3"/>
      <c r="H155" s="10"/>
      <c r="I155" s="3"/>
      <c r="K155" s="10"/>
      <c r="L155" s="3"/>
    </row>
    <row r="156">
      <c r="A156" s="3"/>
      <c r="B156" s="3"/>
      <c r="E156" s="3"/>
      <c r="F156" s="3"/>
      <c r="H156" s="10"/>
      <c r="I156" s="3"/>
      <c r="K156" s="10"/>
      <c r="L156" s="3"/>
    </row>
    <row r="157">
      <c r="A157" s="3"/>
      <c r="B157" s="3"/>
      <c r="E157" s="3"/>
      <c r="F157" s="3"/>
      <c r="H157" s="10"/>
      <c r="I157" s="3"/>
      <c r="K157" s="10"/>
      <c r="L157" s="3"/>
    </row>
    <row r="158">
      <c r="A158" s="3"/>
      <c r="B158" s="3"/>
      <c r="E158" s="3"/>
      <c r="F158" s="3"/>
      <c r="H158" s="10"/>
      <c r="I158" s="3"/>
      <c r="K158" s="10"/>
      <c r="L158" s="3"/>
    </row>
    <row r="159">
      <c r="A159" s="3"/>
      <c r="B159" s="3"/>
      <c r="E159" s="3"/>
      <c r="F159" s="3"/>
      <c r="H159" s="10"/>
      <c r="I159" s="3"/>
      <c r="K159" s="10"/>
      <c r="L159" s="3"/>
    </row>
    <row r="160">
      <c r="A160" s="3"/>
      <c r="B160" s="3"/>
      <c r="E160" s="3"/>
      <c r="F160" s="3"/>
      <c r="H160" s="10"/>
      <c r="I160" s="3"/>
      <c r="K160" s="10"/>
      <c r="L160" s="3"/>
    </row>
    <row r="161">
      <c r="A161" s="3"/>
      <c r="B161" s="3"/>
      <c r="E161" s="3"/>
      <c r="F161" s="3"/>
      <c r="H161" s="10"/>
      <c r="I161" s="3"/>
      <c r="K161" s="10"/>
      <c r="L161" s="3"/>
    </row>
    <row r="162">
      <c r="A162" s="3"/>
      <c r="B162" s="3"/>
      <c r="E162" s="3"/>
      <c r="F162" s="3"/>
      <c r="H162" s="10"/>
      <c r="I162" s="3"/>
      <c r="K162" s="10"/>
      <c r="L162" s="3"/>
    </row>
    <row r="163">
      <c r="A163" s="3"/>
      <c r="B163" s="3"/>
      <c r="E163" s="3"/>
      <c r="F163" s="3"/>
      <c r="H163" s="10"/>
      <c r="I163" s="3"/>
      <c r="K163" s="10"/>
      <c r="L163" s="3"/>
    </row>
    <row r="164">
      <c r="A164" s="3"/>
      <c r="B164" s="3"/>
      <c r="E164" s="3"/>
      <c r="F164" s="3"/>
      <c r="H164" s="10"/>
      <c r="I164" s="3"/>
      <c r="K164" s="10"/>
      <c r="L164" s="3"/>
    </row>
    <row r="165">
      <c r="A165" s="3"/>
      <c r="B165" s="3"/>
      <c r="E165" s="3"/>
      <c r="F165" s="3"/>
      <c r="H165" s="10"/>
      <c r="I165" s="3"/>
      <c r="K165" s="10"/>
      <c r="L165" s="3"/>
    </row>
    <row r="166">
      <c r="A166" s="3"/>
      <c r="B166" s="3"/>
      <c r="E166" s="3"/>
      <c r="F166" s="3"/>
      <c r="H166" s="10"/>
      <c r="I166" s="3"/>
      <c r="K166" s="10"/>
      <c r="L166" s="3"/>
    </row>
    <row r="167">
      <c r="A167" s="3"/>
      <c r="B167" s="3"/>
      <c r="E167" s="3"/>
      <c r="F167" s="3"/>
      <c r="H167" s="10"/>
      <c r="I167" s="3"/>
      <c r="K167" s="10"/>
      <c r="L167" s="3"/>
    </row>
    <row r="168">
      <c r="A168" s="3"/>
      <c r="B168" s="3"/>
      <c r="E168" s="3"/>
      <c r="F168" s="3"/>
      <c r="H168" s="10"/>
      <c r="I168" s="3"/>
      <c r="K168" s="10"/>
      <c r="L168" s="3"/>
    </row>
    <row r="169">
      <c r="A169" s="3"/>
      <c r="B169" s="3"/>
      <c r="E169" s="3"/>
      <c r="F169" s="3"/>
      <c r="H169" s="10"/>
      <c r="I169" s="3"/>
      <c r="K169" s="10"/>
      <c r="L169" s="3"/>
    </row>
    <row r="170">
      <c r="A170" s="3"/>
      <c r="B170" s="3"/>
      <c r="E170" s="3"/>
      <c r="F170" s="3"/>
      <c r="H170" s="10"/>
      <c r="I170" s="3"/>
      <c r="K170" s="10"/>
      <c r="L170" s="3"/>
    </row>
    <row r="171">
      <c r="A171" s="3"/>
      <c r="B171" s="3"/>
      <c r="E171" s="3"/>
      <c r="F171" s="3"/>
      <c r="H171" s="10"/>
      <c r="I171" s="3"/>
      <c r="K171" s="10"/>
      <c r="L171" s="3"/>
    </row>
    <row r="172">
      <c r="A172" s="3"/>
      <c r="B172" s="3"/>
      <c r="E172" s="3"/>
      <c r="F172" s="3"/>
      <c r="H172" s="10"/>
      <c r="I172" s="3"/>
      <c r="K172" s="10"/>
      <c r="L172" s="3"/>
    </row>
    <row r="173">
      <c r="A173" s="3"/>
      <c r="B173" s="3"/>
      <c r="E173" s="3"/>
      <c r="F173" s="3"/>
      <c r="H173" s="10"/>
      <c r="I173" s="3"/>
      <c r="K173" s="10"/>
      <c r="L173" s="3"/>
    </row>
    <row r="174">
      <c r="A174" s="3"/>
      <c r="B174" s="3"/>
      <c r="E174" s="3"/>
      <c r="F174" s="3"/>
      <c r="H174" s="10"/>
      <c r="I174" s="3"/>
      <c r="K174" s="10"/>
      <c r="L174" s="3"/>
    </row>
    <row r="175">
      <c r="A175" s="3"/>
      <c r="B175" s="3"/>
      <c r="E175" s="3"/>
      <c r="F175" s="3"/>
      <c r="H175" s="10"/>
      <c r="I175" s="3"/>
      <c r="K175" s="10"/>
      <c r="L175" s="3"/>
    </row>
    <row r="176">
      <c r="A176" s="3"/>
      <c r="B176" s="3"/>
      <c r="E176" s="3"/>
      <c r="F176" s="3"/>
      <c r="H176" s="10"/>
      <c r="I176" s="3"/>
      <c r="K176" s="10"/>
      <c r="L176" s="3"/>
    </row>
    <row r="177">
      <c r="A177" s="3"/>
      <c r="B177" s="3"/>
      <c r="E177" s="3"/>
      <c r="F177" s="3"/>
      <c r="H177" s="10"/>
      <c r="I177" s="3"/>
      <c r="K177" s="10"/>
      <c r="L177" s="3"/>
    </row>
    <row r="178">
      <c r="A178" s="3"/>
      <c r="B178" s="3"/>
      <c r="E178" s="3"/>
      <c r="F178" s="3"/>
      <c r="H178" s="10"/>
      <c r="I178" s="3"/>
      <c r="K178" s="10"/>
      <c r="L178" s="3"/>
    </row>
    <row r="179">
      <c r="A179" s="3"/>
      <c r="B179" s="3"/>
      <c r="E179" s="3"/>
      <c r="F179" s="3"/>
      <c r="H179" s="10"/>
      <c r="I179" s="3"/>
      <c r="K179" s="10"/>
      <c r="L179" s="3"/>
    </row>
    <row r="180">
      <c r="A180" s="3"/>
      <c r="B180" s="3"/>
      <c r="E180" s="3"/>
      <c r="F180" s="3"/>
      <c r="H180" s="10"/>
      <c r="I180" s="3"/>
      <c r="K180" s="10"/>
      <c r="L180" s="3"/>
    </row>
    <row r="181">
      <c r="A181" s="3"/>
      <c r="B181" s="3"/>
      <c r="E181" s="3"/>
      <c r="F181" s="3"/>
      <c r="H181" s="10"/>
      <c r="I181" s="3"/>
      <c r="K181" s="10"/>
      <c r="L181" s="3"/>
    </row>
    <row r="182">
      <c r="A182" s="3"/>
      <c r="B182" s="3"/>
      <c r="E182" s="3"/>
      <c r="F182" s="3"/>
      <c r="H182" s="10"/>
      <c r="I182" s="3"/>
      <c r="K182" s="10"/>
      <c r="L182" s="3"/>
    </row>
    <row r="183">
      <c r="A183" s="3"/>
      <c r="B183" s="3"/>
      <c r="E183" s="3"/>
      <c r="F183" s="3"/>
      <c r="H183" s="10"/>
      <c r="I183" s="3"/>
      <c r="K183" s="10"/>
      <c r="L183" s="3"/>
    </row>
    <row r="184">
      <c r="A184" s="3"/>
      <c r="B184" s="3"/>
      <c r="E184" s="3"/>
      <c r="F184" s="3"/>
      <c r="H184" s="10"/>
      <c r="I184" s="3"/>
      <c r="K184" s="10"/>
      <c r="L184" s="3"/>
    </row>
    <row r="185">
      <c r="A185" s="3"/>
      <c r="B185" s="3"/>
      <c r="E185" s="3"/>
      <c r="F185" s="3"/>
      <c r="H185" s="10"/>
      <c r="I185" s="3"/>
      <c r="K185" s="10"/>
      <c r="L185" s="3"/>
    </row>
    <row r="186">
      <c r="A186" s="3"/>
      <c r="B186" s="3"/>
      <c r="E186" s="3"/>
      <c r="F186" s="3"/>
      <c r="H186" s="10"/>
      <c r="I186" s="3"/>
      <c r="K186" s="10"/>
      <c r="L186" s="3"/>
    </row>
    <row r="187">
      <c r="A187" s="3"/>
      <c r="B187" s="3"/>
      <c r="E187" s="3"/>
      <c r="F187" s="3"/>
      <c r="H187" s="10"/>
      <c r="I187" s="3"/>
      <c r="K187" s="10"/>
      <c r="L187" s="3"/>
    </row>
    <row r="188">
      <c r="A188" s="3"/>
      <c r="B188" s="3"/>
      <c r="E188" s="3"/>
      <c r="F188" s="3"/>
      <c r="H188" s="10"/>
      <c r="I188" s="3"/>
      <c r="K188" s="10"/>
      <c r="L188" s="3"/>
    </row>
    <row r="189">
      <c r="A189" s="3"/>
      <c r="B189" s="3"/>
      <c r="E189" s="3"/>
      <c r="F189" s="3"/>
      <c r="H189" s="10"/>
      <c r="I189" s="3"/>
      <c r="K189" s="10"/>
      <c r="L189" s="3"/>
    </row>
    <row r="190">
      <c r="A190" s="3"/>
      <c r="B190" s="3"/>
      <c r="E190" s="3"/>
      <c r="F190" s="3"/>
      <c r="H190" s="10"/>
      <c r="I190" s="3"/>
      <c r="K190" s="10"/>
      <c r="L190" s="3"/>
    </row>
    <row r="191">
      <c r="A191" s="3"/>
      <c r="B191" s="3"/>
      <c r="E191" s="3"/>
      <c r="F191" s="3"/>
      <c r="H191" s="10"/>
      <c r="I191" s="3"/>
      <c r="K191" s="10"/>
      <c r="L191" s="3"/>
    </row>
    <row r="192">
      <c r="A192" s="3"/>
      <c r="B192" s="3"/>
      <c r="E192" s="3"/>
      <c r="F192" s="3"/>
      <c r="H192" s="10"/>
      <c r="I192" s="3"/>
      <c r="K192" s="10"/>
      <c r="L192" s="3"/>
    </row>
    <row r="193">
      <c r="A193" s="3"/>
      <c r="B193" s="3"/>
      <c r="E193" s="3"/>
      <c r="F193" s="3"/>
      <c r="H193" s="10"/>
      <c r="I193" s="3"/>
      <c r="K193" s="10"/>
      <c r="L193" s="3"/>
    </row>
    <row r="194">
      <c r="A194" s="3"/>
      <c r="B194" s="3"/>
      <c r="E194" s="3"/>
      <c r="F194" s="3"/>
      <c r="H194" s="10"/>
      <c r="I194" s="3"/>
      <c r="K194" s="10"/>
      <c r="L194" s="3"/>
    </row>
    <row r="195">
      <c r="A195" s="3"/>
      <c r="B195" s="3"/>
      <c r="E195" s="3"/>
      <c r="F195" s="3"/>
      <c r="H195" s="10"/>
      <c r="I195" s="3"/>
      <c r="K195" s="10"/>
      <c r="L195" s="3"/>
    </row>
    <row r="196">
      <c r="A196" s="3"/>
      <c r="B196" s="3"/>
      <c r="E196" s="3"/>
      <c r="F196" s="3"/>
      <c r="H196" s="10"/>
      <c r="I196" s="3"/>
      <c r="K196" s="10"/>
      <c r="L196" s="3"/>
    </row>
    <row r="197">
      <c r="A197" s="3"/>
      <c r="B197" s="3"/>
      <c r="E197" s="3"/>
      <c r="F197" s="3"/>
      <c r="H197" s="10"/>
      <c r="I197" s="3"/>
      <c r="K197" s="10"/>
      <c r="L197" s="3"/>
    </row>
    <row r="198">
      <c r="A198" s="3"/>
      <c r="B198" s="3"/>
      <c r="E198" s="3"/>
      <c r="F198" s="3"/>
      <c r="H198" s="10"/>
      <c r="I198" s="3"/>
      <c r="K198" s="10"/>
      <c r="L198" s="3"/>
    </row>
    <row r="199">
      <c r="A199" s="3"/>
      <c r="B199" s="3"/>
      <c r="E199" s="3"/>
      <c r="F199" s="3"/>
      <c r="H199" s="10"/>
      <c r="I199" s="3"/>
      <c r="K199" s="10"/>
      <c r="L199" s="3"/>
    </row>
    <row r="200">
      <c r="A200" s="3"/>
      <c r="B200" s="3"/>
      <c r="E200" s="3"/>
      <c r="F200" s="3"/>
      <c r="H200" s="10"/>
      <c r="I200" s="3"/>
      <c r="K200" s="10"/>
      <c r="L200" s="3"/>
    </row>
    <row r="201">
      <c r="A201" s="3"/>
      <c r="B201" s="3"/>
      <c r="E201" s="3"/>
      <c r="F201" s="3"/>
      <c r="H201" s="10"/>
      <c r="I201" s="3"/>
      <c r="K201" s="10"/>
      <c r="L201" s="3"/>
    </row>
    <row r="202">
      <c r="A202" s="3"/>
      <c r="B202" s="3"/>
      <c r="E202" s="3"/>
      <c r="F202" s="3"/>
      <c r="H202" s="10"/>
      <c r="I202" s="3"/>
      <c r="K202" s="10"/>
      <c r="L202" s="3"/>
    </row>
    <row r="203">
      <c r="A203" s="3"/>
      <c r="B203" s="3"/>
      <c r="E203" s="3"/>
      <c r="F203" s="3"/>
      <c r="H203" s="10"/>
      <c r="I203" s="3"/>
      <c r="K203" s="10"/>
      <c r="L203" s="3"/>
    </row>
    <row r="204">
      <c r="A204" s="3"/>
      <c r="B204" s="3"/>
      <c r="E204" s="3"/>
      <c r="F204" s="3"/>
      <c r="H204" s="10"/>
      <c r="I204" s="3"/>
      <c r="K204" s="10"/>
      <c r="L204" s="3"/>
    </row>
    <row r="205">
      <c r="A205" s="3"/>
      <c r="B205" s="3"/>
      <c r="E205" s="3"/>
      <c r="F205" s="3"/>
      <c r="H205" s="10"/>
      <c r="I205" s="3"/>
      <c r="K205" s="10"/>
      <c r="L205" s="3"/>
    </row>
    <row r="206">
      <c r="A206" s="3"/>
      <c r="B206" s="3"/>
      <c r="E206" s="3"/>
      <c r="F206" s="3"/>
      <c r="H206" s="10"/>
      <c r="I206" s="3"/>
      <c r="K206" s="10"/>
      <c r="L206" s="3"/>
    </row>
    <row r="207">
      <c r="A207" s="3"/>
      <c r="B207" s="3"/>
      <c r="E207" s="3"/>
      <c r="F207" s="3"/>
      <c r="H207" s="10"/>
      <c r="I207" s="3"/>
      <c r="K207" s="10"/>
      <c r="L207" s="3"/>
    </row>
    <row r="208">
      <c r="A208" s="3"/>
      <c r="B208" s="3"/>
      <c r="E208" s="3"/>
      <c r="F208" s="3"/>
      <c r="H208" s="10"/>
      <c r="I208" s="3"/>
      <c r="K208" s="10"/>
      <c r="L208" s="3"/>
    </row>
    <row r="209">
      <c r="A209" s="3"/>
      <c r="B209" s="3"/>
      <c r="E209" s="3"/>
      <c r="F209" s="3"/>
      <c r="H209" s="10"/>
      <c r="I209" s="3"/>
      <c r="K209" s="10"/>
      <c r="L209" s="3"/>
    </row>
    <row r="210">
      <c r="A210" s="3"/>
      <c r="B210" s="3"/>
      <c r="E210" s="3"/>
      <c r="F210" s="3"/>
      <c r="H210" s="10"/>
      <c r="I210" s="3"/>
      <c r="K210" s="10"/>
      <c r="L210" s="3"/>
    </row>
    <row r="211">
      <c r="A211" s="3"/>
      <c r="B211" s="3"/>
      <c r="E211" s="3"/>
      <c r="F211" s="3"/>
      <c r="H211" s="10"/>
      <c r="I211" s="3"/>
      <c r="K211" s="10"/>
      <c r="L211" s="3"/>
    </row>
    <row r="212">
      <c r="A212" s="3"/>
      <c r="B212" s="3"/>
      <c r="E212" s="3"/>
      <c r="F212" s="3"/>
      <c r="H212" s="10"/>
      <c r="I212" s="3"/>
      <c r="K212" s="10"/>
      <c r="L212" s="3"/>
    </row>
    <row r="213">
      <c r="A213" s="3"/>
      <c r="B213" s="3"/>
      <c r="E213" s="3"/>
      <c r="F213" s="3"/>
      <c r="H213" s="10"/>
      <c r="I213" s="3"/>
      <c r="K213" s="10"/>
      <c r="L213" s="3"/>
    </row>
    <row r="214">
      <c r="A214" s="3"/>
      <c r="B214" s="3"/>
      <c r="E214" s="3"/>
      <c r="F214" s="3"/>
      <c r="H214" s="10"/>
      <c r="I214" s="3"/>
      <c r="K214" s="10"/>
      <c r="L214" s="3"/>
    </row>
    <row r="215">
      <c r="A215" s="3"/>
      <c r="B215" s="3"/>
      <c r="E215" s="3"/>
      <c r="F215" s="3"/>
      <c r="H215" s="10"/>
      <c r="I215" s="3"/>
      <c r="K215" s="10"/>
      <c r="L215" s="3"/>
    </row>
    <row r="216">
      <c r="A216" s="3"/>
      <c r="B216" s="3"/>
      <c r="E216" s="3"/>
      <c r="F216" s="3"/>
      <c r="H216" s="10"/>
      <c r="I216" s="3"/>
      <c r="K216" s="10"/>
      <c r="L216" s="3"/>
    </row>
    <row r="217">
      <c r="A217" s="3"/>
      <c r="B217" s="3"/>
      <c r="E217" s="3"/>
      <c r="F217" s="3"/>
      <c r="H217" s="10"/>
      <c r="I217" s="3"/>
      <c r="K217" s="10"/>
      <c r="L217" s="3"/>
    </row>
    <row r="218">
      <c r="A218" s="3"/>
      <c r="B218" s="3"/>
      <c r="E218" s="3"/>
      <c r="F218" s="3"/>
      <c r="H218" s="10"/>
      <c r="I218" s="3"/>
      <c r="K218" s="10"/>
      <c r="L218" s="3"/>
    </row>
    <row r="219">
      <c r="A219" s="3"/>
      <c r="B219" s="3"/>
      <c r="E219" s="3"/>
      <c r="F219" s="3"/>
      <c r="H219" s="10"/>
      <c r="I219" s="3"/>
      <c r="K219" s="10"/>
      <c r="L219" s="3"/>
    </row>
    <row r="220">
      <c r="A220" s="3"/>
      <c r="B220" s="3"/>
      <c r="E220" s="3"/>
      <c r="F220" s="3"/>
      <c r="H220" s="10"/>
      <c r="I220" s="3"/>
      <c r="K220" s="10"/>
      <c r="L220" s="3"/>
    </row>
    <row r="221">
      <c r="A221" s="3"/>
      <c r="B221" s="3"/>
      <c r="E221" s="3"/>
      <c r="F221" s="3"/>
      <c r="H221" s="10"/>
      <c r="I221" s="3"/>
      <c r="K221" s="10"/>
      <c r="L221" s="3"/>
    </row>
    <row r="222">
      <c r="A222" s="3"/>
      <c r="B222" s="3"/>
      <c r="E222" s="3"/>
      <c r="F222" s="3"/>
      <c r="H222" s="10"/>
      <c r="I222" s="3"/>
      <c r="K222" s="10"/>
      <c r="L222" s="3"/>
    </row>
    <row r="223">
      <c r="A223" s="3"/>
      <c r="B223" s="3"/>
      <c r="E223" s="3"/>
      <c r="F223" s="3"/>
      <c r="H223" s="10"/>
      <c r="I223" s="3"/>
      <c r="K223" s="10"/>
      <c r="L223" s="3"/>
    </row>
    <row r="224">
      <c r="A224" s="3"/>
      <c r="B224" s="3"/>
      <c r="E224" s="3"/>
      <c r="F224" s="3"/>
      <c r="H224" s="10"/>
      <c r="I224" s="3"/>
      <c r="K224" s="10"/>
      <c r="L224" s="3"/>
    </row>
    <row r="225">
      <c r="A225" s="3"/>
      <c r="B225" s="3"/>
      <c r="E225" s="3"/>
      <c r="F225" s="3"/>
      <c r="H225" s="10"/>
      <c r="I225" s="3"/>
      <c r="K225" s="10"/>
      <c r="L225" s="3"/>
    </row>
    <row r="226">
      <c r="A226" s="3"/>
      <c r="B226" s="3"/>
      <c r="E226" s="3"/>
      <c r="F226" s="3"/>
      <c r="H226" s="10"/>
      <c r="I226" s="3"/>
      <c r="K226" s="10"/>
      <c r="L226" s="3"/>
    </row>
    <row r="227">
      <c r="A227" s="3"/>
      <c r="B227" s="3"/>
      <c r="E227" s="3"/>
      <c r="F227" s="3"/>
      <c r="H227" s="10"/>
      <c r="I227" s="3"/>
      <c r="K227" s="10"/>
      <c r="L227" s="3"/>
    </row>
    <row r="228">
      <c r="A228" s="3"/>
      <c r="B228" s="3"/>
      <c r="E228" s="3"/>
      <c r="F228" s="3"/>
      <c r="H228" s="10"/>
      <c r="I228" s="3"/>
      <c r="K228" s="10"/>
      <c r="L228" s="3"/>
    </row>
    <row r="229">
      <c r="A229" s="3"/>
      <c r="B229" s="3"/>
      <c r="E229" s="3"/>
      <c r="F229" s="3"/>
      <c r="H229" s="10"/>
      <c r="I229" s="3"/>
      <c r="K229" s="10"/>
      <c r="L229" s="3"/>
    </row>
    <row r="230">
      <c r="A230" s="3"/>
      <c r="B230" s="3"/>
      <c r="E230" s="3"/>
      <c r="F230" s="3"/>
      <c r="H230" s="10"/>
      <c r="I230" s="3"/>
      <c r="K230" s="10"/>
      <c r="L230" s="3"/>
    </row>
    <row r="231">
      <c r="A231" s="3"/>
      <c r="B231" s="3"/>
      <c r="E231" s="3"/>
      <c r="F231" s="3"/>
      <c r="H231" s="10"/>
      <c r="I231" s="3"/>
      <c r="K231" s="10"/>
      <c r="L231" s="3"/>
    </row>
    <row r="232">
      <c r="A232" s="3"/>
      <c r="B232" s="3"/>
      <c r="E232" s="3"/>
      <c r="F232" s="3"/>
      <c r="H232" s="10"/>
      <c r="I232" s="3"/>
      <c r="K232" s="10"/>
      <c r="L232" s="3"/>
    </row>
    <row r="233">
      <c r="A233" s="3"/>
      <c r="B233" s="3"/>
      <c r="E233" s="3"/>
      <c r="F233" s="3"/>
      <c r="H233" s="10"/>
      <c r="I233" s="3"/>
      <c r="K233" s="10"/>
      <c r="L233" s="3"/>
    </row>
    <row r="234">
      <c r="A234" s="3"/>
      <c r="B234" s="3"/>
      <c r="E234" s="3"/>
      <c r="F234" s="3"/>
      <c r="H234" s="10"/>
      <c r="I234" s="3"/>
      <c r="K234" s="10"/>
      <c r="L234" s="3"/>
    </row>
    <row r="235">
      <c r="A235" s="3"/>
      <c r="B235" s="3"/>
      <c r="E235" s="3"/>
      <c r="F235" s="3"/>
      <c r="H235" s="10"/>
      <c r="I235" s="3"/>
      <c r="K235" s="10"/>
      <c r="L235" s="3"/>
    </row>
    <row r="236">
      <c r="A236" s="3"/>
      <c r="B236" s="3"/>
      <c r="E236" s="3"/>
      <c r="F236" s="3"/>
      <c r="H236" s="10"/>
      <c r="I236" s="3"/>
      <c r="K236" s="10"/>
      <c r="L236" s="3"/>
    </row>
    <row r="237">
      <c r="A237" s="3"/>
      <c r="B237" s="3"/>
      <c r="E237" s="3"/>
      <c r="F237" s="3"/>
      <c r="H237" s="10"/>
      <c r="I237" s="3"/>
      <c r="K237" s="10"/>
      <c r="L237" s="3"/>
    </row>
    <row r="238">
      <c r="A238" s="3"/>
      <c r="B238" s="3"/>
      <c r="E238" s="3"/>
      <c r="F238" s="3"/>
      <c r="H238" s="10"/>
      <c r="I238" s="3"/>
      <c r="K238" s="10"/>
      <c r="L238" s="3"/>
    </row>
    <row r="239">
      <c r="A239" s="3"/>
      <c r="B239" s="3"/>
      <c r="E239" s="3"/>
      <c r="F239" s="3"/>
      <c r="H239" s="10"/>
      <c r="I239" s="3"/>
      <c r="K239" s="10"/>
      <c r="L239" s="3"/>
    </row>
    <row r="240">
      <c r="A240" s="3"/>
      <c r="B240" s="3"/>
      <c r="E240" s="3"/>
      <c r="F240" s="3"/>
      <c r="H240" s="10"/>
      <c r="I240" s="3"/>
      <c r="K240" s="10"/>
      <c r="L240" s="3"/>
    </row>
    <row r="241">
      <c r="A241" s="3"/>
      <c r="B241" s="3"/>
      <c r="E241" s="3"/>
      <c r="F241" s="3"/>
      <c r="H241" s="10"/>
      <c r="I241" s="3"/>
      <c r="K241" s="10"/>
      <c r="L241" s="3"/>
    </row>
    <row r="242">
      <c r="A242" s="3"/>
      <c r="B242" s="3"/>
      <c r="E242" s="3"/>
      <c r="F242" s="3"/>
      <c r="H242" s="10"/>
      <c r="I242" s="3"/>
      <c r="K242" s="10"/>
      <c r="L242" s="3"/>
    </row>
    <row r="243">
      <c r="A243" s="3"/>
      <c r="B243" s="3"/>
      <c r="E243" s="3"/>
      <c r="F243" s="3"/>
      <c r="H243" s="10"/>
      <c r="I243" s="3"/>
      <c r="K243" s="10"/>
      <c r="L243" s="3"/>
    </row>
    <row r="244">
      <c r="A244" s="3"/>
      <c r="B244" s="3"/>
      <c r="E244" s="3"/>
      <c r="F244" s="3"/>
      <c r="H244" s="10"/>
      <c r="I244" s="3"/>
      <c r="K244" s="10"/>
      <c r="L244" s="3"/>
    </row>
    <row r="245">
      <c r="A245" s="3"/>
      <c r="B245" s="3"/>
      <c r="E245" s="3"/>
      <c r="F245" s="3"/>
      <c r="H245" s="10"/>
      <c r="I245" s="3"/>
      <c r="K245" s="10"/>
      <c r="L245" s="3"/>
    </row>
    <row r="246">
      <c r="A246" s="3"/>
      <c r="B246" s="3"/>
      <c r="E246" s="3"/>
      <c r="F246" s="3"/>
      <c r="H246" s="10"/>
      <c r="I246" s="3"/>
      <c r="K246" s="10"/>
      <c r="L246" s="3"/>
    </row>
    <row r="247">
      <c r="A247" s="3"/>
      <c r="B247" s="3"/>
      <c r="E247" s="3"/>
      <c r="F247" s="3"/>
      <c r="H247" s="10"/>
      <c r="I247" s="3"/>
      <c r="K247" s="10"/>
      <c r="L247" s="3"/>
    </row>
    <row r="248">
      <c r="A248" s="3"/>
      <c r="B248" s="3"/>
      <c r="E248" s="3"/>
      <c r="F248" s="3"/>
      <c r="H248" s="10"/>
      <c r="I248" s="3"/>
      <c r="K248" s="10"/>
      <c r="L248" s="3"/>
    </row>
    <row r="249">
      <c r="A249" s="3"/>
      <c r="B249" s="3"/>
      <c r="E249" s="3"/>
      <c r="F249" s="3"/>
      <c r="H249" s="10"/>
      <c r="I249" s="3"/>
      <c r="K249" s="10"/>
      <c r="L249" s="3"/>
    </row>
    <row r="250">
      <c r="A250" s="3"/>
      <c r="B250" s="3"/>
      <c r="E250" s="3"/>
      <c r="F250" s="3"/>
      <c r="H250" s="10"/>
      <c r="I250" s="3"/>
      <c r="K250" s="10"/>
      <c r="L250" s="3"/>
    </row>
    <row r="251">
      <c r="A251" s="3"/>
      <c r="B251" s="3"/>
      <c r="E251" s="3"/>
      <c r="F251" s="3"/>
      <c r="H251" s="10"/>
      <c r="I251" s="3"/>
      <c r="K251" s="10"/>
      <c r="L251" s="3"/>
    </row>
    <row r="252">
      <c r="A252" s="3"/>
      <c r="B252" s="3"/>
      <c r="E252" s="3"/>
      <c r="F252" s="3"/>
      <c r="H252" s="10"/>
      <c r="I252" s="3"/>
      <c r="K252" s="10"/>
      <c r="L252" s="3"/>
    </row>
    <row r="253">
      <c r="A253" s="3"/>
      <c r="B253" s="3"/>
      <c r="E253" s="3"/>
      <c r="F253" s="3"/>
      <c r="H253" s="10"/>
      <c r="I253" s="3"/>
      <c r="K253" s="10"/>
      <c r="L253" s="3"/>
    </row>
    <row r="254">
      <c r="A254" s="3"/>
      <c r="B254" s="3"/>
      <c r="E254" s="3"/>
      <c r="F254" s="3"/>
      <c r="H254" s="10"/>
      <c r="I254" s="3"/>
      <c r="K254" s="10"/>
      <c r="L254" s="3"/>
    </row>
    <row r="255">
      <c r="A255" s="3"/>
      <c r="B255" s="3"/>
      <c r="E255" s="3"/>
      <c r="F255" s="3"/>
      <c r="H255" s="10"/>
      <c r="I255" s="3"/>
      <c r="K255" s="10"/>
      <c r="L255" s="3"/>
    </row>
    <row r="256">
      <c r="A256" s="3"/>
      <c r="B256" s="3"/>
      <c r="E256" s="3"/>
      <c r="F256" s="3"/>
      <c r="H256" s="10"/>
      <c r="I256" s="3"/>
      <c r="K256" s="10"/>
      <c r="L256" s="3"/>
    </row>
    <row r="257">
      <c r="A257" s="3"/>
      <c r="B257" s="3"/>
      <c r="E257" s="3"/>
      <c r="F257" s="3"/>
      <c r="H257" s="10"/>
      <c r="I257" s="3"/>
      <c r="K257" s="10"/>
      <c r="L257" s="3"/>
    </row>
    <row r="258">
      <c r="A258" s="3"/>
      <c r="B258" s="3"/>
      <c r="E258" s="3"/>
      <c r="F258" s="3"/>
      <c r="H258" s="10"/>
      <c r="I258" s="3"/>
      <c r="K258" s="10"/>
      <c r="L258" s="3"/>
    </row>
    <row r="259">
      <c r="A259" s="3"/>
      <c r="B259" s="3"/>
      <c r="E259" s="3"/>
      <c r="F259" s="3"/>
      <c r="H259" s="10"/>
      <c r="I259" s="3"/>
      <c r="K259" s="10"/>
      <c r="L259" s="3"/>
    </row>
    <row r="260">
      <c r="A260" s="3"/>
      <c r="B260" s="3"/>
      <c r="E260" s="3"/>
      <c r="F260" s="3"/>
      <c r="H260" s="10"/>
      <c r="I260" s="3"/>
      <c r="K260" s="10"/>
      <c r="L260" s="3"/>
    </row>
    <row r="261">
      <c r="A261" s="3"/>
      <c r="B261" s="3"/>
      <c r="E261" s="3"/>
      <c r="F261" s="3"/>
      <c r="H261" s="10"/>
      <c r="I261" s="3"/>
      <c r="K261" s="10"/>
      <c r="L261" s="3"/>
    </row>
    <row r="262">
      <c r="A262" s="3"/>
      <c r="B262" s="3"/>
      <c r="E262" s="3"/>
      <c r="F262" s="3"/>
      <c r="H262" s="10"/>
      <c r="I262" s="3"/>
      <c r="K262" s="10"/>
      <c r="L262" s="3"/>
    </row>
    <row r="263">
      <c r="A263" s="3"/>
      <c r="B263" s="3"/>
      <c r="E263" s="3"/>
      <c r="F263" s="3"/>
      <c r="H263" s="10"/>
      <c r="I263" s="3"/>
      <c r="K263" s="10"/>
      <c r="L263" s="3"/>
    </row>
    <row r="264">
      <c r="A264" s="3"/>
      <c r="B264" s="3"/>
      <c r="E264" s="3"/>
      <c r="F264" s="3"/>
      <c r="H264" s="10"/>
      <c r="I264" s="3"/>
      <c r="K264" s="10"/>
      <c r="L264" s="3"/>
    </row>
    <row r="265">
      <c r="A265" s="3"/>
      <c r="B265" s="3"/>
      <c r="E265" s="3"/>
      <c r="F265" s="3"/>
      <c r="H265" s="10"/>
      <c r="I265" s="3"/>
      <c r="K265" s="10"/>
      <c r="L265" s="3"/>
    </row>
    <row r="266">
      <c r="A266" s="3"/>
      <c r="B266" s="3"/>
      <c r="E266" s="3"/>
      <c r="F266" s="3"/>
      <c r="H266" s="10"/>
      <c r="I266" s="3"/>
      <c r="K266" s="10"/>
      <c r="L266" s="3"/>
    </row>
    <row r="267">
      <c r="A267" s="3"/>
      <c r="B267" s="3"/>
      <c r="E267" s="3"/>
      <c r="F267" s="3"/>
      <c r="H267" s="10"/>
      <c r="I267" s="3"/>
      <c r="K267" s="10"/>
      <c r="L267" s="3"/>
    </row>
    <row r="268">
      <c r="A268" s="3"/>
      <c r="B268" s="3"/>
      <c r="E268" s="3"/>
      <c r="F268" s="3"/>
      <c r="H268" s="10"/>
      <c r="I268" s="3"/>
      <c r="K268" s="10"/>
      <c r="L268" s="3"/>
    </row>
    <row r="269">
      <c r="A269" s="3"/>
      <c r="B269" s="3"/>
      <c r="E269" s="3"/>
      <c r="F269" s="3"/>
      <c r="H269" s="10"/>
      <c r="I269" s="3"/>
      <c r="K269" s="10"/>
      <c r="L269" s="3"/>
    </row>
    <row r="270">
      <c r="A270" s="3"/>
      <c r="B270" s="3"/>
      <c r="E270" s="3"/>
      <c r="F270" s="3"/>
      <c r="H270" s="10"/>
      <c r="I270" s="3"/>
      <c r="K270" s="10"/>
      <c r="L270" s="3"/>
    </row>
    <row r="271">
      <c r="A271" s="3"/>
      <c r="B271" s="3"/>
      <c r="E271" s="3"/>
      <c r="F271" s="3"/>
      <c r="H271" s="10"/>
      <c r="I271" s="3"/>
      <c r="K271" s="10"/>
      <c r="L271" s="3"/>
    </row>
    <row r="272">
      <c r="A272" s="3"/>
      <c r="B272" s="3"/>
      <c r="E272" s="3"/>
      <c r="F272" s="3"/>
      <c r="H272" s="10"/>
      <c r="I272" s="3"/>
      <c r="K272" s="10"/>
      <c r="L272" s="3"/>
    </row>
    <row r="273">
      <c r="A273" s="3"/>
      <c r="B273" s="3"/>
      <c r="E273" s="3"/>
      <c r="F273" s="3"/>
      <c r="H273" s="10"/>
      <c r="I273" s="3"/>
      <c r="K273" s="10"/>
      <c r="L273" s="3"/>
    </row>
    <row r="274">
      <c r="A274" s="3"/>
      <c r="B274" s="3"/>
      <c r="E274" s="3"/>
      <c r="F274" s="3"/>
      <c r="H274" s="10"/>
      <c r="I274" s="3"/>
      <c r="K274" s="10"/>
      <c r="L274" s="3"/>
    </row>
    <row r="275">
      <c r="A275" s="3"/>
      <c r="B275" s="3"/>
      <c r="E275" s="3"/>
      <c r="F275" s="3"/>
      <c r="H275" s="10"/>
      <c r="I275" s="3"/>
      <c r="K275" s="10"/>
      <c r="L275" s="3"/>
    </row>
    <row r="276">
      <c r="A276" s="3"/>
      <c r="B276" s="3"/>
      <c r="E276" s="3"/>
      <c r="F276" s="3"/>
      <c r="H276" s="10"/>
      <c r="I276" s="3"/>
      <c r="K276" s="10"/>
      <c r="L276" s="3"/>
    </row>
    <row r="277">
      <c r="A277" s="3"/>
      <c r="B277" s="3"/>
      <c r="E277" s="3"/>
      <c r="F277" s="3"/>
      <c r="H277" s="10"/>
      <c r="I277" s="3"/>
      <c r="K277" s="10"/>
      <c r="L277" s="3"/>
    </row>
    <row r="278">
      <c r="A278" s="3"/>
      <c r="B278" s="3"/>
      <c r="E278" s="3"/>
      <c r="F278" s="3"/>
      <c r="H278" s="10"/>
      <c r="I278" s="3"/>
      <c r="K278" s="10"/>
      <c r="L278" s="3"/>
    </row>
    <row r="279">
      <c r="A279" s="3"/>
      <c r="B279" s="3"/>
      <c r="E279" s="3"/>
      <c r="F279" s="3"/>
      <c r="H279" s="10"/>
      <c r="I279" s="3"/>
      <c r="K279" s="10"/>
      <c r="L279" s="3"/>
    </row>
    <row r="280">
      <c r="A280" s="3"/>
      <c r="B280" s="3"/>
      <c r="E280" s="3"/>
      <c r="F280" s="3"/>
      <c r="H280" s="10"/>
      <c r="I280" s="3"/>
      <c r="K280" s="10"/>
      <c r="L280" s="3"/>
    </row>
    <row r="281">
      <c r="A281" s="3"/>
      <c r="B281" s="3"/>
      <c r="E281" s="3"/>
      <c r="F281" s="3"/>
      <c r="H281" s="10"/>
      <c r="I281" s="3"/>
      <c r="K281" s="10"/>
      <c r="L281" s="3"/>
    </row>
    <row r="282">
      <c r="A282" s="3"/>
      <c r="B282" s="3"/>
      <c r="E282" s="3"/>
      <c r="F282" s="3"/>
      <c r="H282" s="10"/>
      <c r="I282" s="3"/>
      <c r="K282" s="10"/>
      <c r="L282" s="3"/>
    </row>
    <row r="283">
      <c r="A283" s="3"/>
      <c r="B283" s="3"/>
      <c r="E283" s="3"/>
      <c r="F283" s="3"/>
      <c r="H283" s="10"/>
      <c r="I283" s="3"/>
      <c r="K283" s="10"/>
      <c r="L283" s="3"/>
    </row>
    <row r="284">
      <c r="A284" s="3"/>
      <c r="B284" s="3"/>
      <c r="E284" s="3"/>
      <c r="F284" s="3"/>
      <c r="H284" s="10"/>
      <c r="I284" s="3"/>
      <c r="K284" s="10"/>
      <c r="L284" s="3"/>
    </row>
    <row r="285">
      <c r="A285" s="3"/>
      <c r="B285" s="3"/>
      <c r="E285" s="3"/>
      <c r="F285" s="3"/>
      <c r="H285" s="10"/>
      <c r="I285" s="3"/>
      <c r="K285" s="10"/>
      <c r="L285" s="3"/>
    </row>
    <row r="286">
      <c r="A286" s="3"/>
      <c r="B286" s="3"/>
      <c r="E286" s="3"/>
      <c r="F286" s="3"/>
      <c r="H286" s="10"/>
      <c r="I286" s="3"/>
      <c r="K286" s="10"/>
      <c r="L286" s="3"/>
    </row>
    <row r="287">
      <c r="A287" s="3"/>
      <c r="B287" s="3"/>
      <c r="E287" s="3"/>
      <c r="F287" s="3"/>
      <c r="H287" s="10"/>
      <c r="I287" s="3"/>
      <c r="K287" s="10"/>
      <c r="L287" s="3"/>
    </row>
    <row r="288">
      <c r="A288" s="3"/>
      <c r="B288" s="3"/>
      <c r="E288" s="3"/>
      <c r="F288" s="3"/>
      <c r="H288" s="10"/>
      <c r="I288" s="3"/>
      <c r="K288" s="10"/>
      <c r="L288" s="3"/>
    </row>
    <row r="289">
      <c r="A289" s="3"/>
      <c r="B289" s="3"/>
      <c r="E289" s="3"/>
      <c r="F289" s="3"/>
      <c r="H289" s="10"/>
      <c r="I289" s="3"/>
      <c r="K289" s="10"/>
      <c r="L289" s="3"/>
    </row>
    <row r="290">
      <c r="A290" s="3"/>
      <c r="B290" s="3"/>
      <c r="E290" s="3"/>
      <c r="F290" s="3"/>
      <c r="H290" s="10"/>
      <c r="I290" s="3"/>
      <c r="K290" s="10"/>
      <c r="L290" s="3"/>
    </row>
    <row r="291">
      <c r="A291" s="3"/>
      <c r="B291" s="3"/>
      <c r="E291" s="3"/>
      <c r="F291" s="3"/>
      <c r="H291" s="10"/>
      <c r="I291" s="3"/>
      <c r="K291" s="10"/>
      <c r="L291" s="3"/>
    </row>
    <row r="292">
      <c r="A292" s="3"/>
      <c r="B292" s="3"/>
      <c r="E292" s="3"/>
      <c r="F292" s="3"/>
      <c r="H292" s="10"/>
      <c r="I292" s="3"/>
      <c r="K292" s="10"/>
      <c r="L292" s="3"/>
    </row>
    <row r="293">
      <c r="A293" s="3"/>
      <c r="B293" s="3"/>
      <c r="E293" s="3"/>
      <c r="F293" s="3"/>
      <c r="H293" s="10"/>
      <c r="I293" s="3"/>
      <c r="K293" s="10"/>
      <c r="L293" s="3"/>
    </row>
    <row r="294">
      <c r="A294" s="3"/>
      <c r="B294" s="3"/>
      <c r="E294" s="3"/>
      <c r="F294" s="3"/>
      <c r="H294" s="10"/>
      <c r="I294" s="3"/>
      <c r="K294" s="10"/>
      <c r="L294" s="3"/>
    </row>
    <row r="295">
      <c r="A295" s="3"/>
      <c r="B295" s="3"/>
      <c r="E295" s="3"/>
      <c r="F295" s="3"/>
      <c r="H295" s="10"/>
      <c r="I295" s="3"/>
      <c r="K295" s="10"/>
      <c r="L295" s="3"/>
    </row>
    <row r="296">
      <c r="A296" s="3"/>
      <c r="B296" s="3"/>
      <c r="E296" s="3"/>
      <c r="F296" s="3"/>
      <c r="H296" s="10"/>
      <c r="I296" s="3"/>
      <c r="K296" s="10"/>
      <c r="L296" s="3"/>
    </row>
    <row r="297">
      <c r="A297" s="3"/>
      <c r="B297" s="3"/>
      <c r="E297" s="3"/>
      <c r="F297" s="3"/>
      <c r="H297" s="10"/>
      <c r="I297" s="3"/>
      <c r="K297" s="10"/>
      <c r="L297" s="3"/>
    </row>
    <row r="298">
      <c r="A298" s="3"/>
      <c r="B298" s="3"/>
      <c r="E298" s="3"/>
      <c r="F298" s="3"/>
      <c r="H298" s="10"/>
      <c r="I298" s="3"/>
      <c r="K298" s="10"/>
      <c r="L298" s="3"/>
    </row>
    <row r="299">
      <c r="A299" s="3"/>
      <c r="B299" s="3"/>
      <c r="E299" s="3"/>
      <c r="F299" s="3"/>
      <c r="H299" s="10"/>
      <c r="I299" s="3"/>
      <c r="K299" s="10"/>
      <c r="L299" s="3"/>
    </row>
    <row r="300">
      <c r="A300" s="3"/>
      <c r="B300" s="3"/>
      <c r="E300" s="3"/>
      <c r="F300" s="3"/>
      <c r="H300" s="10"/>
      <c r="I300" s="3"/>
      <c r="K300" s="10"/>
      <c r="L300" s="3"/>
    </row>
    <row r="301">
      <c r="A301" s="3"/>
      <c r="B301" s="3"/>
      <c r="E301" s="3"/>
      <c r="F301" s="3"/>
      <c r="H301" s="10"/>
      <c r="I301" s="3"/>
      <c r="K301" s="10"/>
      <c r="L301" s="3"/>
    </row>
    <row r="302">
      <c r="A302" s="3"/>
      <c r="B302" s="3"/>
      <c r="E302" s="3"/>
      <c r="F302" s="3"/>
      <c r="H302" s="10"/>
      <c r="I302" s="3"/>
      <c r="K302" s="10"/>
      <c r="L302" s="3"/>
    </row>
    <row r="303">
      <c r="A303" s="3"/>
      <c r="B303" s="3"/>
      <c r="E303" s="3"/>
      <c r="F303" s="3"/>
      <c r="H303" s="10"/>
      <c r="I303" s="3"/>
      <c r="K303" s="10"/>
      <c r="L303" s="3"/>
    </row>
    <row r="304">
      <c r="A304" s="3"/>
      <c r="B304" s="3"/>
      <c r="E304" s="3"/>
      <c r="F304" s="3"/>
      <c r="H304" s="10"/>
      <c r="I304" s="3"/>
      <c r="K304" s="10"/>
      <c r="L304" s="3"/>
    </row>
    <row r="305">
      <c r="A305" s="3"/>
      <c r="B305" s="3"/>
      <c r="E305" s="3"/>
      <c r="F305" s="3"/>
      <c r="H305" s="10"/>
      <c r="I305" s="3"/>
      <c r="K305" s="10"/>
      <c r="L305" s="3"/>
    </row>
    <row r="306">
      <c r="A306" s="3"/>
      <c r="B306" s="3"/>
      <c r="E306" s="3"/>
      <c r="F306" s="3"/>
      <c r="H306" s="10"/>
      <c r="I306" s="3"/>
      <c r="K306" s="10"/>
      <c r="L306" s="3"/>
    </row>
    <row r="307">
      <c r="A307" s="3"/>
      <c r="B307" s="3"/>
      <c r="E307" s="3"/>
      <c r="F307" s="3"/>
      <c r="H307" s="10"/>
      <c r="I307" s="3"/>
      <c r="K307" s="10"/>
      <c r="L307" s="3"/>
    </row>
    <row r="308">
      <c r="A308" s="3"/>
      <c r="B308" s="3"/>
      <c r="E308" s="3"/>
      <c r="F308" s="3"/>
      <c r="H308" s="10"/>
      <c r="I308" s="3"/>
      <c r="K308" s="10"/>
      <c r="L308" s="3"/>
    </row>
    <row r="309">
      <c r="A309" s="3"/>
      <c r="B309" s="3"/>
      <c r="E309" s="3"/>
      <c r="F309" s="3"/>
      <c r="H309" s="10"/>
      <c r="I309" s="3"/>
      <c r="K309" s="10"/>
      <c r="L309" s="3"/>
    </row>
    <row r="310">
      <c r="A310" s="3"/>
      <c r="B310" s="3"/>
      <c r="E310" s="3"/>
      <c r="F310" s="3"/>
      <c r="H310" s="10"/>
      <c r="I310" s="3"/>
      <c r="K310" s="10"/>
      <c r="L310" s="3"/>
    </row>
    <row r="311">
      <c r="A311" s="3"/>
      <c r="B311" s="3"/>
      <c r="E311" s="3"/>
      <c r="F311" s="3"/>
      <c r="H311" s="10"/>
      <c r="I311" s="3"/>
      <c r="K311" s="10"/>
      <c r="L311" s="3"/>
    </row>
    <row r="312">
      <c r="A312" s="3"/>
      <c r="B312" s="3"/>
      <c r="E312" s="3"/>
      <c r="F312" s="3"/>
      <c r="H312" s="10"/>
      <c r="I312" s="3"/>
      <c r="K312" s="10"/>
      <c r="L312" s="3"/>
    </row>
    <row r="313">
      <c r="A313" s="3"/>
      <c r="B313" s="3"/>
      <c r="E313" s="3"/>
      <c r="F313" s="3"/>
      <c r="H313" s="10"/>
      <c r="I313" s="3"/>
      <c r="K313" s="10"/>
      <c r="L313" s="3"/>
    </row>
    <row r="314">
      <c r="A314" s="3"/>
      <c r="B314" s="3"/>
      <c r="E314" s="3"/>
      <c r="F314" s="3"/>
      <c r="H314" s="10"/>
      <c r="I314" s="3"/>
      <c r="K314" s="10"/>
      <c r="L314" s="3"/>
    </row>
    <row r="315">
      <c r="A315" s="3"/>
      <c r="B315" s="3"/>
      <c r="E315" s="3"/>
      <c r="F315" s="3"/>
      <c r="H315" s="10"/>
      <c r="I315" s="3"/>
      <c r="K315" s="10"/>
      <c r="L315" s="3"/>
    </row>
    <row r="316">
      <c r="A316" s="3"/>
      <c r="B316" s="3"/>
      <c r="E316" s="3"/>
      <c r="F316" s="3"/>
      <c r="H316" s="10"/>
      <c r="I316" s="3"/>
      <c r="K316" s="10"/>
      <c r="L316" s="3"/>
    </row>
    <row r="317">
      <c r="A317" s="3"/>
      <c r="B317" s="3"/>
      <c r="E317" s="3"/>
      <c r="F317" s="3"/>
      <c r="H317" s="10"/>
      <c r="I317" s="3"/>
      <c r="K317" s="10"/>
      <c r="L317" s="3"/>
    </row>
    <row r="318">
      <c r="A318" s="3"/>
      <c r="B318" s="3"/>
      <c r="E318" s="3"/>
      <c r="F318" s="3"/>
      <c r="H318" s="10"/>
      <c r="I318" s="3"/>
      <c r="K318" s="10"/>
      <c r="L318" s="3"/>
    </row>
    <row r="319">
      <c r="A319" s="3"/>
      <c r="B319" s="3"/>
      <c r="E319" s="3"/>
      <c r="F319" s="3"/>
      <c r="H319" s="10"/>
      <c r="I319" s="3"/>
      <c r="K319" s="10"/>
      <c r="L319" s="3"/>
    </row>
    <row r="320">
      <c r="A320" s="3"/>
      <c r="B320" s="3"/>
      <c r="E320" s="3"/>
      <c r="F320" s="3"/>
      <c r="H320" s="10"/>
      <c r="I320" s="3"/>
      <c r="K320" s="10"/>
      <c r="L320" s="3"/>
    </row>
    <row r="321">
      <c r="A321" s="3"/>
      <c r="B321" s="3"/>
      <c r="E321" s="3"/>
      <c r="F321" s="3"/>
      <c r="H321" s="10"/>
      <c r="I321" s="3"/>
      <c r="K321" s="10"/>
      <c r="L321" s="3"/>
    </row>
    <row r="322">
      <c r="A322" s="3"/>
      <c r="B322" s="3"/>
      <c r="E322" s="3"/>
      <c r="F322" s="3"/>
      <c r="H322" s="10"/>
      <c r="I322" s="3"/>
      <c r="K322" s="10"/>
      <c r="L322" s="3"/>
    </row>
    <row r="323">
      <c r="A323" s="3"/>
      <c r="B323" s="3"/>
      <c r="E323" s="3"/>
      <c r="F323" s="3"/>
      <c r="H323" s="10"/>
      <c r="I323" s="3"/>
      <c r="K323" s="10"/>
      <c r="L323" s="3"/>
    </row>
    <row r="324">
      <c r="A324" s="3"/>
      <c r="B324" s="3"/>
      <c r="E324" s="3"/>
      <c r="F324" s="3"/>
      <c r="H324" s="10"/>
      <c r="I324" s="3"/>
      <c r="K324" s="10"/>
      <c r="L324" s="3"/>
    </row>
    <row r="325">
      <c r="A325" s="3"/>
      <c r="B325" s="3"/>
      <c r="E325" s="3"/>
      <c r="F325" s="3"/>
      <c r="H325" s="10"/>
      <c r="I325" s="3"/>
      <c r="K325" s="10"/>
      <c r="L325" s="3"/>
    </row>
    <row r="326">
      <c r="A326" s="3"/>
      <c r="B326" s="3"/>
      <c r="E326" s="3"/>
      <c r="F326" s="3"/>
      <c r="H326" s="10"/>
      <c r="I326" s="3"/>
      <c r="K326" s="10"/>
      <c r="L326" s="3"/>
    </row>
    <row r="327">
      <c r="A327" s="3"/>
      <c r="B327" s="3"/>
      <c r="E327" s="3"/>
      <c r="F327" s="3"/>
      <c r="H327" s="10"/>
      <c r="I327" s="3"/>
      <c r="K327" s="10"/>
      <c r="L327" s="3"/>
    </row>
    <row r="328">
      <c r="A328" s="3"/>
      <c r="B328" s="3"/>
      <c r="E328" s="3"/>
      <c r="F328" s="3"/>
      <c r="H328" s="10"/>
      <c r="I328" s="3"/>
      <c r="K328" s="10"/>
      <c r="L328" s="3"/>
    </row>
    <row r="329">
      <c r="A329" s="3"/>
      <c r="B329" s="3"/>
      <c r="E329" s="3"/>
      <c r="F329" s="3"/>
      <c r="H329" s="10"/>
      <c r="I329" s="3"/>
      <c r="K329" s="10"/>
      <c r="L329" s="3"/>
    </row>
    <row r="330">
      <c r="A330" s="3"/>
      <c r="B330" s="3"/>
      <c r="E330" s="3"/>
      <c r="F330" s="3"/>
      <c r="H330" s="10"/>
      <c r="I330" s="3"/>
      <c r="K330" s="10"/>
      <c r="L330" s="3"/>
    </row>
    <row r="331">
      <c r="A331" s="3"/>
      <c r="B331" s="3"/>
      <c r="E331" s="3"/>
      <c r="F331" s="3"/>
      <c r="H331" s="10"/>
      <c r="I331" s="3"/>
      <c r="K331" s="10"/>
      <c r="L331" s="3"/>
    </row>
    <row r="332">
      <c r="A332" s="3"/>
      <c r="B332" s="3"/>
      <c r="E332" s="3"/>
      <c r="F332" s="3"/>
      <c r="H332" s="10"/>
      <c r="I332" s="3"/>
      <c r="K332" s="10"/>
      <c r="L332" s="3"/>
    </row>
    <row r="333">
      <c r="A333" s="3"/>
      <c r="B333" s="3"/>
      <c r="E333" s="3"/>
      <c r="F333" s="3"/>
      <c r="H333" s="10"/>
      <c r="I333" s="3"/>
      <c r="K333" s="10"/>
      <c r="L333" s="3"/>
    </row>
    <row r="334">
      <c r="A334" s="3"/>
      <c r="B334" s="3"/>
      <c r="E334" s="3"/>
      <c r="F334" s="3"/>
      <c r="H334" s="10"/>
      <c r="I334" s="3"/>
      <c r="K334" s="10"/>
      <c r="L334" s="3"/>
    </row>
    <row r="335">
      <c r="A335" s="3"/>
      <c r="B335" s="3"/>
      <c r="E335" s="3"/>
      <c r="F335" s="3"/>
      <c r="H335" s="10"/>
      <c r="I335" s="3"/>
      <c r="K335" s="10"/>
      <c r="L335" s="3"/>
    </row>
    <row r="336">
      <c r="A336" s="3"/>
      <c r="B336" s="3"/>
      <c r="E336" s="3"/>
      <c r="F336" s="3"/>
      <c r="H336" s="10"/>
      <c r="I336" s="3"/>
      <c r="K336" s="10"/>
      <c r="L336" s="3"/>
    </row>
    <row r="337">
      <c r="A337" s="3"/>
      <c r="B337" s="3"/>
      <c r="E337" s="3"/>
      <c r="F337" s="3"/>
      <c r="H337" s="10"/>
      <c r="I337" s="3"/>
      <c r="K337" s="10"/>
      <c r="L337" s="3"/>
    </row>
    <row r="338">
      <c r="A338" s="3"/>
      <c r="B338" s="3"/>
      <c r="E338" s="3"/>
      <c r="F338" s="3"/>
      <c r="H338" s="10"/>
      <c r="I338" s="3"/>
      <c r="K338" s="10"/>
      <c r="L338" s="3"/>
    </row>
    <row r="339">
      <c r="A339" s="3"/>
      <c r="B339" s="3"/>
      <c r="E339" s="3"/>
      <c r="F339" s="3"/>
      <c r="H339" s="10"/>
      <c r="I339" s="3"/>
      <c r="K339" s="10"/>
      <c r="L339" s="3"/>
    </row>
    <row r="340">
      <c r="A340" s="3"/>
      <c r="B340" s="3"/>
      <c r="E340" s="3"/>
      <c r="F340" s="3"/>
      <c r="H340" s="10"/>
      <c r="I340" s="3"/>
      <c r="K340" s="10"/>
      <c r="L340" s="3"/>
    </row>
    <row r="341">
      <c r="A341" s="3"/>
      <c r="B341" s="3"/>
      <c r="E341" s="3"/>
      <c r="F341" s="3"/>
      <c r="H341" s="10"/>
      <c r="I341" s="3"/>
      <c r="K341" s="10"/>
      <c r="L341" s="3"/>
    </row>
    <row r="342">
      <c r="A342" s="3"/>
      <c r="B342" s="3"/>
      <c r="E342" s="3"/>
      <c r="F342" s="3"/>
      <c r="H342" s="10"/>
      <c r="I342" s="3"/>
      <c r="K342" s="10"/>
      <c r="L342" s="3"/>
    </row>
    <row r="343">
      <c r="A343" s="3"/>
      <c r="B343" s="3"/>
      <c r="E343" s="3"/>
      <c r="F343" s="3"/>
      <c r="H343" s="10"/>
      <c r="I343" s="3"/>
      <c r="K343" s="10"/>
      <c r="L343" s="3"/>
    </row>
    <row r="344">
      <c r="A344" s="3"/>
      <c r="B344" s="3"/>
      <c r="E344" s="3"/>
      <c r="F344" s="3"/>
      <c r="H344" s="10"/>
      <c r="I344" s="3"/>
      <c r="K344" s="10"/>
      <c r="L344" s="3"/>
    </row>
    <row r="345">
      <c r="A345" s="3"/>
      <c r="B345" s="3"/>
      <c r="E345" s="3"/>
      <c r="F345" s="3"/>
      <c r="H345" s="10"/>
      <c r="I345" s="3"/>
      <c r="K345" s="10"/>
      <c r="L345" s="3"/>
    </row>
    <row r="346">
      <c r="A346" s="3"/>
      <c r="B346" s="3"/>
      <c r="E346" s="3"/>
      <c r="F346" s="3"/>
      <c r="H346" s="10"/>
      <c r="I346" s="3"/>
      <c r="K346" s="10"/>
      <c r="L346" s="3"/>
    </row>
    <row r="347">
      <c r="A347" s="3"/>
      <c r="B347" s="3"/>
      <c r="E347" s="3"/>
      <c r="F347" s="3"/>
      <c r="H347" s="10"/>
      <c r="I347" s="3"/>
      <c r="K347" s="10"/>
      <c r="L347" s="3"/>
    </row>
    <row r="348">
      <c r="A348" s="3"/>
      <c r="B348" s="3"/>
      <c r="E348" s="3"/>
      <c r="F348" s="3"/>
      <c r="H348" s="10"/>
      <c r="I348" s="3"/>
      <c r="K348" s="10"/>
      <c r="L348" s="3"/>
    </row>
    <row r="349">
      <c r="A349" s="3"/>
      <c r="B349" s="3"/>
      <c r="E349" s="3"/>
      <c r="F349" s="3"/>
      <c r="H349" s="10"/>
      <c r="I349" s="3"/>
      <c r="K349" s="10"/>
      <c r="L349" s="3"/>
    </row>
    <row r="350">
      <c r="A350" s="3"/>
      <c r="B350" s="3"/>
      <c r="E350" s="3"/>
      <c r="F350" s="3"/>
      <c r="H350" s="10"/>
      <c r="I350" s="3"/>
      <c r="K350" s="10"/>
      <c r="L350" s="3"/>
    </row>
    <row r="351">
      <c r="A351" s="3"/>
      <c r="B351" s="3"/>
      <c r="E351" s="3"/>
      <c r="F351" s="3"/>
      <c r="H351" s="10"/>
      <c r="I351" s="3"/>
      <c r="K351" s="10"/>
      <c r="L351" s="3"/>
    </row>
    <row r="352">
      <c r="A352" s="3"/>
      <c r="B352" s="3"/>
      <c r="E352" s="3"/>
      <c r="F352" s="3"/>
      <c r="H352" s="10"/>
      <c r="I352" s="3"/>
      <c r="K352" s="10"/>
      <c r="L352" s="3"/>
    </row>
    <row r="353">
      <c r="A353" s="3"/>
      <c r="B353" s="3"/>
      <c r="E353" s="3"/>
      <c r="F353" s="3"/>
      <c r="H353" s="10"/>
      <c r="I353" s="3"/>
      <c r="K353" s="10"/>
      <c r="L353" s="3"/>
    </row>
    <row r="354">
      <c r="A354" s="3"/>
      <c r="B354" s="3"/>
      <c r="E354" s="3"/>
      <c r="F354" s="3"/>
      <c r="H354" s="10"/>
      <c r="I354" s="3"/>
      <c r="K354" s="10"/>
      <c r="L354" s="3"/>
    </row>
    <row r="355">
      <c r="A355" s="3"/>
      <c r="B355" s="3"/>
      <c r="E355" s="3"/>
      <c r="F355" s="3"/>
      <c r="H355" s="10"/>
      <c r="I355" s="3"/>
      <c r="K355" s="10"/>
      <c r="L355" s="3"/>
    </row>
    <row r="356">
      <c r="A356" s="3"/>
      <c r="B356" s="3"/>
      <c r="E356" s="3"/>
      <c r="F356" s="3"/>
      <c r="H356" s="10"/>
      <c r="I356" s="3"/>
      <c r="K356" s="10"/>
      <c r="L356" s="3"/>
    </row>
    <row r="357">
      <c r="A357" s="3"/>
      <c r="B357" s="3"/>
      <c r="E357" s="3"/>
      <c r="F357" s="3"/>
      <c r="H357" s="10"/>
      <c r="I357" s="3"/>
      <c r="K357" s="10"/>
      <c r="L357" s="3"/>
    </row>
    <row r="358">
      <c r="A358" s="3"/>
      <c r="B358" s="3"/>
      <c r="E358" s="3"/>
      <c r="F358" s="3"/>
      <c r="H358" s="10"/>
      <c r="I358" s="3"/>
      <c r="K358" s="10"/>
      <c r="L358" s="3"/>
    </row>
    <row r="359">
      <c r="A359" s="3"/>
      <c r="B359" s="3"/>
      <c r="E359" s="3"/>
      <c r="F359" s="3"/>
      <c r="H359" s="10"/>
      <c r="I359" s="3"/>
      <c r="K359" s="10"/>
      <c r="L359" s="3"/>
    </row>
    <row r="360">
      <c r="A360" s="3"/>
      <c r="B360" s="3"/>
      <c r="E360" s="3"/>
      <c r="F360" s="3"/>
      <c r="H360" s="10"/>
      <c r="I360" s="3"/>
      <c r="K360" s="10"/>
      <c r="L360" s="3"/>
    </row>
    <row r="361">
      <c r="A361" s="3"/>
      <c r="B361" s="3"/>
      <c r="E361" s="3"/>
      <c r="F361" s="3"/>
      <c r="H361" s="10"/>
      <c r="I361" s="3"/>
      <c r="K361" s="10"/>
      <c r="L361" s="3"/>
    </row>
    <row r="362">
      <c r="A362" s="3"/>
      <c r="B362" s="3"/>
      <c r="E362" s="3"/>
      <c r="F362" s="3"/>
      <c r="H362" s="10"/>
      <c r="I362" s="3"/>
      <c r="K362" s="10"/>
      <c r="L362" s="3"/>
    </row>
    <row r="363">
      <c r="A363" s="3"/>
      <c r="B363" s="3"/>
      <c r="E363" s="3"/>
      <c r="F363" s="3"/>
      <c r="H363" s="10"/>
      <c r="I363" s="3"/>
      <c r="K363" s="10"/>
      <c r="L363" s="3"/>
    </row>
    <row r="364">
      <c r="A364" s="3"/>
      <c r="B364" s="3"/>
      <c r="E364" s="3"/>
      <c r="F364" s="3"/>
      <c r="H364" s="10"/>
      <c r="I364" s="3"/>
      <c r="K364" s="10"/>
      <c r="L364" s="3"/>
    </row>
    <row r="365">
      <c r="A365" s="3"/>
      <c r="B365" s="3"/>
      <c r="E365" s="3"/>
      <c r="F365" s="3"/>
      <c r="H365" s="10"/>
      <c r="I365" s="3"/>
      <c r="K365" s="10"/>
      <c r="L365" s="3"/>
    </row>
    <row r="366">
      <c r="A366" s="3"/>
      <c r="B366" s="3"/>
      <c r="E366" s="3"/>
      <c r="F366" s="3"/>
      <c r="H366" s="10"/>
      <c r="I366" s="3"/>
      <c r="K366" s="10"/>
      <c r="L366" s="3"/>
    </row>
    <row r="367">
      <c r="A367" s="3"/>
      <c r="B367" s="3"/>
      <c r="E367" s="3"/>
      <c r="F367" s="3"/>
      <c r="H367" s="10"/>
      <c r="I367" s="3"/>
      <c r="K367" s="10"/>
      <c r="L367" s="3"/>
    </row>
    <row r="368">
      <c r="A368" s="3"/>
      <c r="B368" s="3"/>
      <c r="E368" s="3"/>
      <c r="F368" s="3"/>
      <c r="H368" s="10"/>
      <c r="I368" s="3"/>
      <c r="K368" s="10"/>
      <c r="L368" s="3"/>
    </row>
    <row r="369">
      <c r="A369" s="3"/>
      <c r="B369" s="3"/>
      <c r="E369" s="3"/>
      <c r="F369" s="3"/>
      <c r="H369" s="10"/>
      <c r="I369" s="3"/>
      <c r="K369" s="10"/>
      <c r="L369" s="3"/>
    </row>
    <row r="370">
      <c r="A370" s="3"/>
      <c r="B370" s="3"/>
      <c r="E370" s="3"/>
      <c r="F370" s="3"/>
      <c r="H370" s="10"/>
      <c r="I370" s="3"/>
      <c r="K370" s="10"/>
      <c r="L370" s="3"/>
    </row>
    <row r="371">
      <c r="A371" s="3"/>
      <c r="B371" s="3"/>
      <c r="E371" s="3"/>
      <c r="F371" s="3"/>
      <c r="H371" s="10"/>
      <c r="I371" s="3"/>
      <c r="K371" s="10"/>
      <c r="L371" s="3"/>
    </row>
    <row r="372">
      <c r="A372" s="3"/>
      <c r="B372" s="3"/>
      <c r="E372" s="3"/>
      <c r="F372" s="3"/>
      <c r="H372" s="10"/>
      <c r="I372" s="3"/>
      <c r="K372" s="10"/>
      <c r="L372" s="3"/>
    </row>
    <row r="373">
      <c r="A373" s="3"/>
      <c r="B373" s="3"/>
      <c r="E373" s="3"/>
      <c r="F373" s="3"/>
      <c r="H373" s="10"/>
      <c r="I373" s="3"/>
      <c r="K373" s="10"/>
      <c r="L373" s="3"/>
    </row>
    <row r="374">
      <c r="A374" s="3"/>
      <c r="B374" s="3"/>
      <c r="E374" s="3"/>
      <c r="F374" s="3"/>
      <c r="H374" s="10"/>
      <c r="I374" s="3"/>
      <c r="K374" s="10"/>
      <c r="L374" s="3"/>
    </row>
    <row r="375">
      <c r="A375" s="3"/>
      <c r="B375" s="3"/>
      <c r="E375" s="3"/>
      <c r="F375" s="3"/>
      <c r="H375" s="10"/>
      <c r="I375" s="3"/>
      <c r="K375" s="10"/>
      <c r="L375" s="3"/>
    </row>
    <row r="376">
      <c r="A376" s="3"/>
      <c r="B376" s="3"/>
      <c r="E376" s="3"/>
      <c r="F376" s="3"/>
      <c r="H376" s="10"/>
      <c r="I376" s="3"/>
      <c r="K376" s="10"/>
      <c r="L376" s="3"/>
    </row>
    <row r="377">
      <c r="A377" s="3"/>
      <c r="B377" s="3"/>
      <c r="E377" s="3"/>
      <c r="F377" s="3"/>
      <c r="H377" s="10"/>
      <c r="I377" s="3"/>
      <c r="K377" s="10"/>
      <c r="L377" s="3"/>
    </row>
    <row r="378">
      <c r="A378" s="3"/>
      <c r="B378" s="3"/>
      <c r="E378" s="3"/>
      <c r="F378" s="3"/>
      <c r="H378" s="10"/>
      <c r="I378" s="3"/>
      <c r="K378" s="10"/>
      <c r="L378" s="3"/>
    </row>
    <row r="379">
      <c r="A379" s="3"/>
      <c r="B379" s="3"/>
      <c r="E379" s="3"/>
      <c r="F379" s="3"/>
      <c r="H379" s="10"/>
      <c r="I379" s="3"/>
      <c r="K379" s="10"/>
      <c r="L379" s="3"/>
    </row>
    <row r="380">
      <c r="A380" s="3"/>
      <c r="B380" s="3"/>
      <c r="E380" s="3"/>
      <c r="F380" s="3"/>
      <c r="H380" s="10"/>
      <c r="I380" s="3"/>
      <c r="K380" s="10"/>
      <c r="L380" s="3"/>
    </row>
    <row r="381">
      <c r="A381" s="3"/>
      <c r="B381" s="3"/>
      <c r="E381" s="3"/>
      <c r="F381" s="3"/>
      <c r="H381" s="10"/>
      <c r="I381" s="3"/>
      <c r="K381" s="10"/>
      <c r="L381" s="3"/>
    </row>
    <row r="382">
      <c r="A382" s="3"/>
      <c r="B382" s="3"/>
      <c r="E382" s="3"/>
      <c r="F382" s="3"/>
      <c r="H382" s="10"/>
      <c r="I382" s="3"/>
      <c r="K382" s="10"/>
      <c r="L382" s="3"/>
    </row>
    <row r="383">
      <c r="A383" s="3"/>
      <c r="B383" s="3"/>
      <c r="E383" s="3"/>
      <c r="F383" s="3"/>
      <c r="H383" s="10"/>
      <c r="I383" s="3"/>
      <c r="K383" s="10"/>
      <c r="L383" s="3"/>
    </row>
    <row r="384">
      <c r="A384" s="3"/>
      <c r="B384" s="3"/>
      <c r="E384" s="3"/>
      <c r="F384" s="3"/>
      <c r="H384" s="10"/>
      <c r="I384" s="3"/>
      <c r="K384" s="10"/>
      <c r="L384" s="3"/>
    </row>
    <row r="385">
      <c r="A385" s="3"/>
      <c r="B385" s="3"/>
      <c r="E385" s="3"/>
      <c r="F385" s="3"/>
      <c r="H385" s="10"/>
      <c r="I385" s="3"/>
      <c r="K385" s="10"/>
      <c r="L385" s="3"/>
    </row>
    <row r="386">
      <c r="A386" s="3"/>
      <c r="B386" s="3"/>
      <c r="E386" s="3"/>
      <c r="F386" s="3"/>
      <c r="H386" s="10"/>
      <c r="I386" s="3"/>
      <c r="K386" s="10"/>
      <c r="L386" s="3"/>
    </row>
    <row r="387">
      <c r="A387" s="3"/>
      <c r="B387" s="3"/>
      <c r="E387" s="3"/>
      <c r="F387" s="3"/>
      <c r="H387" s="10"/>
      <c r="I387" s="3"/>
      <c r="K387" s="10"/>
      <c r="L387" s="3"/>
    </row>
    <row r="388">
      <c r="A388" s="3"/>
      <c r="B388" s="3"/>
      <c r="E388" s="3"/>
      <c r="F388" s="3"/>
      <c r="H388" s="10"/>
      <c r="I388" s="3"/>
      <c r="K388" s="10"/>
      <c r="L388" s="3"/>
    </row>
    <row r="389">
      <c r="A389" s="3"/>
      <c r="B389" s="3"/>
      <c r="E389" s="3"/>
      <c r="F389" s="3"/>
      <c r="H389" s="10"/>
      <c r="I389" s="3"/>
      <c r="K389" s="10"/>
      <c r="L389" s="3"/>
    </row>
    <row r="390">
      <c r="A390" s="3"/>
      <c r="B390" s="3"/>
      <c r="E390" s="3"/>
      <c r="F390" s="3"/>
      <c r="H390" s="10"/>
      <c r="I390" s="3"/>
      <c r="K390" s="10"/>
      <c r="L390" s="3"/>
    </row>
    <row r="391">
      <c r="A391" s="3"/>
      <c r="B391" s="3"/>
      <c r="E391" s="3"/>
      <c r="F391" s="3"/>
      <c r="H391" s="10"/>
      <c r="I391" s="3"/>
      <c r="K391" s="10"/>
      <c r="L391" s="3"/>
    </row>
    <row r="392">
      <c r="A392" s="3"/>
      <c r="B392" s="3"/>
      <c r="E392" s="3"/>
      <c r="F392" s="3"/>
      <c r="H392" s="10"/>
      <c r="I392" s="3"/>
      <c r="K392" s="10"/>
      <c r="L392" s="3"/>
    </row>
    <row r="393">
      <c r="A393" s="3"/>
      <c r="B393" s="3"/>
      <c r="E393" s="3"/>
      <c r="F393" s="3"/>
      <c r="H393" s="10"/>
      <c r="I393" s="3"/>
      <c r="K393" s="10"/>
      <c r="L393" s="3"/>
    </row>
    <row r="394">
      <c r="A394" s="3"/>
      <c r="B394" s="3"/>
      <c r="E394" s="3"/>
      <c r="F394" s="3"/>
      <c r="H394" s="10"/>
      <c r="I394" s="3"/>
      <c r="K394" s="10"/>
      <c r="L394" s="3"/>
    </row>
    <row r="395">
      <c r="A395" s="3"/>
      <c r="B395" s="3"/>
      <c r="E395" s="3"/>
      <c r="F395" s="3"/>
      <c r="H395" s="10"/>
      <c r="I395" s="3"/>
      <c r="K395" s="10"/>
      <c r="L395" s="3"/>
    </row>
    <row r="396">
      <c r="A396" s="3"/>
      <c r="B396" s="3"/>
      <c r="E396" s="3"/>
      <c r="F396" s="3"/>
      <c r="H396" s="10"/>
      <c r="I396" s="3"/>
      <c r="K396" s="10"/>
      <c r="L396" s="3"/>
    </row>
    <row r="397">
      <c r="A397" s="3"/>
      <c r="B397" s="3"/>
      <c r="E397" s="3"/>
      <c r="F397" s="3"/>
      <c r="H397" s="10"/>
      <c r="I397" s="3"/>
      <c r="K397" s="10"/>
      <c r="L397" s="3"/>
    </row>
    <row r="398">
      <c r="A398" s="3"/>
      <c r="B398" s="3"/>
      <c r="E398" s="3"/>
      <c r="F398" s="3"/>
      <c r="H398" s="10"/>
      <c r="I398" s="3"/>
      <c r="K398" s="10"/>
      <c r="L398" s="3"/>
    </row>
    <row r="399">
      <c r="A399" s="3"/>
      <c r="B399" s="3"/>
      <c r="E399" s="3"/>
      <c r="F399" s="3"/>
      <c r="H399" s="10"/>
      <c r="I399" s="3"/>
      <c r="K399" s="10"/>
      <c r="L399" s="3"/>
    </row>
    <row r="400">
      <c r="A400" s="3"/>
      <c r="B400" s="3"/>
      <c r="E400" s="3"/>
      <c r="F400" s="3"/>
      <c r="H400" s="10"/>
      <c r="I400" s="3"/>
      <c r="K400" s="10"/>
      <c r="L400" s="3"/>
    </row>
    <row r="401">
      <c r="A401" s="3"/>
      <c r="B401" s="3"/>
      <c r="E401" s="3"/>
      <c r="F401" s="3"/>
      <c r="H401" s="10"/>
      <c r="I401" s="3"/>
      <c r="K401" s="10"/>
      <c r="L401" s="3"/>
    </row>
    <row r="402">
      <c r="A402" s="3"/>
      <c r="B402" s="3"/>
      <c r="E402" s="3"/>
      <c r="F402" s="3"/>
      <c r="H402" s="10"/>
      <c r="I402" s="3"/>
      <c r="K402" s="10"/>
      <c r="L402" s="3"/>
    </row>
    <row r="403">
      <c r="A403" s="3"/>
      <c r="B403" s="3"/>
      <c r="E403" s="3"/>
      <c r="F403" s="3"/>
      <c r="H403" s="10"/>
      <c r="I403" s="3"/>
      <c r="K403" s="10"/>
      <c r="L403" s="3"/>
    </row>
    <row r="404">
      <c r="A404" s="3"/>
      <c r="B404" s="3"/>
      <c r="E404" s="3"/>
      <c r="F404" s="3"/>
      <c r="H404" s="10"/>
      <c r="I404" s="3"/>
      <c r="K404" s="10"/>
      <c r="L404" s="3"/>
    </row>
    <row r="405">
      <c r="A405" s="3"/>
      <c r="B405" s="3"/>
      <c r="E405" s="3"/>
      <c r="F405" s="3"/>
      <c r="H405" s="10"/>
      <c r="I405" s="3"/>
      <c r="K405" s="10"/>
      <c r="L405" s="3"/>
    </row>
    <row r="406">
      <c r="A406" s="3"/>
      <c r="B406" s="3"/>
      <c r="E406" s="3"/>
      <c r="F406" s="3"/>
      <c r="H406" s="10"/>
      <c r="I406" s="3"/>
      <c r="K406" s="10"/>
      <c r="L406" s="3"/>
    </row>
    <row r="407">
      <c r="A407" s="3"/>
      <c r="B407" s="3"/>
      <c r="E407" s="3"/>
      <c r="F407" s="3"/>
      <c r="H407" s="10"/>
      <c r="I407" s="3"/>
      <c r="K407" s="10"/>
      <c r="L407" s="3"/>
    </row>
    <row r="408">
      <c r="A408" s="3"/>
      <c r="B408" s="3"/>
      <c r="E408" s="3"/>
      <c r="F408" s="3"/>
      <c r="H408" s="10"/>
      <c r="I408" s="3"/>
      <c r="K408" s="10"/>
      <c r="L408" s="3"/>
    </row>
    <row r="409">
      <c r="A409" s="3"/>
      <c r="B409" s="3"/>
      <c r="E409" s="3"/>
      <c r="F409" s="3"/>
      <c r="H409" s="10"/>
      <c r="I409" s="3"/>
      <c r="K409" s="10"/>
      <c r="L409" s="3"/>
    </row>
    <row r="410">
      <c r="A410" s="3"/>
      <c r="B410" s="3"/>
      <c r="E410" s="3"/>
      <c r="F410" s="3"/>
      <c r="H410" s="10"/>
      <c r="I410" s="3"/>
      <c r="K410" s="10"/>
      <c r="L410" s="3"/>
    </row>
    <row r="411">
      <c r="A411" s="3"/>
      <c r="B411" s="3"/>
      <c r="E411" s="3"/>
      <c r="F411" s="3"/>
      <c r="H411" s="10"/>
      <c r="I411" s="3"/>
      <c r="K411" s="10"/>
      <c r="L411" s="3"/>
    </row>
    <row r="412">
      <c r="A412" s="3"/>
      <c r="B412" s="3"/>
      <c r="E412" s="3"/>
      <c r="F412" s="3"/>
      <c r="H412" s="10"/>
      <c r="I412" s="3"/>
      <c r="K412" s="10"/>
      <c r="L412" s="3"/>
    </row>
    <row r="413">
      <c r="A413" s="3"/>
      <c r="B413" s="3"/>
      <c r="E413" s="3"/>
      <c r="F413" s="3"/>
      <c r="H413" s="10"/>
      <c r="I413" s="3"/>
      <c r="K413" s="10"/>
      <c r="L413" s="3"/>
    </row>
    <row r="414">
      <c r="A414" s="3"/>
      <c r="B414" s="3"/>
      <c r="E414" s="3"/>
      <c r="F414" s="3"/>
      <c r="H414" s="10"/>
      <c r="I414" s="3"/>
      <c r="K414" s="10"/>
      <c r="L414" s="3"/>
    </row>
    <row r="415">
      <c r="A415" s="3"/>
      <c r="B415" s="3"/>
      <c r="E415" s="3"/>
      <c r="F415" s="3"/>
      <c r="H415" s="10"/>
      <c r="I415" s="3"/>
      <c r="K415" s="10"/>
      <c r="L415" s="3"/>
    </row>
    <row r="416">
      <c r="A416" s="3"/>
      <c r="B416" s="3"/>
      <c r="E416" s="3"/>
      <c r="F416" s="3"/>
      <c r="H416" s="10"/>
      <c r="I416" s="3"/>
      <c r="K416" s="10"/>
      <c r="L416" s="3"/>
    </row>
    <row r="417">
      <c r="A417" s="3"/>
      <c r="B417" s="3"/>
      <c r="E417" s="3"/>
      <c r="F417" s="3"/>
      <c r="H417" s="10"/>
      <c r="I417" s="3"/>
      <c r="K417" s="10"/>
      <c r="L417" s="3"/>
    </row>
    <row r="418">
      <c r="A418" s="3"/>
      <c r="B418" s="3"/>
      <c r="E418" s="3"/>
      <c r="F418" s="3"/>
      <c r="H418" s="10"/>
      <c r="I418" s="3"/>
      <c r="K418" s="10"/>
      <c r="L418" s="3"/>
    </row>
    <row r="419">
      <c r="A419" s="3"/>
      <c r="B419" s="3"/>
      <c r="E419" s="3"/>
      <c r="F419" s="3"/>
      <c r="H419" s="10"/>
      <c r="I419" s="3"/>
      <c r="K419" s="10"/>
      <c r="L419" s="3"/>
    </row>
    <row r="420">
      <c r="A420" s="3"/>
      <c r="B420" s="3"/>
      <c r="E420" s="3"/>
      <c r="F420" s="3"/>
      <c r="H420" s="10"/>
      <c r="I420" s="3"/>
      <c r="K420" s="10"/>
      <c r="L420" s="3"/>
    </row>
    <row r="421">
      <c r="A421" s="3"/>
      <c r="B421" s="3"/>
      <c r="E421" s="3"/>
      <c r="F421" s="3"/>
      <c r="H421" s="10"/>
      <c r="I421" s="3"/>
      <c r="K421" s="10"/>
      <c r="L421" s="3"/>
    </row>
    <row r="422">
      <c r="A422" s="3"/>
      <c r="B422" s="3"/>
      <c r="E422" s="3"/>
      <c r="F422" s="3"/>
      <c r="H422" s="10"/>
      <c r="I422" s="3"/>
      <c r="K422" s="10"/>
      <c r="L422" s="3"/>
    </row>
    <row r="423">
      <c r="A423" s="3"/>
      <c r="B423" s="3"/>
      <c r="E423" s="3"/>
      <c r="F423" s="3"/>
      <c r="H423" s="10"/>
      <c r="I423" s="3"/>
      <c r="K423" s="10"/>
      <c r="L423" s="3"/>
    </row>
    <row r="424">
      <c r="A424" s="3"/>
      <c r="B424" s="3"/>
      <c r="E424" s="3"/>
      <c r="F424" s="3"/>
      <c r="H424" s="10"/>
      <c r="I424" s="3"/>
      <c r="K424" s="10"/>
      <c r="L424" s="3"/>
    </row>
    <row r="425">
      <c r="A425" s="3"/>
      <c r="B425" s="3"/>
      <c r="E425" s="3"/>
      <c r="F425" s="3"/>
      <c r="H425" s="10"/>
      <c r="I425" s="3"/>
      <c r="K425" s="10"/>
      <c r="L425" s="3"/>
    </row>
    <row r="426">
      <c r="A426" s="3"/>
      <c r="B426" s="3"/>
      <c r="E426" s="3"/>
      <c r="F426" s="3"/>
      <c r="H426" s="10"/>
      <c r="I426" s="3"/>
      <c r="K426" s="10"/>
      <c r="L426" s="3"/>
    </row>
    <row r="427">
      <c r="A427" s="3"/>
      <c r="B427" s="3"/>
      <c r="E427" s="3"/>
      <c r="F427" s="3"/>
      <c r="H427" s="10"/>
      <c r="I427" s="3"/>
      <c r="K427" s="10"/>
      <c r="L427" s="3"/>
    </row>
    <row r="428">
      <c r="A428" s="3"/>
      <c r="B428" s="3"/>
      <c r="E428" s="3"/>
      <c r="F428" s="3"/>
      <c r="H428" s="10"/>
      <c r="I428" s="3"/>
      <c r="K428" s="10"/>
      <c r="L428" s="3"/>
    </row>
    <row r="429">
      <c r="A429" s="3"/>
      <c r="B429" s="3"/>
      <c r="E429" s="3"/>
      <c r="F429" s="3"/>
      <c r="H429" s="10"/>
      <c r="I429" s="3"/>
      <c r="K429" s="10"/>
      <c r="L429" s="3"/>
    </row>
    <row r="430">
      <c r="A430" s="3"/>
      <c r="B430" s="3"/>
      <c r="E430" s="3"/>
      <c r="F430" s="3"/>
      <c r="H430" s="10"/>
      <c r="I430" s="3"/>
      <c r="K430" s="10"/>
      <c r="L430" s="3"/>
    </row>
    <row r="431">
      <c r="A431" s="3"/>
      <c r="B431" s="3"/>
      <c r="E431" s="3"/>
      <c r="F431" s="3"/>
      <c r="H431" s="10"/>
      <c r="I431" s="3"/>
      <c r="K431" s="10"/>
      <c r="L431" s="3"/>
    </row>
    <row r="432">
      <c r="A432" s="3"/>
      <c r="B432" s="3"/>
      <c r="E432" s="3"/>
      <c r="F432" s="3"/>
      <c r="H432" s="10"/>
      <c r="I432" s="3"/>
      <c r="K432" s="10"/>
      <c r="L432" s="3"/>
    </row>
    <row r="433">
      <c r="A433" s="3"/>
      <c r="B433" s="3"/>
      <c r="E433" s="3"/>
      <c r="F433" s="3"/>
      <c r="H433" s="10"/>
      <c r="I433" s="3"/>
      <c r="K433" s="10"/>
      <c r="L433" s="3"/>
    </row>
    <row r="434">
      <c r="A434" s="3"/>
      <c r="B434" s="3"/>
      <c r="E434" s="3"/>
      <c r="F434" s="3"/>
      <c r="H434" s="10"/>
      <c r="I434" s="3"/>
      <c r="K434" s="10"/>
      <c r="L434" s="3"/>
    </row>
    <row r="435">
      <c r="A435" s="3"/>
      <c r="B435" s="3"/>
      <c r="E435" s="3"/>
      <c r="F435" s="3"/>
      <c r="H435" s="10"/>
      <c r="I435" s="3"/>
      <c r="K435" s="10"/>
      <c r="L435" s="3"/>
    </row>
    <row r="436">
      <c r="A436" s="3"/>
      <c r="B436" s="3"/>
      <c r="E436" s="3"/>
      <c r="F436" s="3"/>
      <c r="H436" s="10"/>
      <c r="I436" s="3"/>
      <c r="K436" s="10"/>
      <c r="L436" s="3"/>
    </row>
    <row r="437">
      <c r="A437" s="3"/>
      <c r="B437" s="3"/>
      <c r="E437" s="3"/>
      <c r="F437" s="3"/>
      <c r="H437" s="10"/>
      <c r="I437" s="3"/>
      <c r="K437" s="10"/>
      <c r="L437" s="3"/>
    </row>
    <row r="438">
      <c r="A438" s="3"/>
      <c r="B438" s="3"/>
      <c r="E438" s="3"/>
      <c r="F438" s="3"/>
      <c r="H438" s="10"/>
      <c r="I438" s="3"/>
      <c r="K438" s="10"/>
      <c r="L438" s="3"/>
    </row>
    <row r="439">
      <c r="A439" s="3"/>
      <c r="B439" s="3"/>
      <c r="E439" s="3"/>
      <c r="F439" s="3"/>
      <c r="H439" s="10"/>
      <c r="I439" s="3"/>
      <c r="K439" s="10"/>
      <c r="L439" s="3"/>
    </row>
    <row r="440">
      <c r="A440" s="3"/>
      <c r="B440" s="3"/>
      <c r="E440" s="3"/>
      <c r="F440" s="3"/>
      <c r="H440" s="10"/>
      <c r="I440" s="3"/>
      <c r="K440" s="10"/>
      <c r="L440" s="3"/>
    </row>
    <row r="441">
      <c r="A441" s="3"/>
      <c r="B441" s="3"/>
      <c r="E441" s="3"/>
      <c r="F441" s="3"/>
      <c r="H441" s="10"/>
      <c r="I441" s="3"/>
      <c r="K441" s="10"/>
      <c r="L441" s="3"/>
    </row>
    <row r="442">
      <c r="A442" s="3"/>
      <c r="B442" s="3"/>
      <c r="E442" s="3"/>
      <c r="F442" s="3"/>
      <c r="H442" s="10"/>
      <c r="I442" s="3"/>
      <c r="K442" s="10"/>
      <c r="L442" s="3"/>
    </row>
    <row r="443">
      <c r="A443" s="3"/>
      <c r="B443" s="3"/>
      <c r="E443" s="3"/>
      <c r="F443" s="3"/>
      <c r="H443" s="10"/>
      <c r="I443" s="3"/>
      <c r="K443" s="10"/>
      <c r="L443" s="3"/>
    </row>
    <row r="444">
      <c r="A444" s="3"/>
      <c r="B444" s="3"/>
      <c r="E444" s="3"/>
      <c r="F444" s="3"/>
      <c r="H444" s="10"/>
      <c r="I444" s="3"/>
      <c r="K444" s="10"/>
      <c r="L444" s="3"/>
    </row>
    <row r="445">
      <c r="A445" s="3"/>
      <c r="B445" s="3"/>
      <c r="E445" s="3"/>
      <c r="F445" s="3"/>
      <c r="H445" s="10"/>
      <c r="I445" s="3"/>
      <c r="K445" s="10"/>
      <c r="L445" s="3"/>
    </row>
    <row r="446">
      <c r="A446" s="3"/>
      <c r="B446" s="3"/>
      <c r="E446" s="3"/>
      <c r="F446" s="3"/>
      <c r="H446" s="10"/>
      <c r="I446" s="3"/>
      <c r="K446" s="10"/>
      <c r="L446" s="3"/>
    </row>
    <row r="447">
      <c r="A447" s="3"/>
      <c r="B447" s="3"/>
      <c r="E447" s="3"/>
      <c r="F447" s="3"/>
      <c r="H447" s="10"/>
      <c r="I447" s="3"/>
      <c r="K447" s="10"/>
      <c r="L447" s="3"/>
    </row>
    <row r="448">
      <c r="A448" s="3"/>
      <c r="B448" s="3"/>
      <c r="E448" s="3"/>
      <c r="F448" s="3"/>
      <c r="H448" s="10"/>
      <c r="I448" s="3"/>
      <c r="K448" s="10"/>
      <c r="L448" s="3"/>
    </row>
    <row r="449">
      <c r="A449" s="3"/>
      <c r="B449" s="3"/>
      <c r="E449" s="3"/>
      <c r="F449" s="3"/>
      <c r="H449" s="10"/>
      <c r="I449" s="3"/>
      <c r="K449" s="10"/>
      <c r="L449" s="3"/>
    </row>
    <row r="450">
      <c r="A450" s="3"/>
      <c r="B450" s="3"/>
      <c r="E450" s="3"/>
      <c r="F450" s="3"/>
      <c r="H450" s="10"/>
      <c r="I450" s="3"/>
      <c r="K450" s="10"/>
      <c r="L450" s="3"/>
    </row>
    <row r="451">
      <c r="A451" s="3"/>
      <c r="B451" s="3"/>
      <c r="E451" s="3"/>
      <c r="F451" s="3"/>
      <c r="H451" s="10"/>
      <c r="I451" s="3"/>
      <c r="K451" s="10"/>
      <c r="L451" s="3"/>
    </row>
    <row r="452">
      <c r="A452" s="3"/>
      <c r="B452" s="3"/>
      <c r="E452" s="3"/>
      <c r="F452" s="3"/>
      <c r="H452" s="10"/>
      <c r="I452" s="3"/>
      <c r="K452" s="10"/>
      <c r="L452" s="3"/>
    </row>
    <row r="453">
      <c r="A453" s="3"/>
      <c r="B453" s="3"/>
      <c r="E453" s="3"/>
      <c r="F453" s="3"/>
      <c r="H453" s="10"/>
      <c r="I453" s="3"/>
      <c r="K453" s="10"/>
      <c r="L453" s="3"/>
    </row>
    <row r="454">
      <c r="A454" s="3"/>
      <c r="B454" s="3"/>
      <c r="E454" s="3"/>
      <c r="F454" s="3"/>
      <c r="H454" s="10"/>
      <c r="I454" s="3"/>
      <c r="K454" s="10"/>
      <c r="L454" s="3"/>
    </row>
    <row r="455">
      <c r="A455" s="3"/>
      <c r="B455" s="3"/>
      <c r="E455" s="3"/>
      <c r="F455" s="3"/>
      <c r="H455" s="10"/>
      <c r="I455" s="3"/>
      <c r="K455" s="10"/>
      <c r="L455" s="3"/>
    </row>
    <row r="456">
      <c r="A456" s="3"/>
      <c r="B456" s="3"/>
      <c r="E456" s="3"/>
      <c r="F456" s="3"/>
      <c r="H456" s="10"/>
      <c r="I456" s="3"/>
      <c r="K456" s="10"/>
      <c r="L456" s="3"/>
    </row>
    <row r="457">
      <c r="A457" s="3"/>
      <c r="B457" s="3"/>
      <c r="E457" s="3"/>
      <c r="F457" s="3"/>
      <c r="H457" s="10"/>
      <c r="I457" s="3"/>
      <c r="K457" s="10"/>
      <c r="L457" s="3"/>
    </row>
    <row r="458">
      <c r="A458" s="3"/>
      <c r="B458" s="3"/>
      <c r="E458" s="3"/>
      <c r="F458" s="3"/>
      <c r="H458" s="10"/>
      <c r="I458" s="3"/>
      <c r="K458" s="10"/>
      <c r="L458" s="3"/>
    </row>
    <row r="459">
      <c r="A459" s="3"/>
      <c r="B459" s="3"/>
      <c r="E459" s="3"/>
      <c r="F459" s="3"/>
      <c r="H459" s="10"/>
      <c r="I459" s="3"/>
      <c r="K459" s="10"/>
      <c r="L459" s="3"/>
    </row>
    <row r="460">
      <c r="A460" s="3"/>
      <c r="B460" s="3"/>
      <c r="E460" s="3"/>
      <c r="F460" s="3"/>
      <c r="H460" s="10"/>
      <c r="I460" s="3"/>
      <c r="K460" s="10"/>
      <c r="L460" s="3"/>
    </row>
    <row r="461">
      <c r="A461" s="3"/>
      <c r="B461" s="3"/>
      <c r="E461" s="3"/>
      <c r="F461" s="3"/>
      <c r="H461" s="10"/>
      <c r="I461" s="3"/>
      <c r="K461" s="10"/>
      <c r="L461" s="3"/>
    </row>
    <row r="462">
      <c r="A462" s="3"/>
      <c r="B462" s="3"/>
      <c r="E462" s="3"/>
      <c r="F462" s="3"/>
      <c r="H462" s="10"/>
      <c r="I462" s="3"/>
      <c r="K462" s="10"/>
      <c r="L462" s="3"/>
    </row>
    <row r="463">
      <c r="A463" s="3"/>
      <c r="B463" s="3"/>
      <c r="E463" s="3"/>
      <c r="F463" s="3"/>
      <c r="H463" s="10"/>
      <c r="I463" s="3"/>
      <c r="K463" s="10"/>
      <c r="L463" s="3"/>
    </row>
    <row r="464">
      <c r="A464" s="3"/>
      <c r="B464" s="3"/>
      <c r="E464" s="3"/>
      <c r="F464" s="3"/>
      <c r="H464" s="10"/>
      <c r="I464" s="3"/>
      <c r="K464" s="10"/>
      <c r="L464" s="3"/>
    </row>
    <row r="465">
      <c r="A465" s="3"/>
      <c r="B465" s="3"/>
      <c r="E465" s="3"/>
      <c r="F465" s="3"/>
      <c r="H465" s="10"/>
      <c r="I465" s="3"/>
      <c r="K465" s="10"/>
      <c r="L465" s="3"/>
    </row>
    <row r="466">
      <c r="A466" s="3"/>
      <c r="B466" s="3"/>
      <c r="E466" s="3"/>
      <c r="F466" s="3"/>
      <c r="H466" s="10"/>
      <c r="I466" s="3"/>
      <c r="K466" s="10"/>
      <c r="L466" s="3"/>
    </row>
    <row r="467">
      <c r="A467" s="3"/>
      <c r="B467" s="3"/>
      <c r="E467" s="3"/>
      <c r="F467" s="3"/>
      <c r="H467" s="10"/>
      <c r="I467" s="3"/>
      <c r="K467" s="10"/>
      <c r="L467" s="3"/>
    </row>
    <row r="468">
      <c r="A468" s="3"/>
      <c r="B468" s="3"/>
      <c r="E468" s="3"/>
      <c r="F468" s="3"/>
      <c r="H468" s="10"/>
      <c r="I468" s="3"/>
      <c r="K468" s="10"/>
      <c r="L468" s="3"/>
    </row>
    <row r="469">
      <c r="A469" s="3"/>
      <c r="B469" s="3"/>
      <c r="E469" s="3"/>
      <c r="F469" s="3"/>
      <c r="H469" s="10"/>
      <c r="I469" s="3"/>
      <c r="K469" s="10"/>
      <c r="L469" s="3"/>
    </row>
    <row r="470">
      <c r="A470" s="3"/>
      <c r="B470" s="3"/>
      <c r="E470" s="3"/>
      <c r="F470" s="3"/>
      <c r="H470" s="10"/>
      <c r="I470" s="3"/>
      <c r="K470" s="10"/>
      <c r="L470" s="3"/>
    </row>
    <row r="471">
      <c r="A471" s="3"/>
      <c r="B471" s="3"/>
      <c r="E471" s="3"/>
      <c r="F471" s="3"/>
      <c r="H471" s="10"/>
      <c r="I471" s="3"/>
      <c r="K471" s="10"/>
      <c r="L471" s="3"/>
    </row>
    <row r="472">
      <c r="A472" s="3"/>
      <c r="B472" s="3"/>
      <c r="E472" s="3"/>
      <c r="F472" s="3"/>
      <c r="H472" s="10"/>
      <c r="I472" s="3"/>
      <c r="K472" s="10"/>
      <c r="L472" s="3"/>
    </row>
    <row r="473">
      <c r="A473" s="3"/>
      <c r="B473" s="3"/>
      <c r="E473" s="3"/>
      <c r="F473" s="3"/>
      <c r="H473" s="10"/>
      <c r="I473" s="3"/>
      <c r="K473" s="10"/>
      <c r="L473" s="3"/>
    </row>
    <row r="474">
      <c r="A474" s="3"/>
      <c r="B474" s="3"/>
      <c r="E474" s="3"/>
      <c r="F474" s="3"/>
      <c r="H474" s="10"/>
      <c r="I474" s="3"/>
      <c r="K474" s="10"/>
      <c r="L474" s="3"/>
    </row>
    <row r="475">
      <c r="A475" s="3"/>
      <c r="B475" s="3"/>
      <c r="E475" s="3"/>
      <c r="F475" s="3"/>
      <c r="H475" s="10"/>
      <c r="I475" s="3"/>
      <c r="K475" s="10"/>
      <c r="L475" s="3"/>
    </row>
    <row r="476">
      <c r="A476" s="3"/>
      <c r="B476" s="3"/>
      <c r="E476" s="3"/>
      <c r="F476" s="3"/>
      <c r="H476" s="10"/>
      <c r="I476" s="3"/>
      <c r="K476" s="10"/>
      <c r="L476" s="3"/>
    </row>
    <row r="477">
      <c r="A477" s="3"/>
      <c r="B477" s="3"/>
      <c r="E477" s="3"/>
      <c r="F477" s="3"/>
      <c r="H477" s="10"/>
      <c r="I477" s="3"/>
      <c r="K477" s="10"/>
      <c r="L477" s="3"/>
    </row>
    <row r="478">
      <c r="A478" s="3"/>
      <c r="B478" s="3"/>
      <c r="E478" s="3"/>
      <c r="F478" s="3"/>
      <c r="H478" s="10"/>
      <c r="I478" s="3"/>
      <c r="K478" s="10"/>
      <c r="L478" s="3"/>
    </row>
    <row r="479">
      <c r="A479" s="3"/>
      <c r="B479" s="3"/>
      <c r="E479" s="3"/>
      <c r="F479" s="3"/>
      <c r="H479" s="10"/>
      <c r="I479" s="3"/>
      <c r="K479" s="10"/>
      <c r="L479" s="3"/>
    </row>
    <row r="480">
      <c r="A480" s="3"/>
      <c r="B480" s="3"/>
      <c r="E480" s="3"/>
      <c r="F480" s="3"/>
      <c r="H480" s="10"/>
      <c r="I480" s="3"/>
      <c r="K480" s="10"/>
      <c r="L480" s="3"/>
    </row>
    <row r="481">
      <c r="A481" s="3"/>
      <c r="B481" s="3"/>
      <c r="E481" s="3"/>
      <c r="F481" s="3"/>
      <c r="H481" s="10"/>
      <c r="I481" s="3"/>
      <c r="K481" s="10"/>
      <c r="L481" s="3"/>
    </row>
    <row r="482">
      <c r="A482" s="3"/>
      <c r="B482" s="3"/>
      <c r="E482" s="3"/>
      <c r="F482" s="3"/>
      <c r="H482" s="10"/>
      <c r="I482" s="3"/>
      <c r="K482" s="10"/>
      <c r="L482" s="3"/>
    </row>
    <row r="483">
      <c r="A483" s="3"/>
      <c r="B483" s="3"/>
      <c r="E483" s="3"/>
      <c r="F483" s="3"/>
      <c r="H483" s="10"/>
      <c r="I483" s="3"/>
      <c r="K483" s="10"/>
      <c r="L483" s="3"/>
    </row>
    <row r="484">
      <c r="A484" s="3"/>
      <c r="B484" s="3"/>
      <c r="E484" s="3"/>
      <c r="F484" s="3"/>
      <c r="H484" s="10"/>
      <c r="I484" s="3"/>
      <c r="K484" s="10"/>
      <c r="L484" s="3"/>
    </row>
    <row r="485">
      <c r="A485" s="3"/>
      <c r="B485" s="3"/>
      <c r="E485" s="3"/>
      <c r="F485" s="3"/>
      <c r="H485" s="10"/>
      <c r="I485" s="3"/>
      <c r="K485" s="10"/>
      <c r="L485" s="3"/>
    </row>
    <row r="486">
      <c r="A486" s="3"/>
      <c r="B486" s="3"/>
      <c r="E486" s="3"/>
      <c r="F486" s="3"/>
      <c r="H486" s="10"/>
      <c r="I486" s="3"/>
      <c r="K486" s="10"/>
      <c r="L486" s="3"/>
    </row>
    <row r="487">
      <c r="A487" s="3"/>
      <c r="B487" s="3"/>
      <c r="E487" s="3"/>
      <c r="F487" s="3"/>
      <c r="H487" s="10"/>
      <c r="I487" s="3"/>
      <c r="K487" s="10"/>
      <c r="L487" s="3"/>
    </row>
    <row r="488">
      <c r="A488" s="3"/>
      <c r="B488" s="3"/>
      <c r="E488" s="3"/>
      <c r="F488" s="3"/>
      <c r="H488" s="10"/>
      <c r="I488" s="3"/>
      <c r="K488" s="10"/>
      <c r="L488" s="3"/>
    </row>
    <row r="489">
      <c r="A489" s="3"/>
      <c r="B489" s="3"/>
      <c r="E489" s="3"/>
      <c r="F489" s="3"/>
      <c r="H489" s="10"/>
      <c r="I489" s="3"/>
      <c r="K489" s="10"/>
      <c r="L489" s="3"/>
    </row>
    <row r="490">
      <c r="A490" s="3"/>
      <c r="B490" s="3"/>
      <c r="E490" s="3"/>
      <c r="F490" s="3"/>
      <c r="H490" s="10"/>
      <c r="I490" s="3"/>
      <c r="K490" s="10"/>
      <c r="L490" s="3"/>
    </row>
    <row r="491">
      <c r="A491" s="3"/>
      <c r="B491" s="3"/>
      <c r="E491" s="3"/>
      <c r="F491" s="3"/>
      <c r="H491" s="10"/>
      <c r="I491" s="3"/>
      <c r="K491" s="10"/>
      <c r="L491" s="3"/>
    </row>
    <row r="492">
      <c r="A492" s="3"/>
      <c r="B492" s="3"/>
      <c r="E492" s="3"/>
      <c r="F492" s="3"/>
      <c r="H492" s="10"/>
      <c r="I492" s="3"/>
      <c r="K492" s="10"/>
      <c r="L492" s="3"/>
    </row>
    <row r="493">
      <c r="A493" s="3"/>
      <c r="B493" s="3"/>
      <c r="E493" s="3"/>
      <c r="F493" s="3"/>
      <c r="H493" s="10"/>
      <c r="I493" s="3"/>
      <c r="K493" s="10"/>
      <c r="L493" s="3"/>
    </row>
    <row r="494">
      <c r="A494" s="3"/>
      <c r="B494" s="3"/>
      <c r="E494" s="3"/>
      <c r="F494" s="3"/>
      <c r="H494" s="10"/>
      <c r="I494" s="3"/>
      <c r="K494" s="10"/>
      <c r="L494" s="3"/>
    </row>
    <row r="495">
      <c r="A495" s="3"/>
      <c r="B495" s="3"/>
      <c r="E495" s="3"/>
      <c r="F495" s="3"/>
      <c r="H495" s="10"/>
      <c r="I495" s="3"/>
      <c r="K495" s="10"/>
      <c r="L495" s="3"/>
    </row>
    <row r="496">
      <c r="A496" s="3"/>
      <c r="B496" s="3"/>
      <c r="E496" s="3"/>
      <c r="F496" s="3"/>
      <c r="H496" s="10"/>
      <c r="I496" s="3"/>
      <c r="K496" s="10"/>
      <c r="L496" s="3"/>
    </row>
    <row r="497">
      <c r="A497" s="3"/>
      <c r="B497" s="3"/>
      <c r="E497" s="3"/>
      <c r="F497" s="3"/>
      <c r="H497" s="10"/>
      <c r="I497" s="3"/>
      <c r="K497" s="10"/>
      <c r="L497" s="3"/>
    </row>
    <row r="498">
      <c r="A498" s="3"/>
      <c r="B498" s="3"/>
      <c r="E498" s="3"/>
      <c r="F498" s="3"/>
      <c r="H498" s="10"/>
      <c r="I498" s="3"/>
      <c r="K498" s="10"/>
      <c r="L498" s="3"/>
    </row>
    <row r="499">
      <c r="A499" s="3"/>
      <c r="B499" s="3"/>
      <c r="E499" s="3"/>
      <c r="F499" s="3"/>
      <c r="H499" s="10"/>
      <c r="I499" s="3"/>
      <c r="K499" s="10"/>
      <c r="L499" s="3"/>
    </row>
    <row r="500">
      <c r="A500" s="3"/>
      <c r="B500" s="3"/>
      <c r="E500" s="3"/>
      <c r="F500" s="3"/>
      <c r="H500" s="10"/>
      <c r="I500" s="3"/>
      <c r="K500" s="10"/>
      <c r="L500" s="3"/>
    </row>
    <row r="501">
      <c r="A501" s="3"/>
      <c r="B501" s="3"/>
      <c r="E501" s="3"/>
      <c r="F501" s="3"/>
      <c r="H501" s="10"/>
      <c r="I501" s="3"/>
      <c r="K501" s="10"/>
      <c r="L501" s="3"/>
    </row>
    <row r="502">
      <c r="A502" s="3"/>
      <c r="B502" s="3"/>
      <c r="E502" s="3"/>
      <c r="F502" s="3"/>
      <c r="H502" s="10"/>
      <c r="I502" s="3"/>
      <c r="K502" s="10"/>
      <c r="L502" s="3"/>
    </row>
    <row r="503">
      <c r="A503" s="3"/>
      <c r="B503" s="3"/>
      <c r="E503" s="3"/>
      <c r="F503" s="3"/>
      <c r="H503" s="10"/>
      <c r="I503" s="3"/>
      <c r="K503" s="10"/>
      <c r="L503" s="3"/>
    </row>
    <row r="504">
      <c r="A504" s="3"/>
      <c r="B504" s="3"/>
      <c r="E504" s="3"/>
      <c r="F504" s="3"/>
      <c r="H504" s="10"/>
      <c r="I504" s="3"/>
      <c r="K504" s="10"/>
      <c r="L504" s="3"/>
    </row>
    <row r="505">
      <c r="A505" s="3"/>
      <c r="B505" s="3"/>
      <c r="E505" s="3"/>
      <c r="F505" s="3"/>
      <c r="H505" s="10"/>
      <c r="I505" s="3"/>
      <c r="K505" s="10"/>
      <c r="L505" s="3"/>
    </row>
    <row r="506">
      <c r="A506" s="3"/>
      <c r="B506" s="3"/>
      <c r="E506" s="3"/>
      <c r="F506" s="3"/>
      <c r="H506" s="10"/>
      <c r="I506" s="3"/>
      <c r="K506" s="10"/>
      <c r="L506" s="3"/>
    </row>
    <row r="507">
      <c r="A507" s="3"/>
      <c r="B507" s="3"/>
      <c r="E507" s="3"/>
      <c r="F507" s="3"/>
      <c r="H507" s="10"/>
      <c r="I507" s="3"/>
      <c r="K507" s="10"/>
      <c r="L507" s="3"/>
    </row>
    <row r="508">
      <c r="A508" s="3"/>
      <c r="B508" s="3"/>
      <c r="E508" s="3"/>
      <c r="F508" s="3"/>
      <c r="H508" s="10"/>
      <c r="I508" s="3"/>
      <c r="K508" s="10"/>
      <c r="L508" s="3"/>
    </row>
    <row r="509">
      <c r="A509" s="3"/>
      <c r="B509" s="3"/>
      <c r="E509" s="3"/>
      <c r="F509" s="3"/>
      <c r="H509" s="10"/>
      <c r="I509" s="3"/>
      <c r="K509" s="10"/>
      <c r="L509" s="3"/>
    </row>
    <row r="510">
      <c r="A510" s="3"/>
      <c r="B510" s="3"/>
      <c r="E510" s="3"/>
      <c r="F510" s="3"/>
      <c r="H510" s="10"/>
      <c r="I510" s="3"/>
      <c r="K510" s="10"/>
      <c r="L510" s="3"/>
    </row>
    <row r="511">
      <c r="A511" s="3"/>
      <c r="B511" s="3"/>
      <c r="E511" s="3"/>
      <c r="F511" s="3"/>
      <c r="H511" s="10"/>
      <c r="I511" s="3"/>
      <c r="K511" s="10"/>
      <c r="L511" s="3"/>
    </row>
    <row r="512">
      <c r="A512" s="3"/>
      <c r="B512" s="3"/>
      <c r="E512" s="3"/>
      <c r="F512" s="3"/>
      <c r="H512" s="10"/>
      <c r="I512" s="3"/>
      <c r="K512" s="10"/>
      <c r="L512" s="3"/>
    </row>
    <row r="513">
      <c r="A513" s="3"/>
      <c r="B513" s="3"/>
      <c r="E513" s="3"/>
      <c r="F513" s="3"/>
      <c r="H513" s="10"/>
      <c r="I513" s="3"/>
      <c r="K513" s="10"/>
      <c r="L513" s="3"/>
    </row>
    <row r="514">
      <c r="A514" s="3"/>
      <c r="B514" s="3"/>
      <c r="E514" s="3"/>
      <c r="F514" s="3"/>
      <c r="H514" s="10"/>
      <c r="I514" s="3"/>
      <c r="K514" s="10"/>
      <c r="L514" s="3"/>
    </row>
    <row r="515">
      <c r="A515" s="3"/>
      <c r="B515" s="3"/>
      <c r="E515" s="3"/>
      <c r="F515" s="3"/>
      <c r="H515" s="10"/>
      <c r="I515" s="3"/>
      <c r="K515" s="10"/>
      <c r="L515" s="3"/>
    </row>
    <row r="516">
      <c r="A516" s="3"/>
      <c r="B516" s="3"/>
      <c r="E516" s="3"/>
      <c r="F516" s="3"/>
      <c r="H516" s="10"/>
      <c r="I516" s="3"/>
      <c r="K516" s="10"/>
      <c r="L516" s="3"/>
    </row>
    <row r="517">
      <c r="A517" s="3"/>
      <c r="B517" s="3"/>
      <c r="E517" s="3"/>
      <c r="F517" s="3"/>
      <c r="H517" s="10"/>
      <c r="I517" s="3"/>
      <c r="K517" s="10"/>
      <c r="L517" s="3"/>
    </row>
    <row r="518">
      <c r="A518" s="3"/>
      <c r="B518" s="3"/>
      <c r="E518" s="3"/>
      <c r="F518" s="3"/>
      <c r="H518" s="10"/>
      <c r="I518" s="3"/>
      <c r="K518" s="10"/>
      <c r="L518" s="3"/>
    </row>
    <row r="519">
      <c r="A519" s="3"/>
      <c r="B519" s="3"/>
      <c r="E519" s="3"/>
      <c r="F519" s="3"/>
      <c r="H519" s="10"/>
      <c r="I519" s="3"/>
      <c r="K519" s="10"/>
      <c r="L519" s="3"/>
    </row>
    <row r="520">
      <c r="A520" s="3"/>
      <c r="B520" s="3"/>
      <c r="E520" s="3"/>
      <c r="F520" s="3"/>
      <c r="H520" s="10"/>
      <c r="I520" s="3"/>
      <c r="K520" s="10"/>
      <c r="L520" s="3"/>
    </row>
    <row r="521">
      <c r="A521" s="3"/>
      <c r="B521" s="3"/>
      <c r="E521" s="3"/>
      <c r="F521" s="3"/>
      <c r="H521" s="10"/>
      <c r="I521" s="3"/>
      <c r="K521" s="10"/>
      <c r="L521" s="3"/>
    </row>
    <row r="522">
      <c r="A522" s="3"/>
      <c r="B522" s="3"/>
      <c r="E522" s="3"/>
      <c r="F522" s="3"/>
      <c r="H522" s="10"/>
      <c r="I522" s="3"/>
      <c r="K522" s="10"/>
      <c r="L522" s="3"/>
    </row>
    <row r="523">
      <c r="A523" s="3"/>
      <c r="B523" s="3"/>
      <c r="E523" s="3"/>
      <c r="F523" s="3"/>
      <c r="H523" s="10"/>
      <c r="I523" s="3"/>
      <c r="K523" s="10"/>
      <c r="L523" s="3"/>
    </row>
    <row r="524">
      <c r="A524" s="3"/>
      <c r="B524" s="3"/>
      <c r="E524" s="3"/>
      <c r="F524" s="3"/>
      <c r="H524" s="10"/>
      <c r="I524" s="3"/>
      <c r="K524" s="10"/>
      <c r="L524" s="3"/>
    </row>
    <row r="525">
      <c r="A525" s="3"/>
      <c r="B525" s="3"/>
      <c r="E525" s="3"/>
      <c r="F525" s="3"/>
      <c r="H525" s="10"/>
      <c r="I525" s="3"/>
      <c r="K525" s="10"/>
      <c r="L525" s="3"/>
    </row>
    <row r="526">
      <c r="A526" s="3"/>
      <c r="B526" s="3"/>
      <c r="E526" s="3"/>
      <c r="F526" s="3"/>
      <c r="H526" s="10"/>
      <c r="I526" s="3"/>
      <c r="K526" s="10"/>
      <c r="L526" s="3"/>
    </row>
    <row r="527">
      <c r="A527" s="3"/>
      <c r="B527" s="3"/>
      <c r="E527" s="3"/>
      <c r="F527" s="3"/>
      <c r="H527" s="10"/>
      <c r="I527" s="3"/>
      <c r="K527" s="10"/>
      <c r="L527" s="3"/>
    </row>
    <row r="528">
      <c r="A528" s="3"/>
      <c r="B528" s="3"/>
      <c r="E528" s="3"/>
      <c r="F528" s="3"/>
      <c r="H528" s="10"/>
      <c r="I528" s="3"/>
      <c r="K528" s="10"/>
      <c r="L528" s="3"/>
    </row>
    <row r="529">
      <c r="A529" s="3"/>
      <c r="B529" s="3"/>
      <c r="E529" s="3"/>
      <c r="F529" s="3"/>
      <c r="H529" s="10"/>
      <c r="I529" s="3"/>
      <c r="K529" s="10"/>
      <c r="L529" s="3"/>
    </row>
    <row r="530">
      <c r="A530" s="3"/>
      <c r="B530" s="3"/>
      <c r="E530" s="3"/>
      <c r="F530" s="3"/>
      <c r="H530" s="10"/>
      <c r="I530" s="3"/>
      <c r="K530" s="10"/>
      <c r="L530" s="3"/>
    </row>
    <row r="531">
      <c r="A531" s="3"/>
      <c r="B531" s="3"/>
      <c r="E531" s="3"/>
      <c r="F531" s="3"/>
      <c r="H531" s="10"/>
      <c r="I531" s="3"/>
      <c r="K531" s="10"/>
      <c r="L531" s="3"/>
    </row>
    <row r="532">
      <c r="A532" s="3"/>
      <c r="B532" s="3"/>
      <c r="E532" s="3"/>
      <c r="F532" s="3"/>
      <c r="H532" s="10"/>
      <c r="I532" s="3"/>
      <c r="K532" s="10"/>
      <c r="L532" s="3"/>
    </row>
    <row r="533">
      <c r="A533" s="3"/>
      <c r="B533" s="3"/>
      <c r="E533" s="3"/>
      <c r="F533" s="3"/>
      <c r="H533" s="10"/>
      <c r="I533" s="3"/>
      <c r="K533" s="10"/>
      <c r="L533" s="3"/>
    </row>
    <row r="534">
      <c r="A534" s="3"/>
      <c r="B534" s="3"/>
      <c r="E534" s="3"/>
      <c r="F534" s="3"/>
      <c r="H534" s="10"/>
      <c r="I534" s="3"/>
      <c r="K534" s="10"/>
      <c r="L534" s="3"/>
    </row>
    <row r="535">
      <c r="A535" s="3"/>
      <c r="B535" s="3"/>
      <c r="E535" s="3"/>
      <c r="F535" s="3"/>
      <c r="H535" s="10"/>
      <c r="I535" s="3"/>
      <c r="K535" s="10"/>
      <c r="L535" s="3"/>
    </row>
    <row r="536">
      <c r="A536" s="3"/>
      <c r="B536" s="3"/>
      <c r="E536" s="3"/>
      <c r="F536" s="3"/>
      <c r="H536" s="10"/>
      <c r="I536" s="3"/>
      <c r="K536" s="10"/>
      <c r="L536" s="3"/>
    </row>
    <row r="537">
      <c r="A537" s="3"/>
      <c r="B537" s="3"/>
      <c r="E537" s="3"/>
      <c r="F537" s="3"/>
      <c r="H537" s="10"/>
      <c r="I537" s="3"/>
      <c r="K537" s="10"/>
      <c r="L537" s="3"/>
    </row>
    <row r="538">
      <c r="A538" s="3"/>
      <c r="B538" s="3"/>
      <c r="E538" s="3"/>
      <c r="F538" s="3"/>
      <c r="H538" s="10"/>
      <c r="I538" s="3"/>
      <c r="K538" s="10"/>
      <c r="L538" s="3"/>
    </row>
    <row r="539">
      <c r="A539" s="3"/>
      <c r="B539" s="3"/>
      <c r="E539" s="3"/>
      <c r="F539" s="3"/>
      <c r="H539" s="10"/>
      <c r="I539" s="3"/>
      <c r="K539" s="10"/>
      <c r="L539" s="3"/>
    </row>
    <row r="540">
      <c r="A540" s="3"/>
      <c r="B540" s="3"/>
      <c r="E540" s="3"/>
      <c r="F540" s="3"/>
      <c r="H540" s="10"/>
      <c r="I540" s="3"/>
      <c r="K540" s="10"/>
      <c r="L540" s="3"/>
    </row>
    <row r="541">
      <c r="A541" s="3"/>
      <c r="B541" s="3"/>
      <c r="E541" s="3"/>
      <c r="F541" s="3"/>
      <c r="H541" s="10"/>
      <c r="I541" s="3"/>
      <c r="K541" s="10"/>
      <c r="L541" s="3"/>
    </row>
    <row r="542">
      <c r="A542" s="3"/>
      <c r="B542" s="3"/>
      <c r="E542" s="3"/>
      <c r="F542" s="3"/>
      <c r="H542" s="10"/>
      <c r="I542" s="3"/>
      <c r="K542" s="10"/>
      <c r="L542" s="3"/>
    </row>
    <row r="543">
      <c r="A543" s="3"/>
      <c r="B543" s="3"/>
      <c r="E543" s="3"/>
      <c r="F543" s="3"/>
      <c r="H543" s="10"/>
      <c r="I543" s="3"/>
      <c r="K543" s="10"/>
      <c r="L543" s="3"/>
    </row>
    <row r="544">
      <c r="A544" s="3"/>
      <c r="B544" s="3"/>
      <c r="E544" s="3"/>
      <c r="F544" s="3"/>
      <c r="H544" s="10"/>
      <c r="I544" s="3"/>
      <c r="K544" s="10"/>
      <c r="L544" s="3"/>
    </row>
    <row r="545">
      <c r="A545" s="3"/>
      <c r="B545" s="3"/>
      <c r="E545" s="3"/>
      <c r="F545" s="3"/>
      <c r="H545" s="10"/>
      <c r="I545" s="3"/>
      <c r="K545" s="10"/>
      <c r="L545" s="3"/>
    </row>
    <row r="546">
      <c r="A546" s="3"/>
      <c r="B546" s="3"/>
      <c r="E546" s="3"/>
      <c r="F546" s="3"/>
      <c r="H546" s="10"/>
      <c r="I546" s="3"/>
      <c r="K546" s="10"/>
      <c r="L546" s="3"/>
    </row>
    <row r="547">
      <c r="A547" s="3"/>
      <c r="B547" s="3"/>
      <c r="E547" s="3"/>
      <c r="F547" s="3"/>
      <c r="H547" s="10"/>
      <c r="I547" s="3"/>
      <c r="K547" s="10"/>
      <c r="L547" s="3"/>
    </row>
    <row r="548">
      <c r="A548" s="3"/>
      <c r="B548" s="3"/>
      <c r="E548" s="3"/>
      <c r="F548" s="3"/>
      <c r="H548" s="10"/>
      <c r="I548" s="3"/>
      <c r="K548" s="10"/>
      <c r="L548" s="3"/>
    </row>
    <row r="549">
      <c r="A549" s="3"/>
      <c r="B549" s="3"/>
      <c r="E549" s="3"/>
      <c r="F549" s="3"/>
      <c r="H549" s="10"/>
      <c r="I549" s="3"/>
      <c r="K549" s="10"/>
      <c r="L549" s="3"/>
    </row>
    <row r="550">
      <c r="A550" s="3"/>
      <c r="B550" s="3"/>
      <c r="E550" s="3"/>
      <c r="F550" s="3"/>
      <c r="H550" s="10"/>
      <c r="I550" s="3"/>
      <c r="K550" s="10"/>
      <c r="L550" s="3"/>
    </row>
    <row r="551">
      <c r="A551" s="3"/>
      <c r="B551" s="3"/>
      <c r="E551" s="3"/>
      <c r="F551" s="3"/>
      <c r="H551" s="10"/>
      <c r="I551" s="3"/>
      <c r="K551" s="10"/>
      <c r="L551" s="3"/>
    </row>
    <row r="552">
      <c r="A552" s="3"/>
      <c r="B552" s="3"/>
      <c r="E552" s="3"/>
      <c r="F552" s="3"/>
      <c r="H552" s="10"/>
      <c r="I552" s="3"/>
      <c r="K552" s="10"/>
      <c r="L552" s="3"/>
    </row>
    <row r="553">
      <c r="A553" s="3"/>
      <c r="B553" s="3"/>
      <c r="E553" s="3"/>
      <c r="F553" s="3"/>
      <c r="H553" s="10"/>
      <c r="I553" s="3"/>
      <c r="K553" s="10"/>
      <c r="L553" s="3"/>
    </row>
    <row r="554">
      <c r="A554" s="3"/>
      <c r="B554" s="3"/>
      <c r="E554" s="3"/>
      <c r="F554" s="3"/>
      <c r="H554" s="10"/>
      <c r="I554" s="3"/>
      <c r="K554" s="10"/>
      <c r="L554" s="3"/>
    </row>
    <row r="555">
      <c r="A555" s="3"/>
      <c r="B555" s="3"/>
      <c r="E555" s="3"/>
      <c r="F555" s="3"/>
      <c r="H555" s="10"/>
      <c r="I555" s="3"/>
      <c r="K555" s="10"/>
      <c r="L555" s="3"/>
    </row>
    <row r="556">
      <c r="A556" s="3"/>
      <c r="B556" s="3"/>
      <c r="E556" s="3"/>
      <c r="F556" s="3"/>
      <c r="H556" s="10"/>
      <c r="I556" s="3"/>
      <c r="K556" s="10"/>
      <c r="L556" s="3"/>
    </row>
    <row r="557">
      <c r="A557" s="3"/>
      <c r="B557" s="3"/>
      <c r="E557" s="3"/>
      <c r="F557" s="3"/>
      <c r="H557" s="10"/>
      <c r="I557" s="3"/>
      <c r="K557" s="10"/>
      <c r="L557" s="3"/>
    </row>
    <row r="558">
      <c r="A558" s="3"/>
      <c r="B558" s="3"/>
      <c r="E558" s="3"/>
      <c r="F558" s="3"/>
      <c r="H558" s="10"/>
      <c r="I558" s="3"/>
      <c r="K558" s="10"/>
      <c r="L558" s="3"/>
    </row>
    <row r="559">
      <c r="A559" s="3"/>
      <c r="B559" s="3"/>
      <c r="E559" s="3"/>
      <c r="F559" s="3"/>
      <c r="H559" s="10"/>
      <c r="I559" s="3"/>
      <c r="K559" s="10"/>
      <c r="L559" s="3"/>
    </row>
    <row r="560">
      <c r="A560" s="3"/>
      <c r="B560" s="3"/>
      <c r="E560" s="3"/>
      <c r="F560" s="3"/>
      <c r="H560" s="10"/>
      <c r="I560" s="3"/>
      <c r="K560" s="10"/>
      <c r="L560" s="3"/>
    </row>
    <row r="561">
      <c r="A561" s="3"/>
      <c r="B561" s="3"/>
      <c r="E561" s="3"/>
      <c r="F561" s="3"/>
      <c r="H561" s="10"/>
      <c r="I561" s="3"/>
      <c r="K561" s="10"/>
      <c r="L561" s="3"/>
    </row>
    <row r="562">
      <c r="A562" s="3"/>
      <c r="B562" s="3"/>
      <c r="E562" s="3"/>
      <c r="F562" s="3"/>
      <c r="H562" s="10"/>
      <c r="I562" s="3"/>
      <c r="K562" s="10"/>
      <c r="L562" s="3"/>
    </row>
    <row r="563">
      <c r="A563" s="3"/>
      <c r="B563" s="3"/>
      <c r="E563" s="3"/>
      <c r="F563" s="3"/>
      <c r="H563" s="10"/>
      <c r="I563" s="3"/>
      <c r="K563" s="10"/>
      <c r="L563" s="3"/>
    </row>
    <row r="564">
      <c r="A564" s="3"/>
      <c r="B564" s="3"/>
      <c r="E564" s="3"/>
      <c r="F564" s="3"/>
      <c r="H564" s="10"/>
      <c r="I564" s="3"/>
      <c r="K564" s="10"/>
      <c r="L564" s="3"/>
    </row>
    <row r="565">
      <c r="A565" s="3"/>
      <c r="B565" s="3"/>
      <c r="E565" s="3"/>
      <c r="F565" s="3"/>
      <c r="H565" s="10"/>
      <c r="I565" s="3"/>
      <c r="K565" s="10"/>
      <c r="L565" s="3"/>
    </row>
    <row r="566">
      <c r="A566" s="3"/>
      <c r="B566" s="3"/>
      <c r="E566" s="3"/>
      <c r="F566" s="3"/>
      <c r="H566" s="10"/>
      <c r="I566" s="3"/>
      <c r="K566" s="10"/>
      <c r="L566" s="3"/>
    </row>
    <row r="567">
      <c r="A567" s="3"/>
      <c r="B567" s="3"/>
      <c r="E567" s="3"/>
      <c r="F567" s="3"/>
      <c r="H567" s="10"/>
      <c r="I567" s="3"/>
      <c r="K567" s="10"/>
      <c r="L567" s="3"/>
    </row>
    <row r="568">
      <c r="A568" s="3"/>
      <c r="B568" s="3"/>
      <c r="E568" s="3"/>
      <c r="F568" s="3"/>
      <c r="H568" s="10"/>
      <c r="I568" s="3"/>
      <c r="K568" s="10"/>
      <c r="L568" s="3"/>
    </row>
    <row r="569">
      <c r="A569" s="3"/>
      <c r="B569" s="3"/>
      <c r="E569" s="3"/>
      <c r="F569" s="3"/>
      <c r="H569" s="10"/>
      <c r="I569" s="3"/>
      <c r="K569" s="10"/>
      <c r="L569" s="3"/>
    </row>
    <row r="570">
      <c r="A570" s="3"/>
      <c r="B570" s="3"/>
      <c r="E570" s="3"/>
      <c r="F570" s="3"/>
      <c r="H570" s="10"/>
      <c r="I570" s="3"/>
      <c r="K570" s="10"/>
      <c r="L570" s="3"/>
    </row>
    <row r="571">
      <c r="A571" s="3"/>
      <c r="B571" s="3"/>
      <c r="E571" s="3"/>
      <c r="F571" s="3"/>
      <c r="H571" s="10"/>
      <c r="I571" s="3"/>
      <c r="K571" s="10"/>
      <c r="L571" s="3"/>
    </row>
    <row r="572">
      <c r="A572" s="3"/>
      <c r="B572" s="3"/>
      <c r="E572" s="3"/>
      <c r="F572" s="3"/>
      <c r="H572" s="10"/>
      <c r="I572" s="3"/>
      <c r="K572" s="10"/>
      <c r="L572" s="3"/>
    </row>
    <row r="573">
      <c r="A573" s="3"/>
      <c r="B573" s="3"/>
      <c r="E573" s="3"/>
      <c r="F573" s="3"/>
      <c r="H573" s="10"/>
      <c r="I573" s="3"/>
      <c r="K573" s="10"/>
      <c r="L573" s="3"/>
    </row>
    <row r="574">
      <c r="A574" s="3"/>
      <c r="B574" s="3"/>
      <c r="E574" s="3"/>
      <c r="F574" s="3"/>
      <c r="H574" s="10"/>
      <c r="I574" s="3"/>
      <c r="K574" s="10"/>
      <c r="L574" s="3"/>
    </row>
    <row r="575">
      <c r="A575" s="3"/>
      <c r="B575" s="3"/>
      <c r="E575" s="3"/>
      <c r="F575" s="3"/>
      <c r="H575" s="10"/>
      <c r="I575" s="3"/>
      <c r="K575" s="10"/>
      <c r="L575" s="3"/>
    </row>
    <row r="576">
      <c r="A576" s="3"/>
      <c r="B576" s="3"/>
      <c r="E576" s="3"/>
      <c r="F576" s="3"/>
      <c r="H576" s="10"/>
      <c r="I576" s="3"/>
      <c r="K576" s="10"/>
      <c r="L576" s="3"/>
    </row>
    <row r="577">
      <c r="A577" s="3"/>
      <c r="B577" s="3"/>
      <c r="E577" s="3"/>
      <c r="F577" s="3"/>
      <c r="H577" s="10"/>
      <c r="I577" s="3"/>
      <c r="K577" s="10"/>
      <c r="L577" s="3"/>
    </row>
    <row r="578">
      <c r="A578" s="3"/>
      <c r="B578" s="3"/>
      <c r="E578" s="3"/>
      <c r="F578" s="3"/>
      <c r="H578" s="10"/>
      <c r="I578" s="3"/>
      <c r="K578" s="10"/>
      <c r="L578" s="3"/>
    </row>
    <row r="579">
      <c r="A579" s="3"/>
      <c r="B579" s="3"/>
      <c r="E579" s="3"/>
      <c r="F579" s="3"/>
      <c r="H579" s="10"/>
      <c r="I579" s="3"/>
      <c r="K579" s="10"/>
      <c r="L579" s="3"/>
    </row>
    <row r="580">
      <c r="A580" s="3"/>
      <c r="B580" s="3"/>
      <c r="E580" s="3"/>
      <c r="F580" s="3"/>
      <c r="H580" s="10"/>
      <c r="I580" s="3"/>
      <c r="K580" s="10"/>
      <c r="L580" s="3"/>
    </row>
    <row r="581">
      <c r="A581" s="3"/>
      <c r="B581" s="3"/>
      <c r="E581" s="3"/>
      <c r="F581" s="3"/>
      <c r="H581" s="10"/>
      <c r="I581" s="3"/>
      <c r="K581" s="10"/>
      <c r="L581" s="3"/>
    </row>
    <row r="582">
      <c r="A582" s="3"/>
      <c r="B582" s="3"/>
      <c r="E582" s="3"/>
      <c r="F582" s="3"/>
      <c r="H582" s="10"/>
      <c r="I582" s="3"/>
      <c r="K582" s="10"/>
      <c r="L582" s="3"/>
    </row>
    <row r="583">
      <c r="A583" s="3"/>
      <c r="B583" s="3"/>
      <c r="E583" s="3"/>
      <c r="F583" s="3"/>
      <c r="H583" s="10"/>
      <c r="I583" s="3"/>
      <c r="K583" s="10"/>
      <c r="L583" s="3"/>
    </row>
    <row r="584">
      <c r="A584" s="3"/>
      <c r="B584" s="3"/>
      <c r="E584" s="3"/>
      <c r="F584" s="3"/>
      <c r="H584" s="10"/>
      <c r="I584" s="3"/>
      <c r="K584" s="10"/>
      <c r="L584" s="3"/>
    </row>
    <row r="585">
      <c r="A585" s="3"/>
      <c r="B585" s="3"/>
      <c r="E585" s="3"/>
      <c r="F585" s="3"/>
      <c r="H585" s="10"/>
      <c r="I585" s="3"/>
      <c r="K585" s="10"/>
      <c r="L585" s="3"/>
    </row>
    <row r="586">
      <c r="A586" s="3"/>
      <c r="B586" s="3"/>
      <c r="E586" s="3"/>
      <c r="F586" s="3"/>
      <c r="H586" s="10"/>
      <c r="I586" s="3"/>
      <c r="K586" s="10"/>
      <c r="L586" s="3"/>
    </row>
    <row r="587">
      <c r="A587" s="3"/>
      <c r="B587" s="3"/>
      <c r="E587" s="3"/>
      <c r="F587" s="3"/>
      <c r="H587" s="10"/>
      <c r="I587" s="3"/>
      <c r="K587" s="10"/>
      <c r="L587" s="3"/>
    </row>
    <row r="588">
      <c r="A588" s="3"/>
      <c r="B588" s="3"/>
      <c r="E588" s="3"/>
      <c r="F588" s="3"/>
      <c r="H588" s="10"/>
      <c r="I588" s="3"/>
      <c r="K588" s="10"/>
      <c r="L588" s="3"/>
    </row>
    <row r="589">
      <c r="A589" s="3"/>
      <c r="B589" s="3"/>
      <c r="E589" s="3"/>
      <c r="F589" s="3"/>
      <c r="H589" s="10"/>
      <c r="I589" s="3"/>
      <c r="K589" s="10"/>
      <c r="L589" s="3"/>
    </row>
    <row r="590">
      <c r="A590" s="3"/>
      <c r="B590" s="3"/>
      <c r="E590" s="3"/>
      <c r="F590" s="3"/>
      <c r="H590" s="10"/>
      <c r="I590" s="3"/>
      <c r="K590" s="10"/>
      <c r="L590" s="3"/>
    </row>
    <row r="591">
      <c r="A591" s="3"/>
      <c r="B591" s="3"/>
      <c r="E591" s="3"/>
      <c r="F591" s="3"/>
      <c r="H591" s="10"/>
      <c r="I591" s="3"/>
      <c r="K591" s="10"/>
      <c r="L591" s="3"/>
    </row>
    <row r="592">
      <c r="A592" s="3"/>
      <c r="B592" s="3"/>
      <c r="E592" s="3"/>
      <c r="F592" s="3"/>
      <c r="H592" s="10"/>
      <c r="I592" s="3"/>
      <c r="K592" s="10"/>
      <c r="L592" s="3"/>
    </row>
    <row r="593">
      <c r="A593" s="3"/>
      <c r="B593" s="3"/>
      <c r="E593" s="3"/>
      <c r="F593" s="3"/>
      <c r="H593" s="10"/>
      <c r="I593" s="3"/>
      <c r="K593" s="10"/>
      <c r="L593" s="3"/>
    </row>
    <row r="594">
      <c r="A594" s="3"/>
      <c r="B594" s="3"/>
      <c r="E594" s="3"/>
      <c r="F594" s="3"/>
      <c r="H594" s="10"/>
      <c r="I594" s="3"/>
      <c r="K594" s="10"/>
      <c r="L594" s="3"/>
    </row>
    <row r="595">
      <c r="A595" s="3"/>
      <c r="B595" s="3"/>
      <c r="E595" s="3"/>
      <c r="F595" s="3"/>
      <c r="H595" s="10"/>
      <c r="I595" s="3"/>
      <c r="K595" s="10"/>
      <c r="L595" s="3"/>
    </row>
    <row r="596">
      <c r="A596" s="3"/>
      <c r="B596" s="3"/>
      <c r="E596" s="3"/>
      <c r="F596" s="3"/>
      <c r="H596" s="10"/>
      <c r="I596" s="3"/>
      <c r="K596" s="10"/>
      <c r="L596" s="3"/>
    </row>
    <row r="597">
      <c r="A597" s="3"/>
      <c r="B597" s="3"/>
      <c r="E597" s="3"/>
      <c r="F597" s="3"/>
      <c r="H597" s="10"/>
      <c r="I597" s="3"/>
      <c r="K597" s="10"/>
      <c r="L597" s="3"/>
    </row>
    <row r="598">
      <c r="A598" s="3"/>
      <c r="B598" s="3"/>
      <c r="E598" s="3"/>
      <c r="F598" s="3"/>
      <c r="H598" s="10"/>
      <c r="I598" s="3"/>
      <c r="K598" s="10"/>
      <c r="L598" s="3"/>
    </row>
    <row r="599">
      <c r="A599" s="3"/>
      <c r="B599" s="3"/>
      <c r="E599" s="3"/>
      <c r="F599" s="3"/>
      <c r="H599" s="10"/>
      <c r="I599" s="3"/>
      <c r="K599" s="10"/>
      <c r="L599" s="3"/>
    </row>
    <row r="600">
      <c r="A600" s="3"/>
      <c r="B600" s="3"/>
      <c r="E600" s="3"/>
      <c r="F600" s="3"/>
      <c r="H600" s="10"/>
      <c r="I600" s="3"/>
      <c r="K600" s="10"/>
      <c r="L600" s="3"/>
    </row>
    <row r="601">
      <c r="A601" s="3"/>
      <c r="B601" s="3"/>
      <c r="E601" s="3"/>
      <c r="F601" s="3"/>
      <c r="H601" s="10"/>
      <c r="I601" s="3"/>
      <c r="K601" s="10"/>
      <c r="L601" s="3"/>
    </row>
    <row r="602">
      <c r="A602" s="3"/>
      <c r="B602" s="3"/>
      <c r="E602" s="3"/>
      <c r="F602" s="3"/>
      <c r="H602" s="10"/>
      <c r="I602" s="3"/>
      <c r="K602" s="10"/>
      <c r="L602" s="3"/>
    </row>
    <row r="603">
      <c r="A603" s="3"/>
      <c r="B603" s="3"/>
      <c r="E603" s="3"/>
      <c r="F603" s="3"/>
      <c r="H603" s="10"/>
      <c r="I603" s="3"/>
      <c r="K603" s="10"/>
      <c r="L603" s="3"/>
    </row>
    <row r="604">
      <c r="A604" s="3"/>
      <c r="B604" s="3"/>
      <c r="E604" s="3"/>
      <c r="F604" s="3"/>
      <c r="H604" s="10"/>
      <c r="I604" s="3"/>
      <c r="K604" s="10"/>
      <c r="L604" s="3"/>
    </row>
    <row r="605">
      <c r="A605" s="3"/>
      <c r="B605" s="3"/>
      <c r="E605" s="3"/>
      <c r="F605" s="3"/>
      <c r="H605" s="10"/>
      <c r="I605" s="3"/>
      <c r="K605" s="10"/>
      <c r="L605" s="3"/>
    </row>
    <row r="606">
      <c r="A606" s="3"/>
      <c r="B606" s="3"/>
      <c r="E606" s="3"/>
      <c r="F606" s="3"/>
      <c r="H606" s="10"/>
      <c r="I606" s="3"/>
      <c r="K606" s="10"/>
      <c r="L606" s="3"/>
    </row>
    <row r="607">
      <c r="A607" s="3"/>
      <c r="B607" s="3"/>
      <c r="E607" s="3"/>
      <c r="F607" s="3"/>
      <c r="H607" s="10"/>
      <c r="I607" s="3"/>
      <c r="K607" s="10"/>
      <c r="L607" s="3"/>
    </row>
    <row r="608">
      <c r="H608" s="10"/>
      <c r="K608" s="10"/>
    </row>
    <row r="609">
      <c r="H609" s="10"/>
      <c r="K609" s="10"/>
    </row>
    <row r="610">
      <c r="H610" s="10"/>
      <c r="K610" s="10"/>
    </row>
    <row r="611">
      <c r="H611" s="10"/>
      <c r="K611" s="10"/>
    </row>
    <row r="612">
      <c r="H612" s="10"/>
      <c r="K612" s="10"/>
    </row>
    <row r="613">
      <c r="H613" s="10"/>
      <c r="K613" s="10"/>
    </row>
    <row r="614">
      <c r="H614" s="10"/>
      <c r="K614" s="10"/>
    </row>
    <row r="615">
      <c r="H615" s="10"/>
      <c r="K615" s="10"/>
    </row>
    <row r="616">
      <c r="H616" s="10"/>
      <c r="K616" s="10"/>
    </row>
    <row r="617">
      <c r="H617" s="10"/>
      <c r="K617" s="10"/>
    </row>
    <row r="618">
      <c r="H618" s="10"/>
      <c r="K618" s="10"/>
    </row>
    <row r="619">
      <c r="H619" s="10"/>
      <c r="K619" s="10"/>
    </row>
    <row r="620">
      <c r="H620" s="10"/>
      <c r="K620" s="10"/>
    </row>
    <row r="621">
      <c r="H621" s="10"/>
      <c r="K621" s="10"/>
    </row>
    <row r="622">
      <c r="H622" s="10"/>
      <c r="K622" s="10"/>
    </row>
    <row r="623">
      <c r="H623" s="10"/>
      <c r="K623" s="10"/>
    </row>
    <row r="624">
      <c r="H624" s="10"/>
      <c r="K624" s="10"/>
    </row>
    <row r="625">
      <c r="H625" s="10"/>
      <c r="K625" s="10"/>
    </row>
    <row r="626">
      <c r="H626" s="10"/>
      <c r="K626" s="10"/>
    </row>
    <row r="627">
      <c r="H627" s="10"/>
      <c r="K627" s="10"/>
    </row>
    <row r="628">
      <c r="H628" s="10"/>
      <c r="K628" s="10"/>
    </row>
    <row r="629">
      <c r="H629" s="10"/>
      <c r="K629" s="10"/>
    </row>
    <row r="630">
      <c r="H630" s="10"/>
      <c r="K630" s="10"/>
    </row>
    <row r="631">
      <c r="H631" s="10"/>
      <c r="K631" s="10"/>
    </row>
    <row r="632">
      <c r="H632" s="10"/>
      <c r="K632" s="10"/>
    </row>
    <row r="633">
      <c r="H633" s="10"/>
      <c r="K633" s="10"/>
    </row>
    <row r="634">
      <c r="H634" s="10"/>
      <c r="K634" s="10"/>
    </row>
    <row r="635">
      <c r="H635" s="10"/>
      <c r="K635" s="10"/>
    </row>
    <row r="636">
      <c r="H636" s="10"/>
      <c r="K636" s="10"/>
    </row>
    <row r="637">
      <c r="H637" s="10"/>
      <c r="K637" s="10"/>
    </row>
    <row r="638">
      <c r="H638" s="10"/>
      <c r="K638" s="10"/>
    </row>
    <row r="639">
      <c r="H639" s="10"/>
      <c r="K639" s="10"/>
    </row>
    <row r="640">
      <c r="H640" s="10"/>
      <c r="K640" s="10"/>
    </row>
    <row r="641">
      <c r="H641" s="10"/>
      <c r="K641" s="10"/>
    </row>
    <row r="642">
      <c r="H642" s="10"/>
      <c r="K642" s="10"/>
    </row>
    <row r="643">
      <c r="H643" s="10"/>
      <c r="K643" s="10"/>
    </row>
    <row r="644">
      <c r="H644" s="10"/>
      <c r="K644" s="10"/>
    </row>
    <row r="645">
      <c r="H645" s="10"/>
      <c r="K645" s="10"/>
    </row>
    <row r="646">
      <c r="H646" s="10"/>
      <c r="K646" s="10"/>
    </row>
    <row r="647">
      <c r="H647" s="10"/>
      <c r="K647" s="10"/>
    </row>
    <row r="648">
      <c r="H648" s="10"/>
      <c r="K648" s="10"/>
    </row>
    <row r="649">
      <c r="H649" s="10"/>
      <c r="K649" s="10"/>
    </row>
    <row r="650">
      <c r="H650" s="10"/>
      <c r="K650" s="10"/>
    </row>
    <row r="651">
      <c r="H651" s="10"/>
      <c r="K651" s="10"/>
    </row>
    <row r="652">
      <c r="H652" s="10"/>
      <c r="K652" s="10"/>
    </row>
    <row r="653">
      <c r="H653" s="10"/>
      <c r="K653" s="10"/>
    </row>
    <row r="654">
      <c r="H654" s="10"/>
      <c r="K654" s="10"/>
    </row>
    <row r="655">
      <c r="H655" s="10"/>
      <c r="K655" s="10"/>
    </row>
    <row r="656">
      <c r="H656" s="10"/>
      <c r="K656" s="10"/>
    </row>
    <row r="657">
      <c r="H657" s="10"/>
      <c r="K657" s="10"/>
    </row>
    <row r="658">
      <c r="H658" s="10"/>
      <c r="K658" s="10"/>
    </row>
    <row r="659">
      <c r="H659" s="10"/>
      <c r="K659" s="10"/>
    </row>
    <row r="660">
      <c r="H660" s="10"/>
      <c r="K660" s="10"/>
    </row>
    <row r="661">
      <c r="H661" s="10"/>
      <c r="K661" s="10"/>
    </row>
    <row r="662">
      <c r="H662" s="10"/>
      <c r="K662" s="10"/>
    </row>
    <row r="663">
      <c r="H663" s="10"/>
      <c r="K663" s="10"/>
    </row>
    <row r="664">
      <c r="H664" s="10"/>
      <c r="K664" s="10"/>
    </row>
    <row r="665">
      <c r="H665" s="10"/>
      <c r="K665" s="10"/>
    </row>
    <row r="666">
      <c r="H666" s="10"/>
      <c r="K666" s="10"/>
    </row>
    <row r="667">
      <c r="H667" s="10"/>
      <c r="K667" s="10"/>
    </row>
    <row r="668">
      <c r="H668" s="10"/>
      <c r="K668" s="10"/>
    </row>
    <row r="669">
      <c r="H669" s="10"/>
      <c r="K669" s="10"/>
    </row>
    <row r="670">
      <c r="H670" s="10"/>
      <c r="K670" s="10"/>
    </row>
    <row r="671">
      <c r="H671" s="10"/>
      <c r="K671" s="10"/>
    </row>
    <row r="672">
      <c r="H672" s="10"/>
      <c r="K672" s="10"/>
    </row>
    <row r="673">
      <c r="H673" s="10"/>
      <c r="K673" s="10"/>
    </row>
    <row r="674">
      <c r="H674" s="10"/>
      <c r="K674" s="10"/>
    </row>
    <row r="675">
      <c r="H675" s="10"/>
      <c r="K675" s="10"/>
    </row>
    <row r="676">
      <c r="H676" s="10"/>
      <c r="K676" s="10"/>
    </row>
    <row r="677">
      <c r="H677" s="10"/>
      <c r="K677" s="10"/>
    </row>
    <row r="678">
      <c r="H678" s="10"/>
      <c r="K678" s="10"/>
    </row>
    <row r="679">
      <c r="H679" s="10"/>
      <c r="K679" s="10"/>
    </row>
    <row r="680">
      <c r="H680" s="10"/>
      <c r="K680" s="10"/>
    </row>
    <row r="681">
      <c r="H681" s="10"/>
      <c r="K681" s="10"/>
    </row>
    <row r="682">
      <c r="H682" s="10"/>
      <c r="K682" s="10"/>
    </row>
    <row r="683">
      <c r="H683" s="10"/>
      <c r="K683" s="10"/>
    </row>
    <row r="684">
      <c r="H684" s="10"/>
      <c r="K684" s="10"/>
    </row>
    <row r="685">
      <c r="H685" s="10"/>
      <c r="K685" s="10"/>
    </row>
    <row r="686">
      <c r="H686" s="10"/>
      <c r="K686" s="10"/>
    </row>
    <row r="687">
      <c r="H687" s="10"/>
      <c r="K687" s="10"/>
    </row>
    <row r="688">
      <c r="H688" s="10"/>
      <c r="K688" s="10"/>
    </row>
    <row r="689">
      <c r="H689" s="10"/>
      <c r="K689" s="10"/>
    </row>
    <row r="690">
      <c r="H690" s="10"/>
      <c r="K690" s="10"/>
    </row>
    <row r="691">
      <c r="H691" s="10"/>
      <c r="K691" s="10"/>
    </row>
    <row r="692">
      <c r="H692" s="10"/>
      <c r="K692" s="10"/>
    </row>
    <row r="693">
      <c r="H693" s="10"/>
      <c r="K693" s="10"/>
    </row>
    <row r="694">
      <c r="H694" s="10"/>
      <c r="K694" s="10"/>
    </row>
    <row r="695">
      <c r="H695" s="10"/>
      <c r="K695" s="10"/>
    </row>
    <row r="696">
      <c r="H696" s="10"/>
      <c r="K696" s="10"/>
    </row>
    <row r="697">
      <c r="H697" s="10"/>
      <c r="K697" s="10"/>
    </row>
    <row r="698">
      <c r="H698" s="10"/>
      <c r="K698" s="10"/>
    </row>
    <row r="699">
      <c r="H699" s="10"/>
      <c r="K699" s="10"/>
    </row>
    <row r="700">
      <c r="H700" s="10"/>
      <c r="K700" s="10"/>
    </row>
    <row r="701">
      <c r="H701" s="10"/>
      <c r="K701" s="10"/>
    </row>
    <row r="702">
      <c r="H702" s="10"/>
      <c r="K702" s="10"/>
    </row>
    <row r="703">
      <c r="H703" s="10"/>
      <c r="K703" s="10"/>
    </row>
    <row r="704">
      <c r="H704" s="10"/>
      <c r="K704" s="10"/>
    </row>
    <row r="705">
      <c r="H705" s="10"/>
      <c r="K705" s="10"/>
    </row>
    <row r="706">
      <c r="H706" s="10"/>
      <c r="K706" s="10"/>
    </row>
    <row r="707">
      <c r="H707" s="10"/>
      <c r="K707" s="10"/>
    </row>
    <row r="708">
      <c r="H708" s="10"/>
      <c r="K708" s="10"/>
    </row>
    <row r="709">
      <c r="H709" s="10"/>
      <c r="K709" s="10"/>
    </row>
    <row r="710">
      <c r="H710" s="10"/>
      <c r="K710" s="10"/>
    </row>
    <row r="711">
      <c r="H711" s="10"/>
      <c r="K711" s="10"/>
    </row>
    <row r="712">
      <c r="H712" s="10"/>
      <c r="K712" s="10"/>
    </row>
    <row r="713">
      <c r="H713" s="10"/>
      <c r="K713" s="10"/>
    </row>
    <row r="714">
      <c r="H714" s="10"/>
      <c r="K714" s="10"/>
    </row>
    <row r="715">
      <c r="H715" s="10"/>
      <c r="K715" s="10"/>
    </row>
    <row r="716">
      <c r="H716" s="10"/>
      <c r="K716" s="10"/>
    </row>
    <row r="717">
      <c r="H717" s="10"/>
      <c r="K717" s="10"/>
    </row>
    <row r="718">
      <c r="H718" s="10"/>
      <c r="K718" s="10"/>
    </row>
    <row r="719">
      <c r="H719" s="10"/>
      <c r="K719" s="10"/>
    </row>
    <row r="720">
      <c r="H720" s="10"/>
      <c r="K720" s="10"/>
    </row>
    <row r="721">
      <c r="H721" s="10"/>
      <c r="K721" s="10"/>
    </row>
    <row r="722">
      <c r="H722" s="10"/>
      <c r="K722" s="10"/>
    </row>
    <row r="723">
      <c r="H723" s="10"/>
      <c r="K723" s="10"/>
    </row>
    <row r="724">
      <c r="H724" s="10"/>
      <c r="K724" s="10"/>
    </row>
    <row r="725">
      <c r="H725" s="10"/>
      <c r="K725" s="10"/>
    </row>
    <row r="726">
      <c r="H726" s="10"/>
      <c r="K726" s="10"/>
    </row>
    <row r="727">
      <c r="H727" s="10"/>
      <c r="K727" s="10"/>
    </row>
    <row r="728">
      <c r="H728" s="10"/>
      <c r="K728" s="10"/>
    </row>
    <row r="729">
      <c r="H729" s="10"/>
      <c r="K729" s="10"/>
    </row>
    <row r="730">
      <c r="H730" s="10"/>
      <c r="K730" s="10"/>
    </row>
    <row r="731">
      <c r="H731" s="10"/>
      <c r="K731" s="10"/>
    </row>
    <row r="732">
      <c r="H732" s="10"/>
      <c r="K732" s="10"/>
    </row>
    <row r="733">
      <c r="H733" s="10"/>
      <c r="K733" s="10"/>
    </row>
    <row r="734">
      <c r="H734" s="10"/>
      <c r="K734" s="10"/>
    </row>
    <row r="735">
      <c r="H735" s="10"/>
      <c r="K735" s="10"/>
    </row>
    <row r="736">
      <c r="H736" s="10"/>
      <c r="K736" s="10"/>
    </row>
    <row r="737">
      <c r="H737" s="10"/>
      <c r="K737" s="10"/>
    </row>
    <row r="738">
      <c r="H738" s="10"/>
      <c r="K738" s="10"/>
    </row>
    <row r="739">
      <c r="H739" s="10"/>
      <c r="K739" s="10"/>
    </row>
    <row r="740">
      <c r="H740" s="10"/>
      <c r="K740" s="10"/>
    </row>
    <row r="741">
      <c r="H741" s="10"/>
      <c r="K741" s="10"/>
    </row>
    <row r="742">
      <c r="H742" s="10"/>
      <c r="K742" s="10"/>
    </row>
    <row r="743">
      <c r="H743" s="10"/>
      <c r="K743" s="10"/>
    </row>
    <row r="744">
      <c r="H744" s="10"/>
      <c r="K744" s="10"/>
    </row>
    <row r="745">
      <c r="H745" s="10"/>
      <c r="K745" s="10"/>
    </row>
    <row r="746">
      <c r="H746" s="10"/>
      <c r="K746" s="10"/>
    </row>
    <row r="747">
      <c r="H747" s="10"/>
      <c r="K747" s="10"/>
    </row>
    <row r="748">
      <c r="H748" s="10"/>
      <c r="K748" s="10"/>
    </row>
    <row r="749">
      <c r="H749" s="10"/>
      <c r="K749" s="10"/>
    </row>
    <row r="750">
      <c r="H750" s="10"/>
      <c r="K750" s="10"/>
    </row>
    <row r="751">
      <c r="H751" s="10"/>
      <c r="K751" s="10"/>
    </row>
    <row r="752">
      <c r="H752" s="10"/>
      <c r="K752" s="10"/>
    </row>
    <row r="753">
      <c r="H753" s="10"/>
      <c r="K753" s="10"/>
    </row>
    <row r="754">
      <c r="H754" s="10"/>
      <c r="K754" s="10"/>
    </row>
    <row r="755">
      <c r="H755" s="10"/>
      <c r="K755" s="10"/>
    </row>
    <row r="756">
      <c r="H756" s="10"/>
      <c r="K756" s="10"/>
    </row>
    <row r="757">
      <c r="H757" s="10"/>
      <c r="K757" s="10"/>
    </row>
    <row r="758">
      <c r="H758" s="10"/>
      <c r="K758" s="10"/>
    </row>
    <row r="759">
      <c r="H759" s="10"/>
      <c r="K759" s="10"/>
    </row>
    <row r="760">
      <c r="H760" s="10"/>
      <c r="K760" s="10"/>
    </row>
    <row r="761">
      <c r="H761" s="10"/>
      <c r="K761" s="10"/>
    </row>
    <row r="762">
      <c r="H762" s="10"/>
      <c r="K762" s="10"/>
    </row>
    <row r="763">
      <c r="H763" s="10"/>
      <c r="K763" s="10"/>
    </row>
    <row r="764">
      <c r="H764" s="10"/>
      <c r="K764" s="10"/>
    </row>
    <row r="765">
      <c r="H765" s="10"/>
      <c r="K765" s="10"/>
    </row>
    <row r="766">
      <c r="H766" s="10"/>
      <c r="K766" s="10"/>
    </row>
    <row r="767">
      <c r="H767" s="10"/>
      <c r="K767" s="10"/>
    </row>
    <row r="768">
      <c r="H768" s="10"/>
      <c r="K768" s="10"/>
    </row>
    <row r="769">
      <c r="H769" s="10"/>
      <c r="K769" s="10"/>
    </row>
    <row r="770">
      <c r="H770" s="10"/>
      <c r="K770" s="10"/>
    </row>
    <row r="771">
      <c r="H771" s="10"/>
      <c r="K771" s="10"/>
    </row>
    <row r="772">
      <c r="H772" s="10"/>
      <c r="K772" s="10"/>
    </row>
    <row r="773">
      <c r="H773" s="10"/>
      <c r="K773" s="10"/>
    </row>
    <row r="774">
      <c r="H774" s="10"/>
      <c r="K774" s="10"/>
    </row>
    <row r="775">
      <c r="H775" s="10"/>
      <c r="K775" s="10"/>
    </row>
    <row r="776">
      <c r="H776" s="10"/>
      <c r="K776" s="10"/>
    </row>
    <row r="777">
      <c r="H777" s="10"/>
      <c r="K777" s="10"/>
    </row>
    <row r="778">
      <c r="H778" s="10"/>
      <c r="K778" s="10"/>
    </row>
    <row r="779">
      <c r="H779" s="10"/>
      <c r="K779" s="10"/>
    </row>
    <row r="780">
      <c r="H780" s="10"/>
      <c r="K780" s="10"/>
    </row>
    <row r="781">
      <c r="H781" s="10"/>
      <c r="K781" s="10"/>
    </row>
    <row r="782">
      <c r="H782" s="10"/>
      <c r="K782" s="10"/>
    </row>
    <row r="783">
      <c r="H783" s="10"/>
      <c r="K783" s="10"/>
    </row>
    <row r="784">
      <c r="H784" s="10"/>
      <c r="K784" s="10"/>
    </row>
    <row r="785">
      <c r="H785" s="10"/>
      <c r="K785" s="10"/>
    </row>
    <row r="786">
      <c r="H786" s="10"/>
      <c r="K786" s="10"/>
    </row>
    <row r="787">
      <c r="H787" s="10"/>
      <c r="K787" s="10"/>
    </row>
    <row r="788">
      <c r="H788" s="10"/>
      <c r="K788" s="10"/>
    </row>
    <row r="789">
      <c r="H789" s="10"/>
      <c r="K789" s="10"/>
    </row>
    <row r="790">
      <c r="H790" s="10"/>
      <c r="K790" s="10"/>
    </row>
    <row r="791">
      <c r="H791" s="10"/>
      <c r="K791" s="10"/>
    </row>
    <row r="792">
      <c r="H792" s="10"/>
      <c r="K792" s="10"/>
    </row>
    <row r="793">
      <c r="H793" s="10"/>
      <c r="K793" s="10"/>
    </row>
    <row r="794">
      <c r="H794" s="10"/>
      <c r="K794" s="10"/>
    </row>
    <row r="795">
      <c r="H795" s="10"/>
      <c r="K795" s="10"/>
    </row>
    <row r="796">
      <c r="H796" s="10"/>
      <c r="K796" s="10"/>
    </row>
    <row r="797">
      <c r="H797" s="10"/>
      <c r="K797" s="10"/>
    </row>
    <row r="798">
      <c r="H798" s="10"/>
      <c r="K798" s="10"/>
    </row>
    <row r="799">
      <c r="H799" s="10"/>
      <c r="K799" s="10"/>
    </row>
    <row r="800">
      <c r="H800" s="10"/>
      <c r="K800" s="10"/>
    </row>
    <row r="801">
      <c r="H801" s="10"/>
      <c r="K801" s="10"/>
    </row>
    <row r="802">
      <c r="H802" s="10"/>
      <c r="K802" s="10"/>
    </row>
    <row r="803">
      <c r="H803" s="10"/>
      <c r="K803" s="10"/>
    </row>
    <row r="804">
      <c r="H804" s="10"/>
      <c r="K804" s="10"/>
    </row>
    <row r="805">
      <c r="H805" s="10"/>
      <c r="K805" s="10"/>
    </row>
    <row r="806">
      <c r="H806" s="10"/>
      <c r="K806" s="10"/>
    </row>
    <row r="807">
      <c r="H807" s="10"/>
      <c r="K807" s="10"/>
    </row>
    <row r="808">
      <c r="H808" s="10"/>
      <c r="K808" s="10"/>
    </row>
    <row r="809">
      <c r="H809" s="10"/>
      <c r="K809" s="10"/>
    </row>
    <row r="810">
      <c r="H810" s="10"/>
      <c r="K810" s="10"/>
    </row>
    <row r="811">
      <c r="H811" s="10"/>
      <c r="K811" s="10"/>
    </row>
    <row r="812">
      <c r="H812" s="10"/>
      <c r="K812" s="10"/>
    </row>
    <row r="813">
      <c r="H813" s="10"/>
      <c r="K813" s="10"/>
    </row>
    <row r="814">
      <c r="H814" s="10"/>
      <c r="K814" s="10"/>
    </row>
    <row r="815">
      <c r="H815" s="10"/>
      <c r="K815" s="10"/>
    </row>
    <row r="816">
      <c r="H816" s="10"/>
      <c r="K816" s="10"/>
    </row>
    <row r="817">
      <c r="H817" s="10"/>
      <c r="K817" s="10"/>
    </row>
    <row r="818">
      <c r="H818" s="10"/>
      <c r="K818" s="10"/>
    </row>
    <row r="819">
      <c r="H819" s="10"/>
      <c r="K819" s="10"/>
    </row>
    <row r="820">
      <c r="H820" s="10"/>
      <c r="K820" s="10"/>
    </row>
    <row r="821">
      <c r="H821" s="10"/>
      <c r="K821" s="10"/>
    </row>
    <row r="822">
      <c r="H822" s="10"/>
      <c r="K822" s="10"/>
    </row>
    <row r="823">
      <c r="H823" s="10"/>
      <c r="K823" s="10"/>
    </row>
    <row r="824">
      <c r="H824" s="10"/>
      <c r="K824" s="10"/>
    </row>
    <row r="825">
      <c r="H825" s="10"/>
      <c r="K825" s="10"/>
    </row>
    <row r="826">
      <c r="H826" s="10"/>
      <c r="K826" s="10"/>
    </row>
    <row r="827">
      <c r="H827" s="10"/>
      <c r="K827" s="10"/>
    </row>
    <row r="828">
      <c r="H828" s="10"/>
      <c r="K828" s="10"/>
    </row>
    <row r="829">
      <c r="H829" s="10"/>
      <c r="K829" s="10"/>
    </row>
    <row r="830">
      <c r="H830" s="10"/>
      <c r="K830" s="10"/>
    </row>
    <row r="831">
      <c r="H831" s="10"/>
      <c r="K831" s="10"/>
    </row>
    <row r="832">
      <c r="H832" s="10"/>
      <c r="K832" s="10"/>
    </row>
    <row r="833">
      <c r="H833" s="10"/>
      <c r="K833" s="10"/>
    </row>
    <row r="834">
      <c r="H834" s="10"/>
      <c r="K834" s="10"/>
    </row>
    <row r="835">
      <c r="H835" s="10"/>
      <c r="K835" s="10"/>
    </row>
    <row r="836">
      <c r="H836" s="10"/>
      <c r="K836" s="10"/>
    </row>
    <row r="837">
      <c r="H837" s="10"/>
      <c r="K837" s="10"/>
    </row>
    <row r="838">
      <c r="H838" s="10"/>
      <c r="K838" s="10"/>
    </row>
    <row r="839">
      <c r="H839" s="10"/>
      <c r="K839" s="10"/>
    </row>
    <row r="840">
      <c r="H840" s="10"/>
      <c r="K840" s="10"/>
    </row>
    <row r="841">
      <c r="H841" s="10"/>
      <c r="K841" s="10"/>
    </row>
    <row r="842">
      <c r="H842" s="10"/>
      <c r="K842" s="10"/>
    </row>
    <row r="843">
      <c r="H843" s="10"/>
      <c r="K843" s="10"/>
    </row>
    <row r="844">
      <c r="H844" s="10"/>
      <c r="K844" s="10"/>
    </row>
    <row r="845">
      <c r="H845" s="10"/>
      <c r="K845" s="10"/>
    </row>
    <row r="846">
      <c r="H846" s="10"/>
      <c r="K846" s="10"/>
    </row>
    <row r="847">
      <c r="H847" s="10"/>
      <c r="K847" s="10"/>
    </row>
    <row r="848">
      <c r="H848" s="10"/>
      <c r="K848" s="10"/>
    </row>
    <row r="849">
      <c r="H849" s="10"/>
      <c r="K849" s="10"/>
    </row>
    <row r="850">
      <c r="H850" s="10"/>
      <c r="K850" s="10"/>
    </row>
    <row r="851">
      <c r="H851" s="10"/>
      <c r="K851" s="10"/>
    </row>
    <row r="852">
      <c r="H852" s="10"/>
      <c r="K852" s="10"/>
    </row>
    <row r="853">
      <c r="H853" s="10"/>
      <c r="K853" s="10"/>
    </row>
    <row r="854">
      <c r="H854" s="10"/>
      <c r="K854" s="10"/>
    </row>
    <row r="855">
      <c r="H855" s="10"/>
      <c r="K855" s="10"/>
    </row>
    <row r="856">
      <c r="H856" s="10"/>
      <c r="K856" s="10"/>
    </row>
    <row r="857">
      <c r="H857" s="10"/>
      <c r="K857" s="10"/>
    </row>
    <row r="858">
      <c r="H858" s="10"/>
      <c r="K858" s="10"/>
    </row>
    <row r="859">
      <c r="H859" s="10"/>
      <c r="K859" s="10"/>
    </row>
    <row r="860">
      <c r="H860" s="10"/>
      <c r="K860" s="10"/>
    </row>
    <row r="861">
      <c r="H861" s="10"/>
      <c r="K861" s="10"/>
    </row>
    <row r="862">
      <c r="H862" s="10"/>
      <c r="K862" s="10"/>
    </row>
    <row r="863">
      <c r="H863" s="10"/>
      <c r="K863" s="10"/>
    </row>
    <row r="864">
      <c r="H864" s="10"/>
      <c r="K864" s="10"/>
    </row>
    <row r="865">
      <c r="H865" s="10"/>
      <c r="K865" s="10"/>
    </row>
    <row r="866">
      <c r="H866" s="10"/>
      <c r="K866" s="10"/>
    </row>
    <row r="867">
      <c r="H867" s="10"/>
      <c r="K867" s="10"/>
    </row>
    <row r="868">
      <c r="H868" s="10"/>
      <c r="K868" s="10"/>
    </row>
    <row r="869">
      <c r="H869" s="10"/>
      <c r="K869" s="10"/>
    </row>
    <row r="870">
      <c r="H870" s="10"/>
      <c r="K870" s="10"/>
    </row>
    <row r="871">
      <c r="H871" s="10"/>
      <c r="K871" s="10"/>
    </row>
    <row r="872">
      <c r="H872" s="10"/>
      <c r="K872" s="10"/>
    </row>
    <row r="873">
      <c r="H873" s="10"/>
      <c r="K873" s="10"/>
    </row>
    <row r="874">
      <c r="H874" s="10"/>
      <c r="K874" s="10"/>
    </row>
    <row r="875">
      <c r="H875" s="10"/>
      <c r="K875" s="10"/>
    </row>
    <row r="876">
      <c r="H876" s="10"/>
      <c r="K876" s="10"/>
    </row>
    <row r="877">
      <c r="H877" s="10"/>
      <c r="K877" s="10"/>
    </row>
    <row r="878">
      <c r="H878" s="10"/>
      <c r="K878" s="10"/>
    </row>
    <row r="879">
      <c r="H879" s="10"/>
      <c r="K879" s="10"/>
    </row>
    <row r="880">
      <c r="H880" s="10"/>
      <c r="K880" s="10"/>
    </row>
    <row r="881">
      <c r="H881" s="10"/>
      <c r="K881" s="10"/>
    </row>
    <row r="882">
      <c r="H882" s="10"/>
      <c r="K882" s="10"/>
    </row>
    <row r="883">
      <c r="H883" s="10"/>
      <c r="K883" s="10"/>
    </row>
    <row r="884">
      <c r="H884" s="10"/>
      <c r="K884" s="10"/>
    </row>
    <row r="885">
      <c r="H885" s="10"/>
      <c r="K885" s="10"/>
    </row>
    <row r="886">
      <c r="H886" s="10"/>
      <c r="K886" s="10"/>
    </row>
    <row r="887">
      <c r="H887" s="10"/>
      <c r="K887" s="10"/>
    </row>
    <row r="888">
      <c r="H888" s="10"/>
      <c r="K888" s="10"/>
    </row>
    <row r="889">
      <c r="H889" s="10"/>
      <c r="K889" s="10"/>
    </row>
    <row r="890">
      <c r="H890" s="10"/>
      <c r="K890" s="10"/>
    </row>
    <row r="891">
      <c r="H891" s="10"/>
      <c r="K891" s="10"/>
    </row>
    <row r="892">
      <c r="H892" s="10"/>
      <c r="K892" s="10"/>
    </row>
    <row r="893">
      <c r="H893" s="10"/>
      <c r="K893" s="10"/>
    </row>
    <row r="894">
      <c r="H894" s="10"/>
      <c r="K894" s="10"/>
    </row>
    <row r="895">
      <c r="H895" s="10"/>
      <c r="K895" s="10"/>
    </row>
    <row r="896">
      <c r="H896" s="10"/>
      <c r="K896" s="10"/>
    </row>
    <row r="897">
      <c r="H897" s="10"/>
      <c r="K897" s="10"/>
    </row>
    <row r="898">
      <c r="H898" s="10"/>
      <c r="K898" s="10"/>
    </row>
    <row r="899">
      <c r="H899" s="10"/>
      <c r="K899" s="10"/>
    </row>
    <row r="900">
      <c r="H900" s="10"/>
      <c r="K900" s="10"/>
    </row>
    <row r="901">
      <c r="H901" s="10"/>
      <c r="K901" s="10"/>
    </row>
    <row r="902">
      <c r="H902" s="10"/>
      <c r="K902" s="10"/>
    </row>
    <row r="903">
      <c r="H903" s="10"/>
      <c r="K903" s="10"/>
    </row>
    <row r="904">
      <c r="H904" s="10"/>
      <c r="K904" s="10"/>
    </row>
    <row r="905">
      <c r="H905" s="10"/>
      <c r="K905" s="10"/>
    </row>
    <row r="906">
      <c r="H906" s="10"/>
      <c r="K906" s="10"/>
    </row>
    <row r="907">
      <c r="H907" s="10"/>
      <c r="K907" s="10"/>
    </row>
    <row r="908">
      <c r="H908" s="10"/>
      <c r="K908" s="10"/>
    </row>
    <row r="909">
      <c r="H909" s="10"/>
      <c r="K909" s="10"/>
    </row>
    <row r="910">
      <c r="H910" s="10"/>
      <c r="K910" s="10"/>
    </row>
    <row r="911">
      <c r="H911" s="10"/>
      <c r="K911" s="10"/>
    </row>
    <row r="912">
      <c r="H912" s="10"/>
      <c r="K912" s="10"/>
    </row>
    <row r="913">
      <c r="H913" s="10"/>
      <c r="K913" s="10"/>
    </row>
    <row r="914">
      <c r="H914" s="10"/>
      <c r="K914" s="10"/>
    </row>
    <row r="915">
      <c r="H915" s="10"/>
      <c r="K915" s="10"/>
    </row>
    <row r="916">
      <c r="H916" s="10"/>
      <c r="K916" s="10"/>
    </row>
    <row r="917">
      <c r="H917" s="10"/>
      <c r="K917" s="10"/>
    </row>
    <row r="918">
      <c r="H918" s="10"/>
      <c r="K918" s="10"/>
    </row>
    <row r="919">
      <c r="H919" s="10"/>
      <c r="K919" s="10"/>
    </row>
    <row r="920">
      <c r="H920" s="10"/>
      <c r="K920" s="10"/>
    </row>
    <row r="921">
      <c r="H921" s="10"/>
      <c r="K921" s="10"/>
    </row>
    <row r="922">
      <c r="H922" s="10"/>
      <c r="K922" s="10"/>
    </row>
    <row r="923">
      <c r="H923" s="10"/>
      <c r="K923" s="10"/>
    </row>
    <row r="924">
      <c r="H924" s="10"/>
      <c r="K924" s="10"/>
    </row>
    <row r="925">
      <c r="H925" s="10"/>
      <c r="K925" s="10"/>
    </row>
    <row r="926">
      <c r="H926" s="10"/>
      <c r="K926" s="10"/>
    </row>
    <row r="927">
      <c r="H927" s="10"/>
      <c r="K927" s="10"/>
    </row>
    <row r="928">
      <c r="H928" s="10"/>
      <c r="K928" s="10"/>
    </row>
    <row r="929">
      <c r="H929" s="10"/>
      <c r="K929" s="10"/>
    </row>
    <row r="930">
      <c r="H930" s="10"/>
      <c r="K930" s="10"/>
    </row>
    <row r="931">
      <c r="H931" s="10"/>
      <c r="K931" s="10"/>
    </row>
    <row r="932">
      <c r="H932" s="10"/>
      <c r="K932" s="10"/>
    </row>
    <row r="933">
      <c r="H933" s="10"/>
      <c r="K933" s="10"/>
    </row>
    <row r="934">
      <c r="H934" s="10"/>
      <c r="K934" s="10"/>
    </row>
    <row r="935">
      <c r="H935" s="10"/>
      <c r="K935" s="10"/>
    </row>
    <row r="936">
      <c r="H936" s="10"/>
      <c r="K936" s="10"/>
    </row>
    <row r="937">
      <c r="H937" s="10"/>
      <c r="K937" s="10"/>
    </row>
    <row r="938">
      <c r="H938" s="10"/>
      <c r="K938" s="10"/>
    </row>
    <row r="939">
      <c r="H939" s="10"/>
      <c r="K939" s="10"/>
    </row>
    <row r="940">
      <c r="H940" s="10"/>
      <c r="K940" s="10"/>
    </row>
    <row r="941">
      <c r="H941" s="10"/>
      <c r="K941" s="10"/>
    </row>
    <row r="942">
      <c r="H942" s="10"/>
      <c r="K942" s="10"/>
    </row>
    <row r="943">
      <c r="H943" s="10"/>
      <c r="K943" s="10"/>
    </row>
    <row r="944">
      <c r="H944" s="10"/>
      <c r="K944" s="10"/>
    </row>
    <row r="945">
      <c r="H945" s="10"/>
      <c r="K945" s="10"/>
    </row>
    <row r="946">
      <c r="H946" s="10"/>
      <c r="K946" s="10"/>
    </row>
    <row r="947">
      <c r="H947" s="10"/>
      <c r="K947" s="10"/>
    </row>
    <row r="948">
      <c r="H948" s="10"/>
      <c r="K948" s="10"/>
    </row>
    <row r="949">
      <c r="H949" s="10"/>
      <c r="K949" s="10"/>
    </row>
    <row r="950">
      <c r="H950" s="10"/>
      <c r="K950" s="10"/>
    </row>
    <row r="951">
      <c r="H951" s="10"/>
      <c r="K951" s="10"/>
    </row>
    <row r="952">
      <c r="H952" s="10"/>
      <c r="K952" s="10"/>
    </row>
    <row r="953">
      <c r="H953" s="10"/>
      <c r="K953" s="10"/>
    </row>
    <row r="954">
      <c r="H954" s="10"/>
      <c r="K954" s="10"/>
    </row>
    <row r="955">
      <c r="H955" s="10"/>
      <c r="K955" s="10"/>
    </row>
    <row r="956">
      <c r="H956" s="10"/>
      <c r="K956" s="10"/>
    </row>
    <row r="957">
      <c r="H957" s="10"/>
      <c r="K957" s="10"/>
    </row>
    <row r="958">
      <c r="H958" s="10"/>
      <c r="K958" s="10"/>
    </row>
    <row r="959">
      <c r="H959" s="10"/>
      <c r="K959" s="10"/>
    </row>
    <row r="960">
      <c r="H960" s="10"/>
      <c r="K960" s="10"/>
    </row>
    <row r="961">
      <c r="H961" s="10"/>
      <c r="K961" s="10"/>
    </row>
    <row r="962">
      <c r="H962" s="10"/>
      <c r="K962" s="10"/>
    </row>
    <row r="963">
      <c r="H963" s="10"/>
      <c r="K963" s="10"/>
    </row>
    <row r="964">
      <c r="H964" s="10"/>
      <c r="K964" s="10"/>
    </row>
    <row r="965">
      <c r="H965" s="10"/>
      <c r="K965" s="10"/>
    </row>
    <row r="966">
      <c r="H966" s="10"/>
      <c r="K966" s="10"/>
    </row>
    <row r="967">
      <c r="H967" s="10"/>
      <c r="K967" s="10"/>
    </row>
    <row r="968">
      <c r="H968" s="10"/>
      <c r="K968" s="10"/>
    </row>
    <row r="969">
      <c r="H969" s="10"/>
      <c r="K969" s="10"/>
    </row>
    <row r="970">
      <c r="H970" s="10"/>
      <c r="K970" s="10"/>
    </row>
    <row r="971">
      <c r="H971" s="10"/>
      <c r="K971" s="10"/>
    </row>
    <row r="972">
      <c r="H972" s="10"/>
      <c r="K972" s="10"/>
    </row>
    <row r="973">
      <c r="H973" s="10"/>
      <c r="K973" s="10"/>
    </row>
    <row r="974">
      <c r="H974" s="10"/>
      <c r="K974" s="10"/>
    </row>
    <row r="975">
      <c r="H975" s="10"/>
      <c r="K975" s="10"/>
    </row>
    <row r="976">
      <c r="H976" s="10"/>
      <c r="K976" s="10"/>
    </row>
    <row r="977">
      <c r="H977" s="10"/>
      <c r="K977" s="10"/>
    </row>
    <row r="978">
      <c r="H978" s="10"/>
      <c r="K978" s="10"/>
    </row>
    <row r="979">
      <c r="H979" s="10"/>
      <c r="K979" s="10"/>
    </row>
    <row r="980">
      <c r="H980" s="10"/>
      <c r="K980" s="10"/>
    </row>
    <row r="981">
      <c r="H981" s="10"/>
      <c r="K981" s="10"/>
    </row>
    <row r="982">
      <c r="H982" s="10"/>
      <c r="K982" s="10"/>
    </row>
    <row r="983">
      <c r="H983" s="10"/>
      <c r="K983" s="10"/>
    </row>
    <row r="984">
      <c r="H984" s="10"/>
      <c r="K984" s="10"/>
    </row>
    <row r="985">
      <c r="H985" s="10"/>
      <c r="K985" s="10"/>
    </row>
    <row r="986">
      <c r="H986" s="10"/>
      <c r="K986" s="10"/>
    </row>
    <row r="987">
      <c r="H987" s="10"/>
      <c r="K987" s="10"/>
    </row>
    <row r="988">
      <c r="H988" s="10"/>
      <c r="K988" s="10"/>
    </row>
    <row r="989">
      <c r="H989" s="10"/>
      <c r="K989" s="10"/>
    </row>
    <row r="990">
      <c r="H990" s="10"/>
      <c r="K990" s="10"/>
    </row>
    <row r="991">
      <c r="H991" s="10"/>
      <c r="K991" s="10"/>
    </row>
    <row r="992">
      <c r="H992" s="10"/>
      <c r="K992" s="10"/>
    </row>
    <row r="993">
      <c r="H993" s="10"/>
      <c r="K993" s="10"/>
    </row>
    <row r="994">
      <c r="H994" s="10"/>
      <c r="K994" s="10"/>
    </row>
    <row r="995">
      <c r="H995" s="10"/>
      <c r="K995" s="10"/>
    </row>
    <row r="996">
      <c r="H996" s="10"/>
      <c r="K996" s="10"/>
    </row>
    <row r="997">
      <c r="H997" s="10"/>
      <c r="K997" s="10"/>
    </row>
    <row r="998">
      <c r="H998" s="10"/>
      <c r="K998" s="10"/>
    </row>
    <row r="999">
      <c r="H999" s="10"/>
      <c r="K999" s="10"/>
    </row>
    <row r="1000">
      <c r="H1000" s="10"/>
      <c r="K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8.75"/>
    <col customWidth="1" min="4" max="4" width="18.0"/>
    <col customWidth="1" min="5" max="6" width="17.25"/>
    <col customWidth="1" min="7" max="7" width="16.88"/>
    <col customWidth="1" min="8" max="10" width="17.13"/>
    <col customWidth="1" min="11" max="12" width="19.25"/>
  </cols>
  <sheetData>
    <row r="1">
      <c r="A1" s="11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3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3" t="s">
        <v>31</v>
      </c>
      <c r="L1" s="12" t="s">
        <v>32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9">
        <f>IFERROR(__xludf.DUMMYFUNCTION("IMPORTRANGE(""https://docs.google.com/spreadsheets/d/1lKPaQGUu6PjrJXf-ZQFt7O-rPfdo4cQGZ8e_vXaoXuM/edit?resourcekey#gid=725040286"",""RESPONSES!L2:L101"")"),0.0)</f>
        <v>0</v>
      </c>
      <c r="C2" s="9">
        <f>IFERROR(__xludf.DUMMYFUNCTION("IMPORTRANGE(""https://docs.google.com/spreadsheets/d/1lKPaQGUu6PjrJXf-ZQFt7O-rPfdo4cQGZ8e_vXaoXuM/edit?resourcekey#gid=725040286"",""RESPONSES!M2:M101"")"),0.0)</f>
        <v>0</v>
      </c>
      <c r="D2" s="9">
        <f>IFERROR(__xludf.DUMMYFUNCTION("IMPORTRANGE(""https://docs.google.com/spreadsheets/d/1lKPaQGUu6PjrJXf-ZQFt7O-rPfdo4cQGZ8e_vXaoXuM/edit?resourcekey#gid=725040286"",""RESPONSES!N2:N101"")"),1.0)</f>
        <v>1</v>
      </c>
      <c r="E2" s="9">
        <f>IFERROR(__xludf.DUMMYFUNCTION("IMPORTRANGE(""https://docs.google.com/spreadsheets/d/1lKPaQGUu6PjrJXf-ZQFt7O-rPfdo4cQGZ8e_vXaoXuM/edit?resourcekey#gid=725040286"",""RESPONSES!O2:O101"")"),0.0)</f>
        <v>0</v>
      </c>
      <c r="F2" s="15">
        <f t="shared" ref="F2:F101" si="1">sum(B2:E2)</f>
        <v>1</v>
      </c>
      <c r="G2" s="9">
        <f>IFERROR(__xludf.DUMMYFUNCTION("IMPORTRANGE(""https://docs.google.com/spreadsheets/d/1lKPaQGUu6PjrJXf-ZQFt7O-rPfdo4cQGZ8e_vXaoXuM/edit?resourcekey#gid=725040286"",""RESPONSES!P2:P101"")"),0.0)</f>
        <v>0</v>
      </c>
      <c r="H2" s="9">
        <f>IFERROR(__xludf.DUMMYFUNCTION("IMPORTRANGE(""https://docs.google.com/spreadsheets/d/1lKPaQGUu6PjrJXf-ZQFt7O-rPfdo4cQGZ8e_vXaoXuM/edit?resourcekey#gid=725040286"",""RESPONSES!Q2:Q101"")"),1.0)</f>
        <v>1</v>
      </c>
      <c r="I2" s="9">
        <f>IFERROR(__xludf.DUMMYFUNCTION("IMPORTRANGE(""https://docs.google.com/spreadsheets/d/1lKPaQGUu6PjrJXf-ZQFt7O-rPfdo4cQGZ8e_vXaoXuM/edit?resourcekey#gid=725040286"",""RESPONSES!R2:R101"")"),1.0)</f>
        <v>1</v>
      </c>
      <c r="J2" s="9">
        <f>IFERROR(__xludf.DUMMYFUNCTION("IMPORTRANGE(""https://docs.google.com/spreadsheets/d/1lKPaQGUu6PjrJXf-ZQFt7O-rPfdo4cQGZ8e_vXaoXuM/edit?resourcekey#gid=725040286"",""RESPONSES!S2:S101"")"),0.0)</f>
        <v>0</v>
      </c>
      <c r="K2" s="16">
        <f t="shared" ref="K2:K101" si="2">sum(G2:J2)</f>
        <v>2</v>
      </c>
      <c r="L2" s="17">
        <f>IFERROR(__xludf.DUMMYFUNCTION("AVERAGE.WEIGHTED(F2,5,K2,2)"),1.2857142857142858)</f>
        <v>1.285714286</v>
      </c>
    </row>
    <row r="3">
      <c r="A3" s="14" t="str">
        <f>IFERROR(__xludf.DUMMYFUNCTION("""COMPUTED_VALUE"""),"Bea Jose")</f>
        <v>Bea Jose</v>
      </c>
      <c r="B3" s="9">
        <f>IFERROR(__xludf.DUMMYFUNCTION("""COMPUTED_VALUE"""),0.0)</f>
        <v>0</v>
      </c>
      <c r="C3" s="9">
        <f>IFERROR(__xludf.DUMMYFUNCTION("""COMPUTED_VALUE"""),0.0)</f>
        <v>0</v>
      </c>
      <c r="D3" s="9">
        <f>IFERROR(__xludf.DUMMYFUNCTION("""COMPUTED_VALUE"""),1.0)</f>
        <v>1</v>
      </c>
      <c r="E3" s="9">
        <f>IFERROR(__xludf.DUMMYFUNCTION("""COMPUTED_VALUE"""),0.0)</f>
        <v>0</v>
      </c>
      <c r="F3" s="15">
        <f t="shared" si="1"/>
        <v>1</v>
      </c>
      <c r="G3" s="9">
        <f>IFERROR(__xludf.DUMMYFUNCTION("""COMPUTED_VALUE"""),0.0)</f>
        <v>0</v>
      </c>
      <c r="H3" s="9">
        <f>IFERROR(__xludf.DUMMYFUNCTION("""COMPUTED_VALUE"""),1.0)</f>
        <v>1</v>
      </c>
      <c r="I3" s="9">
        <f>IFERROR(__xludf.DUMMYFUNCTION("""COMPUTED_VALUE"""),1.0)</f>
        <v>1</v>
      </c>
      <c r="J3" s="9">
        <f>IFERROR(__xludf.DUMMYFUNCTION("""COMPUTED_VALUE"""),0.0)</f>
        <v>0</v>
      </c>
      <c r="K3" s="16">
        <f t="shared" si="2"/>
        <v>2</v>
      </c>
      <c r="L3" s="17">
        <f>IFERROR(__xludf.DUMMYFUNCTION("AVERAGE.WEIGHTED(F3,5,K3,2)"),1.2857142857142858)</f>
        <v>1.285714286</v>
      </c>
    </row>
    <row r="4">
      <c r="A4" s="14" t="str">
        <f>IFERROR(__xludf.DUMMYFUNCTION("""COMPUTED_VALUE"""),"Julia Nevares")</f>
        <v>Julia Nevares</v>
      </c>
      <c r="B4" s="9">
        <f>IFERROR(__xludf.DUMMYFUNCTION("""COMPUTED_VALUE"""),0.0)</f>
        <v>0</v>
      </c>
      <c r="C4" s="9">
        <f>IFERROR(__xludf.DUMMYFUNCTION("""COMPUTED_VALUE"""),1.0)</f>
        <v>1</v>
      </c>
      <c r="D4" s="9">
        <f>IFERROR(__xludf.DUMMYFUNCTION("""COMPUTED_VALUE"""),1.0)</f>
        <v>1</v>
      </c>
      <c r="E4" s="9">
        <f>IFERROR(__xludf.DUMMYFUNCTION("""COMPUTED_VALUE"""),0.0)</f>
        <v>0</v>
      </c>
      <c r="F4" s="15">
        <f t="shared" si="1"/>
        <v>2</v>
      </c>
      <c r="G4" s="9">
        <f>IFERROR(__xludf.DUMMYFUNCTION("""COMPUTED_VALUE"""),0.0)</f>
        <v>0</v>
      </c>
      <c r="H4" s="9">
        <f>IFERROR(__xludf.DUMMYFUNCTION("""COMPUTED_VALUE"""),2.0)</f>
        <v>2</v>
      </c>
      <c r="I4" s="9">
        <f>IFERROR(__xludf.DUMMYFUNCTION("""COMPUTED_VALUE"""),2.0)</f>
        <v>2</v>
      </c>
      <c r="J4" s="9">
        <f>IFERROR(__xludf.DUMMYFUNCTION("""COMPUTED_VALUE"""),0.0)</f>
        <v>0</v>
      </c>
      <c r="K4" s="16">
        <f t="shared" si="2"/>
        <v>4</v>
      </c>
      <c r="L4" s="17">
        <f>IFERROR(__xludf.DUMMYFUNCTION("AVERAGE.WEIGHTED(F4,5,K4,2)"),2.5714285714285716)</f>
        <v>2.571428571</v>
      </c>
    </row>
    <row r="5">
      <c r="A5" s="14" t="str">
        <f>IFERROR(__xludf.DUMMYFUNCTION("""COMPUTED_VALUE"""),"Martin Ramos")</f>
        <v>Martin Ramos</v>
      </c>
      <c r="B5" s="9">
        <f>IFERROR(__xludf.DUMMYFUNCTION("""COMPUTED_VALUE"""),0.0)</f>
        <v>0</v>
      </c>
      <c r="C5" s="9">
        <f>IFERROR(__xludf.DUMMYFUNCTION("""COMPUTED_VALUE"""),0.0)</f>
        <v>0</v>
      </c>
      <c r="D5" s="9">
        <f>IFERROR(__xludf.DUMMYFUNCTION("""COMPUTED_VALUE"""),0.0)</f>
        <v>0</v>
      </c>
      <c r="E5" s="9">
        <f>IFERROR(__xludf.DUMMYFUNCTION("""COMPUTED_VALUE"""),0.0)</f>
        <v>0</v>
      </c>
      <c r="F5" s="15">
        <f t="shared" si="1"/>
        <v>0</v>
      </c>
      <c r="G5" s="9">
        <f>IFERROR(__xludf.DUMMYFUNCTION("""COMPUTED_VALUE"""),1.0)</f>
        <v>1</v>
      </c>
      <c r="H5" s="9">
        <f>IFERROR(__xludf.DUMMYFUNCTION("""COMPUTED_VALUE"""),2.0)</f>
        <v>2</v>
      </c>
      <c r="I5" s="9">
        <f>IFERROR(__xludf.DUMMYFUNCTION("""COMPUTED_VALUE"""),1.0)</f>
        <v>1</v>
      </c>
      <c r="J5" s="9">
        <f>IFERROR(__xludf.DUMMYFUNCTION("""COMPUTED_VALUE"""),0.0)</f>
        <v>0</v>
      </c>
      <c r="K5" s="16">
        <f t="shared" si="2"/>
        <v>4</v>
      </c>
      <c r="L5" s="17">
        <f>IFERROR(__xludf.DUMMYFUNCTION("AVERAGE.WEIGHTED(F5,5,K5,2)"),1.142857142857143)</f>
        <v>1.142857143</v>
      </c>
    </row>
    <row r="6">
      <c r="A6" s="14" t="str">
        <f>IFERROR(__xludf.DUMMYFUNCTION("""COMPUTED_VALUE"""),"Kirsten Segui")</f>
        <v>Kirsten Segui</v>
      </c>
      <c r="B6" s="9">
        <f>IFERROR(__xludf.DUMMYFUNCTION("""COMPUTED_VALUE"""),2.0)</f>
        <v>2</v>
      </c>
      <c r="C6" s="9">
        <f>IFERROR(__xludf.DUMMYFUNCTION("""COMPUTED_VALUE"""),3.0)</f>
        <v>3</v>
      </c>
      <c r="D6" s="9">
        <f>IFERROR(__xludf.DUMMYFUNCTION("""COMPUTED_VALUE"""),5.0)</f>
        <v>5</v>
      </c>
      <c r="E6" s="9">
        <f>IFERROR(__xludf.DUMMYFUNCTION("""COMPUTED_VALUE"""),2.0)</f>
        <v>2</v>
      </c>
      <c r="F6" s="15">
        <f t="shared" si="1"/>
        <v>12</v>
      </c>
      <c r="G6" s="9">
        <f>IFERROR(__xludf.DUMMYFUNCTION("""COMPUTED_VALUE"""),2.0)</f>
        <v>2</v>
      </c>
      <c r="H6" s="9">
        <f>IFERROR(__xludf.DUMMYFUNCTION("""COMPUTED_VALUE"""),6.0)</f>
        <v>6</v>
      </c>
      <c r="I6" s="9">
        <f>IFERROR(__xludf.DUMMYFUNCTION("""COMPUTED_VALUE"""),4.0)</f>
        <v>4</v>
      </c>
      <c r="J6" s="9">
        <f>IFERROR(__xludf.DUMMYFUNCTION("""COMPUTED_VALUE"""),2.0)</f>
        <v>2</v>
      </c>
      <c r="K6" s="16">
        <f t="shared" si="2"/>
        <v>14</v>
      </c>
      <c r="L6" s="17">
        <f>IFERROR(__xludf.DUMMYFUNCTION("AVERAGE.WEIGHTED(F6,5,K6,2)"),12.571428571428571)</f>
        <v>12.57142857</v>
      </c>
    </row>
    <row r="7">
      <c r="A7" s="14" t="str">
        <f>IFERROR(__xludf.DUMMYFUNCTION("""COMPUTED_VALUE"""),"Therese Paps")</f>
        <v>Therese Paps</v>
      </c>
      <c r="B7" s="9">
        <f>IFERROR(__xludf.DUMMYFUNCTION("""COMPUTED_VALUE"""),1.0)</f>
        <v>1</v>
      </c>
      <c r="C7" s="9">
        <f>IFERROR(__xludf.DUMMYFUNCTION("""COMPUTED_VALUE"""),2.0)</f>
        <v>2</v>
      </c>
      <c r="D7" s="9">
        <f>IFERROR(__xludf.DUMMYFUNCTION("""COMPUTED_VALUE"""),3.0)</f>
        <v>3</v>
      </c>
      <c r="E7" s="9">
        <f>IFERROR(__xludf.DUMMYFUNCTION("""COMPUTED_VALUE"""),2.0)</f>
        <v>2</v>
      </c>
      <c r="F7" s="15">
        <f t="shared" si="1"/>
        <v>8</v>
      </c>
      <c r="G7" s="9">
        <f>IFERROR(__xludf.DUMMYFUNCTION("""COMPUTED_VALUE"""),2.0)</f>
        <v>2</v>
      </c>
      <c r="H7" s="9">
        <f>IFERROR(__xludf.DUMMYFUNCTION("""COMPUTED_VALUE"""),4.0)</f>
        <v>4</v>
      </c>
      <c r="I7" s="9">
        <f>IFERROR(__xludf.DUMMYFUNCTION("""COMPUTED_VALUE"""),4.0)</f>
        <v>4</v>
      </c>
      <c r="J7" s="9">
        <f>IFERROR(__xludf.DUMMYFUNCTION("""COMPUTED_VALUE"""),2.0)</f>
        <v>2</v>
      </c>
      <c r="K7" s="16">
        <f t="shared" si="2"/>
        <v>12</v>
      </c>
      <c r="L7" s="17">
        <f>IFERROR(__xludf.DUMMYFUNCTION("AVERAGE.WEIGHTED(F7,5,K7,2)"),9.142857142857142)</f>
        <v>9.142857143</v>
      </c>
    </row>
    <row r="8">
      <c r="A8" s="14" t="str">
        <f>IFERROR(__xludf.DUMMYFUNCTION("""COMPUTED_VALUE"""),"Joaquin Alfonso R. Pelea")</f>
        <v>Joaquin Alfonso R. Pelea</v>
      </c>
      <c r="B8" s="9">
        <f>IFERROR(__xludf.DUMMYFUNCTION("""COMPUTED_VALUE"""),0.0)</f>
        <v>0</v>
      </c>
      <c r="C8" s="9">
        <f>IFERROR(__xludf.DUMMYFUNCTION("""COMPUTED_VALUE"""),3.0)</f>
        <v>3</v>
      </c>
      <c r="D8" s="9">
        <f>IFERROR(__xludf.DUMMYFUNCTION("""COMPUTED_VALUE"""),3.0)</f>
        <v>3</v>
      </c>
      <c r="E8" s="9">
        <f>IFERROR(__xludf.DUMMYFUNCTION("""COMPUTED_VALUE"""),0.0)</f>
        <v>0</v>
      </c>
      <c r="F8" s="15">
        <f t="shared" si="1"/>
        <v>6</v>
      </c>
      <c r="G8" s="9">
        <f>IFERROR(__xludf.DUMMYFUNCTION("""COMPUTED_VALUE"""),0.0)</f>
        <v>0</v>
      </c>
      <c r="H8" s="9">
        <f>IFERROR(__xludf.DUMMYFUNCTION("""COMPUTED_VALUE"""),3.0)</f>
        <v>3</v>
      </c>
      <c r="I8" s="9">
        <f>IFERROR(__xludf.DUMMYFUNCTION("""COMPUTED_VALUE"""),3.0)</f>
        <v>3</v>
      </c>
      <c r="J8" s="9">
        <f>IFERROR(__xludf.DUMMYFUNCTION("""COMPUTED_VALUE"""),0.0)</f>
        <v>0</v>
      </c>
      <c r="K8" s="16">
        <f t="shared" si="2"/>
        <v>6</v>
      </c>
      <c r="L8" s="17">
        <f>IFERROR(__xludf.DUMMYFUNCTION("AVERAGE.WEIGHTED(F8,5,K8,2)"),6.0)</f>
        <v>6</v>
      </c>
    </row>
    <row r="9">
      <c r="A9" s="14" t="str">
        <f>IFERROR(__xludf.DUMMYFUNCTION("""COMPUTED_VALUE"""),"Audrey Cabrera")</f>
        <v>Audrey Cabrera</v>
      </c>
      <c r="B9" s="9">
        <f>IFERROR(__xludf.DUMMYFUNCTION("""COMPUTED_VALUE"""),0.0)</f>
        <v>0</v>
      </c>
      <c r="C9" s="9">
        <f>IFERROR(__xludf.DUMMYFUNCTION("""COMPUTED_VALUE"""),2.0)</f>
        <v>2</v>
      </c>
      <c r="D9" s="9">
        <f>IFERROR(__xludf.DUMMYFUNCTION("""COMPUTED_VALUE"""),2.0)</f>
        <v>2</v>
      </c>
      <c r="E9" s="9">
        <f>IFERROR(__xludf.DUMMYFUNCTION("""COMPUTED_VALUE"""),3.0)</f>
        <v>3</v>
      </c>
      <c r="F9" s="15">
        <f t="shared" si="1"/>
        <v>7</v>
      </c>
      <c r="G9" s="9">
        <f>IFERROR(__xludf.DUMMYFUNCTION("""COMPUTED_VALUE"""),0.0)</f>
        <v>0</v>
      </c>
      <c r="H9" s="9">
        <f>IFERROR(__xludf.DUMMYFUNCTION("""COMPUTED_VALUE"""),2.0)</f>
        <v>2</v>
      </c>
      <c r="I9" s="9">
        <f>IFERROR(__xludf.DUMMYFUNCTION("""COMPUTED_VALUE"""),2.0)</f>
        <v>2</v>
      </c>
      <c r="J9" s="9">
        <f>IFERROR(__xludf.DUMMYFUNCTION("""COMPUTED_VALUE"""),3.0)</f>
        <v>3</v>
      </c>
      <c r="K9" s="16">
        <f t="shared" si="2"/>
        <v>7</v>
      </c>
      <c r="L9" s="17">
        <f>IFERROR(__xludf.DUMMYFUNCTION("AVERAGE.WEIGHTED(F9,5,K9,2)"),7.0)</f>
        <v>7</v>
      </c>
    </row>
    <row r="10">
      <c r="A10" s="14" t="str">
        <f>IFERROR(__xludf.DUMMYFUNCTION("""COMPUTED_VALUE"""),"Jino Villariba ")</f>
        <v>Jino Villariba </v>
      </c>
      <c r="B10" s="9">
        <f>IFERROR(__xludf.DUMMYFUNCTION("""COMPUTED_VALUE"""),0.0)</f>
        <v>0</v>
      </c>
      <c r="C10" s="9">
        <f>IFERROR(__xludf.DUMMYFUNCTION("""COMPUTED_VALUE"""),1.0)</f>
        <v>1</v>
      </c>
      <c r="D10" s="9">
        <f>IFERROR(__xludf.DUMMYFUNCTION("""COMPUTED_VALUE"""),2.0)</f>
        <v>2</v>
      </c>
      <c r="E10" s="9">
        <f>IFERROR(__xludf.DUMMYFUNCTION("""COMPUTED_VALUE"""),1.0)</f>
        <v>1</v>
      </c>
      <c r="F10" s="15">
        <f t="shared" si="1"/>
        <v>4</v>
      </c>
      <c r="G10" s="9">
        <f>IFERROR(__xludf.DUMMYFUNCTION("""COMPUTED_VALUE"""),2.0)</f>
        <v>2</v>
      </c>
      <c r="H10" s="9">
        <f>IFERROR(__xludf.DUMMYFUNCTION("""COMPUTED_VALUE"""),3.0)</f>
        <v>3</v>
      </c>
      <c r="I10" s="9">
        <f>IFERROR(__xludf.DUMMYFUNCTION("""COMPUTED_VALUE"""),3.0)</f>
        <v>3</v>
      </c>
      <c r="J10" s="9">
        <f>IFERROR(__xludf.DUMMYFUNCTION("""COMPUTED_VALUE"""),2.0)</f>
        <v>2</v>
      </c>
      <c r="K10" s="16">
        <f t="shared" si="2"/>
        <v>10</v>
      </c>
      <c r="L10" s="17">
        <f>IFERROR(__xludf.DUMMYFUNCTION("AVERAGE.WEIGHTED(F10,5,K10,2)"),5.714285714285714)</f>
        <v>5.714285714</v>
      </c>
    </row>
    <row r="11">
      <c r="A11" s="14" t="str">
        <f>IFERROR(__xludf.DUMMYFUNCTION("""COMPUTED_VALUE"""),"Therese Ybañez")</f>
        <v>Therese Ybañez</v>
      </c>
      <c r="B11" s="9">
        <f>IFERROR(__xludf.DUMMYFUNCTION("""COMPUTED_VALUE"""),0.0)</f>
        <v>0</v>
      </c>
      <c r="C11" s="9">
        <f>IFERROR(__xludf.DUMMYFUNCTION("""COMPUTED_VALUE"""),0.0)</f>
        <v>0</v>
      </c>
      <c r="D11" s="9">
        <f>IFERROR(__xludf.DUMMYFUNCTION("""COMPUTED_VALUE"""),1.0)</f>
        <v>1</v>
      </c>
      <c r="E11" s="9">
        <f>IFERROR(__xludf.DUMMYFUNCTION("""COMPUTED_VALUE"""),1.0)</f>
        <v>1</v>
      </c>
      <c r="F11" s="15">
        <f t="shared" si="1"/>
        <v>2</v>
      </c>
      <c r="G11" s="9">
        <f>IFERROR(__xludf.DUMMYFUNCTION("""COMPUTED_VALUE"""),0.0)</f>
        <v>0</v>
      </c>
      <c r="H11" s="9">
        <f>IFERROR(__xludf.DUMMYFUNCTION("""COMPUTED_VALUE"""),0.0)</f>
        <v>0</v>
      </c>
      <c r="I11" s="9">
        <f>IFERROR(__xludf.DUMMYFUNCTION("""COMPUTED_VALUE"""),2.0)</f>
        <v>2</v>
      </c>
      <c r="J11" s="9">
        <f>IFERROR(__xludf.DUMMYFUNCTION("""COMPUTED_VALUE"""),1.0)</f>
        <v>1</v>
      </c>
      <c r="K11" s="16">
        <f t="shared" si="2"/>
        <v>3</v>
      </c>
      <c r="L11" s="17">
        <f>IFERROR(__xludf.DUMMYFUNCTION("AVERAGE.WEIGHTED(F11,5,K11,2)"),2.2857142857142856)</f>
        <v>2.285714286</v>
      </c>
    </row>
    <row r="12">
      <c r="A12" s="14" t="str">
        <f>IFERROR(__xludf.DUMMYFUNCTION("""COMPUTED_VALUE"""),"Tz")</f>
        <v>Tz</v>
      </c>
      <c r="B12" s="9">
        <f>IFERROR(__xludf.DUMMYFUNCTION("""COMPUTED_VALUE"""),0.0)</f>
        <v>0</v>
      </c>
      <c r="C12" s="9">
        <f>IFERROR(__xludf.DUMMYFUNCTION("""COMPUTED_VALUE"""),0.0)</f>
        <v>0</v>
      </c>
      <c r="D12" s="9">
        <f>IFERROR(__xludf.DUMMYFUNCTION("""COMPUTED_VALUE"""),2.0)</f>
        <v>2</v>
      </c>
      <c r="E12" s="9">
        <f>IFERROR(__xludf.DUMMYFUNCTION("""COMPUTED_VALUE"""),0.0)</f>
        <v>0</v>
      </c>
      <c r="F12" s="15">
        <f t="shared" si="1"/>
        <v>2</v>
      </c>
      <c r="G12" s="9">
        <f>IFERROR(__xludf.DUMMYFUNCTION("""COMPUTED_VALUE"""),0.0)</f>
        <v>0</v>
      </c>
      <c r="H12" s="9">
        <f>IFERROR(__xludf.DUMMYFUNCTION("""COMPUTED_VALUE"""),1.0)</f>
        <v>1</v>
      </c>
      <c r="I12" s="9">
        <f>IFERROR(__xludf.DUMMYFUNCTION("""COMPUTED_VALUE"""),2.0)</f>
        <v>2</v>
      </c>
      <c r="J12" s="9">
        <f>IFERROR(__xludf.DUMMYFUNCTION("""COMPUTED_VALUE"""),2.0)</f>
        <v>2</v>
      </c>
      <c r="K12" s="16">
        <f t="shared" si="2"/>
        <v>5</v>
      </c>
      <c r="L12" s="17">
        <f>IFERROR(__xludf.DUMMYFUNCTION("AVERAGE.WEIGHTED(F12,5,K12,2)"),2.857142857142857)</f>
        <v>2.857142857</v>
      </c>
    </row>
    <row r="13">
      <c r="A13" s="14" t="str">
        <f>IFERROR(__xludf.DUMMYFUNCTION("""COMPUTED_VALUE"""),"Justin Cortes")</f>
        <v>Justin Cortes</v>
      </c>
      <c r="B13" s="9">
        <f>IFERROR(__xludf.DUMMYFUNCTION("""COMPUTED_VALUE"""),0.0)</f>
        <v>0</v>
      </c>
      <c r="C13" s="9">
        <f>IFERROR(__xludf.DUMMYFUNCTION("""COMPUTED_VALUE"""),0.0)</f>
        <v>0</v>
      </c>
      <c r="D13" s="9">
        <f>IFERROR(__xludf.DUMMYFUNCTION("""COMPUTED_VALUE"""),1.0)</f>
        <v>1</v>
      </c>
      <c r="E13" s="9">
        <f>IFERROR(__xludf.DUMMYFUNCTION("""COMPUTED_VALUE"""),0.0)</f>
        <v>0</v>
      </c>
      <c r="F13" s="15">
        <f t="shared" si="1"/>
        <v>1</v>
      </c>
      <c r="G13" s="9">
        <f>IFERROR(__xludf.DUMMYFUNCTION("""COMPUTED_VALUE"""),0.0)</f>
        <v>0</v>
      </c>
      <c r="H13" s="9">
        <f>IFERROR(__xludf.DUMMYFUNCTION("""COMPUTED_VALUE"""),1.0)</f>
        <v>1</v>
      </c>
      <c r="I13" s="9">
        <f>IFERROR(__xludf.DUMMYFUNCTION("""COMPUTED_VALUE"""),2.0)</f>
        <v>2</v>
      </c>
      <c r="J13" s="9">
        <f>IFERROR(__xludf.DUMMYFUNCTION("""COMPUTED_VALUE"""),1.0)</f>
        <v>1</v>
      </c>
      <c r="K13" s="16">
        <f t="shared" si="2"/>
        <v>4</v>
      </c>
      <c r="L13" s="17">
        <f>IFERROR(__xludf.DUMMYFUNCTION("AVERAGE.WEIGHTED(F13,5,K13,2)"),1.857142857142857)</f>
        <v>1.857142857</v>
      </c>
    </row>
    <row r="14">
      <c r="A14" s="14" t="str">
        <f>IFERROR(__xludf.DUMMYFUNCTION("""COMPUTED_VALUE"""),"Jacob Reyes")</f>
        <v>Jacob Reyes</v>
      </c>
      <c r="B14" s="9">
        <f>IFERROR(__xludf.DUMMYFUNCTION("""COMPUTED_VALUE"""),0.0)</f>
        <v>0</v>
      </c>
      <c r="C14" s="9">
        <f>IFERROR(__xludf.DUMMYFUNCTION("""COMPUTED_VALUE"""),1.0)</f>
        <v>1</v>
      </c>
      <c r="D14" s="9">
        <f>IFERROR(__xludf.DUMMYFUNCTION("""COMPUTED_VALUE"""),2.0)</f>
        <v>2</v>
      </c>
      <c r="E14" s="9">
        <f>IFERROR(__xludf.DUMMYFUNCTION("""COMPUTED_VALUE"""),0.0)</f>
        <v>0</v>
      </c>
      <c r="F14" s="15">
        <f t="shared" si="1"/>
        <v>3</v>
      </c>
      <c r="G14" s="9">
        <f>IFERROR(__xludf.DUMMYFUNCTION("""COMPUTED_VALUE"""),0.0)</f>
        <v>0</v>
      </c>
      <c r="H14" s="9">
        <f>IFERROR(__xludf.DUMMYFUNCTION("""COMPUTED_VALUE"""),2.0)</f>
        <v>2</v>
      </c>
      <c r="I14" s="9">
        <f>IFERROR(__xludf.DUMMYFUNCTION("""COMPUTED_VALUE"""),2.0)</f>
        <v>2</v>
      </c>
      <c r="J14" s="9">
        <f>IFERROR(__xludf.DUMMYFUNCTION("""COMPUTED_VALUE"""),0.0)</f>
        <v>0</v>
      </c>
      <c r="K14" s="16">
        <f t="shared" si="2"/>
        <v>4</v>
      </c>
      <c r="L14" s="17">
        <f>IFERROR(__xludf.DUMMYFUNCTION("AVERAGE.WEIGHTED(F14,5,K14,2)"),3.2857142857142856)</f>
        <v>3.285714286</v>
      </c>
    </row>
    <row r="15">
      <c r="A15" s="14" t="str">
        <f>IFERROR(__xludf.DUMMYFUNCTION("""COMPUTED_VALUE"""),"Sam Francisco ")</f>
        <v>Sam Francisco </v>
      </c>
      <c r="B15" s="9">
        <f>IFERROR(__xludf.DUMMYFUNCTION("""COMPUTED_VALUE"""),0.0)</f>
        <v>0</v>
      </c>
      <c r="C15" s="9">
        <f>IFERROR(__xludf.DUMMYFUNCTION("""COMPUTED_VALUE"""),1.0)</f>
        <v>1</v>
      </c>
      <c r="D15" s="9">
        <f>IFERROR(__xludf.DUMMYFUNCTION("""COMPUTED_VALUE"""),0.0)</f>
        <v>0</v>
      </c>
      <c r="E15" s="9">
        <f>IFERROR(__xludf.DUMMYFUNCTION("""COMPUTED_VALUE"""),1.0)</f>
        <v>1</v>
      </c>
      <c r="F15" s="15">
        <f t="shared" si="1"/>
        <v>2</v>
      </c>
      <c r="G15" s="9">
        <f>IFERROR(__xludf.DUMMYFUNCTION("""COMPUTED_VALUE"""),1.0)</f>
        <v>1</v>
      </c>
      <c r="H15" s="9">
        <f>IFERROR(__xludf.DUMMYFUNCTION("""COMPUTED_VALUE"""),0.0)</f>
        <v>0</v>
      </c>
      <c r="I15" s="9">
        <f>IFERROR(__xludf.DUMMYFUNCTION("""COMPUTED_VALUE"""),1.0)</f>
        <v>1</v>
      </c>
      <c r="J15" s="9">
        <f>IFERROR(__xludf.DUMMYFUNCTION("""COMPUTED_VALUE"""),1.0)</f>
        <v>1</v>
      </c>
      <c r="K15" s="16">
        <f t="shared" si="2"/>
        <v>3</v>
      </c>
      <c r="L15" s="17">
        <f>IFERROR(__xludf.DUMMYFUNCTION("AVERAGE.WEIGHTED(F15,5,K15,2)"),2.2857142857142856)</f>
        <v>2.285714286</v>
      </c>
    </row>
    <row r="16">
      <c r="A16" s="14" t="str">
        <f>IFERROR(__xludf.DUMMYFUNCTION("""COMPUTED_VALUE"""),"Bea U")</f>
        <v>Bea U</v>
      </c>
      <c r="B16" s="9">
        <f>IFERROR(__xludf.DUMMYFUNCTION("""COMPUTED_VALUE"""),0.0)</f>
        <v>0</v>
      </c>
      <c r="C16" s="9">
        <f>IFERROR(__xludf.DUMMYFUNCTION("""COMPUTED_VALUE"""),1.0)</f>
        <v>1</v>
      </c>
      <c r="D16" s="9">
        <f>IFERROR(__xludf.DUMMYFUNCTION("""COMPUTED_VALUE"""),2.0)</f>
        <v>2</v>
      </c>
      <c r="E16" s="9">
        <f>IFERROR(__xludf.DUMMYFUNCTION("""COMPUTED_VALUE"""),0.0)</f>
        <v>0</v>
      </c>
      <c r="F16" s="15">
        <f t="shared" si="1"/>
        <v>3</v>
      </c>
      <c r="G16" s="9">
        <f>IFERROR(__xludf.DUMMYFUNCTION("""COMPUTED_VALUE"""),0.0)</f>
        <v>0</v>
      </c>
      <c r="H16" s="9">
        <f>IFERROR(__xludf.DUMMYFUNCTION("""COMPUTED_VALUE"""),1.0)</f>
        <v>1</v>
      </c>
      <c r="I16" s="9">
        <f>IFERROR(__xludf.DUMMYFUNCTION("""COMPUTED_VALUE"""),3.0)</f>
        <v>3</v>
      </c>
      <c r="J16" s="9">
        <f>IFERROR(__xludf.DUMMYFUNCTION("""COMPUTED_VALUE"""),0.0)</f>
        <v>0</v>
      </c>
      <c r="K16" s="16">
        <f t="shared" si="2"/>
        <v>4</v>
      </c>
      <c r="L16" s="17">
        <f>IFERROR(__xludf.DUMMYFUNCTION("AVERAGE.WEIGHTED(F16,5,K16,2)"),3.2857142857142856)</f>
        <v>3.285714286</v>
      </c>
    </row>
    <row r="17">
      <c r="A17" s="14" t="str">
        <f>IFERROR(__xludf.DUMMYFUNCTION("""COMPUTED_VALUE"""),"Keith Yao")</f>
        <v>Keith Yao</v>
      </c>
      <c r="B17" s="9">
        <f>IFERROR(__xludf.DUMMYFUNCTION("""COMPUTED_VALUE"""),0.0)</f>
        <v>0</v>
      </c>
      <c r="C17" s="9">
        <f>IFERROR(__xludf.DUMMYFUNCTION("""COMPUTED_VALUE"""),1.0)</f>
        <v>1</v>
      </c>
      <c r="D17" s="9">
        <f>IFERROR(__xludf.DUMMYFUNCTION("""COMPUTED_VALUE"""),2.0)</f>
        <v>2</v>
      </c>
      <c r="E17" s="9">
        <f>IFERROR(__xludf.DUMMYFUNCTION("""COMPUTED_VALUE"""),0.0)</f>
        <v>0</v>
      </c>
      <c r="F17" s="15">
        <f t="shared" si="1"/>
        <v>3</v>
      </c>
      <c r="G17" s="9">
        <f>IFERROR(__xludf.DUMMYFUNCTION("""COMPUTED_VALUE"""),0.0)</f>
        <v>0</v>
      </c>
      <c r="H17" s="9">
        <f>IFERROR(__xludf.DUMMYFUNCTION("""COMPUTED_VALUE"""),2.0)</f>
        <v>2</v>
      </c>
      <c r="I17" s="9">
        <f>IFERROR(__xludf.DUMMYFUNCTION("""COMPUTED_VALUE"""),2.0)</f>
        <v>2</v>
      </c>
      <c r="J17" s="9">
        <f>IFERROR(__xludf.DUMMYFUNCTION("""COMPUTED_VALUE"""),0.0)</f>
        <v>0</v>
      </c>
      <c r="K17" s="16">
        <f t="shared" si="2"/>
        <v>4</v>
      </c>
      <c r="L17" s="17">
        <f>IFERROR(__xludf.DUMMYFUNCTION("AVERAGE.WEIGHTED(F17,5,K17,2)"),3.2857142857142856)</f>
        <v>3.285714286</v>
      </c>
    </row>
    <row r="18">
      <c r="A18" s="14" t="str">
        <f>IFERROR(__xludf.DUMMYFUNCTION("""COMPUTED_VALUE"""),"Andrea Gajisan")</f>
        <v>Andrea Gajisan</v>
      </c>
      <c r="B18" s="9">
        <f>IFERROR(__xludf.DUMMYFUNCTION("""COMPUTED_VALUE"""),0.0)</f>
        <v>0</v>
      </c>
      <c r="C18" s="9">
        <f>IFERROR(__xludf.DUMMYFUNCTION("""COMPUTED_VALUE"""),1.0)</f>
        <v>1</v>
      </c>
      <c r="D18" s="9">
        <f>IFERROR(__xludf.DUMMYFUNCTION("""COMPUTED_VALUE"""),2.0)</f>
        <v>2</v>
      </c>
      <c r="E18" s="9">
        <f>IFERROR(__xludf.DUMMYFUNCTION("""COMPUTED_VALUE"""),0.0)</f>
        <v>0</v>
      </c>
      <c r="F18" s="15">
        <f t="shared" si="1"/>
        <v>3</v>
      </c>
      <c r="G18" s="9">
        <f>IFERROR(__xludf.DUMMYFUNCTION("""COMPUTED_VALUE"""),3.0)</f>
        <v>3</v>
      </c>
      <c r="H18" s="9">
        <f>IFERROR(__xludf.DUMMYFUNCTION("""COMPUTED_VALUE"""),2.0)</f>
        <v>2</v>
      </c>
      <c r="I18" s="9">
        <f>IFERROR(__xludf.DUMMYFUNCTION("""COMPUTED_VALUE"""),2.0)</f>
        <v>2</v>
      </c>
      <c r="J18" s="9">
        <f>IFERROR(__xludf.DUMMYFUNCTION("""COMPUTED_VALUE"""),0.0)</f>
        <v>0</v>
      </c>
      <c r="K18" s="16">
        <f t="shared" si="2"/>
        <v>7</v>
      </c>
      <c r="L18" s="17">
        <f>IFERROR(__xludf.DUMMYFUNCTION("AVERAGE.WEIGHTED(F18,5,K18,2)"),4.142857142857143)</f>
        <v>4.142857143</v>
      </c>
    </row>
    <row r="19">
      <c r="A19" s="14" t="str">
        <f>IFERROR(__xludf.DUMMYFUNCTION("""COMPUTED_VALUE"""),"LIND DANIELLE PORTES BILWAYEN")</f>
        <v>LIND DANIELLE PORTES BILWAYEN</v>
      </c>
      <c r="B19" s="9">
        <f>IFERROR(__xludf.DUMMYFUNCTION("""COMPUTED_VALUE"""),0.0)</f>
        <v>0</v>
      </c>
      <c r="C19" s="9">
        <f>IFERROR(__xludf.DUMMYFUNCTION("""COMPUTED_VALUE"""),1.0)</f>
        <v>1</v>
      </c>
      <c r="D19" s="9">
        <f>IFERROR(__xludf.DUMMYFUNCTION("""COMPUTED_VALUE"""),1.0)</f>
        <v>1</v>
      </c>
      <c r="E19" s="9">
        <f>IFERROR(__xludf.DUMMYFUNCTION("""COMPUTED_VALUE"""),0.0)</f>
        <v>0</v>
      </c>
      <c r="F19" s="15">
        <f t="shared" si="1"/>
        <v>2</v>
      </c>
      <c r="G19" s="9">
        <f>IFERROR(__xludf.DUMMYFUNCTION("""COMPUTED_VALUE"""),0.0)</f>
        <v>0</v>
      </c>
      <c r="H19" s="9">
        <f>IFERROR(__xludf.DUMMYFUNCTION("""COMPUTED_VALUE"""),1.0)</f>
        <v>1</v>
      </c>
      <c r="I19" s="9">
        <f>IFERROR(__xludf.DUMMYFUNCTION("""COMPUTED_VALUE"""),1.0)</f>
        <v>1</v>
      </c>
      <c r="J19" s="9">
        <f>IFERROR(__xludf.DUMMYFUNCTION("""COMPUTED_VALUE"""),0.0)</f>
        <v>0</v>
      </c>
      <c r="K19" s="16">
        <f t="shared" si="2"/>
        <v>2</v>
      </c>
      <c r="L19" s="17">
        <f>IFERROR(__xludf.DUMMYFUNCTION("AVERAGE.WEIGHTED(F19,5,K19,2)"),2.0)</f>
        <v>2</v>
      </c>
    </row>
    <row r="20">
      <c r="A20" s="14" t="str">
        <f>IFERROR(__xludf.DUMMYFUNCTION("""COMPUTED_VALUE"""),"Melissa M. Luzuriaga")</f>
        <v>Melissa M. Luzuriaga</v>
      </c>
      <c r="B20" s="9">
        <f>IFERROR(__xludf.DUMMYFUNCTION("""COMPUTED_VALUE"""),0.0)</f>
        <v>0</v>
      </c>
      <c r="C20" s="9">
        <f>IFERROR(__xludf.DUMMYFUNCTION("""COMPUTED_VALUE"""),0.0)</f>
        <v>0</v>
      </c>
      <c r="D20" s="9">
        <f>IFERROR(__xludf.DUMMYFUNCTION("""COMPUTED_VALUE"""),1.0)</f>
        <v>1</v>
      </c>
      <c r="E20" s="9">
        <f>IFERROR(__xludf.DUMMYFUNCTION("""COMPUTED_VALUE"""),0.0)</f>
        <v>0</v>
      </c>
      <c r="F20" s="15">
        <f t="shared" si="1"/>
        <v>1</v>
      </c>
      <c r="G20" s="9">
        <f>IFERROR(__xludf.DUMMYFUNCTION("""COMPUTED_VALUE"""),0.0)</f>
        <v>0</v>
      </c>
      <c r="H20" s="9">
        <f>IFERROR(__xludf.DUMMYFUNCTION("""COMPUTED_VALUE"""),0.0)</f>
        <v>0</v>
      </c>
      <c r="I20" s="9">
        <f>IFERROR(__xludf.DUMMYFUNCTION("""COMPUTED_VALUE"""),1.0)</f>
        <v>1</v>
      </c>
      <c r="J20" s="9">
        <f>IFERROR(__xludf.DUMMYFUNCTION("""COMPUTED_VALUE"""),0.0)</f>
        <v>0</v>
      </c>
      <c r="K20" s="16">
        <f t="shared" si="2"/>
        <v>1</v>
      </c>
      <c r="L20" s="17">
        <f>IFERROR(__xludf.DUMMYFUNCTION("AVERAGE.WEIGHTED(F20,5,K20,2)"),1.0)</f>
        <v>1</v>
      </c>
    </row>
    <row r="21">
      <c r="A21" s="14" t="str">
        <f>IFERROR(__xludf.DUMMYFUNCTION("""COMPUTED_VALUE"""),"Eddie Miyao")</f>
        <v>Eddie Miyao</v>
      </c>
      <c r="B21" s="9">
        <f>IFERROR(__xludf.DUMMYFUNCTION("""COMPUTED_VALUE"""),0.0)</f>
        <v>0</v>
      </c>
      <c r="C21" s="9">
        <f>IFERROR(__xludf.DUMMYFUNCTION("""COMPUTED_VALUE"""),0.0)</f>
        <v>0</v>
      </c>
      <c r="D21" s="9">
        <f>IFERROR(__xludf.DUMMYFUNCTION("""COMPUTED_VALUE"""),0.0)</f>
        <v>0</v>
      </c>
      <c r="E21" s="9">
        <f>IFERROR(__xludf.DUMMYFUNCTION("""COMPUTED_VALUE"""),0.0)</f>
        <v>0</v>
      </c>
      <c r="F21" s="15">
        <f t="shared" si="1"/>
        <v>0</v>
      </c>
      <c r="G21" s="9">
        <f>IFERROR(__xludf.DUMMYFUNCTION("""COMPUTED_VALUE"""),0.0)</f>
        <v>0</v>
      </c>
      <c r="H21" s="9">
        <f>IFERROR(__xludf.DUMMYFUNCTION("""COMPUTED_VALUE"""),3.0)</f>
        <v>3</v>
      </c>
      <c r="I21" s="9">
        <f>IFERROR(__xludf.DUMMYFUNCTION("""COMPUTED_VALUE"""),5.0)</f>
        <v>5</v>
      </c>
      <c r="J21" s="9">
        <f>IFERROR(__xludf.DUMMYFUNCTION("""COMPUTED_VALUE"""),0.0)</f>
        <v>0</v>
      </c>
      <c r="K21" s="16">
        <f t="shared" si="2"/>
        <v>8</v>
      </c>
      <c r="L21" s="17">
        <f>IFERROR(__xludf.DUMMYFUNCTION("AVERAGE.WEIGHTED(F21,5,K21,2)"),2.285714285714286)</f>
        <v>2.285714286</v>
      </c>
    </row>
    <row r="22">
      <c r="A22" s="14" t="str">
        <f>IFERROR(__xludf.DUMMYFUNCTION("""COMPUTED_VALUE"""),"ALAIZAH GAIL L. MATIAS")</f>
        <v>ALAIZAH GAIL L. MATIAS</v>
      </c>
      <c r="B22" s="9">
        <f>IFERROR(__xludf.DUMMYFUNCTION("""COMPUTED_VALUE"""),1.0)</f>
        <v>1</v>
      </c>
      <c r="C22" s="9">
        <f>IFERROR(__xludf.DUMMYFUNCTION("""COMPUTED_VALUE"""),1.0)</f>
        <v>1</v>
      </c>
      <c r="D22" s="9">
        <f>IFERROR(__xludf.DUMMYFUNCTION("""COMPUTED_VALUE"""),2.0)</f>
        <v>2</v>
      </c>
      <c r="E22" s="9">
        <f>IFERROR(__xludf.DUMMYFUNCTION("""COMPUTED_VALUE"""),0.0)</f>
        <v>0</v>
      </c>
      <c r="F22" s="15">
        <f t="shared" si="1"/>
        <v>4</v>
      </c>
      <c r="G22" s="9">
        <f>IFERROR(__xludf.DUMMYFUNCTION("""COMPUTED_VALUE"""),2.0)</f>
        <v>2</v>
      </c>
      <c r="H22" s="9">
        <f>IFERROR(__xludf.DUMMYFUNCTION("""COMPUTED_VALUE"""),4.0)</f>
        <v>4</v>
      </c>
      <c r="I22" s="9">
        <f>IFERROR(__xludf.DUMMYFUNCTION("""COMPUTED_VALUE"""),3.0)</f>
        <v>3</v>
      </c>
      <c r="J22" s="9">
        <f>IFERROR(__xludf.DUMMYFUNCTION("""COMPUTED_VALUE"""),0.0)</f>
        <v>0</v>
      </c>
      <c r="K22" s="16">
        <f t="shared" si="2"/>
        <v>9</v>
      </c>
      <c r="L22" s="17">
        <f>IFERROR(__xludf.DUMMYFUNCTION("AVERAGE.WEIGHTED(F22,5,K22,2)"),5.428571428571429)</f>
        <v>5.428571429</v>
      </c>
    </row>
    <row r="23">
      <c r="A23" s="14" t="str">
        <f>IFERROR(__xludf.DUMMYFUNCTION("""COMPUTED_VALUE"""),"Sophia Paynor")</f>
        <v>Sophia Paynor</v>
      </c>
      <c r="B23" s="9">
        <f>IFERROR(__xludf.DUMMYFUNCTION("""COMPUTED_VALUE"""),1.0)</f>
        <v>1</v>
      </c>
      <c r="C23" s="9">
        <f>IFERROR(__xludf.DUMMYFUNCTION("""COMPUTED_VALUE"""),3.0)</f>
        <v>3</v>
      </c>
      <c r="D23" s="9">
        <f>IFERROR(__xludf.DUMMYFUNCTION("""COMPUTED_VALUE"""),2.0)</f>
        <v>2</v>
      </c>
      <c r="E23" s="9">
        <f>IFERROR(__xludf.DUMMYFUNCTION("""COMPUTED_VALUE"""),2.0)</f>
        <v>2</v>
      </c>
      <c r="F23" s="15">
        <f t="shared" si="1"/>
        <v>8</v>
      </c>
      <c r="G23" s="9">
        <f>IFERROR(__xludf.DUMMYFUNCTION("""COMPUTED_VALUE"""),2.0)</f>
        <v>2</v>
      </c>
      <c r="H23" s="9">
        <f>IFERROR(__xludf.DUMMYFUNCTION("""COMPUTED_VALUE"""),1.0)</f>
        <v>1</v>
      </c>
      <c r="I23" s="9">
        <f>IFERROR(__xludf.DUMMYFUNCTION("""COMPUTED_VALUE"""),1.0)</f>
        <v>1</v>
      </c>
      <c r="J23" s="9">
        <f>IFERROR(__xludf.DUMMYFUNCTION("""COMPUTED_VALUE"""),1.0)</f>
        <v>1</v>
      </c>
      <c r="K23" s="16">
        <f t="shared" si="2"/>
        <v>5</v>
      </c>
      <c r="L23" s="17">
        <f>IFERROR(__xludf.DUMMYFUNCTION("AVERAGE.WEIGHTED(F23,5,K23,2)"),7.142857142857143)</f>
        <v>7.142857143</v>
      </c>
    </row>
    <row r="24">
      <c r="A24" s="14" t="str">
        <f>IFERROR(__xludf.DUMMYFUNCTION("""COMPUTED_VALUE"""),"Antonella P. Ventura")</f>
        <v>Antonella P. Ventura</v>
      </c>
      <c r="B24" s="9">
        <f>IFERROR(__xludf.DUMMYFUNCTION("""COMPUTED_VALUE"""),0.0)</f>
        <v>0</v>
      </c>
      <c r="C24" s="9">
        <f>IFERROR(__xludf.DUMMYFUNCTION("""COMPUTED_VALUE"""),0.0)</f>
        <v>0</v>
      </c>
      <c r="D24" s="9">
        <f>IFERROR(__xludf.DUMMYFUNCTION("""COMPUTED_VALUE"""),0.0)</f>
        <v>0</v>
      </c>
      <c r="E24" s="9">
        <f>IFERROR(__xludf.DUMMYFUNCTION("""COMPUTED_VALUE"""),0.0)</f>
        <v>0</v>
      </c>
      <c r="F24" s="15">
        <f t="shared" si="1"/>
        <v>0</v>
      </c>
      <c r="G24" s="9">
        <f>IFERROR(__xludf.DUMMYFUNCTION("""COMPUTED_VALUE"""),0.0)</f>
        <v>0</v>
      </c>
      <c r="H24" s="9">
        <f>IFERROR(__xludf.DUMMYFUNCTION("""COMPUTED_VALUE"""),0.0)</f>
        <v>0</v>
      </c>
      <c r="I24" s="9">
        <f>IFERROR(__xludf.DUMMYFUNCTION("""COMPUTED_VALUE"""),1.0)</f>
        <v>1</v>
      </c>
      <c r="J24" s="9">
        <f>IFERROR(__xludf.DUMMYFUNCTION("""COMPUTED_VALUE"""),2.0)</f>
        <v>2</v>
      </c>
      <c r="K24" s="16">
        <f t="shared" si="2"/>
        <v>3</v>
      </c>
      <c r="L24" s="17">
        <f>IFERROR(__xludf.DUMMYFUNCTION("AVERAGE.WEIGHTED(F24,5,K24,2)"),0.8571428571428571)</f>
        <v>0.8571428571</v>
      </c>
    </row>
    <row r="25">
      <c r="A25" s="14" t="str">
        <f>IFERROR(__xludf.DUMMYFUNCTION("""COMPUTED_VALUE"""),"Christian Tiu")</f>
        <v>Christian Tiu</v>
      </c>
      <c r="B25" s="9">
        <f>IFERROR(__xludf.DUMMYFUNCTION("""COMPUTED_VALUE"""),0.0)</f>
        <v>0</v>
      </c>
      <c r="C25" s="9">
        <f>IFERROR(__xludf.DUMMYFUNCTION("""COMPUTED_VALUE"""),1.0)</f>
        <v>1</v>
      </c>
      <c r="D25" s="9">
        <f>IFERROR(__xludf.DUMMYFUNCTION("""COMPUTED_VALUE"""),3.0)</f>
        <v>3</v>
      </c>
      <c r="E25" s="9">
        <f>IFERROR(__xludf.DUMMYFUNCTION("""COMPUTED_VALUE"""),1.0)</f>
        <v>1</v>
      </c>
      <c r="F25" s="15">
        <f t="shared" si="1"/>
        <v>5</v>
      </c>
      <c r="G25" s="9">
        <f>IFERROR(__xludf.DUMMYFUNCTION("""COMPUTED_VALUE"""),0.0)</f>
        <v>0</v>
      </c>
      <c r="H25" s="9">
        <f>IFERROR(__xludf.DUMMYFUNCTION("""COMPUTED_VALUE"""),2.0)</f>
        <v>2</v>
      </c>
      <c r="I25" s="9">
        <f>IFERROR(__xludf.DUMMYFUNCTION("""COMPUTED_VALUE"""),4.0)</f>
        <v>4</v>
      </c>
      <c r="J25" s="9">
        <f>IFERROR(__xludf.DUMMYFUNCTION("""COMPUTED_VALUE"""),3.0)</f>
        <v>3</v>
      </c>
      <c r="K25" s="16">
        <f t="shared" si="2"/>
        <v>9</v>
      </c>
      <c r="L25" s="17">
        <f>IFERROR(__xludf.DUMMYFUNCTION("AVERAGE.WEIGHTED(F25,5,K25,2)"),6.142857142857143)</f>
        <v>6.142857143</v>
      </c>
    </row>
    <row r="26">
      <c r="A26" s="14" t="str">
        <f>IFERROR(__xludf.DUMMYFUNCTION("""COMPUTED_VALUE"""),"Marie Angeli O. Rondilla")</f>
        <v>Marie Angeli O. Rondilla</v>
      </c>
      <c r="B26" s="9">
        <f>IFERROR(__xludf.DUMMYFUNCTION("""COMPUTED_VALUE"""),0.0)</f>
        <v>0</v>
      </c>
      <c r="C26" s="9">
        <f>IFERROR(__xludf.DUMMYFUNCTION("""COMPUTED_VALUE"""),2.0)</f>
        <v>2</v>
      </c>
      <c r="D26" s="9">
        <f>IFERROR(__xludf.DUMMYFUNCTION("""COMPUTED_VALUE"""),2.0)</f>
        <v>2</v>
      </c>
      <c r="E26" s="9">
        <f>IFERROR(__xludf.DUMMYFUNCTION("""COMPUTED_VALUE"""),0.0)</f>
        <v>0</v>
      </c>
      <c r="F26" s="15">
        <f t="shared" si="1"/>
        <v>4</v>
      </c>
      <c r="G26" s="9">
        <f>IFERROR(__xludf.DUMMYFUNCTION("""COMPUTED_VALUE"""),0.0)</f>
        <v>0</v>
      </c>
      <c r="H26" s="9">
        <f>IFERROR(__xludf.DUMMYFUNCTION("""COMPUTED_VALUE"""),3.0)</f>
        <v>3</v>
      </c>
      <c r="I26" s="9">
        <f>IFERROR(__xludf.DUMMYFUNCTION("""COMPUTED_VALUE"""),2.0)</f>
        <v>2</v>
      </c>
      <c r="J26" s="9">
        <f>IFERROR(__xludf.DUMMYFUNCTION("""COMPUTED_VALUE"""),0.0)</f>
        <v>0</v>
      </c>
      <c r="K26" s="16">
        <f t="shared" si="2"/>
        <v>5</v>
      </c>
      <c r="L26" s="17">
        <f>IFERROR(__xludf.DUMMYFUNCTION("AVERAGE.WEIGHTED(F26,5,K26,2)"),4.285714285714286)</f>
        <v>4.285714286</v>
      </c>
    </row>
    <row r="27">
      <c r="A27" s="14" t="str">
        <f>IFERROR(__xludf.DUMMYFUNCTION("""COMPUTED_VALUE"""),"Margaret Macasiray ")</f>
        <v>Margaret Macasiray </v>
      </c>
      <c r="B27" s="9">
        <f>IFERROR(__xludf.DUMMYFUNCTION("""COMPUTED_VALUE"""),1.0)</f>
        <v>1</v>
      </c>
      <c r="C27" s="9">
        <f>IFERROR(__xludf.DUMMYFUNCTION("""COMPUTED_VALUE"""),2.0)</f>
        <v>2</v>
      </c>
      <c r="D27" s="9">
        <f>IFERROR(__xludf.DUMMYFUNCTION("""COMPUTED_VALUE"""),2.0)</f>
        <v>2</v>
      </c>
      <c r="E27" s="9">
        <f>IFERROR(__xludf.DUMMYFUNCTION("""COMPUTED_VALUE"""),0.0)</f>
        <v>0</v>
      </c>
      <c r="F27" s="15">
        <f t="shared" si="1"/>
        <v>5</v>
      </c>
      <c r="G27" s="9">
        <f>IFERROR(__xludf.DUMMYFUNCTION("""COMPUTED_VALUE"""),1.0)</f>
        <v>1</v>
      </c>
      <c r="H27" s="9">
        <f>IFERROR(__xludf.DUMMYFUNCTION("""COMPUTED_VALUE"""),3.0)</f>
        <v>3</v>
      </c>
      <c r="I27" s="9">
        <f>IFERROR(__xludf.DUMMYFUNCTION("""COMPUTED_VALUE"""),3.0)</f>
        <v>3</v>
      </c>
      <c r="J27" s="9">
        <f>IFERROR(__xludf.DUMMYFUNCTION("""COMPUTED_VALUE"""),0.0)</f>
        <v>0</v>
      </c>
      <c r="K27" s="16">
        <f t="shared" si="2"/>
        <v>7</v>
      </c>
      <c r="L27" s="17">
        <f>IFERROR(__xludf.DUMMYFUNCTION("AVERAGE.WEIGHTED(F27,5,K27,2)"),5.571428571428571)</f>
        <v>5.571428571</v>
      </c>
    </row>
    <row r="28">
      <c r="A28" s="14" t="str">
        <f>IFERROR(__xludf.DUMMYFUNCTION("""COMPUTED_VALUE"""),"Leila Jasmine P. Gonzales")</f>
        <v>Leila Jasmine P. Gonzales</v>
      </c>
      <c r="B28" s="9">
        <f>IFERROR(__xludf.DUMMYFUNCTION("""COMPUTED_VALUE"""),0.0)</f>
        <v>0</v>
      </c>
      <c r="C28" s="9">
        <f>IFERROR(__xludf.DUMMYFUNCTION("""COMPUTED_VALUE"""),2.0)</f>
        <v>2</v>
      </c>
      <c r="D28" s="9">
        <f>IFERROR(__xludf.DUMMYFUNCTION("""COMPUTED_VALUE"""),2.0)</f>
        <v>2</v>
      </c>
      <c r="E28" s="9">
        <f>IFERROR(__xludf.DUMMYFUNCTION("""COMPUTED_VALUE"""),2.0)</f>
        <v>2</v>
      </c>
      <c r="F28" s="15">
        <f t="shared" si="1"/>
        <v>6</v>
      </c>
      <c r="G28" s="9">
        <f>IFERROR(__xludf.DUMMYFUNCTION("""COMPUTED_VALUE"""),1.0)</f>
        <v>1</v>
      </c>
      <c r="H28" s="9">
        <f>IFERROR(__xludf.DUMMYFUNCTION("""COMPUTED_VALUE"""),2.0)</f>
        <v>2</v>
      </c>
      <c r="I28" s="9">
        <f>IFERROR(__xludf.DUMMYFUNCTION("""COMPUTED_VALUE"""),2.0)</f>
        <v>2</v>
      </c>
      <c r="J28" s="9">
        <f>IFERROR(__xludf.DUMMYFUNCTION("""COMPUTED_VALUE"""),3.0)</f>
        <v>3</v>
      </c>
      <c r="K28" s="16">
        <f t="shared" si="2"/>
        <v>8</v>
      </c>
      <c r="L28" s="17">
        <f>IFERROR(__xludf.DUMMYFUNCTION("AVERAGE.WEIGHTED(F28,5,K28,2)"),6.571428571428571)</f>
        <v>6.571428571</v>
      </c>
    </row>
    <row r="29">
      <c r="A29" s="14" t="str">
        <f>IFERROR(__xludf.DUMMYFUNCTION("""COMPUTED_VALUE"""),"Mabel Villanueva")</f>
        <v>Mabel Villanueva</v>
      </c>
      <c r="B29" s="9">
        <f>IFERROR(__xludf.DUMMYFUNCTION("""COMPUTED_VALUE"""),0.0)</f>
        <v>0</v>
      </c>
      <c r="C29" s="9">
        <f>IFERROR(__xludf.DUMMYFUNCTION("""COMPUTED_VALUE"""),1.0)</f>
        <v>1</v>
      </c>
      <c r="D29" s="9">
        <f>IFERROR(__xludf.DUMMYFUNCTION("""COMPUTED_VALUE"""),1.0)</f>
        <v>1</v>
      </c>
      <c r="E29" s="9">
        <f>IFERROR(__xludf.DUMMYFUNCTION("""COMPUTED_VALUE"""),1.0)</f>
        <v>1</v>
      </c>
      <c r="F29" s="15">
        <f t="shared" si="1"/>
        <v>3</v>
      </c>
      <c r="G29" s="9">
        <f>IFERROR(__xludf.DUMMYFUNCTION("""COMPUTED_VALUE"""),0.0)</f>
        <v>0</v>
      </c>
      <c r="H29" s="9">
        <f>IFERROR(__xludf.DUMMYFUNCTION("""COMPUTED_VALUE"""),2.0)</f>
        <v>2</v>
      </c>
      <c r="I29" s="9">
        <f>IFERROR(__xludf.DUMMYFUNCTION("""COMPUTED_VALUE"""),3.0)</f>
        <v>3</v>
      </c>
      <c r="J29" s="9">
        <f>IFERROR(__xludf.DUMMYFUNCTION("""COMPUTED_VALUE"""),4.0)</f>
        <v>4</v>
      </c>
      <c r="K29" s="16">
        <f t="shared" si="2"/>
        <v>9</v>
      </c>
      <c r="L29" s="17">
        <f>IFERROR(__xludf.DUMMYFUNCTION("AVERAGE.WEIGHTED(F29,5,K29,2)"),4.714285714285714)</f>
        <v>4.714285714</v>
      </c>
    </row>
    <row r="30">
      <c r="A30" s="14" t="str">
        <f>IFERROR(__xludf.DUMMYFUNCTION("""COMPUTED_VALUE"""),"Joaquin Querido")</f>
        <v>Joaquin Querido</v>
      </c>
      <c r="B30" s="9">
        <f>IFERROR(__xludf.DUMMYFUNCTION("""COMPUTED_VALUE"""),0.0)</f>
        <v>0</v>
      </c>
      <c r="C30" s="9">
        <f>IFERROR(__xludf.DUMMYFUNCTION("""COMPUTED_VALUE"""),2.0)</f>
        <v>2</v>
      </c>
      <c r="D30" s="9">
        <f>IFERROR(__xludf.DUMMYFUNCTION("""COMPUTED_VALUE"""),3.0)</f>
        <v>3</v>
      </c>
      <c r="E30" s="9">
        <f>IFERROR(__xludf.DUMMYFUNCTION("""COMPUTED_VALUE"""),1.0)</f>
        <v>1</v>
      </c>
      <c r="F30" s="15">
        <f t="shared" si="1"/>
        <v>6</v>
      </c>
      <c r="G30" s="9">
        <f>IFERROR(__xludf.DUMMYFUNCTION("""COMPUTED_VALUE"""),1.0)</f>
        <v>1</v>
      </c>
      <c r="H30" s="9">
        <f>IFERROR(__xludf.DUMMYFUNCTION("""COMPUTED_VALUE"""),3.0)</f>
        <v>3</v>
      </c>
      <c r="I30" s="9">
        <f>IFERROR(__xludf.DUMMYFUNCTION("""COMPUTED_VALUE"""),4.0)</f>
        <v>4</v>
      </c>
      <c r="J30" s="9">
        <f>IFERROR(__xludf.DUMMYFUNCTION("""COMPUTED_VALUE"""),2.0)</f>
        <v>2</v>
      </c>
      <c r="K30" s="16">
        <f t="shared" si="2"/>
        <v>10</v>
      </c>
      <c r="L30" s="17">
        <f>IFERROR(__xludf.DUMMYFUNCTION("AVERAGE.WEIGHTED(F30,5,K30,2)"),7.142857142857143)</f>
        <v>7.142857143</v>
      </c>
    </row>
    <row r="31">
      <c r="A31" s="14" t="str">
        <f>IFERROR(__xludf.DUMMYFUNCTION("""COMPUTED_VALUE"""),"Gabrielle Belmonte")</f>
        <v>Gabrielle Belmonte</v>
      </c>
      <c r="B31" s="9">
        <f>IFERROR(__xludf.DUMMYFUNCTION("""COMPUTED_VALUE"""),0.0)</f>
        <v>0</v>
      </c>
      <c r="C31" s="9">
        <f>IFERROR(__xludf.DUMMYFUNCTION("""COMPUTED_VALUE"""),0.0)</f>
        <v>0</v>
      </c>
      <c r="D31" s="9">
        <f>IFERROR(__xludf.DUMMYFUNCTION("""COMPUTED_VALUE"""),0.0)</f>
        <v>0</v>
      </c>
      <c r="E31" s="9">
        <f>IFERROR(__xludf.DUMMYFUNCTION("""COMPUTED_VALUE"""),0.0)</f>
        <v>0</v>
      </c>
      <c r="F31" s="15">
        <f t="shared" si="1"/>
        <v>0</v>
      </c>
      <c r="G31" s="9">
        <f>IFERROR(__xludf.DUMMYFUNCTION("""COMPUTED_VALUE"""),0.0)</f>
        <v>0</v>
      </c>
      <c r="H31" s="9">
        <f>IFERROR(__xludf.DUMMYFUNCTION("""COMPUTED_VALUE"""),0.0)</f>
        <v>0</v>
      </c>
      <c r="I31" s="9">
        <f>IFERROR(__xludf.DUMMYFUNCTION("""COMPUTED_VALUE"""),1.0)</f>
        <v>1</v>
      </c>
      <c r="J31" s="9">
        <f>IFERROR(__xludf.DUMMYFUNCTION("""COMPUTED_VALUE"""),0.0)</f>
        <v>0</v>
      </c>
      <c r="K31" s="16">
        <f t="shared" si="2"/>
        <v>1</v>
      </c>
      <c r="L31" s="17">
        <f>IFERROR(__xludf.DUMMYFUNCTION("AVERAGE.WEIGHTED(F31,5,K31,2)"),0.28571428571428575)</f>
        <v>0.2857142857</v>
      </c>
    </row>
    <row r="32">
      <c r="A32" s="14" t="str">
        <f>IFERROR(__xludf.DUMMYFUNCTION("""COMPUTED_VALUE"""),"Skye")</f>
        <v>Skye</v>
      </c>
      <c r="B32" s="9">
        <f>IFERROR(__xludf.DUMMYFUNCTION("""COMPUTED_VALUE"""),1.0)</f>
        <v>1</v>
      </c>
      <c r="C32" s="9">
        <f>IFERROR(__xludf.DUMMYFUNCTION("""COMPUTED_VALUE"""),0.0)</f>
        <v>0</v>
      </c>
      <c r="D32" s="9">
        <f>IFERROR(__xludf.DUMMYFUNCTION("""COMPUTED_VALUE"""),4.0)</f>
        <v>4</v>
      </c>
      <c r="E32" s="9">
        <f>IFERROR(__xludf.DUMMYFUNCTION("""COMPUTED_VALUE"""),0.0)</f>
        <v>0</v>
      </c>
      <c r="F32" s="15">
        <f t="shared" si="1"/>
        <v>5</v>
      </c>
      <c r="G32" s="9">
        <f>IFERROR(__xludf.DUMMYFUNCTION("""COMPUTED_VALUE"""),2.0)</f>
        <v>2</v>
      </c>
      <c r="H32" s="9">
        <f>IFERROR(__xludf.DUMMYFUNCTION("""COMPUTED_VALUE"""),5.0)</f>
        <v>5</v>
      </c>
      <c r="I32" s="9">
        <f>IFERROR(__xludf.DUMMYFUNCTION("""COMPUTED_VALUE"""),5.0)</f>
        <v>5</v>
      </c>
      <c r="J32" s="9">
        <f>IFERROR(__xludf.DUMMYFUNCTION("""COMPUTED_VALUE"""),0.0)</f>
        <v>0</v>
      </c>
      <c r="K32" s="16">
        <f t="shared" si="2"/>
        <v>12</v>
      </c>
      <c r="L32" s="17">
        <f>IFERROR(__xludf.DUMMYFUNCTION("AVERAGE.WEIGHTED(F32,5,K32,2)"),7.0)</f>
        <v>7</v>
      </c>
    </row>
    <row r="33">
      <c r="A33" s="14" t="str">
        <f>IFERROR(__xludf.DUMMYFUNCTION("""COMPUTED_VALUE"""),"Joaquin de Dios")</f>
        <v>Joaquin de Dios</v>
      </c>
      <c r="B33" s="9">
        <f>IFERROR(__xludf.DUMMYFUNCTION("""COMPUTED_VALUE"""),0.0)</f>
        <v>0</v>
      </c>
      <c r="C33" s="9">
        <f>IFERROR(__xludf.DUMMYFUNCTION("""COMPUTED_VALUE"""),1.0)</f>
        <v>1</v>
      </c>
      <c r="D33" s="9">
        <f>IFERROR(__xludf.DUMMYFUNCTION("""COMPUTED_VALUE"""),0.0)</f>
        <v>0</v>
      </c>
      <c r="E33" s="9">
        <f>IFERROR(__xludf.DUMMYFUNCTION("""COMPUTED_VALUE"""),0.0)</f>
        <v>0</v>
      </c>
      <c r="F33" s="15">
        <f t="shared" si="1"/>
        <v>1</v>
      </c>
      <c r="G33" s="9">
        <f>IFERROR(__xludf.DUMMYFUNCTION("""COMPUTED_VALUE"""),0.0)</f>
        <v>0</v>
      </c>
      <c r="H33" s="9">
        <f>IFERROR(__xludf.DUMMYFUNCTION("""COMPUTED_VALUE"""),1.0)</f>
        <v>1</v>
      </c>
      <c r="I33" s="9">
        <f>IFERROR(__xludf.DUMMYFUNCTION("""COMPUTED_VALUE"""),0.0)</f>
        <v>0</v>
      </c>
      <c r="J33" s="9">
        <f>IFERROR(__xludf.DUMMYFUNCTION("""COMPUTED_VALUE"""),0.0)</f>
        <v>0</v>
      </c>
      <c r="K33" s="16">
        <f t="shared" si="2"/>
        <v>1</v>
      </c>
      <c r="L33" s="17">
        <f>IFERROR(__xludf.DUMMYFUNCTION("AVERAGE.WEIGHTED(F33,5,K33,2)"),1.0)</f>
        <v>1</v>
      </c>
    </row>
    <row r="34">
      <c r="A34" s="14" t="str">
        <f>IFERROR(__xludf.DUMMYFUNCTION("""COMPUTED_VALUE"""),"Alyanna Abear")</f>
        <v>Alyanna Abear</v>
      </c>
      <c r="B34" s="9">
        <f>IFERROR(__xludf.DUMMYFUNCTION("""COMPUTED_VALUE"""),0.0)</f>
        <v>0</v>
      </c>
      <c r="C34" s="9">
        <f>IFERROR(__xludf.DUMMYFUNCTION("""COMPUTED_VALUE"""),2.0)</f>
        <v>2</v>
      </c>
      <c r="D34" s="9">
        <f>IFERROR(__xludf.DUMMYFUNCTION("""COMPUTED_VALUE"""),2.0)</f>
        <v>2</v>
      </c>
      <c r="E34" s="9">
        <f>IFERROR(__xludf.DUMMYFUNCTION("""COMPUTED_VALUE"""),0.0)</f>
        <v>0</v>
      </c>
      <c r="F34" s="15">
        <f t="shared" si="1"/>
        <v>4</v>
      </c>
      <c r="G34" s="9">
        <f>IFERROR(__xludf.DUMMYFUNCTION("""COMPUTED_VALUE"""),1.0)</f>
        <v>1</v>
      </c>
      <c r="H34" s="9">
        <f>IFERROR(__xludf.DUMMYFUNCTION("""COMPUTED_VALUE"""),2.0)</f>
        <v>2</v>
      </c>
      <c r="I34" s="9">
        <f>IFERROR(__xludf.DUMMYFUNCTION("""COMPUTED_VALUE"""),2.0)</f>
        <v>2</v>
      </c>
      <c r="J34" s="9">
        <f>IFERROR(__xludf.DUMMYFUNCTION("""COMPUTED_VALUE"""),1.0)</f>
        <v>1</v>
      </c>
      <c r="K34" s="16">
        <f t="shared" si="2"/>
        <v>6</v>
      </c>
      <c r="L34" s="17">
        <f>IFERROR(__xludf.DUMMYFUNCTION("AVERAGE.WEIGHTED(F34,5,K34,2)"),4.571428571428571)</f>
        <v>4.571428571</v>
      </c>
    </row>
    <row r="35">
      <c r="A35" s="14" t="str">
        <f>IFERROR(__xludf.DUMMYFUNCTION("""COMPUTED_VALUE"""),"Rice Brion")</f>
        <v>Rice Brion</v>
      </c>
      <c r="B35" s="9">
        <f>IFERROR(__xludf.DUMMYFUNCTION("""COMPUTED_VALUE"""),0.0)</f>
        <v>0</v>
      </c>
      <c r="C35" s="9">
        <f>IFERROR(__xludf.DUMMYFUNCTION("""COMPUTED_VALUE"""),2.0)</f>
        <v>2</v>
      </c>
      <c r="D35" s="9">
        <f>IFERROR(__xludf.DUMMYFUNCTION("""COMPUTED_VALUE"""),2.0)</f>
        <v>2</v>
      </c>
      <c r="E35" s="9">
        <f>IFERROR(__xludf.DUMMYFUNCTION("""COMPUTED_VALUE"""),2.0)</f>
        <v>2</v>
      </c>
      <c r="F35" s="15">
        <f t="shared" si="1"/>
        <v>6</v>
      </c>
      <c r="G35" s="9">
        <f>IFERROR(__xludf.DUMMYFUNCTION("""COMPUTED_VALUE"""),0.0)</f>
        <v>0</v>
      </c>
      <c r="H35" s="9">
        <f>IFERROR(__xludf.DUMMYFUNCTION("""COMPUTED_VALUE"""),2.0)</f>
        <v>2</v>
      </c>
      <c r="I35" s="9">
        <f>IFERROR(__xludf.DUMMYFUNCTION("""COMPUTED_VALUE"""),2.0)</f>
        <v>2</v>
      </c>
      <c r="J35" s="9">
        <f>IFERROR(__xludf.DUMMYFUNCTION("""COMPUTED_VALUE"""),2.0)</f>
        <v>2</v>
      </c>
      <c r="K35" s="16">
        <f t="shared" si="2"/>
        <v>6</v>
      </c>
      <c r="L35" s="17">
        <f>IFERROR(__xludf.DUMMYFUNCTION("AVERAGE.WEIGHTED(F35,5,K35,2)"),6.0)</f>
        <v>6</v>
      </c>
    </row>
    <row r="36">
      <c r="A36" s="14" t="str">
        <f>IFERROR(__xludf.DUMMYFUNCTION("""COMPUTED_VALUE"""),"Jessa Tan")</f>
        <v>Jessa Tan</v>
      </c>
      <c r="B36" s="9">
        <f>IFERROR(__xludf.DUMMYFUNCTION("""COMPUTED_VALUE"""),0.0)</f>
        <v>0</v>
      </c>
      <c r="C36" s="9">
        <f>IFERROR(__xludf.DUMMYFUNCTION("""COMPUTED_VALUE"""),0.0)</f>
        <v>0</v>
      </c>
      <c r="D36" s="9">
        <f>IFERROR(__xludf.DUMMYFUNCTION("""COMPUTED_VALUE"""),2.0)</f>
        <v>2</v>
      </c>
      <c r="E36" s="9">
        <f>IFERROR(__xludf.DUMMYFUNCTION("""COMPUTED_VALUE"""),2.0)</f>
        <v>2</v>
      </c>
      <c r="F36" s="15">
        <f t="shared" si="1"/>
        <v>4</v>
      </c>
      <c r="G36" s="9">
        <f>IFERROR(__xludf.DUMMYFUNCTION("""COMPUTED_VALUE"""),0.0)</f>
        <v>0</v>
      </c>
      <c r="H36" s="9">
        <f>IFERROR(__xludf.DUMMYFUNCTION("""COMPUTED_VALUE"""),3.0)</f>
        <v>3</v>
      </c>
      <c r="I36" s="9">
        <f>IFERROR(__xludf.DUMMYFUNCTION("""COMPUTED_VALUE"""),3.0)</f>
        <v>3</v>
      </c>
      <c r="J36" s="9">
        <f>IFERROR(__xludf.DUMMYFUNCTION("""COMPUTED_VALUE"""),3.0)</f>
        <v>3</v>
      </c>
      <c r="K36" s="16">
        <f t="shared" si="2"/>
        <v>9</v>
      </c>
      <c r="L36" s="17">
        <f>IFERROR(__xludf.DUMMYFUNCTION("AVERAGE.WEIGHTED(F36,5,K36,2)"),5.428571428571429)</f>
        <v>5.428571429</v>
      </c>
    </row>
    <row r="37">
      <c r="A37" s="14" t="str">
        <f>IFERROR(__xludf.DUMMYFUNCTION("""COMPUTED_VALUE"""),"Alyssa Co")</f>
        <v>Alyssa Co</v>
      </c>
      <c r="B37" s="9">
        <f>IFERROR(__xludf.DUMMYFUNCTION("""COMPUTED_VALUE"""),0.0)</f>
        <v>0</v>
      </c>
      <c r="C37" s="9">
        <f>IFERROR(__xludf.DUMMYFUNCTION("""COMPUTED_VALUE"""),4.0)</f>
        <v>4</v>
      </c>
      <c r="D37" s="9">
        <f>IFERROR(__xludf.DUMMYFUNCTION("""COMPUTED_VALUE"""),3.0)</f>
        <v>3</v>
      </c>
      <c r="E37" s="9">
        <f>IFERROR(__xludf.DUMMYFUNCTION("""COMPUTED_VALUE"""),2.0)</f>
        <v>2</v>
      </c>
      <c r="F37" s="15">
        <f t="shared" si="1"/>
        <v>9</v>
      </c>
      <c r="G37" s="9">
        <f>IFERROR(__xludf.DUMMYFUNCTION("""COMPUTED_VALUE"""),0.0)</f>
        <v>0</v>
      </c>
      <c r="H37" s="9">
        <f>IFERROR(__xludf.DUMMYFUNCTION("""COMPUTED_VALUE"""),4.0)</f>
        <v>4</v>
      </c>
      <c r="I37" s="9">
        <f>IFERROR(__xludf.DUMMYFUNCTION("""COMPUTED_VALUE"""),3.0)</f>
        <v>3</v>
      </c>
      <c r="J37" s="9">
        <f>IFERROR(__xludf.DUMMYFUNCTION("""COMPUTED_VALUE"""),3.0)</f>
        <v>3</v>
      </c>
      <c r="K37" s="16">
        <f t="shared" si="2"/>
        <v>10</v>
      </c>
      <c r="L37" s="17">
        <f>IFERROR(__xludf.DUMMYFUNCTION("AVERAGE.WEIGHTED(F37,5,K37,2)"),9.285714285714286)</f>
        <v>9.285714286</v>
      </c>
    </row>
    <row r="38">
      <c r="A38" s="14" t="str">
        <f>IFERROR(__xludf.DUMMYFUNCTION("""COMPUTED_VALUE"""),"Kyrene Santos")</f>
        <v>Kyrene Santos</v>
      </c>
      <c r="B38" s="9">
        <f>IFERROR(__xludf.DUMMYFUNCTION("""COMPUTED_VALUE"""),1.0)</f>
        <v>1</v>
      </c>
      <c r="C38" s="9">
        <f>IFERROR(__xludf.DUMMYFUNCTION("""COMPUTED_VALUE"""),3.0)</f>
        <v>3</v>
      </c>
      <c r="D38" s="9">
        <f>IFERROR(__xludf.DUMMYFUNCTION("""COMPUTED_VALUE"""),3.0)</f>
        <v>3</v>
      </c>
      <c r="E38" s="9">
        <f>IFERROR(__xludf.DUMMYFUNCTION("""COMPUTED_VALUE"""),1.0)</f>
        <v>1</v>
      </c>
      <c r="F38" s="15">
        <f t="shared" si="1"/>
        <v>8</v>
      </c>
      <c r="G38" s="9">
        <f>IFERROR(__xludf.DUMMYFUNCTION("""COMPUTED_VALUE"""),1.0)</f>
        <v>1</v>
      </c>
      <c r="H38" s="9">
        <f>IFERROR(__xludf.DUMMYFUNCTION("""COMPUTED_VALUE"""),4.0)</f>
        <v>4</v>
      </c>
      <c r="I38" s="9">
        <f>IFERROR(__xludf.DUMMYFUNCTION("""COMPUTED_VALUE"""),4.0)</f>
        <v>4</v>
      </c>
      <c r="J38" s="9">
        <f>IFERROR(__xludf.DUMMYFUNCTION("""COMPUTED_VALUE"""),2.0)</f>
        <v>2</v>
      </c>
      <c r="K38" s="16">
        <f t="shared" si="2"/>
        <v>11</v>
      </c>
      <c r="L38" s="17">
        <f>IFERROR(__xludf.DUMMYFUNCTION("AVERAGE.WEIGHTED(F38,5,K38,2)"),8.857142857142858)</f>
        <v>8.857142857</v>
      </c>
    </row>
    <row r="39">
      <c r="A39" s="14" t="str">
        <f>IFERROR(__xludf.DUMMYFUNCTION("""COMPUTED_VALUE"""),"Grace Chan")</f>
        <v>Grace Chan</v>
      </c>
      <c r="B39" s="9">
        <f>IFERROR(__xludf.DUMMYFUNCTION("""COMPUTED_VALUE"""),0.0)</f>
        <v>0</v>
      </c>
      <c r="C39" s="9">
        <f>IFERROR(__xludf.DUMMYFUNCTION("""COMPUTED_VALUE"""),1.0)</f>
        <v>1</v>
      </c>
      <c r="D39" s="9">
        <f>IFERROR(__xludf.DUMMYFUNCTION("""COMPUTED_VALUE"""),1.0)</f>
        <v>1</v>
      </c>
      <c r="E39" s="9">
        <f>IFERROR(__xludf.DUMMYFUNCTION("""COMPUTED_VALUE"""),1.0)</f>
        <v>1</v>
      </c>
      <c r="F39" s="15">
        <f t="shared" si="1"/>
        <v>3</v>
      </c>
      <c r="G39" s="9">
        <f>IFERROR(__xludf.DUMMYFUNCTION("""COMPUTED_VALUE"""),0.0)</f>
        <v>0</v>
      </c>
      <c r="H39" s="9">
        <f>IFERROR(__xludf.DUMMYFUNCTION("""COMPUTED_VALUE"""),2.0)</f>
        <v>2</v>
      </c>
      <c r="I39" s="9">
        <f>IFERROR(__xludf.DUMMYFUNCTION("""COMPUTED_VALUE"""),2.0)</f>
        <v>2</v>
      </c>
      <c r="J39" s="9">
        <f>IFERROR(__xludf.DUMMYFUNCTION("""COMPUTED_VALUE"""),1.0)</f>
        <v>1</v>
      </c>
      <c r="K39" s="16">
        <f t="shared" si="2"/>
        <v>5</v>
      </c>
      <c r="L39" s="17">
        <f>IFERROR(__xludf.DUMMYFUNCTION("AVERAGE.WEIGHTED(F39,5,K39,2)"),3.5714285714285716)</f>
        <v>3.571428571</v>
      </c>
    </row>
    <row r="40">
      <c r="A40" s="14" t="str">
        <f>IFERROR(__xludf.DUMMYFUNCTION("""COMPUTED_VALUE"""),"Beatrice Pangandian")</f>
        <v>Beatrice Pangandian</v>
      </c>
      <c r="B40" s="9">
        <f>IFERROR(__xludf.DUMMYFUNCTION("""COMPUTED_VALUE"""),0.0)</f>
        <v>0</v>
      </c>
      <c r="C40" s="9">
        <f>IFERROR(__xludf.DUMMYFUNCTION("""COMPUTED_VALUE"""),0.0)</f>
        <v>0</v>
      </c>
      <c r="D40" s="9">
        <f>IFERROR(__xludf.DUMMYFUNCTION("""COMPUTED_VALUE"""),1.0)</f>
        <v>1</v>
      </c>
      <c r="E40" s="9">
        <f>IFERROR(__xludf.DUMMYFUNCTION("""COMPUTED_VALUE"""),0.0)</f>
        <v>0</v>
      </c>
      <c r="F40" s="15">
        <f t="shared" si="1"/>
        <v>1</v>
      </c>
      <c r="G40" s="9">
        <f>IFERROR(__xludf.DUMMYFUNCTION("""COMPUTED_VALUE"""),0.0)</f>
        <v>0</v>
      </c>
      <c r="H40" s="9">
        <f>IFERROR(__xludf.DUMMYFUNCTION("""COMPUTED_VALUE"""),0.0)</f>
        <v>0</v>
      </c>
      <c r="I40" s="9">
        <f>IFERROR(__xludf.DUMMYFUNCTION("""COMPUTED_VALUE"""),2.0)</f>
        <v>2</v>
      </c>
      <c r="J40" s="9">
        <f>IFERROR(__xludf.DUMMYFUNCTION("""COMPUTED_VALUE"""),0.0)</f>
        <v>0</v>
      </c>
      <c r="K40" s="16">
        <f t="shared" si="2"/>
        <v>2</v>
      </c>
      <c r="L40" s="17">
        <f>IFERROR(__xludf.DUMMYFUNCTION("AVERAGE.WEIGHTED(F40,5,K40,2)"),1.2857142857142858)</f>
        <v>1.285714286</v>
      </c>
    </row>
    <row r="41">
      <c r="A41" s="14" t="str">
        <f>IFERROR(__xludf.DUMMYFUNCTION("""COMPUTED_VALUE"""),"Beatrice Santillan")</f>
        <v>Beatrice Santillan</v>
      </c>
      <c r="B41" s="9">
        <f>IFERROR(__xludf.DUMMYFUNCTION("""COMPUTED_VALUE"""),0.0)</f>
        <v>0</v>
      </c>
      <c r="C41" s="9">
        <f>IFERROR(__xludf.DUMMYFUNCTION("""COMPUTED_VALUE"""),0.0)</f>
        <v>0</v>
      </c>
      <c r="D41" s="9">
        <f>IFERROR(__xludf.DUMMYFUNCTION("""COMPUTED_VALUE"""),2.0)</f>
        <v>2</v>
      </c>
      <c r="E41" s="9">
        <f>IFERROR(__xludf.DUMMYFUNCTION("""COMPUTED_VALUE"""),0.0)</f>
        <v>0</v>
      </c>
      <c r="F41" s="15">
        <f t="shared" si="1"/>
        <v>2</v>
      </c>
      <c r="G41" s="9">
        <f>IFERROR(__xludf.DUMMYFUNCTION("""COMPUTED_VALUE"""),0.0)</f>
        <v>0</v>
      </c>
      <c r="H41" s="9">
        <f>IFERROR(__xludf.DUMMYFUNCTION("""COMPUTED_VALUE"""),0.0)</f>
        <v>0</v>
      </c>
      <c r="I41" s="9">
        <f>IFERROR(__xludf.DUMMYFUNCTION("""COMPUTED_VALUE"""),3.0)</f>
        <v>3</v>
      </c>
      <c r="J41" s="9">
        <f>IFERROR(__xludf.DUMMYFUNCTION("""COMPUTED_VALUE"""),2.0)</f>
        <v>2</v>
      </c>
      <c r="K41" s="16">
        <f t="shared" si="2"/>
        <v>5</v>
      </c>
      <c r="L41" s="17">
        <f>IFERROR(__xludf.DUMMYFUNCTION("AVERAGE.WEIGHTED(F41,5,K41,2)"),2.857142857142857)</f>
        <v>2.857142857</v>
      </c>
    </row>
    <row r="42">
      <c r="A42" s="14" t="str">
        <f>IFERROR(__xludf.DUMMYFUNCTION("""COMPUTED_VALUE"""),"Mathieu Zeph Estacion ")</f>
        <v>Mathieu Zeph Estacion </v>
      </c>
      <c r="B42" s="9">
        <f>IFERROR(__xludf.DUMMYFUNCTION("""COMPUTED_VALUE"""),0.0)</f>
        <v>0</v>
      </c>
      <c r="C42" s="9">
        <f>IFERROR(__xludf.DUMMYFUNCTION("""COMPUTED_VALUE"""),1.0)</f>
        <v>1</v>
      </c>
      <c r="D42" s="9">
        <f>IFERROR(__xludf.DUMMYFUNCTION("""COMPUTED_VALUE"""),1.0)</f>
        <v>1</v>
      </c>
      <c r="E42" s="9">
        <f>IFERROR(__xludf.DUMMYFUNCTION("""COMPUTED_VALUE"""),0.0)</f>
        <v>0</v>
      </c>
      <c r="F42" s="15">
        <f t="shared" si="1"/>
        <v>2</v>
      </c>
      <c r="G42" s="9">
        <f>IFERROR(__xludf.DUMMYFUNCTION("""COMPUTED_VALUE"""),0.0)</f>
        <v>0</v>
      </c>
      <c r="H42" s="9">
        <f>IFERROR(__xludf.DUMMYFUNCTION("""COMPUTED_VALUE"""),1.0)</f>
        <v>1</v>
      </c>
      <c r="I42" s="9">
        <f>IFERROR(__xludf.DUMMYFUNCTION("""COMPUTED_VALUE"""),1.0)</f>
        <v>1</v>
      </c>
      <c r="J42" s="9">
        <f>IFERROR(__xludf.DUMMYFUNCTION("""COMPUTED_VALUE"""),0.0)</f>
        <v>0</v>
      </c>
      <c r="K42" s="16">
        <f t="shared" si="2"/>
        <v>2</v>
      </c>
      <c r="L42" s="17">
        <f>IFERROR(__xludf.DUMMYFUNCTION("AVERAGE.WEIGHTED(F42,5,K42,2)"),2.0)</f>
        <v>2</v>
      </c>
    </row>
    <row r="43">
      <c r="A43" s="14" t="str">
        <f>IFERROR(__xludf.DUMMYFUNCTION("""COMPUTED_VALUE"""),"Andrea Isaac")</f>
        <v>Andrea Isaac</v>
      </c>
      <c r="B43" s="9">
        <f>IFERROR(__xludf.DUMMYFUNCTION("""COMPUTED_VALUE"""),0.0)</f>
        <v>0</v>
      </c>
      <c r="C43" s="9">
        <f>IFERROR(__xludf.DUMMYFUNCTION("""COMPUTED_VALUE"""),2.0)</f>
        <v>2</v>
      </c>
      <c r="D43" s="9">
        <f>IFERROR(__xludf.DUMMYFUNCTION("""COMPUTED_VALUE"""),2.0)</f>
        <v>2</v>
      </c>
      <c r="E43" s="9">
        <f>IFERROR(__xludf.DUMMYFUNCTION("""COMPUTED_VALUE"""),0.0)</f>
        <v>0</v>
      </c>
      <c r="F43" s="15">
        <f t="shared" si="1"/>
        <v>4</v>
      </c>
      <c r="G43" s="9">
        <f>IFERROR(__xludf.DUMMYFUNCTION("""COMPUTED_VALUE"""),0.0)</f>
        <v>0</v>
      </c>
      <c r="H43" s="9">
        <f>IFERROR(__xludf.DUMMYFUNCTION("""COMPUTED_VALUE"""),2.0)</f>
        <v>2</v>
      </c>
      <c r="I43" s="9">
        <f>IFERROR(__xludf.DUMMYFUNCTION("""COMPUTED_VALUE"""),2.0)</f>
        <v>2</v>
      </c>
      <c r="J43" s="9">
        <f>IFERROR(__xludf.DUMMYFUNCTION("""COMPUTED_VALUE"""),1.0)</f>
        <v>1</v>
      </c>
      <c r="K43" s="16">
        <f t="shared" si="2"/>
        <v>5</v>
      </c>
      <c r="L43" s="17">
        <f>IFERROR(__xludf.DUMMYFUNCTION("AVERAGE.WEIGHTED(F43,5,K43,2)"),4.285714285714286)</f>
        <v>4.285714286</v>
      </c>
    </row>
    <row r="44">
      <c r="A44" s="14" t="str">
        <f>IFERROR(__xludf.DUMMYFUNCTION("""COMPUTED_VALUE"""),"Martha Olanday ")</f>
        <v>Martha Olanday </v>
      </c>
      <c r="B44" s="9">
        <f>IFERROR(__xludf.DUMMYFUNCTION("""COMPUTED_VALUE"""),0.0)</f>
        <v>0</v>
      </c>
      <c r="C44" s="9">
        <f>IFERROR(__xludf.DUMMYFUNCTION("""COMPUTED_VALUE"""),0.0)</f>
        <v>0</v>
      </c>
      <c r="D44" s="9">
        <f>IFERROR(__xludf.DUMMYFUNCTION("""COMPUTED_VALUE"""),1.0)</f>
        <v>1</v>
      </c>
      <c r="E44" s="9">
        <f>IFERROR(__xludf.DUMMYFUNCTION("""COMPUTED_VALUE"""),1.0)</f>
        <v>1</v>
      </c>
      <c r="F44" s="15">
        <f t="shared" si="1"/>
        <v>2</v>
      </c>
      <c r="G44" s="9">
        <f>IFERROR(__xludf.DUMMYFUNCTION("""COMPUTED_VALUE"""),0.0)</f>
        <v>0</v>
      </c>
      <c r="H44" s="9">
        <f>IFERROR(__xludf.DUMMYFUNCTION("""COMPUTED_VALUE"""),1.0)</f>
        <v>1</v>
      </c>
      <c r="I44" s="9">
        <f>IFERROR(__xludf.DUMMYFUNCTION("""COMPUTED_VALUE"""),1.0)</f>
        <v>1</v>
      </c>
      <c r="J44" s="9">
        <f>IFERROR(__xludf.DUMMYFUNCTION("""COMPUTED_VALUE"""),1.0)</f>
        <v>1</v>
      </c>
      <c r="K44" s="16">
        <f t="shared" si="2"/>
        <v>3</v>
      </c>
      <c r="L44" s="17">
        <f>IFERROR(__xludf.DUMMYFUNCTION("AVERAGE.WEIGHTED(F44,5,K44,2)"),2.2857142857142856)</f>
        <v>2.285714286</v>
      </c>
    </row>
    <row r="45">
      <c r="A45" s="14" t="str">
        <f>IFERROR(__xludf.DUMMYFUNCTION("""COMPUTED_VALUE"""),"Jeimarson Politico")</f>
        <v>Jeimarson Politico</v>
      </c>
      <c r="B45" s="9">
        <f>IFERROR(__xludf.DUMMYFUNCTION("""COMPUTED_VALUE"""),1.0)</f>
        <v>1</v>
      </c>
      <c r="C45" s="9">
        <f>IFERROR(__xludf.DUMMYFUNCTION("""COMPUTED_VALUE"""),0.0)</f>
        <v>0</v>
      </c>
      <c r="D45" s="9">
        <f>IFERROR(__xludf.DUMMYFUNCTION("""COMPUTED_VALUE"""),2.0)</f>
        <v>2</v>
      </c>
      <c r="E45" s="9">
        <f>IFERROR(__xludf.DUMMYFUNCTION("""COMPUTED_VALUE"""),0.0)</f>
        <v>0</v>
      </c>
      <c r="F45" s="15">
        <f t="shared" si="1"/>
        <v>3</v>
      </c>
      <c r="G45" s="9">
        <f>IFERROR(__xludf.DUMMYFUNCTION("""COMPUTED_VALUE"""),1.0)</f>
        <v>1</v>
      </c>
      <c r="H45" s="9">
        <f>IFERROR(__xludf.DUMMYFUNCTION("""COMPUTED_VALUE"""),0.0)</f>
        <v>0</v>
      </c>
      <c r="I45" s="9">
        <f>IFERROR(__xludf.DUMMYFUNCTION("""COMPUTED_VALUE"""),2.0)</f>
        <v>2</v>
      </c>
      <c r="J45" s="9">
        <f>IFERROR(__xludf.DUMMYFUNCTION("""COMPUTED_VALUE"""),0.0)</f>
        <v>0</v>
      </c>
      <c r="K45" s="16">
        <f t="shared" si="2"/>
        <v>3</v>
      </c>
      <c r="L45" s="17">
        <f>IFERROR(__xludf.DUMMYFUNCTION("AVERAGE.WEIGHTED(F45,5,K45,2)"),3.0)</f>
        <v>3</v>
      </c>
    </row>
    <row r="46">
      <c r="A46" s="14" t="str">
        <f>IFERROR(__xludf.DUMMYFUNCTION("""COMPUTED_VALUE"""),"Sophia Ong :3")</f>
        <v>Sophia Ong :3</v>
      </c>
      <c r="B46" s="9">
        <f>IFERROR(__xludf.DUMMYFUNCTION("""COMPUTED_VALUE"""),0.0)</f>
        <v>0</v>
      </c>
      <c r="C46" s="9">
        <f>IFERROR(__xludf.DUMMYFUNCTION("""COMPUTED_VALUE"""),0.0)</f>
        <v>0</v>
      </c>
      <c r="D46" s="9">
        <f>IFERROR(__xludf.DUMMYFUNCTION("""COMPUTED_VALUE"""),3.0)</f>
        <v>3</v>
      </c>
      <c r="E46" s="9">
        <f>IFERROR(__xludf.DUMMYFUNCTION("""COMPUTED_VALUE"""),0.0)</f>
        <v>0</v>
      </c>
      <c r="F46" s="15">
        <f t="shared" si="1"/>
        <v>3</v>
      </c>
      <c r="G46" s="9">
        <f>IFERROR(__xludf.DUMMYFUNCTION("""COMPUTED_VALUE"""),2.0)</f>
        <v>2</v>
      </c>
      <c r="H46" s="9">
        <f>IFERROR(__xludf.DUMMYFUNCTION("""COMPUTED_VALUE"""),0.0)</f>
        <v>0</v>
      </c>
      <c r="I46" s="9">
        <f>IFERROR(__xludf.DUMMYFUNCTION("""COMPUTED_VALUE"""),1.0)</f>
        <v>1</v>
      </c>
      <c r="J46" s="9">
        <f>IFERROR(__xludf.DUMMYFUNCTION("""COMPUTED_VALUE"""),0.0)</f>
        <v>0</v>
      </c>
      <c r="K46" s="16">
        <f t="shared" si="2"/>
        <v>3</v>
      </c>
      <c r="L46" s="17">
        <f>IFERROR(__xludf.DUMMYFUNCTION("AVERAGE.WEIGHTED(F46,5,K46,2)"),3.0)</f>
        <v>3</v>
      </c>
    </row>
    <row r="47">
      <c r="A47" s="14" t="str">
        <f>IFERROR(__xludf.DUMMYFUNCTION("""COMPUTED_VALUE"""),"Ashley Cruz")</f>
        <v>Ashley Cruz</v>
      </c>
      <c r="B47" s="9">
        <f>IFERROR(__xludf.DUMMYFUNCTION("""COMPUTED_VALUE"""),0.0)</f>
        <v>0</v>
      </c>
      <c r="C47" s="9">
        <f>IFERROR(__xludf.DUMMYFUNCTION("""COMPUTED_VALUE"""),1.0)</f>
        <v>1</v>
      </c>
      <c r="D47" s="9">
        <f>IFERROR(__xludf.DUMMYFUNCTION("""COMPUTED_VALUE"""),1.0)</f>
        <v>1</v>
      </c>
      <c r="E47" s="9">
        <f>IFERROR(__xludf.DUMMYFUNCTION("""COMPUTED_VALUE"""),0.0)</f>
        <v>0</v>
      </c>
      <c r="F47" s="15">
        <f t="shared" si="1"/>
        <v>2</v>
      </c>
      <c r="G47" s="9">
        <f>IFERROR(__xludf.DUMMYFUNCTION("""COMPUTED_VALUE"""),1.0)</f>
        <v>1</v>
      </c>
      <c r="H47" s="9">
        <f>IFERROR(__xludf.DUMMYFUNCTION("""COMPUTED_VALUE"""),1.0)</f>
        <v>1</v>
      </c>
      <c r="I47" s="9">
        <f>IFERROR(__xludf.DUMMYFUNCTION("""COMPUTED_VALUE"""),1.0)</f>
        <v>1</v>
      </c>
      <c r="J47" s="9">
        <f>IFERROR(__xludf.DUMMYFUNCTION("""COMPUTED_VALUE"""),0.0)</f>
        <v>0</v>
      </c>
      <c r="K47" s="16">
        <f t="shared" si="2"/>
        <v>3</v>
      </c>
      <c r="L47" s="17">
        <f>IFERROR(__xludf.DUMMYFUNCTION("AVERAGE.WEIGHTED(F47,5,K47,2)"),2.2857142857142856)</f>
        <v>2.285714286</v>
      </c>
    </row>
    <row r="48">
      <c r="A48" s="14" t="str">
        <f>IFERROR(__xludf.DUMMYFUNCTION("""COMPUTED_VALUE"""),"Hillary Regalado")</f>
        <v>Hillary Regalado</v>
      </c>
      <c r="B48" s="9">
        <f>IFERROR(__xludf.DUMMYFUNCTION("""COMPUTED_VALUE"""),0.0)</f>
        <v>0</v>
      </c>
      <c r="C48" s="9">
        <f>IFERROR(__xludf.DUMMYFUNCTION("""COMPUTED_VALUE"""),0.0)</f>
        <v>0</v>
      </c>
      <c r="D48" s="9">
        <f>IFERROR(__xludf.DUMMYFUNCTION("""COMPUTED_VALUE"""),2.0)</f>
        <v>2</v>
      </c>
      <c r="E48" s="9">
        <f>IFERROR(__xludf.DUMMYFUNCTION("""COMPUTED_VALUE"""),2.0)</f>
        <v>2</v>
      </c>
      <c r="F48" s="15">
        <f t="shared" si="1"/>
        <v>4</v>
      </c>
      <c r="G48" s="9">
        <f>IFERROR(__xludf.DUMMYFUNCTION("""COMPUTED_VALUE"""),0.0)</f>
        <v>0</v>
      </c>
      <c r="H48" s="9">
        <f>IFERROR(__xludf.DUMMYFUNCTION("""COMPUTED_VALUE"""),0.0)</f>
        <v>0</v>
      </c>
      <c r="I48" s="9">
        <f>IFERROR(__xludf.DUMMYFUNCTION("""COMPUTED_VALUE"""),2.0)</f>
        <v>2</v>
      </c>
      <c r="J48" s="9">
        <f>IFERROR(__xludf.DUMMYFUNCTION("""COMPUTED_VALUE"""),2.0)</f>
        <v>2</v>
      </c>
      <c r="K48" s="16">
        <f t="shared" si="2"/>
        <v>4</v>
      </c>
      <c r="L48" s="17">
        <f>IFERROR(__xludf.DUMMYFUNCTION("AVERAGE.WEIGHTED(F48,5,K48,2)"),4.0)</f>
        <v>4</v>
      </c>
    </row>
    <row r="49">
      <c r="A49" s="14" t="str">
        <f>IFERROR(__xludf.DUMMYFUNCTION("""COMPUTED_VALUE"""),"Rai Ledda")</f>
        <v>Rai Ledda</v>
      </c>
      <c r="B49" s="9">
        <f>IFERROR(__xludf.DUMMYFUNCTION("""COMPUTED_VALUE"""),0.0)</f>
        <v>0</v>
      </c>
      <c r="C49" s="9">
        <f>IFERROR(__xludf.DUMMYFUNCTION("""COMPUTED_VALUE"""),0.0)</f>
        <v>0</v>
      </c>
      <c r="D49" s="9">
        <f>IFERROR(__xludf.DUMMYFUNCTION("""COMPUTED_VALUE"""),3.0)</f>
        <v>3</v>
      </c>
      <c r="E49" s="9">
        <f>IFERROR(__xludf.DUMMYFUNCTION("""COMPUTED_VALUE"""),2.0)</f>
        <v>2</v>
      </c>
      <c r="F49" s="15">
        <f t="shared" si="1"/>
        <v>5</v>
      </c>
      <c r="G49" s="9">
        <f>IFERROR(__xludf.DUMMYFUNCTION("""COMPUTED_VALUE"""),0.0)</f>
        <v>0</v>
      </c>
      <c r="H49" s="9">
        <f>IFERROR(__xludf.DUMMYFUNCTION("""COMPUTED_VALUE"""),2.0)</f>
        <v>2</v>
      </c>
      <c r="I49" s="9">
        <f>IFERROR(__xludf.DUMMYFUNCTION("""COMPUTED_VALUE"""),2.0)</f>
        <v>2</v>
      </c>
      <c r="J49" s="9">
        <f>IFERROR(__xludf.DUMMYFUNCTION("""COMPUTED_VALUE"""),2.0)</f>
        <v>2</v>
      </c>
      <c r="K49" s="16">
        <f t="shared" si="2"/>
        <v>6</v>
      </c>
      <c r="L49" s="17">
        <f>IFERROR(__xludf.DUMMYFUNCTION("AVERAGE.WEIGHTED(F49,5,K49,2)"),5.285714285714286)</f>
        <v>5.285714286</v>
      </c>
    </row>
    <row r="50">
      <c r="A50" s="14" t="str">
        <f>IFERROR(__xludf.DUMMYFUNCTION("""COMPUTED_VALUE"""),"Jeanella P Mangaluz ")</f>
        <v>Jeanella P Mangaluz </v>
      </c>
      <c r="B50" s="9">
        <f>IFERROR(__xludf.DUMMYFUNCTION("""COMPUTED_VALUE"""),0.0)</f>
        <v>0</v>
      </c>
      <c r="C50" s="9">
        <f>IFERROR(__xludf.DUMMYFUNCTION("""COMPUTED_VALUE"""),0.0)</f>
        <v>0</v>
      </c>
      <c r="D50" s="9">
        <f>IFERROR(__xludf.DUMMYFUNCTION("""COMPUTED_VALUE"""),0.0)</f>
        <v>0</v>
      </c>
      <c r="E50" s="9">
        <f>IFERROR(__xludf.DUMMYFUNCTION("""COMPUTED_VALUE"""),0.0)</f>
        <v>0</v>
      </c>
      <c r="F50" s="15">
        <f t="shared" si="1"/>
        <v>0</v>
      </c>
      <c r="G50" s="9">
        <f>IFERROR(__xludf.DUMMYFUNCTION("""COMPUTED_VALUE"""),0.0)</f>
        <v>0</v>
      </c>
      <c r="H50" s="9">
        <f>IFERROR(__xludf.DUMMYFUNCTION("""COMPUTED_VALUE"""),0.0)</f>
        <v>0</v>
      </c>
      <c r="I50" s="9">
        <f>IFERROR(__xludf.DUMMYFUNCTION("""COMPUTED_VALUE"""),2.0)</f>
        <v>2</v>
      </c>
      <c r="J50" s="9">
        <f>IFERROR(__xludf.DUMMYFUNCTION("""COMPUTED_VALUE"""),1.0)</f>
        <v>1</v>
      </c>
      <c r="K50" s="16">
        <f t="shared" si="2"/>
        <v>3</v>
      </c>
      <c r="L50" s="17">
        <f>IFERROR(__xludf.DUMMYFUNCTION("AVERAGE.WEIGHTED(F50,5,K50,2)"),0.8571428571428571)</f>
        <v>0.8571428571</v>
      </c>
    </row>
    <row r="51">
      <c r="A51" s="14" t="str">
        <f>IFERROR(__xludf.DUMMYFUNCTION("""COMPUTED_VALUE"""),"Mariana Gardoce")</f>
        <v>Mariana Gardoce</v>
      </c>
      <c r="B51" s="9">
        <f>IFERROR(__xludf.DUMMYFUNCTION("""COMPUTED_VALUE"""),0.0)</f>
        <v>0</v>
      </c>
      <c r="C51" s="9">
        <f>IFERROR(__xludf.DUMMYFUNCTION("""COMPUTED_VALUE"""),0.0)</f>
        <v>0</v>
      </c>
      <c r="D51" s="9">
        <f>IFERROR(__xludf.DUMMYFUNCTION("""COMPUTED_VALUE"""),1.0)</f>
        <v>1</v>
      </c>
      <c r="E51" s="9">
        <f>IFERROR(__xludf.DUMMYFUNCTION("""COMPUTED_VALUE"""),1.0)</f>
        <v>1</v>
      </c>
      <c r="F51" s="15">
        <f t="shared" si="1"/>
        <v>2</v>
      </c>
      <c r="G51" s="9">
        <f>IFERROR(__xludf.DUMMYFUNCTION("""COMPUTED_VALUE"""),0.0)</f>
        <v>0</v>
      </c>
      <c r="H51" s="9">
        <f>IFERROR(__xludf.DUMMYFUNCTION("""COMPUTED_VALUE"""),0.0)</f>
        <v>0</v>
      </c>
      <c r="I51" s="9">
        <f>IFERROR(__xludf.DUMMYFUNCTION("""COMPUTED_VALUE"""),0.0)</f>
        <v>0</v>
      </c>
      <c r="J51" s="9">
        <f>IFERROR(__xludf.DUMMYFUNCTION("""COMPUTED_VALUE"""),2.0)</f>
        <v>2</v>
      </c>
      <c r="K51" s="16">
        <f t="shared" si="2"/>
        <v>2</v>
      </c>
      <c r="L51" s="17">
        <f>IFERROR(__xludf.DUMMYFUNCTION("AVERAGE.WEIGHTED(F51,5,K51,2)"),2.0)</f>
        <v>2</v>
      </c>
    </row>
    <row r="52">
      <c r="A52" s="14" t="str">
        <f>IFERROR(__xludf.DUMMYFUNCTION("""COMPUTED_VALUE"""),"Erin Ambulo")</f>
        <v>Erin Ambulo</v>
      </c>
      <c r="B52" s="9">
        <f>IFERROR(__xludf.DUMMYFUNCTION("""COMPUTED_VALUE"""),0.0)</f>
        <v>0</v>
      </c>
      <c r="C52" s="9">
        <f>IFERROR(__xludf.DUMMYFUNCTION("""COMPUTED_VALUE"""),0.0)</f>
        <v>0</v>
      </c>
      <c r="D52" s="9">
        <f>IFERROR(__xludf.DUMMYFUNCTION("""COMPUTED_VALUE"""),4.0)</f>
        <v>4</v>
      </c>
      <c r="E52" s="9">
        <f>IFERROR(__xludf.DUMMYFUNCTION("""COMPUTED_VALUE"""),2.0)</f>
        <v>2</v>
      </c>
      <c r="F52" s="15">
        <f t="shared" si="1"/>
        <v>6</v>
      </c>
      <c r="G52" s="9">
        <f>IFERROR(__xludf.DUMMYFUNCTION("""COMPUTED_VALUE"""),0.0)</f>
        <v>0</v>
      </c>
      <c r="H52" s="9">
        <f>IFERROR(__xludf.DUMMYFUNCTION("""COMPUTED_VALUE"""),3.0)</f>
        <v>3</v>
      </c>
      <c r="I52" s="9">
        <f>IFERROR(__xludf.DUMMYFUNCTION("""COMPUTED_VALUE"""),3.0)</f>
        <v>3</v>
      </c>
      <c r="J52" s="9">
        <f>IFERROR(__xludf.DUMMYFUNCTION("""COMPUTED_VALUE"""),3.0)</f>
        <v>3</v>
      </c>
      <c r="K52" s="16">
        <f t="shared" si="2"/>
        <v>9</v>
      </c>
      <c r="L52" s="17">
        <f>IFERROR(__xludf.DUMMYFUNCTION("AVERAGE.WEIGHTED(F52,5,K52,2)"),6.857142857142857)</f>
        <v>6.857142857</v>
      </c>
    </row>
    <row r="53">
      <c r="A53" s="14" t="str">
        <f>IFERROR(__xludf.DUMMYFUNCTION("""COMPUTED_VALUE"""),"Rosemarie Sy")</f>
        <v>Rosemarie Sy</v>
      </c>
      <c r="B53" s="9">
        <f>IFERROR(__xludf.DUMMYFUNCTION("""COMPUTED_VALUE"""),0.0)</f>
        <v>0</v>
      </c>
      <c r="C53" s="9">
        <f>IFERROR(__xludf.DUMMYFUNCTION("""COMPUTED_VALUE"""),0.0)</f>
        <v>0</v>
      </c>
      <c r="D53" s="9">
        <f>IFERROR(__xludf.DUMMYFUNCTION("""COMPUTED_VALUE"""),0.0)</f>
        <v>0</v>
      </c>
      <c r="E53" s="9">
        <f>IFERROR(__xludf.DUMMYFUNCTION("""COMPUTED_VALUE"""),0.0)</f>
        <v>0</v>
      </c>
      <c r="F53" s="15">
        <f t="shared" si="1"/>
        <v>0</v>
      </c>
      <c r="G53" s="9">
        <f>IFERROR(__xludf.DUMMYFUNCTION("""COMPUTED_VALUE"""),0.0)</f>
        <v>0</v>
      </c>
      <c r="H53" s="9">
        <f>IFERROR(__xludf.DUMMYFUNCTION("""COMPUTED_VALUE"""),2.0)</f>
        <v>2</v>
      </c>
      <c r="I53" s="9">
        <f>IFERROR(__xludf.DUMMYFUNCTION("""COMPUTED_VALUE"""),2.0)</f>
        <v>2</v>
      </c>
      <c r="J53" s="9">
        <f>IFERROR(__xludf.DUMMYFUNCTION("""COMPUTED_VALUE"""),2.0)</f>
        <v>2</v>
      </c>
      <c r="K53" s="16">
        <f t="shared" si="2"/>
        <v>6</v>
      </c>
      <c r="L53" s="17">
        <f>IFERROR(__xludf.DUMMYFUNCTION("AVERAGE.WEIGHTED(F53,5,K53,2)"),1.7142857142857142)</f>
        <v>1.714285714</v>
      </c>
    </row>
    <row r="54">
      <c r="A54" s="14" t="str">
        <f>IFERROR(__xludf.DUMMYFUNCTION("""COMPUTED_VALUE"""),"Andie")</f>
        <v>Andie</v>
      </c>
      <c r="B54" s="9">
        <f>IFERROR(__xludf.DUMMYFUNCTION("""COMPUTED_VALUE"""),0.0)</f>
        <v>0</v>
      </c>
      <c r="C54" s="9">
        <f>IFERROR(__xludf.DUMMYFUNCTION("""COMPUTED_VALUE"""),0.0)</f>
        <v>0</v>
      </c>
      <c r="D54" s="9">
        <f>IFERROR(__xludf.DUMMYFUNCTION("""COMPUTED_VALUE"""),1.0)</f>
        <v>1</v>
      </c>
      <c r="E54" s="9">
        <f>IFERROR(__xludf.DUMMYFUNCTION("""COMPUTED_VALUE"""),0.0)</f>
        <v>0</v>
      </c>
      <c r="F54" s="15">
        <f t="shared" si="1"/>
        <v>1</v>
      </c>
      <c r="G54" s="9">
        <f>IFERROR(__xludf.DUMMYFUNCTION("""COMPUTED_VALUE"""),0.0)</f>
        <v>0</v>
      </c>
      <c r="H54" s="9">
        <f>IFERROR(__xludf.DUMMYFUNCTION("""COMPUTED_VALUE"""),1.0)</f>
        <v>1</v>
      </c>
      <c r="I54" s="9">
        <f>IFERROR(__xludf.DUMMYFUNCTION("""COMPUTED_VALUE"""),1.0)</f>
        <v>1</v>
      </c>
      <c r="J54" s="9">
        <f>IFERROR(__xludf.DUMMYFUNCTION("""COMPUTED_VALUE"""),0.0)</f>
        <v>0</v>
      </c>
      <c r="K54" s="16">
        <f t="shared" si="2"/>
        <v>2</v>
      </c>
      <c r="L54" s="17">
        <f>IFERROR(__xludf.DUMMYFUNCTION("AVERAGE.WEIGHTED(F54,5,K54,2)"),1.2857142857142858)</f>
        <v>1.285714286</v>
      </c>
    </row>
    <row r="55">
      <c r="A55" s="14" t="str">
        <f>IFERROR(__xludf.DUMMYFUNCTION("""COMPUTED_VALUE"""),"Leslie Joy Gutierrez")</f>
        <v>Leslie Joy Gutierrez</v>
      </c>
      <c r="B55" s="9">
        <f>IFERROR(__xludf.DUMMYFUNCTION("""COMPUTED_VALUE"""),0.0)</f>
        <v>0</v>
      </c>
      <c r="C55" s="9">
        <f>IFERROR(__xludf.DUMMYFUNCTION("""COMPUTED_VALUE"""),4.0)</f>
        <v>4</v>
      </c>
      <c r="D55" s="9">
        <f>IFERROR(__xludf.DUMMYFUNCTION("""COMPUTED_VALUE"""),4.0)</f>
        <v>4</v>
      </c>
      <c r="E55" s="9">
        <f>IFERROR(__xludf.DUMMYFUNCTION("""COMPUTED_VALUE"""),3.0)</f>
        <v>3</v>
      </c>
      <c r="F55" s="15">
        <f t="shared" si="1"/>
        <v>11</v>
      </c>
      <c r="G55" s="9">
        <f>IFERROR(__xludf.DUMMYFUNCTION("""COMPUTED_VALUE"""),0.0)</f>
        <v>0</v>
      </c>
      <c r="H55" s="9">
        <f>IFERROR(__xludf.DUMMYFUNCTION("""COMPUTED_VALUE"""),4.0)</f>
        <v>4</v>
      </c>
      <c r="I55" s="9">
        <f>IFERROR(__xludf.DUMMYFUNCTION("""COMPUTED_VALUE"""),5.0)</f>
        <v>5</v>
      </c>
      <c r="J55" s="9">
        <f>IFERROR(__xludf.DUMMYFUNCTION("""COMPUTED_VALUE"""),5.0)</f>
        <v>5</v>
      </c>
      <c r="K55" s="16">
        <f t="shared" si="2"/>
        <v>14</v>
      </c>
      <c r="L55" s="17">
        <f>IFERROR(__xludf.DUMMYFUNCTION("AVERAGE.WEIGHTED(F55,5,K55,2)"),11.857142857142858)</f>
        <v>11.85714286</v>
      </c>
    </row>
    <row r="56">
      <c r="A56" s="14" t="str">
        <f>IFERROR(__xludf.DUMMYFUNCTION("""COMPUTED_VALUE"""),"Stephen Sison")</f>
        <v>Stephen Sison</v>
      </c>
      <c r="B56" s="9">
        <f>IFERROR(__xludf.DUMMYFUNCTION("""COMPUTED_VALUE"""),0.0)</f>
        <v>0</v>
      </c>
      <c r="C56" s="9">
        <f>IFERROR(__xludf.DUMMYFUNCTION("""COMPUTED_VALUE"""),1.0)</f>
        <v>1</v>
      </c>
      <c r="D56" s="9">
        <f>IFERROR(__xludf.DUMMYFUNCTION("""COMPUTED_VALUE"""),2.0)</f>
        <v>2</v>
      </c>
      <c r="E56" s="9">
        <f>IFERROR(__xludf.DUMMYFUNCTION("""COMPUTED_VALUE"""),1.0)</f>
        <v>1</v>
      </c>
      <c r="F56" s="15">
        <f t="shared" si="1"/>
        <v>4</v>
      </c>
      <c r="G56" s="9">
        <f>IFERROR(__xludf.DUMMYFUNCTION("""COMPUTED_VALUE"""),0.0)</f>
        <v>0</v>
      </c>
      <c r="H56" s="9">
        <f>IFERROR(__xludf.DUMMYFUNCTION("""COMPUTED_VALUE"""),0.0)</f>
        <v>0</v>
      </c>
      <c r="I56" s="9">
        <f>IFERROR(__xludf.DUMMYFUNCTION("""COMPUTED_VALUE"""),2.0)</f>
        <v>2</v>
      </c>
      <c r="J56" s="9">
        <f>IFERROR(__xludf.DUMMYFUNCTION("""COMPUTED_VALUE"""),1.0)</f>
        <v>1</v>
      </c>
      <c r="K56" s="16">
        <f t="shared" si="2"/>
        <v>3</v>
      </c>
      <c r="L56" s="17">
        <f>IFERROR(__xludf.DUMMYFUNCTION("AVERAGE.WEIGHTED(F56,5,K56,2)"),3.7142857142857144)</f>
        <v>3.714285714</v>
      </c>
    </row>
    <row r="57">
      <c r="A57" s="14" t="str">
        <f>IFERROR(__xludf.DUMMYFUNCTION("""COMPUTED_VALUE"""),"Creesian Skeen Villaruel")</f>
        <v>Creesian Skeen Villaruel</v>
      </c>
      <c r="B57" s="9">
        <f>IFERROR(__xludf.DUMMYFUNCTION("""COMPUTED_VALUE"""),1.0)</f>
        <v>1</v>
      </c>
      <c r="C57" s="9">
        <f>IFERROR(__xludf.DUMMYFUNCTION("""COMPUTED_VALUE"""),1.0)</f>
        <v>1</v>
      </c>
      <c r="D57" s="9">
        <f>IFERROR(__xludf.DUMMYFUNCTION("""COMPUTED_VALUE"""),3.0)</f>
        <v>3</v>
      </c>
      <c r="E57" s="9">
        <f>IFERROR(__xludf.DUMMYFUNCTION("""COMPUTED_VALUE"""),0.0)</f>
        <v>0</v>
      </c>
      <c r="F57" s="15">
        <f t="shared" si="1"/>
        <v>5</v>
      </c>
      <c r="G57" s="9">
        <f>IFERROR(__xludf.DUMMYFUNCTION("""COMPUTED_VALUE"""),2.0)</f>
        <v>2</v>
      </c>
      <c r="H57" s="9">
        <f>IFERROR(__xludf.DUMMYFUNCTION("""COMPUTED_VALUE"""),3.0)</f>
        <v>3</v>
      </c>
      <c r="I57" s="9">
        <f>IFERROR(__xludf.DUMMYFUNCTION("""COMPUTED_VALUE"""),3.0)</f>
        <v>3</v>
      </c>
      <c r="J57" s="9">
        <f>IFERROR(__xludf.DUMMYFUNCTION("""COMPUTED_VALUE"""),2.0)</f>
        <v>2</v>
      </c>
      <c r="K57" s="16">
        <f t="shared" si="2"/>
        <v>10</v>
      </c>
      <c r="L57" s="17">
        <f>IFERROR(__xludf.DUMMYFUNCTION("AVERAGE.WEIGHTED(F57,5,K57,2)"),6.428571428571429)</f>
        <v>6.428571429</v>
      </c>
    </row>
    <row r="58">
      <c r="A58" s="14" t="str">
        <f>IFERROR(__xludf.DUMMYFUNCTION("""COMPUTED_VALUE"""),"Emilio Anton T. Bello")</f>
        <v>Emilio Anton T. Bello</v>
      </c>
      <c r="B58" s="9">
        <f>IFERROR(__xludf.DUMMYFUNCTION("""COMPUTED_VALUE"""),0.0)</f>
        <v>0</v>
      </c>
      <c r="C58" s="9">
        <f>IFERROR(__xludf.DUMMYFUNCTION("""COMPUTED_VALUE"""),1.0)</f>
        <v>1</v>
      </c>
      <c r="D58" s="9">
        <f>IFERROR(__xludf.DUMMYFUNCTION("""COMPUTED_VALUE"""),0.0)</f>
        <v>0</v>
      </c>
      <c r="E58" s="9">
        <f>IFERROR(__xludf.DUMMYFUNCTION("""COMPUTED_VALUE"""),0.0)</f>
        <v>0</v>
      </c>
      <c r="F58" s="15">
        <f t="shared" si="1"/>
        <v>1</v>
      </c>
      <c r="G58" s="9">
        <f>IFERROR(__xludf.DUMMYFUNCTION("""COMPUTED_VALUE"""),0.0)</f>
        <v>0</v>
      </c>
      <c r="H58" s="9">
        <f>IFERROR(__xludf.DUMMYFUNCTION("""COMPUTED_VALUE"""),1.0)</f>
        <v>1</v>
      </c>
      <c r="I58" s="9">
        <f>IFERROR(__xludf.DUMMYFUNCTION("""COMPUTED_VALUE"""),0.0)</f>
        <v>0</v>
      </c>
      <c r="J58" s="9">
        <f>IFERROR(__xludf.DUMMYFUNCTION("""COMPUTED_VALUE"""),0.0)</f>
        <v>0</v>
      </c>
      <c r="K58" s="16">
        <f t="shared" si="2"/>
        <v>1</v>
      </c>
      <c r="L58" s="17">
        <f>IFERROR(__xludf.DUMMYFUNCTION("AVERAGE.WEIGHTED(F58,5,K58,2)"),1.0)</f>
        <v>1</v>
      </c>
    </row>
    <row r="59">
      <c r="A59" s="14" t="str">
        <f>IFERROR(__xludf.DUMMYFUNCTION("""COMPUTED_VALUE"""),"Julia Badiola")</f>
        <v>Julia Badiola</v>
      </c>
      <c r="B59" s="9">
        <f>IFERROR(__xludf.DUMMYFUNCTION("""COMPUTED_VALUE"""),0.0)</f>
        <v>0</v>
      </c>
      <c r="C59" s="9">
        <f>IFERROR(__xludf.DUMMYFUNCTION("""COMPUTED_VALUE"""),0.0)</f>
        <v>0</v>
      </c>
      <c r="D59" s="9">
        <f>IFERROR(__xludf.DUMMYFUNCTION("""COMPUTED_VALUE"""),3.0)</f>
        <v>3</v>
      </c>
      <c r="E59" s="9">
        <f>IFERROR(__xludf.DUMMYFUNCTION("""COMPUTED_VALUE"""),0.0)</f>
        <v>0</v>
      </c>
      <c r="F59" s="15">
        <f t="shared" si="1"/>
        <v>3</v>
      </c>
      <c r="G59" s="9">
        <f>IFERROR(__xludf.DUMMYFUNCTION("""COMPUTED_VALUE"""),0.0)</f>
        <v>0</v>
      </c>
      <c r="H59" s="9">
        <f>IFERROR(__xludf.DUMMYFUNCTION("""COMPUTED_VALUE"""),3.0)</f>
        <v>3</v>
      </c>
      <c r="I59" s="9">
        <f>IFERROR(__xludf.DUMMYFUNCTION("""COMPUTED_VALUE"""),2.0)</f>
        <v>2</v>
      </c>
      <c r="J59" s="9">
        <f>IFERROR(__xludf.DUMMYFUNCTION("""COMPUTED_VALUE"""),1.0)</f>
        <v>1</v>
      </c>
      <c r="K59" s="16">
        <f t="shared" si="2"/>
        <v>6</v>
      </c>
      <c r="L59" s="17">
        <f>IFERROR(__xludf.DUMMYFUNCTION("AVERAGE.WEIGHTED(F59,5,K59,2)"),3.857142857142857)</f>
        <v>3.857142857</v>
      </c>
    </row>
    <row r="60">
      <c r="A60" s="14" t="str">
        <f>IFERROR(__xludf.DUMMYFUNCTION("""COMPUTED_VALUE"""),"Ella Sario")</f>
        <v>Ella Sario</v>
      </c>
      <c r="B60" s="9">
        <f>IFERROR(__xludf.DUMMYFUNCTION("""COMPUTED_VALUE"""),0.0)</f>
        <v>0</v>
      </c>
      <c r="C60" s="9">
        <f>IFERROR(__xludf.DUMMYFUNCTION("""COMPUTED_VALUE"""),1.0)</f>
        <v>1</v>
      </c>
      <c r="D60" s="9">
        <f>IFERROR(__xludf.DUMMYFUNCTION("""COMPUTED_VALUE"""),2.0)</f>
        <v>2</v>
      </c>
      <c r="E60" s="9">
        <f>IFERROR(__xludf.DUMMYFUNCTION("""COMPUTED_VALUE"""),2.0)</f>
        <v>2</v>
      </c>
      <c r="F60" s="15">
        <f t="shared" si="1"/>
        <v>5</v>
      </c>
      <c r="G60" s="9">
        <f>IFERROR(__xludf.DUMMYFUNCTION("""COMPUTED_VALUE"""),0.0)</f>
        <v>0</v>
      </c>
      <c r="H60" s="9">
        <f>IFERROR(__xludf.DUMMYFUNCTION("""COMPUTED_VALUE"""),2.0)</f>
        <v>2</v>
      </c>
      <c r="I60" s="9">
        <f>IFERROR(__xludf.DUMMYFUNCTION("""COMPUTED_VALUE"""),3.0)</f>
        <v>3</v>
      </c>
      <c r="J60" s="9">
        <f>IFERROR(__xludf.DUMMYFUNCTION("""COMPUTED_VALUE"""),3.0)</f>
        <v>3</v>
      </c>
      <c r="K60" s="16">
        <f t="shared" si="2"/>
        <v>8</v>
      </c>
      <c r="L60" s="17">
        <f>IFERROR(__xludf.DUMMYFUNCTION("AVERAGE.WEIGHTED(F60,5,K60,2)"),5.857142857142857)</f>
        <v>5.857142857</v>
      </c>
    </row>
    <row r="61">
      <c r="A61" s="14" t="str">
        <f>IFERROR(__xludf.DUMMYFUNCTION("""COMPUTED_VALUE"""),"Dana Salvador")</f>
        <v>Dana Salvador</v>
      </c>
      <c r="B61" s="9">
        <f>IFERROR(__xludf.DUMMYFUNCTION("""COMPUTED_VALUE"""),0.0)</f>
        <v>0</v>
      </c>
      <c r="C61" s="9">
        <f>IFERROR(__xludf.DUMMYFUNCTION("""COMPUTED_VALUE"""),0.0)</f>
        <v>0</v>
      </c>
      <c r="D61" s="9">
        <f>IFERROR(__xludf.DUMMYFUNCTION("""COMPUTED_VALUE"""),3.0)</f>
        <v>3</v>
      </c>
      <c r="E61" s="9">
        <f>IFERROR(__xludf.DUMMYFUNCTION("""COMPUTED_VALUE"""),2.0)</f>
        <v>2</v>
      </c>
      <c r="F61" s="15">
        <f t="shared" si="1"/>
        <v>5</v>
      </c>
      <c r="G61" s="9">
        <f>IFERROR(__xludf.DUMMYFUNCTION("""COMPUTED_VALUE"""),0.0)</f>
        <v>0</v>
      </c>
      <c r="H61" s="9">
        <f>IFERROR(__xludf.DUMMYFUNCTION("""COMPUTED_VALUE"""),2.0)</f>
        <v>2</v>
      </c>
      <c r="I61" s="9">
        <f>IFERROR(__xludf.DUMMYFUNCTION("""COMPUTED_VALUE"""),3.0)</f>
        <v>3</v>
      </c>
      <c r="J61" s="9">
        <f>IFERROR(__xludf.DUMMYFUNCTION("""COMPUTED_VALUE"""),1.0)</f>
        <v>1</v>
      </c>
      <c r="K61" s="16">
        <f t="shared" si="2"/>
        <v>6</v>
      </c>
      <c r="L61" s="17">
        <f>IFERROR(__xludf.DUMMYFUNCTION("AVERAGE.WEIGHTED(F61,5,K61,2)"),5.285714285714286)</f>
        <v>5.285714286</v>
      </c>
    </row>
    <row r="62">
      <c r="A62" s="14" t="str">
        <f>IFERROR(__xludf.DUMMYFUNCTION("""COMPUTED_VALUE"""),"Melissa Togle")</f>
        <v>Melissa Togle</v>
      </c>
      <c r="B62" s="9">
        <f>IFERROR(__xludf.DUMMYFUNCTION("""COMPUTED_VALUE"""),0.0)</f>
        <v>0</v>
      </c>
      <c r="C62" s="9">
        <f>IFERROR(__xludf.DUMMYFUNCTION("""COMPUTED_VALUE"""),0.0)</f>
        <v>0</v>
      </c>
      <c r="D62" s="9">
        <f>IFERROR(__xludf.DUMMYFUNCTION("""COMPUTED_VALUE"""),2.0)</f>
        <v>2</v>
      </c>
      <c r="E62" s="9">
        <f>IFERROR(__xludf.DUMMYFUNCTION("""COMPUTED_VALUE"""),1.0)</f>
        <v>1</v>
      </c>
      <c r="F62" s="15">
        <f t="shared" si="1"/>
        <v>3</v>
      </c>
      <c r="G62" s="9">
        <f>IFERROR(__xludf.DUMMYFUNCTION("""COMPUTED_VALUE"""),0.0)</f>
        <v>0</v>
      </c>
      <c r="H62" s="18">
        <f>IFERROR(__xludf.DUMMYFUNCTION("""COMPUTED_VALUE"""),0.0)</f>
        <v>0</v>
      </c>
      <c r="I62" s="9">
        <f>IFERROR(__xludf.DUMMYFUNCTION("""COMPUTED_VALUE"""),1.0)</f>
        <v>1</v>
      </c>
      <c r="J62" s="18">
        <f>IFERROR(__xludf.DUMMYFUNCTION("""COMPUTED_VALUE"""),2.0)</f>
        <v>2</v>
      </c>
      <c r="K62" s="16">
        <f t="shared" si="2"/>
        <v>3</v>
      </c>
      <c r="L62" s="17">
        <f>IFERROR(__xludf.DUMMYFUNCTION("AVERAGE.WEIGHTED(F62,5,K62,2)"),3.0)</f>
        <v>3</v>
      </c>
    </row>
    <row r="63">
      <c r="A63" s="14" t="str">
        <f>IFERROR(__xludf.DUMMYFUNCTION("""COMPUTED_VALUE"""),"Trisha")</f>
        <v>Trisha</v>
      </c>
      <c r="B63" s="9">
        <f>IFERROR(__xludf.DUMMYFUNCTION("""COMPUTED_VALUE"""),0.0)</f>
        <v>0</v>
      </c>
      <c r="C63" s="9">
        <f>IFERROR(__xludf.DUMMYFUNCTION("""COMPUTED_VALUE"""),0.0)</f>
        <v>0</v>
      </c>
      <c r="D63" s="9">
        <f>IFERROR(__xludf.DUMMYFUNCTION("""COMPUTED_VALUE"""),1.0)</f>
        <v>1</v>
      </c>
      <c r="E63" s="9">
        <f>IFERROR(__xludf.DUMMYFUNCTION("""COMPUTED_VALUE"""),0.0)</f>
        <v>0</v>
      </c>
      <c r="F63" s="15">
        <f t="shared" si="1"/>
        <v>1</v>
      </c>
      <c r="G63" s="9">
        <f>IFERROR(__xludf.DUMMYFUNCTION("""COMPUTED_VALUE"""),0.0)</f>
        <v>0</v>
      </c>
      <c r="H63" s="9">
        <f>IFERROR(__xludf.DUMMYFUNCTION("""COMPUTED_VALUE"""),2.0)</f>
        <v>2</v>
      </c>
      <c r="I63" s="9">
        <f>IFERROR(__xludf.DUMMYFUNCTION("""COMPUTED_VALUE"""),0.0)</f>
        <v>0</v>
      </c>
      <c r="J63" s="9">
        <f>IFERROR(__xludf.DUMMYFUNCTION("""COMPUTED_VALUE"""),0.0)</f>
        <v>0</v>
      </c>
      <c r="K63" s="16">
        <f t="shared" si="2"/>
        <v>2</v>
      </c>
      <c r="L63" s="17">
        <f>IFERROR(__xludf.DUMMYFUNCTION("AVERAGE.WEIGHTED(F63,5,K63,2)"),1.2857142857142858)</f>
        <v>1.285714286</v>
      </c>
    </row>
    <row r="64">
      <c r="A64" s="14" t="str">
        <f>IFERROR(__xludf.DUMMYFUNCTION("""COMPUTED_VALUE"""),"Jerry Jerald")</f>
        <v>Jerry Jerald</v>
      </c>
      <c r="B64" s="9">
        <f>IFERROR(__xludf.DUMMYFUNCTION("""COMPUTED_VALUE"""),0.0)</f>
        <v>0</v>
      </c>
      <c r="C64" s="9">
        <f>IFERROR(__xludf.DUMMYFUNCTION("""COMPUTED_VALUE"""),1.0)</f>
        <v>1</v>
      </c>
      <c r="D64" s="9">
        <f>IFERROR(__xludf.DUMMYFUNCTION("""COMPUTED_VALUE"""),2.0)</f>
        <v>2</v>
      </c>
      <c r="E64" s="9">
        <f>IFERROR(__xludf.DUMMYFUNCTION("""COMPUTED_VALUE"""),2.0)</f>
        <v>2</v>
      </c>
      <c r="F64" s="15">
        <f t="shared" si="1"/>
        <v>5</v>
      </c>
      <c r="G64" s="9">
        <f>IFERROR(__xludf.DUMMYFUNCTION("""COMPUTED_VALUE"""),0.0)</f>
        <v>0</v>
      </c>
      <c r="H64" s="9">
        <f>IFERROR(__xludf.DUMMYFUNCTION("""COMPUTED_VALUE"""),0.0)</f>
        <v>0</v>
      </c>
      <c r="I64" s="9">
        <f>IFERROR(__xludf.DUMMYFUNCTION("""COMPUTED_VALUE"""),3.0)</f>
        <v>3</v>
      </c>
      <c r="J64" s="9">
        <f>IFERROR(__xludf.DUMMYFUNCTION("""COMPUTED_VALUE"""),3.0)</f>
        <v>3</v>
      </c>
      <c r="K64" s="16">
        <f t="shared" si="2"/>
        <v>6</v>
      </c>
      <c r="L64" s="17">
        <f>IFERROR(__xludf.DUMMYFUNCTION("AVERAGE.WEIGHTED(F64,5,K64,2)"),5.285714285714286)</f>
        <v>5.285714286</v>
      </c>
    </row>
    <row r="65">
      <c r="A65" s="14" t="str">
        <f>IFERROR(__xludf.DUMMYFUNCTION("""COMPUTED_VALUE"""),"Pierre Matthews Delos reyes ")</f>
        <v>Pierre Matthews Delos reyes </v>
      </c>
      <c r="B65" s="9">
        <f>IFERROR(__xludf.DUMMYFUNCTION("""COMPUTED_VALUE"""),1.0)</f>
        <v>1</v>
      </c>
      <c r="C65" s="9">
        <f>IFERROR(__xludf.DUMMYFUNCTION("""COMPUTED_VALUE"""),4.0)</f>
        <v>4</v>
      </c>
      <c r="D65" s="9">
        <f>IFERROR(__xludf.DUMMYFUNCTION("""COMPUTED_VALUE"""),1.0)</f>
        <v>1</v>
      </c>
      <c r="E65" s="9">
        <f>IFERROR(__xludf.DUMMYFUNCTION("""COMPUTED_VALUE"""),0.0)</f>
        <v>0</v>
      </c>
      <c r="F65" s="15">
        <f t="shared" si="1"/>
        <v>6</v>
      </c>
      <c r="G65" s="9">
        <f>IFERROR(__xludf.DUMMYFUNCTION("""COMPUTED_VALUE"""),0.0)</f>
        <v>0</v>
      </c>
      <c r="H65" s="9">
        <f>IFERROR(__xludf.DUMMYFUNCTION("""COMPUTED_VALUE"""),6.0)</f>
        <v>6</v>
      </c>
      <c r="I65" s="9">
        <f>IFERROR(__xludf.DUMMYFUNCTION("""COMPUTED_VALUE"""),3.0)</f>
        <v>3</v>
      </c>
      <c r="J65" s="9">
        <f>IFERROR(__xludf.DUMMYFUNCTION("""COMPUTED_VALUE"""),0.0)</f>
        <v>0</v>
      </c>
      <c r="K65" s="16">
        <f t="shared" si="2"/>
        <v>9</v>
      </c>
      <c r="L65" s="17">
        <f>IFERROR(__xludf.DUMMYFUNCTION("AVERAGE.WEIGHTED(F65,5,K65,2)"),6.857142857142857)</f>
        <v>6.857142857</v>
      </c>
    </row>
    <row r="66">
      <c r="A66" s="14" t="str">
        <f>IFERROR(__xludf.DUMMYFUNCTION("""COMPUTED_VALUE"""),"Ivan Murray D Solimen")</f>
        <v>Ivan Murray D Solimen</v>
      </c>
      <c r="B66" s="9">
        <f>IFERROR(__xludf.DUMMYFUNCTION("""COMPUTED_VALUE"""),1.0)</f>
        <v>1</v>
      </c>
      <c r="C66" s="9">
        <f>IFERROR(__xludf.DUMMYFUNCTION("""COMPUTED_VALUE"""),3.0)</f>
        <v>3</v>
      </c>
      <c r="D66" s="9">
        <f>IFERROR(__xludf.DUMMYFUNCTION("""COMPUTED_VALUE"""),2.0)</f>
        <v>2</v>
      </c>
      <c r="E66" s="9">
        <f>IFERROR(__xludf.DUMMYFUNCTION("""COMPUTED_VALUE"""),1.0)</f>
        <v>1</v>
      </c>
      <c r="F66" s="15">
        <f t="shared" si="1"/>
        <v>7</v>
      </c>
      <c r="G66" s="9">
        <f>IFERROR(__xludf.DUMMYFUNCTION("""COMPUTED_VALUE"""),0.0)</f>
        <v>0</v>
      </c>
      <c r="H66" s="9">
        <f>IFERROR(__xludf.DUMMYFUNCTION("""COMPUTED_VALUE"""),2.0)</f>
        <v>2</v>
      </c>
      <c r="I66" s="9">
        <f>IFERROR(__xludf.DUMMYFUNCTION("""COMPUTED_VALUE"""),3.0)</f>
        <v>3</v>
      </c>
      <c r="J66" s="9">
        <f>IFERROR(__xludf.DUMMYFUNCTION("""COMPUTED_VALUE"""),1.0)</f>
        <v>1</v>
      </c>
      <c r="K66" s="16">
        <f t="shared" si="2"/>
        <v>6</v>
      </c>
      <c r="L66" s="17">
        <f>IFERROR(__xludf.DUMMYFUNCTION("AVERAGE.WEIGHTED(F66,5,K66,2)"),6.714285714285714)</f>
        <v>6.714285714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IFERROR(__xludf.DUMMYFUNCTION("""COMPUTED_VALUE"""),0.0)</f>
        <v>0</v>
      </c>
      <c r="C67" s="9">
        <f>IFERROR(__xludf.DUMMYFUNCTION("""COMPUTED_VALUE"""),1.0)</f>
        <v>1</v>
      </c>
      <c r="D67" s="9">
        <f>IFERROR(__xludf.DUMMYFUNCTION("""COMPUTED_VALUE"""),2.0)</f>
        <v>2</v>
      </c>
      <c r="E67" s="9">
        <f>IFERROR(__xludf.DUMMYFUNCTION("""COMPUTED_VALUE"""),2.0)</f>
        <v>2</v>
      </c>
      <c r="F67" s="15">
        <f t="shared" si="1"/>
        <v>5</v>
      </c>
      <c r="G67" s="9">
        <f>IFERROR(__xludf.DUMMYFUNCTION("""COMPUTED_VALUE"""),0.0)</f>
        <v>0</v>
      </c>
      <c r="H67" s="9">
        <f>IFERROR(__xludf.DUMMYFUNCTION("""COMPUTED_VALUE"""),1.0)</f>
        <v>1</v>
      </c>
      <c r="I67" s="9">
        <f>IFERROR(__xludf.DUMMYFUNCTION("""COMPUTED_VALUE"""),3.0)</f>
        <v>3</v>
      </c>
      <c r="J67" s="9">
        <f>IFERROR(__xludf.DUMMYFUNCTION("""COMPUTED_VALUE"""),1.0)</f>
        <v>1</v>
      </c>
      <c r="K67" s="16">
        <f t="shared" si="2"/>
        <v>5</v>
      </c>
      <c r="L67" s="17">
        <f>IFERROR(__xludf.DUMMYFUNCTION("AVERAGE.WEIGHTED(F67,5,K67,2)"),5.0)</f>
        <v>5</v>
      </c>
    </row>
    <row r="68">
      <c r="A68" s="19" t="str">
        <f>IFERROR(__xludf.DUMMYFUNCTION("""COMPUTED_VALUE"""),"Tom ")</f>
        <v>Tom </v>
      </c>
      <c r="B68" s="9">
        <f>IFERROR(__xludf.DUMMYFUNCTION("""COMPUTED_VALUE"""),6.0)</f>
        <v>6</v>
      </c>
      <c r="C68" s="9">
        <f>IFERROR(__xludf.DUMMYFUNCTION("""COMPUTED_VALUE"""),6.0)</f>
        <v>6</v>
      </c>
      <c r="D68" s="9">
        <f>IFERROR(__xludf.DUMMYFUNCTION("""COMPUTED_VALUE"""),6.0)</f>
        <v>6</v>
      </c>
      <c r="E68" s="9">
        <f>IFERROR(__xludf.DUMMYFUNCTION("""COMPUTED_VALUE"""),6.0)</f>
        <v>6</v>
      </c>
      <c r="F68" s="15">
        <f t="shared" si="1"/>
        <v>24</v>
      </c>
      <c r="G68" s="9">
        <f>IFERROR(__xludf.DUMMYFUNCTION("""COMPUTED_VALUE"""),6.0)</f>
        <v>6</v>
      </c>
      <c r="H68" s="9">
        <f>IFERROR(__xludf.DUMMYFUNCTION("""COMPUTED_VALUE"""),6.0)</f>
        <v>6</v>
      </c>
      <c r="I68" s="9">
        <f>IFERROR(__xludf.DUMMYFUNCTION("""COMPUTED_VALUE"""),6.0)</f>
        <v>6</v>
      </c>
      <c r="J68" s="9">
        <f>IFERROR(__xludf.DUMMYFUNCTION("""COMPUTED_VALUE"""),6.0)</f>
        <v>6</v>
      </c>
      <c r="K68" s="16">
        <f t="shared" si="2"/>
        <v>24</v>
      </c>
      <c r="L68" s="17">
        <f>IFERROR(__xludf.DUMMYFUNCTION("AVERAGE.WEIGHTED(F68,5,K68,2)"),24.0)</f>
        <v>24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IFERROR(__xludf.DUMMYFUNCTION("""COMPUTED_VALUE"""),2.0)</f>
        <v>2</v>
      </c>
      <c r="C69" s="9">
        <f>IFERROR(__xludf.DUMMYFUNCTION("""COMPUTED_VALUE"""),1.0)</f>
        <v>1</v>
      </c>
      <c r="D69" s="9">
        <f>IFERROR(__xludf.DUMMYFUNCTION("""COMPUTED_VALUE"""),1.0)</f>
        <v>1</v>
      </c>
      <c r="E69" s="9">
        <f>IFERROR(__xludf.DUMMYFUNCTION("""COMPUTED_VALUE"""),0.0)</f>
        <v>0</v>
      </c>
      <c r="F69" s="15">
        <f t="shared" si="1"/>
        <v>4</v>
      </c>
      <c r="G69" s="9">
        <f>IFERROR(__xludf.DUMMYFUNCTION("""COMPUTED_VALUE"""),4.0)</f>
        <v>4</v>
      </c>
      <c r="H69" s="9">
        <f>IFERROR(__xludf.DUMMYFUNCTION("""COMPUTED_VALUE"""),2.0)</f>
        <v>2</v>
      </c>
      <c r="I69" s="9">
        <f>IFERROR(__xludf.DUMMYFUNCTION("""COMPUTED_VALUE"""),3.0)</f>
        <v>3</v>
      </c>
      <c r="J69" s="9">
        <f>IFERROR(__xludf.DUMMYFUNCTION("""COMPUTED_VALUE"""),0.0)</f>
        <v>0</v>
      </c>
      <c r="K69" s="16">
        <f t="shared" si="2"/>
        <v>9</v>
      </c>
      <c r="L69" s="17">
        <f>IFERROR(__xludf.DUMMYFUNCTION("AVERAGE.WEIGHTED(F69,5,K69,2)"),5.428571428571429)</f>
        <v>5.428571429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IFERROR(__xludf.DUMMYFUNCTION("""COMPUTED_VALUE"""),0.0)</f>
        <v>0</v>
      </c>
      <c r="C70" s="9">
        <f>IFERROR(__xludf.DUMMYFUNCTION("""COMPUTED_VALUE"""),2.0)</f>
        <v>2</v>
      </c>
      <c r="D70" s="9">
        <f>IFERROR(__xludf.DUMMYFUNCTION("""COMPUTED_VALUE"""),3.0)</f>
        <v>3</v>
      </c>
      <c r="E70" s="9">
        <f>IFERROR(__xludf.DUMMYFUNCTION("""COMPUTED_VALUE"""),3.0)</f>
        <v>3</v>
      </c>
      <c r="F70" s="15">
        <f t="shared" si="1"/>
        <v>8</v>
      </c>
      <c r="G70" s="9">
        <f>IFERROR(__xludf.DUMMYFUNCTION("""COMPUTED_VALUE"""),0.0)</f>
        <v>0</v>
      </c>
      <c r="H70" s="9">
        <f>IFERROR(__xludf.DUMMYFUNCTION("""COMPUTED_VALUE"""),2.0)</f>
        <v>2</v>
      </c>
      <c r="I70" s="9">
        <f>IFERROR(__xludf.DUMMYFUNCTION("""COMPUTED_VALUE"""),2.0)</f>
        <v>2</v>
      </c>
      <c r="J70" s="9">
        <f>IFERROR(__xludf.DUMMYFUNCTION("""COMPUTED_VALUE"""),2.0)</f>
        <v>2</v>
      </c>
      <c r="K70" s="16">
        <f t="shared" si="2"/>
        <v>6</v>
      </c>
      <c r="L70" s="17">
        <f>IFERROR(__xludf.DUMMYFUNCTION("AVERAGE.WEIGHTED(F70,5,K70,2)"),7.428571428571429)</f>
        <v>7.428571429</v>
      </c>
    </row>
    <row r="71">
      <c r="A71" s="19" t="str">
        <f>IFERROR(__xludf.DUMMYFUNCTION("""COMPUTED_VALUE"""),"Faith")</f>
        <v>Faith</v>
      </c>
      <c r="B71" s="9">
        <f>IFERROR(__xludf.DUMMYFUNCTION("""COMPUTED_VALUE"""),0.0)</f>
        <v>0</v>
      </c>
      <c r="C71" s="9">
        <f>IFERROR(__xludf.DUMMYFUNCTION("""COMPUTED_VALUE"""),1.0)</f>
        <v>1</v>
      </c>
      <c r="D71" s="9">
        <f>IFERROR(__xludf.DUMMYFUNCTION("""COMPUTED_VALUE"""),1.0)</f>
        <v>1</v>
      </c>
      <c r="E71" s="9">
        <f>IFERROR(__xludf.DUMMYFUNCTION("""COMPUTED_VALUE"""),0.0)</f>
        <v>0</v>
      </c>
      <c r="F71" s="15">
        <f t="shared" si="1"/>
        <v>2</v>
      </c>
      <c r="G71" s="9">
        <f>IFERROR(__xludf.DUMMYFUNCTION("""COMPUTED_VALUE"""),0.0)</f>
        <v>0</v>
      </c>
      <c r="H71" s="9">
        <f>IFERROR(__xludf.DUMMYFUNCTION("""COMPUTED_VALUE"""),1.0)</f>
        <v>1</v>
      </c>
      <c r="I71" s="9">
        <f>IFERROR(__xludf.DUMMYFUNCTION("""COMPUTED_VALUE"""),0.0)</f>
        <v>0</v>
      </c>
      <c r="J71" s="9">
        <f>IFERROR(__xludf.DUMMYFUNCTION("""COMPUTED_VALUE"""),0.0)</f>
        <v>0</v>
      </c>
      <c r="K71" s="16">
        <f t="shared" si="2"/>
        <v>1</v>
      </c>
      <c r="L71" s="17">
        <f>IFERROR(__xludf.DUMMYFUNCTION("AVERAGE.WEIGHTED(F71,5,K71,2)"),1.7142857142857142)</f>
        <v>1.714285714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IFERROR(__xludf.DUMMYFUNCTION("""COMPUTED_VALUE"""),0.0)</f>
        <v>0</v>
      </c>
      <c r="C72" s="9">
        <f>IFERROR(__xludf.DUMMYFUNCTION("""COMPUTED_VALUE"""),1.0)</f>
        <v>1</v>
      </c>
      <c r="D72" s="9">
        <f>IFERROR(__xludf.DUMMYFUNCTION("""COMPUTED_VALUE"""),1.0)</f>
        <v>1</v>
      </c>
      <c r="E72" s="9">
        <f>IFERROR(__xludf.DUMMYFUNCTION("""COMPUTED_VALUE"""),0.0)</f>
        <v>0</v>
      </c>
      <c r="F72" s="15">
        <f t="shared" si="1"/>
        <v>2</v>
      </c>
      <c r="G72" s="9">
        <f>IFERROR(__xludf.DUMMYFUNCTION("""COMPUTED_VALUE"""),1.0)</f>
        <v>1</v>
      </c>
      <c r="H72" s="9">
        <f>IFERROR(__xludf.DUMMYFUNCTION("""COMPUTED_VALUE"""),3.0)</f>
        <v>3</v>
      </c>
      <c r="I72" s="9">
        <f>IFERROR(__xludf.DUMMYFUNCTION("""COMPUTED_VALUE"""),2.0)</f>
        <v>2</v>
      </c>
      <c r="J72" s="9">
        <f>IFERROR(__xludf.DUMMYFUNCTION("""COMPUTED_VALUE"""),3.0)</f>
        <v>3</v>
      </c>
      <c r="K72" s="16">
        <f t="shared" si="2"/>
        <v>9</v>
      </c>
      <c r="L72" s="17">
        <f>IFERROR(__xludf.DUMMYFUNCTION("AVERAGE.WEIGHTED(F72,5,K72,2)"),4.0)</f>
        <v>4</v>
      </c>
    </row>
    <row r="73">
      <c r="A73" s="19" t="str">
        <f>IFERROR(__xludf.DUMMYFUNCTION("""COMPUTED_VALUE"""),"Robee Ng")</f>
        <v>Robee Ng</v>
      </c>
      <c r="B73" s="9">
        <f>IFERROR(__xludf.DUMMYFUNCTION("""COMPUTED_VALUE"""),2.0)</f>
        <v>2</v>
      </c>
      <c r="C73" s="9">
        <f>IFERROR(__xludf.DUMMYFUNCTION("""COMPUTED_VALUE"""),0.0)</f>
        <v>0</v>
      </c>
      <c r="D73" s="9">
        <f>IFERROR(__xludf.DUMMYFUNCTION("""COMPUTED_VALUE"""),1.0)</f>
        <v>1</v>
      </c>
      <c r="E73" s="9">
        <f>IFERROR(__xludf.DUMMYFUNCTION("""COMPUTED_VALUE"""),2.0)</f>
        <v>2</v>
      </c>
      <c r="F73" s="15">
        <f t="shared" si="1"/>
        <v>5</v>
      </c>
      <c r="G73" s="9">
        <f>IFERROR(__xludf.DUMMYFUNCTION("""COMPUTED_VALUE"""),2.0)</f>
        <v>2</v>
      </c>
      <c r="H73" s="9">
        <f>IFERROR(__xludf.DUMMYFUNCTION("""COMPUTED_VALUE"""),0.0)</f>
        <v>0</v>
      </c>
      <c r="I73" s="9">
        <f>IFERROR(__xludf.DUMMYFUNCTION("""COMPUTED_VALUE"""),2.0)</f>
        <v>2</v>
      </c>
      <c r="J73" s="9">
        <f>IFERROR(__xludf.DUMMYFUNCTION("""COMPUTED_VALUE"""),5.0)</f>
        <v>5</v>
      </c>
      <c r="K73" s="16">
        <f t="shared" si="2"/>
        <v>9</v>
      </c>
      <c r="L73" s="17">
        <f>IFERROR(__xludf.DUMMYFUNCTION("AVERAGE.WEIGHTED(F73,5,K73,2)"),6.142857142857143)</f>
        <v>6.142857143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IFERROR(__xludf.DUMMYFUNCTION("""COMPUTED_VALUE"""),0.0)</f>
        <v>0</v>
      </c>
      <c r="C74" s="9">
        <f>IFERROR(__xludf.DUMMYFUNCTION("""COMPUTED_VALUE"""),1.0)</f>
        <v>1</v>
      </c>
      <c r="D74" s="9">
        <f>IFERROR(__xludf.DUMMYFUNCTION("""COMPUTED_VALUE"""),1.0)</f>
        <v>1</v>
      </c>
      <c r="E74" s="9">
        <f>IFERROR(__xludf.DUMMYFUNCTION("""COMPUTED_VALUE"""),1.0)</f>
        <v>1</v>
      </c>
      <c r="F74" s="15">
        <f t="shared" si="1"/>
        <v>3</v>
      </c>
      <c r="G74" s="9">
        <f>IFERROR(__xludf.DUMMYFUNCTION("""COMPUTED_VALUE"""),0.0)</f>
        <v>0</v>
      </c>
      <c r="H74" s="9">
        <f>IFERROR(__xludf.DUMMYFUNCTION("""COMPUTED_VALUE"""),1.0)</f>
        <v>1</v>
      </c>
      <c r="I74" s="9">
        <f>IFERROR(__xludf.DUMMYFUNCTION("""COMPUTED_VALUE"""),2.0)</f>
        <v>2</v>
      </c>
      <c r="J74" s="9">
        <f>IFERROR(__xludf.DUMMYFUNCTION("""COMPUTED_VALUE"""),2.0)</f>
        <v>2</v>
      </c>
      <c r="K74" s="16">
        <f t="shared" si="2"/>
        <v>5</v>
      </c>
      <c r="L74" s="17">
        <f>IFERROR(__xludf.DUMMYFUNCTION("AVERAGE.WEIGHTED(F74,5,K74,2)"),3.5714285714285716)</f>
        <v>3.571428571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IFERROR(__xludf.DUMMYFUNCTION("""COMPUTED_VALUE"""),0.0)</f>
        <v>0</v>
      </c>
      <c r="C75" s="9">
        <f>IFERROR(__xludf.DUMMYFUNCTION("""COMPUTED_VALUE"""),0.0)</f>
        <v>0</v>
      </c>
      <c r="D75" s="9">
        <f>IFERROR(__xludf.DUMMYFUNCTION("""COMPUTED_VALUE"""),1.0)</f>
        <v>1</v>
      </c>
      <c r="E75" s="9">
        <f>IFERROR(__xludf.DUMMYFUNCTION("""COMPUTED_VALUE"""),1.0)</f>
        <v>1</v>
      </c>
      <c r="F75" s="15">
        <f t="shared" si="1"/>
        <v>2</v>
      </c>
      <c r="G75" s="9">
        <f>IFERROR(__xludf.DUMMYFUNCTION("""COMPUTED_VALUE"""),0.0)</f>
        <v>0</v>
      </c>
      <c r="H75" s="9">
        <f>IFERROR(__xludf.DUMMYFUNCTION("""COMPUTED_VALUE"""),0.0)</f>
        <v>0</v>
      </c>
      <c r="I75" s="9">
        <f>IFERROR(__xludf.DUMMYFUNCTION("""COMPUTED_VALUE"""),1.0)</f>
        <v>1</v>
      </c>
      <c r="J75" s="9">
        <f>IFERROR(__xludf.DUMMYFUNCTION("""COMPUTED_VALUE"""),2.0)</f>
        <v>2</v>
      </c>
      <c r="K75" s="16">
        <f t="shared" si="2"/>
        <v>3</v>
      </c>
      <c r="L75" s="17">
        <f>IFERROR(__xludf.DUMMYFUNCTION("AVERAGE.WEIGHTED(F75,5,K75,2)"),2.2857142857142856)</f>
        <v>2.285714286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IFERROR(__xludf.DUMMYFUNCTION("""COMPUTED_VALUE"""),0.0)</f>
        <v>0</v>
      </c>
      <c r="C76" s="9">
        <f>IFERROR(__xludf.DUMMYFUNCTION("""COMPUTED_VALUE"""),0.0)</f>
        <v>0</v>
      </c>
      <c r="D76" s="9">
        <f>IFERROR(__xludf.DUMMYFUNCTION("""COMPUTED_VALUE"""),0.0)</f>
        <v>0</v>
      </c>
      <c r="E76" s="9">
        <f>IFERROR(__xludf.DUMMYFUNCTION("""COMPUTED_VALUE"""),0.0)</f>
        <v>0</v>
      </c>
      <c r="F76" s="15">
        <f t="shared" si="1"/>
        <v>0</v>
      </c>
      <c r="G76" s="9">
        <f>IFERROR(__xludf.DUMMYFUNCTION("""COMPUTED_VALUE"""),0.0)</f>
        <v>0</v>
      </c>
      <c r="H76" s="9">
        <f>IFERROR(__xludf.DUMMYFUNCTION("""COMPUTED_VALUE"""),0.0)</f>
        <v>0</v>
      </c>
      <c r="I76" s="9">
        <f>IFERROR(__xludf.DUMMYFUNCTION("""COMPUTED_VALUE"""),1.0)</f>
        <v>1</v>
      </c>
      <c r="J76" s="9">
        <f>IFERROR(__xludf.DUMMYFUNCTION("""COMPUTED_VALUE"""),1.0)</f>
        <v>1</v>
      </c>
      <c r="K76" s="16">
        <f t="shared" si="2"/>
        <v>2</v>
      </c>
      <c r="L76" s="17">
        <f>IFERROR(__xludf.DUMMYFUNCTION("AVERAGE.WEIGHTED(F76,5,K76,2)"),0.5714285714285715)</f>
        <v>0.5714285714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IFERROR(__xludf.DUMMYFUNCTION("""COMPUTED_VALUE"""),0.0)</f>
        <v>0</v>
      </c>
      <c r="C77" s="9">
        <f>IFERROR(__xludf.DUMMYFUNCTION("""COMPUTED_VALUE"""),0.0)</f>
        <v>0</v>
      </c>
      <c r="D77" s="9">
        <f>IFERROR(__xludf.DUMMYFUNCTION("""COMPUTED_VALUE"""),4.0)</f>
        <v>4</v>
      </c>
      <c r="E77" s="9">
        <f>IFERROR(__xludf.DUMMYFUNCTION("""COMPUTED_VALUE"""),2.0)</f>
        <v>2</v>
      </c>
      <c r="F77" s="15">
        <f t="shared" si="1"/>
        <v>6</v>
      </c>
      <c r="G77" s="9">
        <f>IFERROR(__xludf.DUMMYFUNCTION("""COMPUTED_VALUE"""),0.0)</f>
        <v>0</v>
      </c>
      <c r="H77" s="9">
        <f>IFERROR(__xludf.DUMMYFUNCTION("""COMPUTED_VALUE"""),0.0)</f>
        <v>0</v>
      </c>
      <c r="I77" s="9">
        <f>IFERROR(__xludf.DUMMYFUNCTION("""COMPUTED_VALUE"""),4.0)</f>
        <v>4</v>
      </c>
      <c r="J77" s="9">
        <f>IFERROR(__xludf.DUMMYFUNCTION("""COMPUTED_VALUE"""),2.0)</f>
        <v>2</v>
      </c>
      <c r="K77" s="16">
        <f t="shared" si="2"/>
        <v>6</v>
      </c>
      <c r="L77" s="17">
        <f>IFERROR(__xludf.DUMMYFUNCTION("AVERAGE.WEIGHTED(F77,5,K77,2)"),6.0)</f>
        <v>6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IFERROR(__xludf.DUMMYFUNCTION("""COMPUTED_VALUE"""),0.0)</f>
        <v>0</v>
      </c>
      <c r="C78" s="9">
        <f>IFERROR(__xludf.DUMMYFUNCTION("""COMPUTED_VALUE"""),0.0)</f>
        <v>0</v>
      </c>
      <c r="D78" s="9">
        <f>IFERROR(__xludf.DUMMYFUNCTION("""COMPUTED_VALUE"""),2.0)</f>
        <v>2</v>
      </c>
      <c r="E78" s="9">
        <f>IFERROR(__xludf.DUMMYFUNCTION("""COMPUTED_VALUE"""),0.0)</f>
        <v>0</v>
      </c>
      <c r="F78" s="15">
        <f t="shared" si="1"/>
        <v>2</v>
      </c>
      <c r="G78" s="9">
        <f>IFERROR(__xludf.DUMMYFUNCTION("""COMPUTED_VALUE"""),0.0)</f>
        <v>0</v>
      </c>
      <c r="H78" s="9">
        <f>IFERROR(__xludf.DUMMYFUNCTION("""COMPUTED_VALUE"""),1.0)</f>
        <v>1</v>
      </c>
      <c r="I78" s="9">
        <f>IFERROR(__xludf.DUMMYFUNCTION("""COMPUTED_VALUE"""),0.0)</f>
        <v>0</v>
      </c>
      <c r="J78" s="9">
        <f>IFERROR(__xludf.DUMMYFUNCTION("""COMPUTED_VALUE"""),0.0)</f>
        <v>0</v>
      </c>
      <c r="K78" s="16">
        <f t="shared" si="2"/>
        <v>1</v>
      </c>
      <c r="L78" s="17">
        <f>IFERROR(__xludf.DUMMYFUNCTION("AVERAGE.WEIGHTED(F78,5,K78,2)"),1.7142857142857142)</f>
        <v>1.714285714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IFERROR(__xludf.DUMMYFUNCTION("""COMPUTED_VALUE"""),0.0)</f>
        <v>0</v>
      </c>
      <c r="C79" s="9">
        <f>IFERROR(__xludf.DUMMYFUNCTION("""COMPUTED_VALUE"""),0.0)</f>
        <v>0</v>
      </c>
      <c r="D79" s="9">
        <f>IFERROR(__xludf.DUMMYFUNCTION("""COMPUTED_VALUE"""),2.0)</f>
        <v>2</v>
      </c>
      <c r="E79" s="9">
        <f>IFERROR(__xludf.DUMMYFUNCTION("""COMPUTED_VALUE"""),1.0)</f>
        <v>1</v>
      </c>
      <c r="F79" s="15">
        <f t="shared" si="1"/>
        <v>3</v>
      </c>
      <c r="G79" s="9">
        <f>IFERROR(__xludf.DUMMYFUNCTION("""COMPUTED_VALUE"""),0.0)</f>
        <v>0</v>
      </c>
      <c r="H79" s="9">
        <f>IFERROR(__xludf.DUMMYFUNCTION("""COMPUTED_VALUE"""),0.0)</f>
        <v>0</v>
      </c>
      <c r="I79" s="9">
        <f>IFERROR(__xludf.DUMMYFUNCTION("""COMPUTED_VALUE"""),2.0)</f>
        <v>2</v>
      </c>
      <c r="J79" s="9">
        <f>IFERROR(__xludf.DUMMYFUNCTION("""COMPUTED_VALUE"""),1.0)</f>
        <v>1</v>
      </c>
      <c r="K79" s="16">
        <f t="shared" si="2"/>
        <v>3</v>
      </c>
      <c r="L79" s="17">
        <f>IFERROR(__xludf.DUMMYFUNCTION("AVERAGE.WEIGHTED(F79,5,K79,2)"),3.0)</f>
        <v>3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IFERROR(__xludf.DUMMYFUNCTION("""COMPUTED_VALUE"""),0.0)</f>
        <v>0</v>
      </c>
      <c r="C80" s="9">
        <f>IFERROR(__xludf.DUMMYFUNCTION("""COMPUTED_VALUE"""),3.0)</f>
        <v>3</v>
      </c>
      <c r="D80" s="9">
        <f>IFERROR(__xludf.DUMMYFUNCTION("""COMPUTED_VALUE"""),3.0)</f>
        <v>3</v>
      </c>
      <c r="E80" s="9">
        <f>IFERROR(__xludf.DUMMYFUNCTION("""COMPUTED_VALUE"""),3.0)</f>
        <v>3</v>
      </c>
      <c r="F80" s="15">
        <f t="shared" si="1"/>
        <v>9</v>
      </c>
      <c r="G80" s="9">
        <f>IFERROR(__xludf.DUMMYFUNCTION("""COMPUTED_VALUE"""),0.0)</f>
        <v>0</v>
      </c>
      <c r="H80" s="9">
        <f>IFERROR(__xludf.DUMMYFUNCTION("""COMPUTED_VALUE"""),5.0)</f>
        <v>5</v>
      </c>
      <c r="I80" s="9">
        <f>IFERROR(__xludf.DUMMYFUNCTION("""COMPUTED_VALUE"""),5.0)</f>
        <v>5</v>
      </c>
      <c r="J80" s="9">
        <f>IFERROR(__xludf.DUMMYFUNCTION("""COMPUTED_VALUE"""),2.0)</f>
        <v>2</v>
      </c>
      <c r="K80" s="16">
        <f t="shared" si="2"/>
        <v>12</v>
      </c>
      <c r="L80" s="17">
        <f>IFERROR(__xludf.DUMMYFUNCTION("AVERAGE.WEIGHTED(F80,5,K80,2)"),9.857142857142858)</f>
        <v>9.857142857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IFERROR(__xludf.DUMMYFUNCTION("""COMPUTED_VALUE"""),2.0)</f>
        <v>2</v>
      </c>
      <c r="C81" s="9">
        <f>IFERROR(__xludf.DUMMYFUNCTION("""COMPUTED_VALUE"""),4.0)</f>
        <v>4</v>
      </c>
      <c r="D81" s="9">
        <f>IFERROR(__xludf.DUMMYFUNCTION("""COMPUTED_VALUE"""),6.0)</f>
        <v>6</v>
      </c>
      <c r="E81" s="9">
        <f>IFERROR(__xludf.DUMMYFUNCTION("""COMPUTED_VALUE"""),2.0)</f>
        <v>2</v>
      </c>
      <c r="F81" s="15">
        <f t="shared" si="1"/>
        <v>14</v>
      </c>
      <c r="G81" s="9">
        <f>IFERROR(__xludf.DUMMYFUNCTION("""COMPUTED_VALUE"""),3.0)</f>
        <v>3</v>
      </c>
      <c r="H81" s="9">
        <f>IFERROR(__xludf.DUMMYFUNCTION("""COMPUTED_VALUE"""),4.0)</f>
        <v>4</v>
      </c>
      <c r="I81" s="9">
        <f>IFERROR(__xludf.DUMMYFUNCTION("""COMPUTED_VALUE"""),6.0)</f>
        <v>6</v>
      </c>
      <c r="J81" s="9">
        <f>IFERROR(__xludf.DUMMYFUNCTION("""COMPUTED_VALUE"""),3.0)</f>
        <v>3</v>
      </c>
      <c r="K81" s="16">
        <f t="shared" si="2"/>
        <v>16</v>
      </c>
      <c r="L81" s="17">
        <f>IFERROR(__xludf.DUMMYFUNCTION("AVERAGE.WEIGHTED(F81,5,K81,2)"),14.571428571428571)</f>
        <v>14.57142857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IFERROR(__xludf.DUMMYFUNCTION("""COMPUTED_VALUE"""),0.0)</f>
        <v>0</v>
      </c>
      <c r="C82" s="9">
        <f>IFERROR(__xludf.DUMMYFUNCTION("""COMPUTED_VALUE"""),0.0)</f>
        <v>0</v>
      </c>
      <c r="D82" s="9">
        <f>IFERROR(__xludf.DUMMYFUNCTION("""COMPUTED_VALUE"""),2.0)</f>
        <v>2</v>
      </c>
      <c r="E82" s="9">
        <f>IFERROR(__xludf.DUMMYFUNCTION("""COMPUTED_VALUE"""),1.0)</f>
        <v>1</v>
      </c>
      <c r="F82" s="15">
        <f t="shared" si="1"/>
        <v>3</v>
      </c>
      <c r="G82" s="9">
        <f>IFERROR(__xludf.DUMMYFUNCTION("""COMPUTED_VALUE"""),0.0)</f>
        <v>0</v>
      </c>
      <c r="H82" s="9">
        <f>IFERROR(__xludf.DUMMYFUNCTION("""COMPUTED_VALUE"""),0.0)</f>
        <v>0</v>
      </c>
      <c r="I82" s="9">
        <f>IFERROR(__xludf.DUMMYFUNCTION("""COMPUTED_VALUE"""),3.0)</f>
        <v>3</v>
      </c>
      <c r="J82" s="9">
        <f>IFERROR(__xludf.DUMMYFUNCTION("""COMPUTED_VALUE"""),1.0)</f>
        <v>1</v>
      </c>
      <c r="K82" s="16">
        <f t="shared" si="2"/>
        <v>4</v>
      </c>
      <c r="L82" s="17">
        <f>IFERROR(__xludf.DUMMYFUNCTION("AVERAGE.WEIGHTED(F82,5,K82,2)"),3.2857142857142856)</f>
        <v>3.285714286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IFERROR(__xludf.DUMMYFUNCTION("""COMPUTED_VALUE"""),0.0)</f>
        <v>0</v>
      </c>
      <c r="C83" s="9">
        <f>IFERROR(__xludf.DUMMYFUNCTION("""COMPUTED_VALUE"""),1.0)</f>
        <v>1</v>
      </c>
      <c r="D83" s="9">
        <f>IFERROR(__xludf.DUMMYFUNCTION("""COMPUTED_VALUE"""),2.0)</f>
        <v>2</v>
      </c>
      <c r="E83" s="9">
        <f>IFERROR(__xludf.DUMMYFUNCTION("""COMPUTED_VALUE"""),2.0)</f>
        <v>2</v>
      </c>
      <c r="F83" s="15">
        <f t="shared" si="1"/>
        <v>5</v>
      </c>
      <c r="G83" s="9">
        <f>IFERROR(__xludf.DUMMYFUNCTION("""COMPUTED_VALUE"""),0.0)</f>
        <v>0</v>
      </c>
      <c r="H83" s="9">
        <f>IFERROR(__xludf.DUMMYFUNCTION("""COMPUTED_VALUE"""),3.0)</f>
        <v>3</v>
      </c>
      <c r="I83" s="9">
        <f>IFERROR(__xludf.DUMMYFUNCTION("""COMPUTED_VALUE"""),2.0)</f>
        <v>2</v>
      </c>
      <c r="J83" s="9">
        <f>IFERROR(__xludf.DUMMYFUNCTION("""COMPUTED_VALUE"""),3.0)</f>
        <v>3</v>
      </c>
      <c r="K83" s="16">
        <f t="shared" si="2"/>
        <v>8</v>
      </c>
      <c r="L83" s="17">
        <f>IFERROR(__xludf.DUMMYFUNCTION("AVERAGE.WEIGHTED(F83,5,K83,2)"),5.857142857142857)</f>
        <v>5.857142857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IFERROR(__xludf.DUMMYFUNCTION("""COMPUTED_VALUE"""),0.0)</f>
        <v>0</v>
      </c>
      <c r="C84" s="9">
        <f>IFERROR(__xludf.DUMMYFUNCTION("""COMPUTED_VALUE"""),0.0)</f>
        <v>0</v>
      </c>
      <c r="D84" s="9">
        <f>IFERROR(__xludf.DUMMYFUNCTION("""COMPUTED_VALUE"""),3.0)</f>
        <v>3</v>
      </c>
      <c r="E84" s="9">
        <f>IFERROR(__xludf.DUMMYFUNCTION("""COMPUTED_VALUE"""),3.0)</f>
        <v>3</v>
      </c>
      <c r="F84" s="15">
        <f t="shared" si="1"/>
        <v>6</v>
      </c>
      <c r="G84" s="9">
        <f>IFERROR(__xludf.DUMMYFUNCTION("""COMPUTED_VALUE"""),0.0)</f>
        <v>0</v>
      </c>
      <c r="H84" s="9">
        <f>IFERROR(__xludf.DUMMYFUNCTION("""COMPUTED_VALUE"""),0.0)</f>
        <v>0</v>
      </c>
      <c r="I84" s="9">
        <f>IFERROR(__xludf.DUMMYFUNCTION("""COMPUTED_VALUE"""),6.0)</f>
        <v>6</v>
      </c>
      <c r="J84" s="9">
        <f>IFERROR(__xludf.DUMMYFUNCTION("""COMPUTED_VALUE"""),6.0)</f>
        <v>6</v>
      </c>
      <c r="K84" s="16">
        <f t="shared" si="2"/>
        <v>12</v>
      </c>
      <c r="L84" s="17">
        <f>IFERROR(__xludf.DUMMYFUNCTION("AVERAGE.WEIGHTED(F84,5,K84,2)"),7.714285714285714)</f>
        <v>7.714285714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IFERROR(__xludf.DUMMYFUNCTION("""COMPUTED_VALUE"""),5.0)</f>
        <v>5</v>
      </c>
      <c r="C85" s="9">
        <f>IFERROR(__xludf.DUMMYFUNCTION("""COMPUTED_VALUE"""),5.0)</f>
        <v>5</v>
      </c>
      <c r="D85" s="9">
        <f>IFERROR(__xludf.DUMMYFUNCTION("""COMPUTED_VALUE"""),5.0)</f>
        <v>5</v>
      </c>
      <c r="E85" s="9">
        <f>IFERROR(__xludf.DUMMYFUNCTION("""COMPUTED_VALUE"""),5.0)</f>
        <v>5</v>
      </c>
      <c r="F85" s="15">
        <f t="shared" si="1"/>
        <v>20</v>
      </c>
      <c r="G85" s="9">
        <f>IFERROR(__xludf.DUMMYFUNCTION("""COMPUTED_VALUE"""),6.0)</f>
        <v>6</v>
      </c>
      <c r="H85" s="9">
        <f>IFERROR(__xludf.DUMMYFUNCTION("""COMPUTED_VALUE"""),5.0)</f>
        <v>5</v>
      </c>
      <c r="I85" s="9">
        <f>IFERROR(__xludf.DUMMYFUNCTION("""COMPUTED_VALUE"""),6.0)</f>
        <v>6</v>
      </c>
      <c r="J85" s="9">
        <f>IFERROR(__xludf.DUMMYFUNCTION("""COMPUTED_VALUE"""),5.0)</f>
        <v>5</v>
      </c>
      <c r="K85" s="16">
        <f t="shared" si="2"/>
        <v>22</v>
      </c>
      <c r="L85" s="17">
        <f>IFERROR(__xludf.DUMMYFUNCTION("AVERAGE.WEIGHTED(F85,5,K85,2)"),20.571428571428573)</f>
        <v>20.57142857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IFERROR(__xludf.DUMMYFUNCTION("""COMPUTED_VALUE"""),0.0)</f>
        <v>0</v>
      </c>
      <c r="C86" s="9">
        <f>IFERROR(__xludf.DUMMYFUNCTION("""COMPUTED_VALUE"""),1.0)</f>
        <v>1</v>
      </c>
      <c r="D86" s="9">
        <f>IFERROR(__xludf.DUMMYFUNCTION("""COMPUTED_VALUE"""),2.0)</f>
        <v>2</v>
      </c>
      <c r="E86" s="9">
        <f>IFERROR(__xludf.DUMMYFUNCTION("""COMPUTED_VALUE"""),0.0)</f>
        <v>0</v>
      </c>
      <c r="F86" s="15">
        <f t="shared" si="1"/>
        <v>3</v>
      </c>
      <c r="G86" s="9">
        <f>IFERROR(__xludf.DUMMYFUNCTION("""COMPUTED_VALUE"""),2.0)</f>
        <v>2</v>
      </c>
      <c r="H86" s="9">
        <f>IFERROR(__xludf.DUMMYFUNCTION("""COMPUTED_VALUE"""),2.0)</f>
        <v>2</v>
      </c>
      <c r="I86" s="9">
        <f>IFERROR(__xludf.DUMMYFUNCTION("""COMPUTED_VALUE"""),3.0)</f>
        <v>3</v>
      </c>
      <c r="J86" s="9">
        <f>IFERROR(__xludf.DUMMYFUNCTION("""COMPUTED_VALUE"""),1.0)</f>
        <v>1</v>
      </c>
      <c r="K86" s="16">
        <f t="shared" si="2"/>
        <v>8</v>
      </c>
      <c r="L86" s="17">
        <f>IFERROR(__xludf.DUMMYFUNCTION("AVERAGE.WEIGHTED(F86,5,K86,2)"),4.428571428571429)</f>
        <v>4.428571429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IFERROR(__xludf.DUMMYFUNCTION("""COMPUTED_VALUE"""),2.0)</f>
        <v>2</v>
      </c>
      <c r="C87" s="9">
        <f>IFERROR(__xludf.DUMMYFUNCTION("""COMPUTED_VALUE"""),2.0)</f>
        <v>2</v>
      </c>
      <c r="D87" s="9">
        <f>IFERROR(__xludf.DUMMYFUNCTION("""COMPUTED_VALUE"""),2.0)</f>
        <v>2</v>
      </c>
      <c r="E87" s="9">
        <f>IFERROR(__xludf.DUMMYFUNCTION("""COMPUTED_VALUE"""),0.0)</f>
        <v>0</v>
      </c>
      <c r="F87" s="15">
        <f t="shared" si="1"/>
        <v>6</v>
      </c>
      <c r="G87" s="9">
        <f>IFERROR(__xludf.DUMMYFUNCTION("""COMPUTED_VALUE"""),2.0)</f>
        <v>2</v>
      </c>
      <c r="H87" s="9">
        <f>IFERROR(__xludf.DUMMYFUNCTION("""COMPUTED_VALUE"""),2.0)</f>
        <v>2</v>
      </c>
      <c r="I87" s="9">
        <f>IFERROR(__xludf.DUMMYFUNCTION("""COMPUTED_VALUE"""),2.0)</f>
        <v>2</v>
      </c>
      <c r="J87" s="9">
        <f>IFERROR(__xludf.DUMMYFUNCTION("""COMPUTED_VALUE"""),2.0)</f>
        <v>2</v>
      </c>
      <c r="K87" s="16">
        <f t="shared" si="2"/>
        <v>8</v>
      </c>
      <c r="L87" s="17">
        <f>IFERROR(__xludf.DUMMYFUNCTION("AVERAGE.WEIGHTED(F87,5,K87,2)"),6.571428571428571)</f>
        <v>6.571428571</v>
      </c>
    </row>
    <row r="88">
      <c r="A88" s="19" t="str">
        <f>IFERROR(__xludf.DUMMYFUNCTION("""COMPUTED_VALUE"""),"AJ")</f>
        <v>AJ</v>
      </c>
      <c r="B88" s="9">
        <f>IFERROR(__xludf.DUMMYFUNCTION("""COMPUTED_VALUE"""),0.0)</f>
        <v>0</v>
      </c>
      <c r="C88" s="9">
        <f>IFERROR(__xludf.DUMMYFUNCTION("""COMPUTED_VALUE"""),2.0)</f>
        <v>2</v>
      </c>
      <c r="D88" s="9">
        <f>IFERROR(__xludf.DUMMYFUNCTION("""COMPUTED_VALUE"""),2.0)</f>
        <v>2</v>
      </c>
      <c r="E88" s="9">
        <f>IFERROR(__xludf.DUMMYFUNCTION("""COMPUTED_VALUE"""),2.0)</f>
        <v>2</v>
      </c>
      <c r="F88" s="15">
        <f t="shared" si="1"/>
        <v>6</v>
      </c>
      <c r="G88" s="9">
        <f>IFERROR(__xludf.DUMMYFUNCTION("""COMPUTED_VALUE"""),0.0)</f>
        <v>0</v>
      </c>
      <c r="H88" s="9">
        <f>IFERROR(__xludf.DUMMYFUNCTION("""COMPUTED_VALUE"""),2.0)</f>
        <v>2</v>
      </c>
      <c r="I88" s="9">
        <f>IFERROR(__xludf.DUMMYFUNCTION("""COMPUTED_VALUE"""),2.0)</f>
        <v>2</v>
      </c>
      <c r="J88" s="9">
        <f>IFERROR(__xludf.DUMMYFUNCTION("""COMPUTED_VALUE"""),2.0)</f>
        <v>2</v>
      </c>
      <c r="K88" s="16">
        <f t="shared" si="2"/>
        <v>6</v>
      </c>
      <c r="L88" s="17">
        <f>IFERROR(__xludf.DUMMYFUNCTION("AVERAGE.WEIGHTED(F88,5,K88,2)"),6.0)</f>
        <v>6</v>
      </c>
    </row>
    <row r="89">
      <c r="A89" s="19" t="str">
        <f>IFERROR(__xludf.DUMMYFUNCTION("""COMPUTED_VALUE"""),"Rachel")</f>
        <v>Rachel</v>
      </c>
      <c r="B89" s="9">
        <f>IFERROR(__xludf.DUMMYFUNCTION("""COMPUTED_VALUE"""),0.0)</f>
        <v>0</v>
      </c>
      <c r="C89" s="9">
        <f>IFERROR(__xludf.DUMMYFUNCTION("""COMPUTED_VALUE"""),0.0)</f>
        <v>0</v>
      </c>
      <c r="D89" s="9">
        <f>IFERROR(__xludf.DUMMYFUNCTION("""COMPUTED_VALUE"""),1.0)</f>
        <v>1</v>
      </c>
      <c r="E89" s="9">
        <f>IFERROR(__xludf.DUMMYFUNCTION("""COMPUTED_VALUE"""),0.0)</f>
        <v>0</v>
      </c>
      <c r="F89" s="15">
        <f t="shared" si="1"/>
        <v>1</v>
      </c>
      <c r="G89" s="9">
        <f>IFERROR(__xludf.DUMMYFUNCTION("""COMPUTED_VALUE"""),0.0)</f>
        <v>0</v>
      </c>
      <c r="H89" s="9">
        <f>IFERROR(__xludf.DUMMYFUNCTION("""COMPUTED_VALUE"""),1.0)</f>
        <v>1</v>
      </c>
      <c r="I89" s="9">
        <f>IFERROR(__xludf.DUMMYFUNCTION("""COMPUTED_VALUE"""),1.0)</f>
        <v>1</v>
      </c>
      <c r="J89" s="9">
        <f>IFERROR(__xludf.DUMMYFUNCTION("""COMPUTED_VALUE"""),0.0)</f>
        <v>0</v>
      </c>
      <c r="K89" s="16">
        <f t="shared" si="2"/>
        <v>2</v>
      </c>
      <c r="L89" s="17">
        <f>IFERROR(__xludf.DUMMYFUNCTION("AVERAGE.WEIGHTED(F89,5,K89,2)"),1.2857142857142858)</f>
        <v>1.285714286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IFERROR(__xludf.DUMMYFUNCTION("""COMPUTED_VALUE"""),2.0)</f>
        <v>2</v>
      </c>
      <c r="C90" s="9">
        <f>IFERROR(__xludf.DUMMYFUNCTION("""COMPUTED_VALUE"""),3.0)</f>
        <v>3</v>
      </c>
      <c r="D90" s="9">
        <f>IFERROR(__xludf.DUMMYFUNCTION("""COMPUTED_VALUE"""),3.0)</f>
        <v>3</v>
      </c>
      <c r="E90" s="9">
        <f>IFERROR(__xludf.DUMMYFUNCTION("""COMPUTED_VALUE"""),2.0)</f>
        <v>2</v>
      </c>
      <c r="F90" s="15">
        <f t="shared" si="1"/>
        <v>10</v>
      </c>
      <c r="G90" s="9">
        <f>IFERROR(__xludf.DUMMYFUNCTION("""COMPUTED_VALUE"""),2.0)</f>
        <v>2</v>
      </c>
      <c r="H90" s="9">
        <f>IFERROR(__xludf.DUMMYFUNCTION("""COMPUTED_VALUE"""),5.0)</f>
        <v>5</v>
      </c>
      <c r="I90" s="9">
        <f>IFERROR(__xludf.DUMMYFUNCTION("""COMPUTED_VALUE"""),3.0)</f>
        <v>3</v>
      </c>
      <c r="J90" s="9">
        <f>IFERROR(__xludf.DUMMYFUNCTION("""COMPUTED_VALUE"""),4.0)</f>
        <v>4</v>
      </c>
      <c r="K90" s="16">
        <f t="shared" si="2"/>
        <v>14</v>
      </c>
      <c r="L90" s="17">
        <f>IFERROR(__xludf.DUMMYFUNCTION("AVERAGE.WEIGHTED(F90,5,K90,2)"),11.142857142857142)</f>
        <v>11.14285714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IFERROR(__xludf.DUMMYFUNCTION("""COMPUTED_VALUE"""),0.0)</f>
        <v>0</v>
      </c>
      <c r="C91" s="9">
        <f>IFERROR(__xludf.DUMMYFUNCTION("""COMPUTED_VALUE"""),1.0)</f>
        <v>1</v>
      </c>
      <c r="D91" s="9">
        <f>IFERROR(__xludf.DUMMYFUNCTION("""COMPUTED_VALUE"""),1.0)</f>
        <v>1</v>
      </c>
      <c r="E91" s="9">
        <f>IFERROR(__xludf.DUMMYFUNCTION("""COMPUTED_VALUE"""),0.0)</f>
        <v>0</v>
      </c>
      <c r="F91" s="15">
        <f t="shared" si="1"/>
        <v>2</v>
      </c>
      <c r="G91" s="9">
        <f>IFERROR(__xludf.DUMMYFUNCTION("""COMPUTED_VALUE"""),0.0)</f>
        <v>0</v>
      </c>
      <c r="H91" s="9">
        <f>IFERROR(__xludf.DUMMYFUNCTION("""COMPUTED_VALUE"""),1.0)</f>
        <v>1</v>
      </c>
      <c r="I91" s="9">
        <f>IFERROR(__xludf.DUMMYFUNCTION("""COMPUTED_VALUE"""),2.0)</f>
        <v>2</v>
      </c>
      <c r="J91" s="9">
        <f>IFERROR(__xludf.DUMMYFUNCTION("""COMPUTED_VALUE"""),0.0)</f>
        <v>0</v>
      </c>
      <c r="K91" s="16">
        <f t="shared" si="2"/>
        <v>3</v>
      </c>
      <c r="L91" s="17">
        <f>IFERROR(__xludf.DUMMYFUNCTION("AVERAGE.WEIGHTED(F91,5,K91,2)"),2.2857142857142856)</f>
        <v>2.285714286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IFERROR(__xludf.DUMMYFUNCTION("""COMPUTED_VALUE"""),3.0)</f>
        <v>3</v>
      </c>
      <c r="C92" s="9">
        <f>IFERROR(__xludf.DUMMYFUNCTION("""COMPUTED_VALUE"""),2.0)</f>
        <v>2</v>
      </c>
      <c r="D92" s="9">
        <f>IFERROR(__xludf.DUMMYFUNCTION("""COMPUTED_VALUE"""),3.0)</f>
        <v>3</v>
      </c>
      <c r="E92" s="9">
        <f>IFERROR(__xludf.DUMMYFUNCTION("""COMPUTED_VALUE"""),1.0)</f>
        <v>1</v>
      </c>
      <c r="F92" s="15">
        <f t="shared" si="1"/>
        <v>9</v>
      </c>
      <c r="G92" s="9">
        <f>IFERROR(__xludf.DUMMYFUNCTION("""COMPUTED_VALUE"""),4.0)</f>
        <v>4</v>
      </c>
      <c r="H92" s="9">
        <f>IFERROR(__xludf.DUMMYFUNCTION("""COMPUTED_VALUE"""),1.0)</f>
        <v>1</v>
      </c>
      <c r="I92" s="9">
        <f>IFERROR(__xludf.DUMMYFUNCTION("""COMPUTED_VALUE"""),3.0)</f>
        <v>3</v>
      </c>
      <c r="J92" s="9">
        <f>IFERROR(__xludf.DUMMYFUNCTION("""COMPUTED_VALUE"""),1.0)</f>
        <v>1</v>
      </c>
      <c r="K92" s="16">
        <f t="shared" si="2"/>
        <v>9</v>
      </c>
      <c r="L92" s="17">
        <f>IFERROR(__xludf.DUMMYFUNCTION("AVERAGE.WEIGHTED(F92,5,K92,2)"),9.0)</f>
        <v>9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IFERROR(__xludf.DUMMYFUNCTION("""COMPUTED_VALUE"""),0.0)</f>
        <v>0</v>
      </c>
      <c r="C93" s="9">
        <f>IFERROR(__xludf.DUMMYFUNCTION("""COMPUTED_VALUE"""),3.0)</f>
        <v>3</v>
      </c>
      <c r="D93" s="9">
        <f>IFERROR(__xludf.DUMMYFUNCTION("""COMPUTED_VALUE"""),4.0)</f>
        <v>4</v>
      </c>
      <c r="E93" s="9">
        <f>IFERROR(__xludf.DUMMYFUNCTION("""COMPUTED_VALUE"""),3.0)</f>
        <v>3</v>
      </c>
      <c r="F93" s="15">
        <f t="shared" si="1"/>
        <v>10</v>
      </c>
      <c r="G93" s="9">
        <f>IFERROR(__xludf.DUMMYFUNCTION("""COMPUTED_VALUE"""),0.0)</f>
        <v>0</v>
      </c>
      <c r="H93" s="9">
        <f>IFERROR(__xludf.DUMMYFUNCTION("""COMPUTED_VALUE"""),3.0)</f>
        <v>3</v>
      </c>
      <c r="I93" s="9">
        <f>IFERROR(__xludf.DUMMYFUNCTION("""COMPUTED_VALUE"""),4.0)</f>
        <v>4</v>
      </c>
      <c r="J93" s="9">
        <f>IFERROR(__xludf.DUMMYFUNCTION("""COMPUTED_VALUE"""),3.0)</f>
        <v>3</v>
      </c>
      <c r="K93" s="16">
        <f t="shared" si="2"/>
        <v>10</v>
      </c>
      <c r="L93" s="17">
        <f>IFERROR(__xludf.DUMMYFUNCTION("AVERAGE.WEIGHTED(F93,5,K93,2)"),10.0)</f>
        <v>10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IFERROR(__xludf.DUMMYFUNCTION("""COMPUTED_VALUE"""),0.0)</f>
        <v>0</v>
      </c>
      <c r="C94" s="9">
        <f>IFERROR(__xludf.DUMMYFUNCTION("""COMPUTED_VALUE"""),2.0)</f>
        <v>2</v>
      </c>
      <c r="D94" s="9">
        <f>IFERROR(__xludf.DUMMYFUNCTION("""COMPUTED_VALUE"""),1.0)</f>
        <v>1</v>
      </c>
      <c r="E94" s="9">
        <f>IFERROR(__xludf.DUMMYFUNCTION("""COMPUTED_VALUE"""),0.0)</f>
        <v>0</v>
      </c>
      <c r="F94" s="15">
        <f t="shared" si="1"/>
        <v>3</v>
      </c>
      <c r="G94" s="9">
        <f>IFERROR(__xludf.DUMMYFUNCTION("""COMPUTED_VALUE"""),0.0)</f>
        <v>0</v>
      </c>
      <c r="H94" s="9">
        <f>IFERROR(__xludf.DUMMYFUNCTION("""COMPUTED_VALUE"""),3.0)</f>
        <v>3</v>
      </c>
      <c r="I94" s="9">
        <f>IFERROR(__xludf.DUMMYFUNCTION("""COMPUTED_VALUE"""),2.0)</f>
        <v>2</v>
      </c>
      <c r="J94" s="9">
        <f>IFERROR(__xludf.DUMMYFUNCTION("""COMPUTED_VALUE"""),0.0)</f>
        <v>0</v>
      </c>
      <c r="K94" s="16">
        <f t="shared" si="2"/>
        <v>5</v>
      </c>
      <c r="L94" s="17">
        <f>IFERROR(__xludf.DUMMYFUNCTION("AVERAGE.WEIGHTED(F94,5,K94,2)"),3.5714285714285716)</f>
        <v>3.571428571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IFERROR(__xludf.DUMMYFUNCTION("""COMPUTED_VALUE"""),0.0)</f>
        <v>0</v>
      </c>
      <c r="C95" s="9">
        <f>IFERROR(__xludf.DUMMYFUNCTION("""COMPUTED_VALUE"""),1.0)</f>
        <v>1</v>
      </c>
      <c r="D95" s="9">
        <f>IFERROR(__xludf.DUMMYFUNCTION("""COMPUTED_VALUE"""),1.0)</f>
        <v>1</v>
      </c>
      <c r="E95" s="9">
        <f>IFERROR(__xludf.DUMMYFUNCTION("""COMPUTED_VALUE"""),0.0)</f>
        <v>0</v>
      </c>
      <c r="F95" s="15">
        <f t="shared" si="1"/>
        <v>2</v>
      </c>
      <c r="G95" s="9">
        <f>IFERROR(__xludf.DUMMYFUNCTION("""COMPUTED_VALUE"""),0.0)</f>
        <v>0</v>
      </c>
      <c r="H95" s="9">
        <f>IFERROR(__xludf.DUMMYFUNCTION("""COMPUTED_VALUE"""),0.0)</f>
        <v>0</v>
      </c>
      <c r="I95" s="9">
        <f>IFERROR(__xludf.DUMMYFUNCTION("""COMPUTED_VALUE"""),0.0)</f>
        <v>0</v>
      </c>
      <c r="J95" s="9">
        <f>IFERROR(__xludf.DUMMYFUNCTION("""COMPUTED_VALUE"""),0.0)</f>
        <v>0</v>
      </c>
      <c r="K95" s="16">
        <f t="shared" si="2"/>
        <v>0</v>
      </c>
      <c r="L95" s="17">
        <f>IFERROR(__xludf.DUMMYFUNCTION("AVERAGE.WEIGHTED(F95,5,K95,2)"),1.4285714285714286)</f>
        <v>1.428571429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IFERROR(__xludf.DUMMYFUNCTION("""COMPUTED_VALUE"""),1.0)</f>
        <v>1</v>
      </c>
      <c r="C96" s="9">
        <f>IFERROR(__xludf.DUMMYFUNCTION("""COMPUTED_VALUE"""),1.0)</f>
        <v>1</v>
      </c>
      <c r="D96" s="9">
        <f>IFERROR(__xludf.DUMMYFUNCTION("""COMPUTED_VALUE"""),2.0)</f>
        <v>2</v>
      </c>
      <c r="E96" s="9">
        <f>IFERROR(__xludf.DUMMYFUNCTION("""COMPUTED_VALUE"""),0.0)</f>
        <v>0</v>
      </c>
      <c r="F96" s="15">
        <f t="shared" si="1"/>
        <v>4</v>
      </c>
      <c r="G96" s="9">
        <f>IFERROR(__xludf.DUMMYFUNCTION("""COMPUTED_VALUE"""),2.0)</f>
        <v>2</v>
      </c>
      <c r="H96" s="9">
        <f>IFERROR(__xludf.DUMMYFUNCTION("""COMPUTED_VALUE"""),2.0)</f>
        <v>2</v>
      </c>
      <c r="I96" s="9">
        <f>IFERROR(__xludf.DUMMYFUNCTION("""COMPUTED_VALUE"""),3.0)</f>
        <v>3</v>
      </c>
      <c r="J96" s="9">
        <f>IFERROR(__xludf.DUMMYFUNCTION("""COMPUTED_VALUE"""),0.0)</f>
        <v>0</v>
      </c>
      <c r="K96" s="16">
        <f t="shared" si="2"/>
        <v>7</v>
      </c>
      <c r="L96" s="17">
        <f>IFERROR(__xludf.DUMMYFUNCTION("AVERAGE.WEIGHTED(F96,5,K96,2)"),4.857142857142857)</f>
        <v>4.857142857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IFERROR(__xludf.DUMMYFUNCTION("""COMPUTED_VALUE"""),0.0)</f>
        <v>0</v>
      </c>
      <c r="C97" s="9">
        <f>IFERROR(__xludf.DUMMYFUNCTION("""COMPUTED_VALUE"""),0.0)</f>
        <v>0</v>
      </c>
      <c r="D97" s="9">
        <f>IFERROR(__xludf.DUMMYFUNCTION("""COMPUTED_VALUE"""),1.0)</f>
        <v>1</v>
      </c>
      <c r="E97" s="9">
        <f>IFERROR(__xludf.DUMMYFUNCTION("""COMPUTED_VALUE"""),1.0)</f>
        <v>1</v>
      </c>
      <c r="F97" s="15">
        <f t="shared" si="1"/>
        <v>2</v>
      </c>
      <c r="G97" s="9">
        <f>IFERROR(__xludf.DUMMYFUNCTION("""COMPUTED_VALUE"""),0.0)</f>
        <v>0</v>
      </c>
      <c r="H97" s="9">
        <f>IFERROR(__xludf.DUMMYFUNCTION("""COMPUTED_VALUE"""),1.0)</f>
        <v>1</v>
      </c>
      <c r="I97" s="9">
        <f>IFERROR(__xludf.DUMMYFUNCTION("""COMPUTED_VALUE"""),3.0)</f>
        <v>3</v>
      </c>
      <c r="J97" s="9">
        <f>IFERROR(__xludf.DUMMYFUNCTION("""COMPUTED_VALUE"""),1.0)</f>
        <v>1</v>
      </c>
      <c r="K97" s="16">
        <f t="shared" si="2"/>
        <v>5</v>
      </c>
      <c r="L97" s="17">
        <f>IFERROR(__xludf.DUMMYFUNCTION("AVERAGE.WEIGHTED(F97,5,K97,2)"),2.857142857142857)</f>
        <v>2.857142857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IFERROR(__xludf.DUMMYFUNCTION("""COMPUTED_VALUE"""),0.0)</f>
        <v>0</v>
      </c>
      <c r="C98" s="9">
        <f>IFERROR(__xludf.DUMMYFUNCTION("""COMPUTED_VALUE"""),0.0)</f>
        <v>0</v>
      </c>
      <c r="D98" s="9">
        <f>IFERROR(__xludf.DUMMYFUNCTION("""COMPUTED_VALUE"""),1.0)</f>
        <v>1</v>
      </c>
      <c r="E98" s="9">
        <f>IFERROR(__xludf.DUMMYFUNCTION("""COMPUTED_VALUE"""),0.0)</f>
        <v>0</v>
      </c>
      <c r="F98" s="15">
        <f t="shared" si="1"/>
        <v>1</v>
      </c>
      <c r="G98" s="9">
        <f>IFERROR(__xludf.DUMMYFUNCTION("""COMPUTED_VALUE"""),0.0)</f>
        <v>0</v>
      </c>
      <c r="H98" s="9">
        <f>IFERROR(__xludf.DUMMYFUNCTION("""COMPUTED_VALUE"""),0.0)</f>
        <v>0</v>
      </c>
      <c r="I98" s="9">
        <f>IFERROR(__xludf.DUMMYFUNCTION("""COMPUTED_VALUE"""),2.0)</f>
        <v>2</v>
      </c>
      <c r="J98" s="9">
        <f>IFERROR(__xludf.DUMMYFUNCTION("""COMPUTED_VALUE"""),0.0)</f>
        <v>0</v>
      </c>
      <c r="K98" s="16">
        <f t="shared" si="2"/>
        <v>2</v>
      </c>
      <c r="L98" s="17">
        <f>IFERROR(__xludf.DUMMYFUNCTION("AVERAGE.WEIGHTED(F98,5,K98,2)"),1.2857142857142858)</f>
        <v>1.285714286</v>
      </c>
    </row>
    <row r="99">
      <c r="A99" s="19" t="str">
        <f>IFERROR(__xludf.DUMMYFUNCTION("""COMPUTED_VALUE"""),"Zaza")</f>
        <v>Zaza</v>
      </c>
      <c r="B99" s="9">
        <f>IFERROR(__xludf.DUMMYFUNCTION("""COMPUTED_VALUE"""),0.0)</f>
        <v>0</v>
      </c>
      <c r="C99" s="9">
        <f>IFERROR(__xludf.DUMMYFUNCTION("""COMPUTED_VALUE"""),2.0)</f>
        <v>2</v>
      </c>
      <c r="D99" s="9">
        <f>IFERROR(__xludf.DUMMYFUNCTION("""COMPUTED_VALUE"""),3.0)</f>
        <v>3</v>
      </c>
      <c r="E99" s="9">
        <f>IFERROR(__xludf.DUMMYFUNCTION("""COMPUTED_VALUE"""),2.0)</f>
        <v>2</v>
      </c>
      <c r="F99" s="15">
        <f t="shared" si="1"/>
        <v>7</v>
      </c>
      <c r="G99" s="9">
        <f>IFERROR(__xludf.DUMMYFUNCTION("""COMPUTED_VALUE"""),0.0)</f>
        <v>0</v>
      </c>
      <c r="H99" s="9">
        <f>IFERROR(__xludf.DUMMYFUNCTION("""COMPUTED_VALUE"""),3.0)</f>
        <v>3</v>
      </c>
      <c r="I99" s="9">
        <f>IFERROR(__xludf.DUMMYFUNCTION("""COMPUTED_VALUE"""),3.0)</f>
        <v>3</v>
      </c>
      <c r="J99" s="9">
        <f>IFERROR(__xludf.DUMMYFUNCTION("""COMPUTED_VALUE"""),2.0)</f>
        <v>2</v>
      </c>
      <c r="K99" s="16">
        <f t="shared" si="2"/>
        <v>8</v>
      </c>
      <c r="L99" s="17">
        <f>IFERROR(__xludf.DUMMYFUNCTION("AVERAGE.WEIGHTED(F99,5,K99,2)"),7.285714285714286)</f>
        <v>7.285714286</v>
      </c>
    </row>
    <row r="100">
      <c r="A100" s="19" t="str">
        <f>IFERROR(__xludf.DUMMYFUNCTION("""COMPUTED_VALUE"""),"Olivia")</f>
        <v>Olivia</v>
      </c>
      <c r="B100" s="9">
        <f>IFERROR(__xludf.DUMMYFUNCTION("""COMPUTED_VALUE"""),0.0)</f>
        <v>0</v>
      </c>
      <c r="C100" s="9">
        <f>IFERROR(__xludf.DUMMYFUNCTION("""COMPUTED_VALUE"""),3.0)</f>
        <v>3</v>
      </c>
      <c r="D100" s="9">
        <f>IFERROR(__xludf.DUMMYFUNCTION("""COMPUTED_VALUE"""),1.0)</f>
        <v>1</v>
      </c>
      <c r="E100" s="9">
        <f>IFERROR(__xludf.DUMMYFUNCTION("""COMPUTED_VALUE"""),0.0)</f>
        <v>0</v>
      </c>
      <c r="F100" s="15">
        <f t="shared" si="1"/>
        <v>4</v>
      </c>
      <c r="G100" s="9">
        <f>IFERROR(__xludf.DUMMYFUNCTION("""COMPUTED_VALUE"""),0.0)</f>
        <v>0</v>
      </c>
      <c r="H100" s="9">
        <f>IFERROR(__xludf.DUMMYFUNCTION("""COMPUTED_VALUE"""),4.0)</f>
        <v>4</v>
      </c>
      <c r="I100" s="9">
        <f>IFERROR(__xludf.DUMMYFUNCTION("""COMPUTED_VALUE"""),1.0)</f>
        <v>1</v>
      </c>
      <c r="J100" s="9">
        <f>IFERROR(__xludf.DUMMYFUNCTION("""COMPUTED_VALUE"""),0.0)</f>
        <v>0</v>
      </c>
      <c r="K100" s="16">
        <f t="shared" si="2"/>
        <v>5</v>
      </c>
      <c r="L100" s="17">
        <f>IFERROR(__xludf.DUMMYFUNCTION("AVERAGE.WEIGHTED(F100,5,K100,2)"),4.285714285714286)</f>
        <v>4.285714286</v>
      </c>
    </row>
    <row r="101">
      <c r="A101" s="19" t="str">
        <f>IFERROR(__xludf.DUMMYFUNCTION("""COMPUTED_VALUE"""),"Rach")</f>
        <v>Rach</v>
      </c>
      <c r="B101" s="9">
        <f>IFERROR(__xludf.DUMMYFUNCTION("""COMPUTED_VALUE"""),0.0)</f>
        <v>0</v>
      </c>
      <c r="C101" s="9">
        <f>IFERROR(__xludf.DUMMYFUNCTION("""COMPUTED_VALUE"""),0.0)</f>
        <v>0</v>
      </c>
      <c r="D101" s="9">
        <f>IFERROR(__xludf.DUMMYFUNCTION("""COMPUTED_VALUE"""),1.0)</f>
        <v>1</v>
      </c>
      <c r="E101" s="9">
        <f>IFERROR(__xludf.DUMMYFUNCTION("""COMPUTED_VALUE"""),1.0)</f>
        <v>1</v>
      </c>
      <c r="F101" s="15">
        <f t="shared" si="1"/>
        <v>2</v>
      </c>
      <c r="G101" s="9">
        <f>IFERROR(__xludf.DUMMYFUNCTION("""COMPUTED_VALUE"""),0.0)</f>
        <v>0</v>
      </c>
      <c r="H101" s="9">
        <f>IFERROR(__xludf.DUMMYFUNCTION("""COMPUTED_VALUE"""),1.0)</f>
        <v>1</v>
      </c>
      <c r="I101" s="9">
        <f>IFERROR(__xludf.DUMMYFUNCTION("""COMPUTED_VALUE"""),1.0)</f>
        <v>1</v>
      </c>
      <c r="J101" s="9">
        <f>IFERROR(__xludf.DUMMYFUNCTION("""COMPUTED_VALUE"""),1.0)</f>
        <v>1</v>
      </c>
      <c r="K101" s="16">
        <f t="shared" si="2"/>
        <v>3</v>
      </c>
      <c r="L101" s="17">
        <f>IFERROR(__xludf.DUMMYFUNCTION("AVERAGE.WEIGHTED(F101,5,K101,2)"),2.2857142857142856)</f>
        <v>2.285714286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  <c r="H1" s="13">
        <v>7.0</v>
      </c>
      <c r="I1" s="13">
        <v>8.0</v>
      </c>
      <c r="J1" s="13">
        <v>9.0</v>
      </c>
      <c r="K1" s="13" t="s">
        <v>33</v>
      </c>
      <c r="L1" s="13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7">
        <v>5.0</v>
      </c>
      <c r="C2" s="7">
        <v>4.0</v>
      </c>
      <c r="D2" s="7">
        <v>5.0</v>
      </c>
      <c r="E2" s="7">
        <v>4.0</v>
      </c>
      <c r="F2" s="7">
        <v>1.0</v>
      </c>
      <c r="G2" s="7">
        <v>3.0</v>
      </c>
      <c r="H2" s="7">
        <v>4.0</v>
      </c>
      <c r="I2" s="7">
        <v>4.0</v>
      </c>
      <c r="J2" s="7">
        <v>4.0</v>
      </c>
      <c r="K2" s="17">
        <f t="shared" ref="K2:K101" si="1">AVERAGE(B2:J2)</f>
        <v>3.777777778</v>
      </c>
      <c r="L2" s="17">
        <f t="shared" ref="L2:L101" si="2">SUM(B2:J2)</f>
        <v>34</v>
      </c>
    </row>
    <row r="3">
      <c r="A3" s="14" t="str">
        <f>IFERROR(__xludf.DUMMYFUNCTION("""COMPUTED_VALUE"""),"Bea Jose")</f>
        <v>Bea Jose</v>
      </c>
      <c r="B3" s="7">
        <v>3.0</v>
      </c>
      <c r="C3" s="7">
        <v>4.0</v>
      </c>
      <c r="D3" s="7">
        <v>5.0</v>
      </c>
      <c r="E3" s="7">
        <v>4.0</v>
      </c>
      <c r="F3" s="7">
        <v>2.0</v>
      </c>
      <c r="G3" s="7">
        <v>3.0</v>
      </c>
      <c r="H3" s="7">
        <v>4.0</v>
      </c>
      <c r="I3" s="7">
        <v>4.0</v>
      </c>
      <c r="J3" s="7">
        <v>4.0</v>
      </c>
      <c r="K3" s="17">
        <f t="shared" si="1"/>
        <v>3.666666667</v>
      </c>
      <c r="L3" s="17">
        <f t="shared" si="2"/>
        <v>33</v>
      </c>
    </row>
    <row r="4">
      <c r="A4" s="14" t="str">
        <f>IFERROR(__xludf.DUMMYFUNCTION("""COMPUTED_VALUE"""),"Julia Nevares")</f>
        <v>Julia Nevares</v>
      </c>
      <c r="B4" s="7">
        <v>3.0</v>
      </c>
      <c r="C4" s="7">
        <v>5.0</v>
      </c>
      <c r="D4" s="7">
        <v>5.0</v>
      </c>
      <c r="E4" s="7">
        <v>5.0</v>
      </c>
      <c r="F4" s="7">
        <v>3.0</v>
      </c>
      <c r="G4" s="7">
        <v>3.0</v>
      </c>
      <c r="H4" s="7">
        <v>3.0</v>
      </c>
      <c r="I4" s="7">
        <v>3.0</v>
      </c>
      <c r="J4" s="7">
        <v>1.0</v>
      </c>
      <c r="K4" s="17">
        <f t="shared" si="1"/>
        <v>3.444444444</v>
      </c>
      <c r="L4" s="17">
        <f t="shared" si="2"/>
        <v>31</v>
      </c>
    </row>
    <row r="5">
      <c r="A5" s="14" t="str">
        <f>IFERROR(__xludf.DUMMYFUNCTION("""COMPUTED_VALUE"""),"Martin Ramos")</f>
        <v>Martin Ramos</v>
      </c>
      <c r="B5" s="7">
        <v>5.0</v>
      </c>
      <c r="C5" s="7">
        <v>3.0</v>
      </c>
      <c r="D5" s="7">
        <v>5.0</v>
      </c>
      <c r="E5" s="7">
        <v>3.0</v>
      </c>
      <c r="F5" s="7">
        <v>1.0</v>
      </c>
      <c r="G5" s="7">
        <v>3.0</v>
      </c>
      <c r="H5" s="7">
        <v>3.0</v>
      </c>
      <c r="I5" s="7">
        <v>3.0</v>
      </c>
      <c r="J5" s="7">
        <v>5.0</v>
      </c>
      <c r="K5" s="17">
        <f t="shared" si="1"/>
        <v>3.444444444</v>
      </c>
      <c r="L5" s="17">
        <f t="shared" si="2"/>
        <v>31</v>
      </c>
    </row>
    <row r="6">
      <c r="A6" s="14" t="str">
        <f>IFERROR(__xludf.DUMMYFUNCTION("""COMPUTED_VALUE"""),"Kirsten Segui")</f>
        <v>Kirsten Segui</v>
      </c>
      <c r="B6" s="7">
        <v>1.0</v>
      </c>
      <c r="C6" s="7">
        <v>3.0</v>
      </c>
      <c r="D6" s="7">
        <v>5.0</v>
      </c>
      <c r="E6" s="7">
        <v>5.0</v>
      </c>
      <c r="F6" s="7">
        <v>1.0</v>
      </c>
      <c r="G6" s="7">
        <v>2.0</v>
      </c>
      <c r="H6" s="7">
        <v>4.0</v>
      </c>
      <c r="I6" s="7">
        <v>4.0</v>
      </c>
      <c r="J6" s="7">
        <v>4.0</v>
      </c>
      <c r="K6" s="17">
        <f t="shared" si="1"/>
        <v>3.222222222</v>
      </c>
      <c r="L6" s="17">
        <f t="shared" si="2"/>
        <v>29</v>
      </c>
    </row>
    <row r="7">
      <c r="A7" s="14" t="str">
        <f>IFERROR(__xludf.DUMMYFUNCTION("""COMPUTED_VALUE"""),"Therese Paps")</f>
        <v>Therese Paps</v>
      </c>
      <c r="B7" s="7">
        <v>2.0</v>
      </c>
      <c r="C7" s="7">
        <v>4.0</v>
      </c>
      <c r="D7" s="7">
        <v>5.0</v>
      </c>
      <c r="E7" s="7">
        <v>4.0</v>
      </c>
      <c r="F7" s="7">
        <v>2.0</v>
      </c>
      <c r="G7" s="7">
        <v>4.0</v>
      </c>
      <c r="H7" s="7">
        <v>5.0</v>
      </c>
      <c r="I7" s="7">
        <v>4.0</v>
      </c>
      <c r="J7" s="7">
        <v>4.0</v>
      </c>
      <c r="K7" s="17">
        <f t="shared" si="1"/>
        <v>3.777777778</v>
      </c>
      <c r="L7" s="17">
        <f t="shared" si="2"/>
        <v>34</v>
      </c>
    </row>
    <row r="8">
      <c r="A8" s="14" t="str">
        <f>IFERROR(__xludf.DUMMYFUNCTION("""COMPUTED_VALUE"""),"Joaquin Alfonso R. Pelea")</f>
        <v>Joaquin Alfonso R. Pelea</v>
      </c>
      <c r="B8" s="7">
        <v>2.0</v>
      </c>
      <c r="C8" s="7">
        <v>4.0</v>
      </c>
      <c r="D8" s="7">
        <v>5.0</v>
      </c>
      <c r="E8" s="7">
        <v>5.0</v>
      </c>
      <c r="F8" s="7">
        <v>4.0</v>
      </c>
      <c r="G8" s="7">
        <v>3.0</v>
      </c>
      <c r="H8" s="7">
        <v>4.0</v>
      </c>
      <c r="I8" s="7">
        <v>5.0</v>
      </c>
      <c r="J8" s="7">
        <v>3.0</v>
      </c>
      <c r="K8" s="17">
        <f t="shared" si="1"/>
        <v>3.888888889</v>
      </c>
      <c r="L8" s="17">
        <f t="shared" si="2"/>
        <v>35</v>
      </c>
    </row>
    <row r="9">
      <c r="A9" s="14" t="str">
        <f>IFERROR(__xludf.DUMMYFUNCTION("""COMPUTED_VALUE"""),"Audrey Cabrera")</f>
        <v>Audrey Cabrera</v>
      </c>
      <c r="B9" s="7">
        <v>2.0</v>
      </c>
      <c r="C9" s="7">
        <v>3.0</v>
      </c>
      <c r="D9" s="7">
        <v>5.0</v>
      </c>
      <c r="E9" s="7">
        <v>5.0</v>
      </c>
      <c r="F9" s="7">
        <v>4.0</v>
      </c>
      <c r="G9" s="7">
        <v>3.0</v>
      </c>
      <c r="H9" s="7">
        <v>4.0</v>
      </c>
      <c r="I9" s="7">
        <v>5.0</v>
      </c>
      <c r="J9" s="7">
        <v>4.0</v>
      </c>
      <c r="K9" s="17">
        <f t="shared" si="1"/>
        <v>3.888888889</v>
      </c>
      <c r="L9" s="17">
        <f t="shared" si="2"/>
        <v>35</v>
      </c>
    </row>
    <row r="10">
      <c r="A10" s="14" t="str">
        <f>IFERROR(__xludf.DUMMYFUNCTION("""COMPUTED_VALUE"""),"Jino Villariba ")</f>
        <v>Jino Villariba </v>
      </c>
      <c r="B10" s="7">
        <v>5.0</v>
      </c>
      <c r="C10" s="7">
        <v>5.0</v>
      </c>
      <c r="D10" s="7">
        <v>5.0</v>
      </c>
      <c r="E10" s="7">
        <v>5.0</v>
      </c>
      <c r="F10" s="7">
        <v>1.0</v>
      </c>
      <c r="G10" s="7">
        <v>5.0</v>
      </c>
      <c r="H10" s="7">
        <v>3.0</v>
      </c>
      <c r="I10" s="7">
        <v>4.0</v>
      </c>
      <c r="J10" s="7">
        <v>5.0</v>
      </c>
      <c r="K10" s="17">
        <f t="shared" si="1"/>
        <v>4.222222222</v>
      </c>
      <c r="L10" s="17">
        <f t="shared" si="2"/>
        <v>38</v>
      </c>
    </row>
    <row r="11">
      <c r="A11" s="14" t="str">
        <f>IFERROR(__xludf.DUMMYFUNCTION("""COMPUTED_VALUE"""),"Therese Ybañez")</f>
        <v>Therese Ybañez</v>
      </c>
      <c r="B11" s="7">
        <v>3.0</v>
      </c>
      <c r="C11" s="7">
        <v>4.0</v>
      </c>
      <c r="D11" s="7">
        <v>5.0</v>
      </c>
      <c r="E11" s="7">
        <v>4.0</v>
      </c>
      <c r="F11" s="7">
        <v>2.0</v>
      </c>
      <c r="G11" s="7">
        <v>4.0</v>
      </c>
      <c r="H11" s="7">
        <v>4.0</v>
      </c>
      <c r="I11" s="7">
        <v>4.0</v>
      </c>
      <c r="J11" s="7">
        <v>5.0</v>
      </c>
      <c r="K11" s="17">
        <f t="shared" si="1"/>
        <v>3.888888889</v>
      </c>
      <c r="L11" s="17">
        <f t="shared" si="2"/>
        <v>35</v>
      </c>
    </row>
    <row r="12">
      <c r="A12" s="14" t="str">
        <f>IFERROR(__xludf.DUMMYFUNCTION("""COMPUTED_VALUE"""),"Tz")</f>
        <v>Tz</v>
      </c>
      <c r="B12" s="7">
        <v>4.0</v>
      </c>
      <c r="C12" s="7">
        <v>4.0</v>
      </c>
      <c r="D12" s="7">
        <v>5.0</v>
      </c>
      <c r="E12" s="7">
        <v>5.0</v>
      </c>
      <c r="F12" s="7">
        <v>2.0</v>
      </c>
      <c r="G12" s="7">
        <v>3.0</v>
      </c>
      <c r="H12" s="7">
        <v>4.0</v>
      </c>
      <c r="I12" s="7">
        <v>5.0</v>
      </c>
      <c r="J12" s="7">
        <v>4.0</v>
      </c>
      <c r="K12" s="17">
        <f t="shared" si="1"/>
        <v>4</v>
      </c>
      <c r="L12" s="17">
        <f t="shared" si="2"/>
        <v>36</v>
      </c>
    </row>
    <row r="13">
      <c r="A13" s="14" t="str">
        <f>IFERROR(__xludf.DUMMYFUNCTION("""COMPUTED_VALUE"""),"Justin Cortes")</f>
        <v>Justin Cortes</v>
      </c>
      <c r="B13" s="7">
        <v>4.0</v>
      </c>
      <c r="C13" s="7">
        <v>3.0</v>
      </c>
      <c r="D13" s="7">
        <v>5.0</v>
      </c>
      <c r="E13" s="7">
        <v>5.0</v>
      </c>
      <c r="F13" s="7">
        <v>1.0</v>
      </c>
      <c r="G13" s="7">
        <v>2.0</v>
      </c>
      <c r="H13" s="7">
        <v>4.0</v>
      </c>
      <c r="I13" s="7">
        <v>5.0</v>
      </c>
      <c r="J13" s="7">
        <v>5.0</v>
      </c>
      <c r="K13" s="17">
        <f t="shared" si="1"/>
        <v>3.777777778</v>
      </c>
      <c r="L13" s="17">
        <f t="shared" si="2"/>
        <v>34</v>
      </c>
    </row>
    <row r="14">
      <c r="A14" s="14" t="str">
        <f>IFERROR(__xludf.DUMMYFUNCTION("""COMPUTED_VALUE"""),"Jacob Reyes")</f>
        <v>Jacob Reyes</v>
      </c>
      <c r="B14" s="7">
        <v>2.0</v>
      </c>
      <c r="C14" s="7">
        <v>2.0</v>
      </c>
      <c r="D14" s="7">
        <v>5.0</v>
      </c>
      <c r="E14" s="7">
        <v>5.0</v>
      </c>
      <c r="F14" s="7">
        <v>2.0</v>
      </c>
      <c r="G14" s="7">
        <v>2.0</v>
      </c>
      <c r="H14" s="7">
        <v>4.0</v>
      </c>
      <c r="I14" s="7">
        <v>4.0</v>
      </c>
      <c r="J14" s="7">
        <v>4.0</v>
      </c>
      <c r="K14" s="17">
        <f t="shared" si="1"/>
        <v>3.333333333</v>
      </c>
      <c r="L14" s="17">
        <f t="shared" si="2"/>
        <v>30</v>
      </c>
    </row>
    <row r="15">
      <c r="A15" s="14" t="str">
        <f>IFERROR(__xludf.DUMMYFUNCTION("""COMPUTED_VALUE"""),"Sam Francisco ")</f>
        <v>Sam Francisco </v>
      </c>
      <c r="B15" s="7">
        <v>2.0</v>
      </c>
      <c r="C15" s="7">
        <v>5.0</v>
      </c>
      <c r="D15" s="7">
        <v>5.0</v>
      </c>
      <c r="E15" s="7">
        <v>5.0</v>
      </c>
      <c r="F15" s="7">
        <v>4.0</v>
      </c>
      <c r="G15" s="7">
        <v>5.0</v>
      </c>
      <c r="H15" s="7">
        <v>5.0</v>
      </c>
      <c r="I15" s="7">
        <v>5.0</v>
      </c>
      <c r="J15" s="7">
        <v>5.0</v>
      </c>
      <c r="K15" s="17">
        <f t="shared" si="1"/>
        <v>4.555555556</v>
      </c>
      <c r="L15" s="17">
        <f t="shared" si="2"/>
        <v>41</v>
      </c>
    </row>
    <row r="16">
      <c r="A16" s="14" t="str">
        <f>IFERROR(__xludf.DUMMYFUNCTION("""COMPUTED_VALUE"""),"Bea U")</f>
        <v>Bea U</v>
      </c>
      <c r="B16" s="7">
        <v>2.0</v>
      </c>
      <c r="C16" s="7">
        <v>2.0</v>
      </c>
      <c r="D16" s="7">
        <v>5.0</v>
      </c>
      <c r="E16" s="7">
        <v>5.0</v>
      </c>
      <c r="F16" s="7">
        <v>1.0</v>
      </c>
      <c r="G16" s="7">
        <v>2.0</v>
      </c>
      <c r="H16" s="7">
        <v>4.0</v>
      </c>
      <c r="I16" s="7">
        <v>4.0</v>
      </c>
      <c r="J16" s="7">
        <v>3.0</v>
      </c>
      <c r="K16" s="17">
        <f t="shared" si="1"/>
        <v>3.111111111</v>
      </c>
      <c r="L16" s="17">
        <f t="shared" si="2"/>
        <v>28</v>
      </c>
    </row>
    <row r="17">
      <c r="A17" s="14" t="str">
        <f>IFERROR(__xludf.DUMMYFUNCTION("""COMPUTED_VALUE"""),"Keith Yao")</f>
        <v>Keith Yao</v>
      </c>
      <c r="B17" s="7">
        <v>5.0</v>
      </c>
      <c r="C17" s="7">
        <v>5.0</v>
      </c>
      <c r="D17" s="7">
        <v>5.0</v>
      </c>
      <c r="E17" s="7">
        <v>5.0</v>
      </c>
      <c r="F17" s="7">
        <v>3.0</v>
      </c>
      <c r="G17" s="7">
        <v>3.0</v>
      </c>
      <c r="H17" s="7">
        <v>4.0</v>
      </c>
      <c r="I17" s="7">
        <v>5.0</v>
      </c>
      <c r="J17" s="7">
        <v>5.0</v>
      </c>
      <c r="K17" s="17">
        <f t="shared" si="1"/>
        <v>4.444444444</v>
      </c>
      <c r="L17" s="17">
        <f t="shared" si="2"/>
        <v>40</v>
      </c>
    </row>
    <row r="18">
      <c r="A18" s="14" t="str">
        <f>IFERROR(__xludf.DUMMYFUNCTION("""COMPUTED_VALUE"""),"Andrea Gajisan")</f>
        <v>Andrea Gajisan</v>
      </c>
      <c r="B18" s="7">
        <v>5.0</v>
      </c>
      <c r="C18" s="7">
        <v>2.0</v>
      </c>
      <c r="D18" s="7">
        <v>5.0</v>
      </c>
      <c r="E18" s="7">
        <v>5.0</v>
      </c>
      <c r="F18" s="7">
        <v>1.0</v>
      </c>
      <c r="G18" s="7">
        <v>2.0</v>
      </c>
      <c r="H18" s="7">
        <v>3.0</v>
      </c>
      <c r="I18" s="7">
        <v>2.0</v>
      </c>
      <c r="J18" s="7">
        <v>4.0</v>
      </c>
      <c r="K18" s="17">
        <f t="shared" si="1"/>
        <v>3.222222222</v>
      </c>
      <c r="L18" s="17">
        <f t="shared" si="2"/>
        <v>29</v>
      </c>
    </row>
    <row r="19">
      <c r="A19" s="14" t="str">
        <f>IFERROR(__xludf.DUMMYFUNCTION("""COMPUTED_VALUE"""),"LIND DANIELLE PORTES BILWAYEN")</f>
        <v>LIND DANIELLE PORTES BILWAYEN</v>
      </c>
      <c r="B19" s="7">
        <v>2.0</v>
      </c>
      <c r="C19" s="7">
        <v>3.0</v>
      </c>
      <c r="D19" s="7">
        <v>5.0</v>
      </c>
      <c r="E19" s="7">
        <v>5.0</v>
      </c>
      <c r="F19" s="7">
        <v>2.0</v>
      </c>
      <c r="G19" s="7">
        <v>2.0</v>
      </c>
      <c r="H19" s="7">
        <v>4.0</v>
      </c>
      <c r="I19" s="7">
        <v>4.0</v>
      </c>
      <c r="J19" s="7">
        <v>4.0</v>
      </c>
      <c r="K19" s="17">
        <f t="shared" si="1"/>
        <v>3.444444444</v>
      </c>
      <c r="L19" s="17">
        <f t="shared" si="2"/>
        <v>31</v>
      </c>
    </row>
    <row r="20">
      <c r="A20" s="14" t="str">
        <f>IFERROR(__xludf.DUMMYFUNCTION("""COMPUTED_VALUE"""),"Melissa M. Luzuriaga")</f>
        <v>Melissa M. Luzuriaga</v>
      </c>
      <c r="B20" s="7">
        <v>4.0</v>
      </c>
      <c r="C20" s="7">
        <v>4.0</v>
      </c>
      <c r="D20" s="7">
        <v>5.0</v>
      </c>
      <c r="E20" s="7">
        <v>4.0</v>
      </c>
      <c r="F20" s="7">
        <v>1.0</v>
      </c>
      <c r="G20" s="7">
        <v>3.0</v>
      </c>
      <c r="H20" s="7">
        <v>4.0</v>
      </c>
      <c r="I20" s="7">
        <v>4.0</v>
      </c>
      <c r="J20" s="7">
        <v>4.0</v>
      </c>
      <c r="K20" s="17">
        <f t="shared" si="1"/>
        <v>3.666666667</v>
      </c>
      <c r="L20" s="17">
        <f t="shared" si="2"/>
        <v>33</v>
      </c>
    </row>
    <row r="21">
      <c r="A21" s="14" t="str">
        <f>IFERROR(__xludf.DUMMYFUNCTION("""COMPUTED_VALUE"""),"Eddie Miyao")</f>
        <v>Eddie Miyao</v>
      </c>
      <c r="B21" s="7">
        <v>3.0</v>
      </c>
      <c r="C21" s="7">
        <v>5.0</v>
      </c>
      <c r="D21" s="7">
        <v>5.0</v>
      </c>
      <c r="E21" s="7">
        <v>5.0</v>
      </c>
      <c r="F21" s="7">
        <v>4.0</v>
      </c>
      <c r="G21" s="7">
        <v>4.0</v>
      </c>
      <c r="H21" s="7">
        <v>5.0</v>
      </c>
      <c r="I21" s="7">
        <v>5.0</v>
      </c>
      <c r="J21" s="7">
        <v>4.0</v>
      </c>
      <c r="K21" s="17">
        <f t="shared" si="1"/>
        <v>4.444444444</v>
      </c>
      <c r="L21" s="17">
        <f t="shared" si="2"/>
        <v>40</v>
      </c>
    </row>
    <row r="22">
      <c r="A22" s="14" t="str">
        <f>IFERROR(__xludf.DUMMYFUNCTION("""COMPUTED_VALUE"""),"ALAIZAH GAIL L. MATIAS")</f>
        <v>ALAIZAH GAIL L. MATIAS</v>
      </c>
      <c r="B22" s="7">
        <v>2.0</v>
      </c>
      <c r="C22" s="7">
        <v>3.0</v>
      </c>
      <c r="D22" s="7">
        <v>2.0</v>
      </c>
      <c r="E22" s="7">
        <v>2.0</v>
      </c>
      <c r="F22" s="7">
        <v>4.0</v>
      </c>
      <c r="G22" s="7">
        <v>4.0</v>
      </c>
      <c r="H22" s="7">
        <v>3.0</v>
      </c>
      <c r="I22" s="7">
        <v>2.0</v>
      </c>
      <c r="J22" s="7">
        <v>3.0</v>
      </c>
      <c r="K22" s="17">
        <f t="shared" si="1"/>
        <v>2.777777778</v>
      </c>
      <c r="L22" s="17">
        <f t="shared" si="2"/>
        <v>25</v>
      </c>
    </row>
    <row r="23">
      <c r="A23" s="14" t="str">
        <f>IFERROR(__xludf.DUMMYFUNCTION("""COMPUTED_VALUE"""),"Sophia Paynor")</f>
        <v>Sophia Paynor</v>
      </c>
      <c r="B23" s="7">
        <v>2.0</v>
      </c>
      <c r="C23" s="7">
        <v>1.0</v>
      </c>
      <c r="D23" s="7">
        <v>3.0</v>
      </c>
      <c r="E23" s="7">
        <v>5.0</v>
      </c>
      <c r="F23" s="7">
        <v>1.0</v>
      </c>
      <c r="G23" s="7">
        <v>2.0</v>
      </c>
      <c r="H23" s="7">
        <v>2.0</v>
      </c>
      <c r="I23" s="7">
        <v>5.0</v>
      </c>
      <c r="J23" s="7">
        <v>5.0</v>
      </c>
      <c r="K23" s="17">
        <f t="shared" si="1"/>
        <v>2.888888889</v>
      </c>
      <c r="L23" s="17">
        <f t="shared" si="2"/>
        <v>26</v>
      </c>
    </row>
    <row r="24">
      <c r="A24" s="14" t="str">
        <f>IFERROR(__xludf.DUMMYFUNCTION("""COMPUTED_VALUE"""),"Antonella P. Ventura")</f>
        <v>Antonella P. Ventura</v>
      </c>
      <c r="B24" s="7">
        <v>3.0</v>
      </c>
      <c r="C24" s="7">
        <v>4.0</v>
      </c>
      <c r="D24" s="7">
        <v>5.0</v>
      </c>
      <c r="E24" s="7">
        <v>4.0</v>
      </c>
      <c r="F24" s="7">
        <v>2.0</v>
      </c>
      <c r="G24" s="7">
        <v>3.0</v>
      </c>
      <c r="H24" s="7">
        <v>4.0</v>
      </c>
      <c r="I24" s="7">
        <v>4.0</v>
      </c>
      <c r="J24" s="7">
        <v>5.0</v>
      </c>
      <c r="K24" s="17">
        <f t="shared" si="1"/>
        <v>3.777777778</v>
      </c>
      <c r="L24" s="17">
        <f t="shared" si="2"/>
        <v>34</v>
      </c>
    </row>
    <row r="25">
      <c r="A25" s="14" t="str">
        <f>IFERROR(__xludf.DUMMYFUNCTION("""COMPUTED_VALUE"""),"Christian Tiu")</f>
        <v>Christian Tiu</v>
      </c>
      <c r="B25" s="7">
        <v>4.0</v>
      </c>
      <c r="C25" s="7">
        <v>5.0</v>
      </c>
      <c r="D25" s="7">
        <v>5.0</v>
      </c>
      <c r="E25" s="7">
        <v>5.0</v>
      </c>
      <c r="F25" s="7">
        <v>5.0</v>
      </c>
      <c r="G25" s="7">
        <v>4.0</v>
      </c>
      <c r="H25" s="7">
        <v>5.0</v>
      </c>
      <c r="I25" s="7">
        <v>5.0</v>
      </c>
      <c r="J25" s="7">
        <v>5.0</v>
      </c>
      <c r="K25" s="17">
        <f t="shared" si="1"/>
        <v>4.777777778</v>
      </c>
      <c r="L25" s="17">
        <f t="shared" si="2"/>
        <v>43</v>
      </c>
    </row>
    <row r="26">
      <c r="A26" s="14" t="str">
        <f>IFERROR(__xludf.DUMMYFUNCTION("""COMPUTED_VALUE"""),"Marie Angeli O. Rondilla")</f>
        <v>Marie Angeli O. Rondilla</v>
      </c>
      <c r="B26" s="7">
        <v>4.0</v>
      </c>
      <c r="C26" s="7">
        <v>5.0</v>
      </c>
      <c r="D26" s="7">
        <v>5.0</v>
      </c>
      <c r="E26" s="7">
        <v>5.0</v>
      </c>
      <c r="F26" s="7">
        <v>4.0</v>
      </c>
      <c r="G26" s="7">
        <v>5.0</v>
      </c>
      <c r="H26" s="7">
        <v>3.0</v>
      </c>
      <c r="I26" s="7">
        <v>4.0</v>
      </c>
      <c r="J26" s="7">
        <v>4.0</v>
      </c>
      <c r="K26" s="17">
        <f t="shared" si="1"/>
        <v>4.333333333</v>
      </c>
      <c r="L26" s="17">
        <f t="shared" si="2"/>
        <v>39</v>
      </c>
    </row>
    <row r="27">
      <c r="A27" s="14" t="str">
        <f>IFERROR(__xludf.DUMMYFUNCTION("""COMPUTED_VALUE"""),"Margaret Macasiray ")</f>
        <v>Margaret Macasiray </v>
      </c>
      <c r="B27" s="7">
        <v>3.0</v>
      </c>
      <c r="C27" s="7">
        <v>2.0</v>
      </c>
      <c r="D27" s="7">
        <v>5.0</v>
      </c>
      <c r="E27" s="7">
        <v>5.0</v>
      </c>
      <c r="F27" s="7">
        <v>1.0</v>
      </c>
      <c r="G27" s="7">
        <v>4.0</v>
      </c>
      <c r="H27" s="7">
        <v>5.0</v>
      </c>
      <c r="I27" s="7">
        <v>5.0</v>
      </c>
      <c r="J27" s="7">
        <v>5.0</v>
      </c>
      <c r="K27" s="17">
        <f t="shared" si="1"/>
        <v>3.888888889</v>
      </c>
      <c r="L27" s="17">
        <f t="shared" si="2"/>
        <v>35</v>
      </c>
    </row>
    <row r="28">
      <c r="A28" s="14" t="str">
        <f>IFERROR(__xludf.DUMMYFUNCTION("""COMPUTED_VALUE"""),"Leila Jasmine P. Gonzales")</f>
        <v>Leila Jasmine P. Gonzales</v>
      </c>
      <c r="B28" s="7">
        <v>2.0</v>
      </c>
      <c r="C28" s="7">
        <v>3.0</v>
      </c>
      <c r="D28" s="7">
        <v>5.0</v>
      </c>
      <c r="E28" s="7">
        <v>5.0</v>
      </c>
      <c r="F28" s="7">
        <v>4.0</v>
      </c>
      <c r="G28" s="7">
        <v>2.0</v>
      </c>
      <c r="H28" s="7">
        <v>4.0</v>
      </c>
      <c r="I28" s="7">
        <v>4.0</v>
      </c>
      <c r="J28" s="7">
        <v>5.0</v>
      </c>
      <c r="K28" s="17">
        <f t="shared" si="1"/>
        <v>3.777777778</v>
      </c>
      <c r="L28" s="17">
        <f t="shared" si="2"/>
        <v>34</v>
      </c>
    </row>
    <row r="29">
      <c r="A29" s="14" t="str">
        <f>IFERROR(__xludf.DUMMYFUNCTION("""COMPUTED_VALUE"""),"Mabel Villanueva")</f>
        <v>Mabel Villanueva</v>
      </c>
      <c r="B29" s="7">
        <v>5.0</v>
      </c>
      <c r="C29" s="7">
        <v>4.0</v>
      </c>
      <c r="D29" s="7">
        <v>5.0</v>
      </c>
      <c r="E29" s="7">
        <v>5.0</v>
      </c>
      <c r="F29" s="7">
        <v>1.0</v>
      </c>
      <c r="G29" s="7">
        <v>4.0</v>
      </c>
      <c r="H29" s="7">
        <v>4.0</v>
      </c>
      <c r="I29" s="7">
        <v>5.0</v>
      </c>
      <c r="J29" s="7">
        <v>4.0</v>
      </c>
      <c r="K29" s="17">
        <f t="shared" si="1"/>
        <v>4.111111111</v>
      </c>
      <c r="L29" s="17">
        <f t="shared" si="2"/>
        <v>37</v>
      </c>
    </row>
    <row r="30">
      <c r="A30" s="14" t="str">
        <f>IFERROR(__xludf.DUMMYFUNCTION("""COMPUTED_VALUE"""),"Joaquin Querido")</f>
        <v>Joaquin Querido</v>
      </c>
      <c r="B30" s="7">
        <v>3.0</v>
      </c>
      <c r="C30" s="7">
        <v>4.0</v>
      </c>
      <c r="D30" s="7">
        <v>5.0</v>
      </c>
      <c r="E30" s="7">
        <v>5.0</v>
      </c>
      <c r="F30" s="7">
        <v>4.0</v>
      </c>
      <c r="G30" s="7">
        <v>5.0</v>
      </c>
      <c r="H30" s="7">
        <v>4.0</v>
      </c>
      <c r="I30" s="7">
        <v>4.0</v>
      </c>
      <c r="J30" s="7">
        <v>5.0</v>
      </c>
      <c r="K30" s="17">
        <f t="shared" si="1"/>
        <v>4.333333333</v>
      </c>
      <c r="L30" s="17">
        <f t="shared" si="2"/>
        <v>39</v>
      </c>
    </row>
    <row r="31">
      <c r="A31" s="14" t="str">
        <f>IFERROR(__xludf.DUMMYFUNCTION("""COMPUTED_VALUE"""),"Gabrielle Belmonte")</f>
        <v>Gabrielle Belmonte</v>
      </c>
      <c r="B31" s="7">
        <v>4.0</v>
      </c>
      <c r="C31" s="7">
        <v>4.0</v>
      </c>
      <c r="D31" s="7">
        <v>5.0</v>
      </c>
      <c r="E31" s="7">
        <v>5.0</v>
      </c>
      <c r="F31" s="7">
        <v>5.0</v>
      </c>
      <c r="G31" s="7">
        <v>3.0</v>
      </c>
      <c r="H31" s="7">
        <v>4.0</v>
      </c>
      <c r="I31" s="7">
        <v>5.0</v>
      </c>
      <c r="J31" s="7">
        <v>3.0</v>
      </c>
      <c r="K31" s="17">
        <f t="shared" si="1"/>
        <v>4.222222222</v>
      </c>
      <c r="L31" s="17">
        <f t="shared" si="2"/>
        <v>38</v>
      </c>
    </row>
    <row r="32">
      <c r="A32" s="14" t="str">
        <f>IFERROR(__xludf.DUMMYFUNCTION("""COMPUTED_VALUE"""),"Skye")</f>
        <v>Skye</v>
      </c>
      <c r="B32" s="7">
        <v>4.0</v>
      </c>
      <c r="C32" s="7">
        <v>3.0</v>
      </c>
      <c r="D32" s="7">
        <v>5.0</v>
      </c>
      <c r="E32" s="7">
        <v>5.0</v>
      </c>
      <c r="F32" s="7">
        <v>1.0</v>
      </c>
      <c r="G32" s="7">
        <v>3.0</v>
      </c>
      <c r="H32" s="7">
        <v>4.0</v>
      </c>
      <c r="I32" s="7">
        <v>4.0</v>
      </c>
      <c r="J32" s="7">
        <v>4.0</v>
      </c>
      <c r="K32" s="17">
        <f t="shared" si="1"/>
        <v>3.666666667</v>
      </c>
      <c r="L32" s="17">
        <f t="shared" si="2"/>
        <v>33</v>
      </c>
    </row>
    <row r="33">
      <c r="A33" s="14" t="str">
        <f>IFERROR(__xludf.DUMMYFUNCTION("""COMPUTED_VALUE"""),"Joaquin de Dios")</f>
        <v>Joaquin de Dios</v>
      </c>
      <c r="B33" s="7">
        <v>4.0</v>
      </c>
      <c r="C33" s="7">
        <v>3.0</v>
      </c>
      <c r="D33" s="7">
        <v>4.0</v>
      </c>
      <c r="E33" s="7">
        <v>4.0</v>
      </c>
      <c r="F33" s="7">
        <v>1.0</v>
      </c>
      <c r="G33" s="7">
        <v>3.0</v>
      </c>
      <c r="H33" s="7">
        <v>4.0</v>
      </c>
      <c r="I33" s="7">
        <v>4.0</v>
      </c>
      <c r="J33" s="7">
        <v>5.0</v>
      </c>
      <c r="K33" s="17">
        <f t="shared" si="1"/>
        <v>3.555555556</v>
      </c>
      <c r="L33" s="17">
        <f t="shared" si="2"/>
        <v>32</v>
      </c>
    </row>
    <row r="34">
      <c r="A34" s="14" t="str">
        <f>IFERROR(__xludf.DUMMYFUNCTION("""COMPUTED_VALUE"""),"Alyanna Abear")</f>
        <v>Alyanna Abear</v>
      </c>
      <c r="B34" s="7">
        <v>1.0</v>
      </c>
      <c r="C34" s="7">
        <v>3.0</v>
      </c>
      <c r="D34" s="7">
        <v>4.0</v>
      </c>
      <c r="E34" s="7">
        <v>4.0</v>
      </c>
      <c r="F34" s="7">
        <v>2.0</v>
      </c>
      <c r="G34" s="7">
        <v>2.0</v>
      </c>
      <c r="H34" s="7">
        <v>4.0</v>
      </c>
      <c r="I34" s="7">
        <v>4.0</v>
      </c>
      <c r="J34" s="7">
        <v>3.0</v>
      </c>
      <c r="K34" s="17">
        <f t="shared" si="1"/>
        <v>3</v>
      </c>
      <c r="L34" s="17">
        <f t="shared" si="2"/>
        <v>27</v>
      </c>
    </row>
    <row r="35">
      <c r="A35" s="14" t="str">
        <f>IFERROR(__xludf.DUMMYFUNCTION("""COMPUTED_VALUE"""),"Rice Brion")</f>
        <v>Rice Brion</v>
      </c>
      <c r="B35" s="7">
        <v>2.0</v>
      </c>
      <c r="C35" s="7">
        <v>4.0</v>
      </c>
      <c r="D35" s="7">
        <v>5.0</v>
      </c>
      <c r="E35" s="7">
        <v>5.0</v>
      </c>
      <c r="F35" s="7">
        <v>4.0</v>
      </c>
      <c r="G35" s="7">
        <v>3.0</v>
      </c>
      <c r="H35" s="7">
        <v>4.0</v>
      </c>
      <c r="I35" s="7">
        <v>4.0</v>
      </c>
      <c r="J35" s="7">
        <v>4.0</v>
      </c>
      <c r="K35" s="17">
        <f t="shared" si="1"/>
        <v>3.888888889</v>
      </c>
      <c r="L35" s="17">
        <f t="shared" si="2"/>
        <v>35</v>
      </c>
    </row>
    <row r="36">
      <c r="A36" s="14" t="str">
        <f>IFERROR(__xludf.DUMMYFUNCTION("""COMPUTED_VALUE"""),"Jessa Tan")</f>
        <v>Jessa Tan</v>
      </c>
      <c r="B36" s="7">
        <v>3.0</v>
      </c>
      <c r="C36" s="7">
        <v>2.0</v>
      </c>
      <c r="D36" s="7">
        <v>4.0</v>
      </c>
      <c r="E36" s="7">
        <v>4.0</v>
      </c>
      <c r="F36" s="7">
        <v>2.0</v>
      </c>
      <c r="G36" s="7">
        <v>1.0</v>
      </c>
      <c r="H36" s="7">
        <v>4.0</v>
      </c>
      <c r="I36" s="7">
        <v>4.0</v>
      </c>
      <c r="J36" s="7">
        <v>4.0</v>
      </c>
      <c r="K36" s="17">
        <f t="shared" si="1"/>
        <v>3.111111111</v>
      </c>
      <c r="L36" s="17">
        <f t="shared" si="2"/>
        <v>28</v>
      </c>
    </row>
    <row r="37">
      <c r="A37" s="14" t="str">
        <f>IFERROR(__xludf.DUMMYFUNCTION("""COMPUTED_VALUE"""),"Alyssa Co")</f>
        <v>Alyssa Co</v>
      </c>
      <c r="B37" s="7">
        <v>4.0</v>
      </c>
      <c r="C37" s="7">
        <v>3.0</v>
      </c>
      <c r="D37" s="7">
        <v>4.0</v>
      </c>
      <c r="E37" s="7">
        <v>5.0</v>
      </c>
      <c r="F37" s="7">
        <v>1.0</v>
      </c>
      <c r="G37" s="7">
        <v>4.0</v>
      </c>
      <c r="H37" s="7">
        <v>5.0</v>
      </c>
      <c r="I37" s="7">
        <v>5.0</v>
      </c>
      <c r="J37" s="7">
        <v>5.0</v>
      </c>
      <c r="K37" s="17">
        <f t="shared" si="1"/>
        <v>4</v>
      </c>
      <c r="L37" s="17">
        <f t="shared" si="2"/>
        <v>36</v>
      </c>
    </row>
    <row r="38">
      <c r="A38" s="14" t="str">
        <f>IFERROR(__xludf.DUMMYFUNCTION("""COMPUTED_VALUE"""),"Kyrene Santos")</f>
        <v>Kyrene Santos</v>
      </c>
      <c r="B38" s="7">
        <v>4.0</v>
      </c>
      <c r="C38" s="7">
        <v>4.0</v>
      </c>
      <c r="D38" s="7">
        <v>5.0</v>
      </c>
      <c r="E38" s="7">
        <v>5.0</v>
      </c>
      <c r="F38" s="7">
        <v>1.0</v>
      </c>
      <c r="G38" s="7">
        <v>1.0</v>
      </c>
      <c r="H38" s="7">
        <v>3.0</v>
      </c>
      <c r="I38" s="7">
        <v>5.0</v>
      </c>
      <c r="J38" s="7">
        <v>5.0</v>
      </c>
      <c r="K38" s="17">
        <f t="shared" si="1"/>
        <v>3.666666667</v>
      </c>
      <c r="L38" s="17">
        <f t="shared" si="2"/>
        <v>33</v>
      </c>
    </row>
    <row r="39">
      <c r="A39" s="14" t="str">
        <f>IFERROR(__xludf.DUMMYFUNCTION("""COMPUTED_VALUE"""),"Grace Chan")</f>
        <v>Grace Chan</v>
      </c>
      <c r="B39" s="7">
        <v>1.0</v>
      </c>
      <c r="C39" s="7">
        <v>2.0</v>
      </c>
      <c r="D39" s="7">
        <v>5.0</v>
      </c>
      <c r="E39" s="7">
        <v>5.0</v>
      </c>
      <c r="F39" s="7">
        <v>3.0</v>
      </c>
      <c r="G39" s="7">
        <v>4.0</v>
      </c>
      <c r="H39" s="7">
        <v>5.0</v>
      </c>
      <c r="I39" s="7">
        <v>5.0</v>
      </c>
      <c r="J39" s="7">
        <v>1.0</v>
      </c>
      <c r="K39" s="17">
        <f t="shared" si="1"/>
        <v>3.444444444</v>
      </c>
      <c r="L39" s="17">
        <f t="shared" si="2"/>
        <v>31</v>
      </c>
    </row>
    <row r="40">
      <c r="A40" s="14" t="str">
        <f>IFERROR(__xludf.DUMMYFUNCTION("""COMPUTED_VALUE"""),"Beatrice Pangandian")</f>
        <v>Beatrice Pangandian</v>
      </c>
      <c r="B40" s="7">
        <v>2.0</v>
      </c>
      <c r="C40" s="7">
        <v>3.0</v>
      </c>
      <c r="D40" s="7">
        <v>5.0</v>
      </c>
      <c r="E40" s="7">
        <v>5.0</v>
      </c>
      <c r="F40" s="7">
        <v>2.0</v>
      </c>
      <c r="G40" s="7">
        <v>4.0</v>
      </c>
      <c r="H40" s="7">
        <v>5.0</v>
      </c>
      <c r="I40" s="7">
        <v>5.0</v>
      </c>
      <c r="J40" s="7">
        <v>5.0</v>
      </c>
      <c r="K40" s="17">
        <f t="shared" si="1"/>
        <v>4</v>
      </c>
      <c r="L40" s="17">
        <f t="shared" si="2"/>
        <v>36</v>
      </c>
    </row>
    <row r="41">
      <c r="A41" s="14" t="str">
        <f>IFERROR(__xludf.DUMMYFUNCTION("""COMPUTED_VALUE"""),"Beatrice Santillan")</f>
        <v>Beatrice Santillan</v>
      </c>
      <c r="B41" s="7">
        <v>5.0</v>
      </c>
      <c r="C41" s="7">
        <v>5.0</v>
      </c>
      <c r="D41" s="7">
        <v>5.0</v>
      </c>
      <c r="E41" s="7">
        <v>5.0</v>
      </c>
      <c r="F41" s="7">
        <v>2.0</v>
      </c>
      <c r="G41" s="7">
        <v>5.0</v>
      </c>
      <c r="H41" s="7">
        <v>5.0</v>
      </c>
      <c r="I41" s="7">
        <v>5.0</v>
      </c>
      <c r="J41" s="7">
        <v>5.0</v>
      </c>
      <c r="K41" s="17">
        <f t="shared" si="1"/>
        <v>4.666666667</v>
      </c>
      <c r="L41" s="17">
        <f t="shared" si="2"/>
        <v>42</v>
      </c>
    </row>
    <row r="42">
      <c r="A42" s="14" t="str">
        <f>IFERROR(__xludf.DUMMYFUNCTION("""COMPUTED_VALUE"""),"Mathieu Zeph Estacion ")</f>
        <v>Mathieu Zeph Estacion </v>
      </c>
      <c r="B42" s="7">
        <v>1.0</v>
      </c>
      <c r="C42" s="7">
        <v>2.0</v>
      </c>
      <c r="D42" s="7">
        <v>5.0</v>
      </c>
      <c r="E42" s="7">
        <v>5.0</v>
      </c>
      <c r="F42" s="7">
        <v>1.0</v>
      </c>
      <c r="G42" s="7">
        <v>1.0</v>
      </c>
      <c r="H42" s="7">
        <v>4.0</v>
      </c>
      <c r="I42" s="7">
        <v>4.0</v>
      </c>
      <c r="J42" s="7">
        <v>2.0</v>
      </c>
      <c r="K42" s="17">
        <f t="shared" si="1"/>
        <v>2.777777778</v>
      </c>
      <c r="L42" s="17">
        <f t="shared" si="2"/>
        <v>25</v>
      </c>
    </row>
    <row r="43">
      <c r="A43" s="14" t="str">
        <f>IFERROR(__xludf.DUMMYFUNCTION("""COMPUTED_VALUE"""),"Andrea Isaac")</f>
        <v>Andrea Isaac</v>
      </c>
      <c r="B43" s="7">
        <v>3.0</v>
      </c>
      <c r="C43" s="7">
        <v>4.0</v>
      </c>
      <c r="D43" s="7">
        <v>4.0</v>
      </c>
      <c r="E43" s="7">
        <v>4.0</v>
      </c>
      <c r="F43" s="7">
        <v>4.0</v>
      </c>
      <c r="G43" s="7">
        <v>3.0</v>
      </c>
      <c r="H43" s="7">
        <v>4.0</v>
      </c>
      <c r="I43" s="7">
        <v>3.0</v>
      </c>
      <c r="J43" s="7">
        <v>4.0</v>
      </c>
      <c r="K43" s="17">
        <f t="shared" si="1"/>
        <v>3.666666667</v>
      </c>
      <c r="L43" s="17">
        <f t="shared" si="2"/>
        <v>33</v>
      </c>
    </row>
    <row r="44">
      <c r="A44" s="14" t="str">
        <f>IFERROR(__xludf.DUMMYFUNCTION("""COMPUTED_VALUE"""),"Martha Olanday ")</f>
        <v>Martha Olanday </v>
      </c>
      <c r="B44" s="7">
        <v>3.0</v>
      </c>
      <c r="C44" s="7">
        <v>4.0</v>
      </c>
      <c r="D44" s="7">
        <v>5.0</v>
      </c>
      <c r="E44" s="7">
        <v>3.0</v>
      </c>
      <c r="F44" s="7">
        <v>4.0</v>
      </c>
      <c r="G44" s="7">
        <v>3.0</v>
      </c>
      <c r="H44" s="7">
        <v>5.0</v>
      </c>
      <c r="I44" s="7">
        <v>5.0</v>
      </c>
      <c r="J44" s="7">
        <v>3.0</v>
      </c>
      <c r="K44" s="17">
        <f t="shared" si="1"/>
        <v>3.888888889</v>
      </c>
      <c r="L44" s="17">
        <f t="shared" si="2"/>
        <v>35</v>
      </c>
    </row>
    <row r="45">
      <c r="A45" s="14" t="str">
        <f>IFERROR(__xludf.DUMMYFUNCTION("""COMPUTED_VALUE"""),"Jeimarson Politico")</f>
        <v>Jeimarson Politico</v>
      </c>
      <c r="B45" s="7">
        <v>1.0</v>
      </c>
      <c r="C45" s="7">
        <v>2.0</v>
      </c>
      <c r="D45" s="7">
        <v>4.0</v>
      </c>
      <c r="E45" s="7">
        <v>5.0</v>
      </c>
      <c r="F45" s="7">
        <v>1.0</v>
      </c>
      <c r="G45" s="7">
        <v>2.0</v>
      </c>
      <c r="H45" s="7">
        <v>4.0</v>
      </c>
      <c r="I45" s="7">
        <v>4.0</v>
      </c>
      <c r="J45" s="7">
        <v>3.0</v>
      </c>
      <c r="K45" s="17">
        <f t="shared" si="1"/>
        <v>2.888888889</v>
      </c>
      <c r="L45" s="17">
        <f t="shared" si="2"/>
        <v>26</v>
      </c>
    </row>
    <row r="46">
      <c r="A46" s="14" t="str">
        <f>IFERROR(__xludf.DUMMYFUNCTION("""COMPUTED_VALUE"""),"Sophia Ong :3")</f>
        <v>Sophia Ong :3</v>
      </c>
      <c r="B46" s="7">
        <v>2.0</v>
      </c>
      <c r="C46" s="7">
        <v>4.0</v>
      </c>
      <c r="D46" s="7">
        <v>5.0</v>
      </c>
      <c r="E46" s="7">
        <v>4.0</v>
      </c>
      <c r="F46" s="7">
        <v>3.0</v>
      </c>
      <c r="G46" s="7">
        <v>4.0</v>
      </c>
      <c r="H46" s="7">
        <v>4.0</v>
      </c>
      <c r="I46" s="7">
        <v>5.0</v>
      </c>
      <c r="J46" s="7">
        <v>5.0</v>
      </c>
      <c r="K46" s="17">
        <f t="shared" si="1"/>
        <v>4</v>
      </c>
      <c r="L46" s="17">
        <f t="shared" si="2"/>
        <v>36</v>
      </c>
    </row>
    <row r="47">
      <c r="A47" s="14" t="str">
        <f>IFERROR(__xludf.DUMMYFUNCTION("""COMPUTED_VALUE"""),"Ashley Cruz")</f>
        <v>Ashley Cruz</v>
      </c>
      <c r="B47" s="7">
        <v>2.0</v>
      </c>
      <c r="C47" s="7">
        <v>3.0</v>
      </c>
      <c r="D47" s="7">
        <v>5.0</v>
      </c>
      <c r="E47" s="7">
        <v>5.0</v>
      </c>
      <c r="F47" s="7">
        <v>1.0</v>
      </c>
      <c r="G47" s="7">
        <v>2.0</v>
      </c>
      <c r="H47" s="7">
        <v>3.0</v>
      </c>
      <c r="I47" s="7">
        <v>4.0</v>
      </c>
      <c r="J47" s="7">
        <v>4.0</v>
      </c>
      <c r="K47" s="17">
        <f t="shared" si="1"/>
        <v>3.222222222</v>
      </c>
      <c r="L47" s="17">
        <f t="shared" si="2"/>
        <v>29</v>
      </c>
    </row>
    <row r="48">
      <c r="A48" s="14" t="str">
        <f>IFERROR(__xludf.DUMMYFUNCTION("""COMPUTED_VALUE"""),"Hillary Regalado")</f>
        <v>Hillary Regalado</v>
      </c>
      <c r="B48" s="7">
        <v>3.0</v>
      </c>
      <c r="C48" s="7">
        <v>3.0</v>
      </c>
      <c r="D48" s="7">
        <v>4.0</v>
      </c>
      <c r="E48" s="7">
        <v>5.0</v>
      </c>
      <c r="F48" s="7">
        <v>1.0</v>
      </c>
      <c r="G48" s="7">
        <v>4.0</v>
      </c>
      <c r="H48" s="7">
        <v>5.0</v>
      </c>
      <c r="I48" s="7">
        <v>4.0</v>
      </c>
      <c r="J48" s="7">
        <v>5.0</v>
      </c>
      <c r="K48" s="17">
        <f t="shared" si="1"/>
        <v>3.777777778</v>
      </c>
      <c r="L48" s="17">
        <f t="shared" si="2"/>
        <v>34</v>
      </c>
    </row>
    <row r="49">
      <c r="A49" s="14" t="str">
        <f>IFERROR(__xludf.DUMMYFUNCTION("""COMPUTED_VALUE"""),"Rai Ledda")</f>
        <v>Rai Ledda</v>
      </c>
      <c r="B49" s="7">
        <v>3.0</v>
      </c>
      <c r="C49" s="7">
        <v>3.0</v>
      </c>
      <c r="D49" s="7">
        <v>4.0</v>
      </c>
      <c r="E49" s="7">
        <v>4.0</v>
      </c>
      <c r="F49" s="7">
        <v>4.0</v>
      </c>
      <c r="G49" s="7">
        <v>3.0</v>
      </c>
      <c r="H49" s="7">
        <v>3.0</v>
      </c>
      <c r="I49" s="7">
        <v>4.0</v>
      </c>
      <c r="J49" s="7">
        <v>4.0</v>
      </c>
      <c r="K49" s="17">
        <f t="shared" si="1"/>
        <v>3.555555556</v>
      </c>
      <c r="L49" s="17">
        <f t="shared" si="2"/>
        <v>32</v>
      </c>
    </row>
    <row r="50">
      <c r="A50" s="14" t="str">
        <f>IFERROR(__xludf.DUMMYFUNCTION("""COMPUTED_VALUE"""),"Jeanella P Mangaluz ")</f>
        <v>Jeanella P Mangaluz </v>
      </c>
      <c r="B50" s="7">
        <v>5.0</v>
      </c>
      <c r="C50" s="7">
        <v>4.0</v>
      </c>
      <c r="D50" s="7">
        <v>5.0</v>
      </c>
      <c r="E50" s="7">
        <v>5.0</v>
      </c>
      <c r="F50" s="7">
        <v>1.0</v>
      </c>
      <c r="G50" s="7">
        <v>4.0</v>
      </c>
      <c r="H50" s="7">
        <v>4.0</v>
      </c>
      <c r="I50" s="7">
        <v>4.0</v>
      </c>
      <c r="J50" s="7">
        <v>4.0</v>
      </c>
      <c r="K50" s="17">
        <f t="shared" si="1"/>
        <v>4</v>
      </c>
      <c r="L50" s="17">
        <f t="shared" si="2"/>
        <v>36</v>
      </c>
    </row>
    <row r="51">
      <c r="A51" s="14" t="str">
        <f>IFERROR(__xludf.DUMMYFUNCTION("""COMPUTED_VALUE"""),"Mariana Gardoce")</f>
        <v>Mariana Gardoce</v>
      </c>
      <c r="B51" s="7">
        <v>2.0</v>
      </c>
      <c r="C51" s="7">
        <v>2.0</v>
      </c>
      <c r="D51" s="7">
        <v>5.0</v>
      </c>
      <c r="E51" s="7">
        <v>5.0</v>
      </c>
      <c r="F51" s="7">
        <v>1.0</v>
      </c>
      <c r="G51" s="7">
        <v>2.0</v>
      </c>
      <c r="H51" s="7">
        <v>2.0</v>
      </c>
      <c r="I51" s="7">
        <v>4.0</v>
      </c>
      <c r="J51" s="7">
        <v>4.0</v>
      </c>
      <c r="K51" s="17">
        <f t="shared" si="1"/>
        <v>3</v>
      </c>
      <c r="L51" s="17">
        <f t="shared" si="2"/>
        <v>27</v>
      </c>
    </row>
    <row r="52">
      <c r="A52" s="14" t="str">
        <f>IFERROR(__xludf.DUMMYFUNCTION("""COMPUTED_VALUE"""),"Erin Ambulo")</f>
        <v>Erin Ambulo</v>
      </c>
      <c r="B52" s="7">
        <v>4.0</v>
      </c>
      <c r="C52" s="7">
        <v>5.0</v>
      </c>
      <c r="D52" s="7">
        <v>5.0</v>
      </c>
      <c r="E52" s="7">
        <v>3.0</v>
      </c>
      <c r="F52" s="7">
        <v>1.0</v>
      </c>
      <c r="G52" s="7">
        <v>4.0</v>
      </c>
      <c r="H52" s="7">
        <v>5.0</v>
      </c>
      <c r="I52" s="7">
        <v>5.0</v>
      </c>
      <c r="J52" s="7">
        <v>4.0</v>
      </c>
      <c r="K52" s="17">
        <f t="shared" si="1"/>
        <v>4</v>
      </c>
      <c r="L52" s="17">
        <f t="shared" si="2"/>
        <v>36</v>
      </c>
    </row>
    <row r="53">
      <c r="A53" s="14" t="str">
        <f>IFERROR(__xludf.DUMMYFUNCTION("""COMPUTED_VALUE"""),"Rosemarie Sy")</f>
        <v>Rosemarie Sy</v>
      </c>
      <c r="B53" s="7">
        <v>2.0</v>
      </c>
      <c r="C53" s="7">
        <v>2.0</v>
      </c>
      <c r="D53" s="7">
        <v>5.0</v>
      </c>
      <c r="E53" s="7">
        <v>4.0</v>
      </c>
      <c r="F53" s="7">
        <v>1.0</v>
      </c>
      <c r="G53" s="7">
        <v>3.0</v>
      </c>
      <c r="H53" s="7">
        <v>4.0</v>
      </c>
      <c r="I53" s="7">
        <v>4.0</v>
      </c>
      <c r="J53" s="7">
        <v>4.0</v>
      </c>
      <c r="K53" s="17">
        <f t="shared" si="1"/>
        <v>3.222222222</v>
      </c>
      <c r="L53" s="17">
        <f t="shared" si="2"/>
        <v>29</v>
      </c>
    </row>
    <row r="54">
      <c r="A54" s="14" t="str">
        <f>IFERROR(__xludf.DUMMYFUNCTION("""COMPUTED_VALUE"""),"Andie")</f>
        <v>Andie</v>
      </c>
      <c r="B54" s="7">
        <v>2.0</v>
      </c>
      <c r="C54" s="7">
        <v>1.0</v>
      </c>
      <c r="D54" s="7">
        <v>5.0</v>
      </c>
      <c r="E54" s="7">
        <v>5.0</v>
      </c>
      <c r="F54" s="7">
        <v>1.0</v>
      </c>
      <c r="G54" s="7">
        <v>1.0</v>
      </c>
      <c r="H54" s="7">
        <v>4.0</v>
      </c>
      <c r="I54" s="7">
        <v>5.0</v>
      </c>
      <c r="J54" s="7">
        <v>4.0</v>
      </c>
      <c r="K54" s="17">
        <f t="shared" si="1"/>
        <v>3.111111111</v>
      </c>
      <c r="L54" s="17">
        <f t="shared" si="2"/>
        <v>28</v>
      </c>
    </row>
    <row r="55">
      <c r="A55" s="19" t="str">
        <f>IFERROR(__xludf.DUMMYFUNCTION("""COMPUTED_VALUE"""),"Leslie Joy Gutierrez")</f>
        <v>Leslie Joy Gutierrez</v>
      </c>
      <c r="B55" s="7">
        <v>2.0</v>
      </c>
      <c r="C55" s="7">
        <v>2.0</v>
      </c>
      <c r="D55" s="7">
        <v>4.0</v>
      </c>
      <c r="E55" s="7">
        <v>4.0</v>
      </c>
      <c r="F55" s="7">
        <v>3.0</v>
      </c>
      <c r="G55" s="7">
        <v>3.0</v>
      </c>
      <c r="H55" s="7">
        <v>4.0</v>
      </c>
      <c r="I55" s="7">
        <v>5.0</v>
      </c>
      <c r="J55" s="7">
        <v>4.0</v>
      </c>
      <c r="K55" s="17">
        <f t="shared" si="1"/>
        <v>3.444444444</v>
      </c>
      <c r="L55" s="17">
        <f t="shared" si="2"/>
        <v>31</v>
      </c>
    </row>
    <row r="56">
      <c r="A56" s="19" t="str">
        <f>IFERROR(__xludf.DUMMYFUNCTION("""COMPUTED_VALUE"""),"Stephen Sison")</f>
        <v>Stephen Sison</v>
      </c>
      <c r="B56" s="7">
        <v>3.0</v>
      </c>
      <c r="C56" s="7">
        <v>4.0</v>
      </c>
      <c r="D56" s="7">
        <v>4.0</v>
      </c>
      <c r="E56" s="7">
        <v>5.0</v>
      </c>
      <c r="F56" s="7">
        <v>2.0</v>
      </c>
      <c r="G56" s="7">
        <v>2.0</v>
      </c>
      <c r="H56" s="7">
        <v>4.0</v>
      </c>
      <c r="I56" s="7">
        <v>5.0</v>
      </c>
      <c r="J56" s="7">
        <v>1.0</v>
      </c>
      <c r="K56" s="17">
        <f t="shared" si="1"/>
        <v>3.333333333</v>
      </c>
      <c r="L56" s="17">
        <f t="shared" si="2"/>
        <v>30</v>
      </c>
    </row>
    <row r="57">
      <c r="A57" s="19" t="str">
        <f>IFERROR(__xludf.DUMMYFUNCTION("""COMPUTED_VALUE"""),"Creesian Skeen Villaruel")</f>
        <v>Creesian Skeen Villaruel</v>
      </c>
      <c r="B57" s="7">
        <v>2.0</v>
      </c>
      <c r="C57" s="7">
        <v>2.0</v>
      </c>
      <c r="D57" s="7">
        <v>5.0</v>
      </c>
      <c r="E57" s="7">
        <v>5.0</v>
      </c>
      <c r="F57" s="7">
        <v>3.0</v>
      </c>
      <c r="G57" s="7">
        <v>2.0</v>
      </c>
      <c r="H57" s="7">
        <v>4.0</v>
      </c>
      <c r="I57" s="7">
        <v>4.0</v>
      </c>
      <c r="J57" s="7">
        <v>3.0</v>
      </c>
      <c r="K57" s="17">
        <f t="shared" si="1"/>
        <v>3.333333333</v>
      </c>
      <c r="L57" s="17">
        <f t="shared" si="2"/>
        <v>30</v>
      </c>
    </row>
    <row r="58">
      <c r="A58" s="19" t="str">
        <f>IFERROR(__xludf.DUMMYFUNCTION("""COMPUTED_VALUE"""),"Emilio Anton T. Bello")</f>
        <v>Emilio Anton T. Bello</v>
      </c>
      <c r="B58" s="7">
        <v>2.0</v>
      </c>
      <c r="C58" s="7">
        <v>4.0</v>
      </c>
      <c r="D58" s="7">
        <v>5.0</v>
      </c>
      <c r="E58" s="7">
        <v>4.0</v>
      </c>
      <c r="F58" s="7">
        <v>1.0</v>
      </c>
      <c r="G58" s="7">
        <v>4.0</v>
      </c>
      <c r="H58" s="7">
        <v>4.0</v>
      </c>
      <c r="I58" s="7">
        <v>4.0</v>
      </c>
      <c r="J58" s="7">
        <v>4.0</v>
      </c>
      <c r="K58" s="17">
        <f t="shared" si="1"/>
        <v>3.555555556</v>
      </c>
      <c r="L58" s="17">
        <f t="shared" si="2"/>
        <v>32</v>
      </c>
    </row>
    <row r="59">
      <c r="A59" s="19" t="str">
        <f>IFERROR(__xludf.DUMMYFUNCTION("""COMPUTED_VALUE"""),"Julia Badiola")</f>
        <v>Julia Badiola</v>
      </c>
      <c r="B59" s="7">
        <v>2.0</v>
      </c>
      <c r="C59" s="7">
        <v>4.0</v>
      </c>
      <c r="D59" s="7">
        <v>5.0</v>
      </c>
      <c r="E59" s="7">
        <v>5.0</v>
      </c>
      <c r="F59" s="7">
        <v>4.0</v>
      </c>
      <c r="G59" s="7">
        <v>4.0</v>
      </c>
      <c r="H59" s="7">
        <v>3.0</v>
      </c>
      <c r="I59" s="7">
        <v>5.0</v>
      </c>
      <c r="J59" s="7">
        <v>3.0</v>
      </c>
      <c r="K59" s="17">
        <f t="shared" si="1"/>
        <v>3.888888889</v>
      </c>
      <c r="L59" s="17">
        <f t="shared" si="2"/>
        <v>35</v>
      </c>
    </row>
    <row r="60">
      <c r="A60" s="19" t="str">
        <f>IFERROR(__xludf.DUMMYFUNCTION("""COMPUTED_VALUE"""),"Ella Sario")</f>
        <v>Ella Sario</v>
      </c>
      <c r="B60" s="7">
        <v>4.0</v>
      </c>
      <c r="C60" s="7">
        <v>4.0</v>
      </c>
      <c r="D60" s="7">
        <v>5.0</v>
      </c>
      <c r="E60" s="7">
        <v>4.0</v>
      </c>
      <c r="F60" s="7">
        <v>1.0</v>
      </c>
      <c r="G60" s="7">
        <v>3.0</v>
      </c>
      <c r="H60" s="7">
        <v>4.0</v>
      </c>
      <c r="I60" s="7">
        <v>4.0</v>
      </c>
      <c r="J60" s="7">
        <v>3.0</v>
      </c>
      <c r="K60" s="17">
        <f t="shared" si="1"/>
        <v>3.555555556</v>
      </c>
      <c r="L60" s="17">
        <f t="shared" si="2"/>
        <v>32</v>
      </c>
    </row>
    <row r="61">
      <c r="A61" s="19" t="str">
        <f>IFERROR(__xludf.DUMMYFUNCTION("""COMPUTED_VALUE"""),"Dana Salvador")</f>
        <v>Dana Salvador</v>
      </c>
      <c r="B61" s="7">
        <v>5.0</v>
      </c>
      <c r="C61" s="7">
        <v>3.0</v>
      </c>
      <c r="D61" s="7">
        <v>5.0</v>
      </c>
      <c r="E61" s="7">
        <v>4.0</v>
      </c>
      <c r="F61" s="7">
        <v>1.0</v>
      </c>
      <c r="G61" s="7">
        <v>4.0</v>
      </c>
      <c r="H61" s="7">
        <v>5.0</v>
      </c>
      <c r="I61" s="7">
        <v>5.0</v>
      </c>
      <c r="J61" s="7">
        <v>5.0</v>
      </c>
      <c r="K61" s="17">
        <f t="shared" si="1"/>
        <v>4.111111111</v>
      </c>
      <c r="L61" s="17">
        <f t="shared" si="2"/>
        <v>37</v>
      </c>
    </row>
    <row r="62">
      <c r="A62" s="19" t="str">
        <f>IFERROR(__xludf.DUMMYFUNCTION("""COMPUTED_VALUE"""),"Melissa Togle")</f>
        <v>Melissa Togle</v>
      </c>
      <c r="B62" s="7">
        <v>1.0</v>
      </c>
      <c r="C62" s="7">
        <v>5.0</v>
      </c>
      <c r="D62" s="7">
        <v>5.0</v>
      </c>
      <c r="E62" s="7">
        <v>5.0</v>
      </c>
      <c r="F62" s="7">
        <v>1.0</v>
      </c>
      <c r="G62" s="7">
        <v>3.0</v>
      </c>
      <c r="H62" s="7">
        <v>4.0</v>
      </c>
      <c r="I62" s="7">
        <v>5.0</v>
      </c>
      <c r="J62" s="7">
        <v>4.0</v>
      </c>
      <c r="K62" s="17">
        <f t="shared" si="1"/>
        <v>3.666666667</v>
      </c>
      <c r="L62" s="17">
        <f t="shared" si="2"/>
        <v>33</v>
      </c>
    </row>
    <row r="63">
      <c r="A63" s="19" t="str">
        <f>IFERROR(__xludf.DUMMYFUNCTION("""COMPUTED_VALUE"""),"Trisha")</f>
        <v>Trisha</v>
      </c>
      <c r="B63" s="7">
        <v>2.0</v>
      </c>
      <c r="C63" s="7">
        <v>2.0</v>
      </c>
      <c r="D63" s="7">
        <v>5.0</v>
      </c>
      <c r="E63" s="7">
        <v>5.0</v>
      </c>
      <c r="F63" s="7">
        <v>1.0</v>
      </c>
      <c r="G63" s="7">
        <v>3.0</v>
      </c>
      <c r="H63" s="7">
        <v>5.0</v>
      </c>
      <c r="I63" s="7">
        <v>5.0</v>
      </c>
      <c r="J63" s="7">
        <v>3.0</v>
      </c>
      <c r="K63" s="17">
        <f t="shared" si="1"/>
        <v>3.444444444</v>
      </c>
      <c r="L63" s="17">
        <f t="shared" si="2"/>
        <v>31</v>
      </c>
    </row>
    <row r="64">
      <c r="A64" s="19" t="str">
        <f>IFERROR(__xludf.DUMMYFUNCTION("""COMPUTED_VALUE"""),"Jerry Jerald")</f>
        <v>Jerry Jerald</v>
      </c>
      <c r="B64" s="7">
        <v>3.0</v>
      </c>
      <c r="C64" s="7">
        <v>4.0</v>
      </c>
      <c r="D64" s="7">
        <v>5.0</v>
      </c>
      <c r="E64" s="7">
        <v>5.0</v>
      </c>
      <c r="F64" s="7">
        <v>2.0</v>
      </c>
      <c r="G64" s="7">
        <v>3.0</v>
      </c>
      <c r="H64" s="7">
        <v>5.0</v>
      </c>
      <c r="I64" s="7">
        <v>5.0</v>
      </c>
      <c r="J64" s="7">
        <v>3.0</v>
      </c>
      <c r="K64" s="17">
        <f t="shared" si="1"/>
        <v>3.888888889</v>
      </c>
      <c r="L64" s="17">
        <f t="shared" si="2"/>
        <v>35</v>
      </c>
    </row>
    <row r="65">
      <c r="A65" s="19" t="str">
        <f>IFERROR(__xludf.DUMMYFUNCTION("""COMPUTED_VALUE"""),"Pierre Matthews Delos reyes ")</f>
        <v>Pierre Matthews Delos reyes </v>
      </c>
      <c r="B65" s="7">
        <v>3.0</v>
      </c>
      <c r="C65" s="7">
        <v>3.0</v>
      </c>
      <c r="D65" s="7">
        <v>4.0</v>
      </c>
      <c r="E65" s="7">
        <v>4.0</v>
      </c>
      <c r="F65" s="7">
        <v>2.0</v>
      </c>
      <c r="G65" s="7">
        <v>2.0</v>
      </c>
      <c r="H65" s="7">
        <v>3.0</v>
      </c>
      <c r="I65" s="7">
        <v>4.0</v>
      </c>
      <c r="J65" s="7">
        <v>4.0</v>
      </c>
      <c r="K65" s="17">
        <f t="shared" si="1"/>
        <v>3.222222222</v>
      </c>
      <c r="L65" s="17">
        <f t="shared" si="2"/>
        <v>29</v>
      </c>
    </row>
    <row r="66">
      <c r="A66" s="19" t="str">
        <f>IFERROR(__xludf.DUMMYFUNCTION("""COMPUTED_VALUE"""),"Ivan Murray D Solimen")</f>
        <v>Ivan Murray D Solimen</v>
      </c>
      <c r="B66" s="18">
        <f>IFERROR(__xludf.DUMMYFUNCTION("IMPORTRANGE(""https://docs.google.com/spreadsheets/d/1lKPaQGUu6PjrJXf-ZQFt7O-rPfdo4cQGZ8e_vXaoXuM/edit?resourcekey#gid=725040286"",""RESPONSES!V66:V101"")"),2.0)</f>
        <v>2</v>
      </c>
      <c r="C66" s="9">
        <f>IFERROR(__xludf.DUMMYFUNCTION("IMPORTRANGE(""https://docs.google.com/spreadsheets/d/1lKPaQGUu6PjrJXf-ZQFt7O-rPfdo4cQGZ8e_vXaoXuM/edit?resourcekey#gid=725040286"",""RESPONSES!W66:W101"")"),3.0)</f>
        <v>3</v>
      </c>
      <c r="D66" s="9">
        <f>IFERROR(__xludf.DUMMYFUNCTION("IMPORTRANGE(""https://docs.google.com/spreadsheets/d/1lKPaQGUu6PjrJXf-ZQFt7O-rPfdo4cQGZ8e_vXaoXuM/edit?resourcekey#gid=725040286"",""RESPONSES!X66:X101"")"),5.0)</f>
        <v>5</v>
      </c>
      <c r="E66" s="9">
        <f>IFERROR(__xludf.DUMMYFUNCTION("IMPORTRANGE(""https://docs.google.com/spreadsheets/d/1lKPaQGUu6PjrJXf-ZQFt7O-rPfdo4cQGZ8e_vXaoXuM/edit?resourcekey#gid=725040286"",""RESPONSES!Y66:Y101"")"),5.0)</f>
        <v>5</v>
      </c>
      <c r="F66" s="18">
        <f>IFERROR(__xludf.DUMMYFUNCTION("IMPORTRANGE(""https://docs.google.com/spreadsheets/d/1lKPaQGUu6PjrJXf-ZQFt7O-rPfdo4cQGZ8e_vXaoXuM/edit?resourcekey#gid=725040286"",""RESPONSES!Z66:Z101"")"),1.0)</f>
        <v>1</v>
      </c>
      <c r="G66" s="18">
        <f>IFERROR(__xludf.DUMMYFUNCTION("IMPORTRANGE(""https://docs.google.com/spreadsheets/d/1lKPaQGUu6PjrJXf-ZQFt7O-rPfdo4cQGZ8e_vXaoXuM/edit?resourcekey#gid=725040286"",""RESPONSES!AA66:AA101"")"),5.0)</f>
        <v>5</v>
      </c>
      <c r="H66" s="9">
        <f>IFERROR(__xludf.DUMMYFUNCTION("IMPORTRANGE(""https://docs.google.com/spreadsheets/d/1lKPaQGUu6PjrJXf-ZQFt7O-rPfdo4cQGZ8e_vXaoXuM/edit?resourcekey#gid=725040286"",""RESPONSES!AB66:AB101"")"),5.0)</f>
        <v>5</v>
      </c>
      <c r="I66" s="9">
        <f>IFERROR(__xludf.DUMMYFUNCTION("IMPORTRANGE(""https://docs.google.com/spreadsheets/d/1lKPaQGUu6PjrJXf-ZQFt7O-rPfdo4cQGZ8e_vXaoXuM/edit?resourcekey#gid=725040286"",""RESPONSES!AC66:AC101"")"),5.0)</f>
        <v>5</v>
      </c>
      <c r="J66" s="9">
        <f>IFERROR(__xludf.DUMMYFUNCTION("IMPORTRANGE(""https://docs.google.com/spreadsheets/d/1lKPaQGUu6PjrJXf-ZQFt7O-rPfdo4cQGZ8e_vXaoXuM/edit?resourcekey#gid=725040286"",""RESPONSES!AD66:AD101"")"),3.0)</f>
        <v>3</v>
      </c>
      <c r="K66" s="17">
        <f t="shared" si="1"/>
        <v>3.777777778</v>
      </c>
      <c r="L66" s="17">
        <f t="shared" si="2"/>
        <v>34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IFERROR(__xludf.DUMMYFUNCTION("""COMPUTED_VALUE"""),2.0)</f>
        <v>2</v>
      </c>
      <c r="C67" s="9">
        <f>IFERROR(__xludf.DUMMYFUNCTION("""COMPUTED_VALUE"""),5.0)</f>
        <v>5</v>
      </c>
      <c r="D67" s="9">
        <f>IFERROR(__xludf.DUMMYFUNCTION("""COMPUTED_VALUE"""),5.0)</f>
        <v>5</v>
      </c>
      <c r="E67" s="9">
        <f>IFERROR(__xludf.DUMMYFUNCTION("""COMPUTED_VALUE"""),5.0)</f>
        <v>5</v>
      </c>
      <c r="F67" s="9">
        <f>IFERROR(__xludf.DUMMYFUNCTION("""COMPUTED_VALUE"""),3.0)</f>
        <v>3</v>
      </c>
      <c r="G67" s="9">
        <f>IFERROR(__xludf.DUMMYFUNCTION("""COMPUTED_VALUE"""),3.0)</f>
        <v>3</v>
      </c>
      <c r="H67" s="9">
        <f>IFERROR(__xludf.DUMMYFUNCTION("""COMPUTED_VALUE"""),4.0)</f>
        <v>4</v>
      </c>
      <c r="I67" s="9">
        <f>IFERROR(__xludf.DUMMYFUNCTION("""COMPUTED_VALUE"""),4.0)</f>
        <v>4</v>
      </c>
      <c r="J67" s="9">
        <f>IFERROR(__xludf.DUMMYFUNCTION("""COMPUTED_VALUE"""),1.0)</f>
        <v>1</v>
      </c>
      <c r="K67" s="17">
        <f t="shared" si="1"/>
        <v>3.555555556</v>
      </c>
      <c r="L67" s="17">
        <f t="shared" si="2"/>
        <v>32</v>
      </c>
    </row>
    <row r="68">
      <c r="A68" s="19" t="str">
        <f>IFERROR(__xludf.DUMMYFUNCTION("""COMPUTED_VALUE"""),"Tom ")</f>
        <v>Tom </v>
      </c>
      <c r="B68" s="9">
        <f>IFERROR(__xludf.DUMMYFUNCTION("""COMPUTED_VALUE"""),4.0)</f>
        <v>4</v>
      </c>
      <c r="C68" s="9">
        <f>IFERROR(__xludf.DUMMYFUNCTION("""COMPUTED_VALUE"""),3.0)</f>
        <v>3</v>
      </c>
      <c r="D68" s="9">
        <f>IFERROR(__xludf.DUMMYFUNCTION("""COMPUTED_VALUE"""),5.0)</f>
        <v>5</v>
      </c>
      <c r="E68" s="9">
        <f>IFERROR(__xludf.DUMMYFUNCTION("""COMPUTED_VALUE"""),5.0)</f>
        <v>5</v>
      </c>
      <c r="F68" s="9">
        <f>IFERROR(__xludf.DUMMYFUNCTION("""COMPUTED_VALUE"""),1.0)</f>
        <v>1</v>
      </c>
      <c r="G68" s="9">
        <f>IFERROR(__xludf.DUMMYFUNCTION("""COMPUTED_VALUE"""),3.0)</f>
        <v>3</v>
      </c>
      <c r="H68" s="9">
        <f>IFERROR(__xludf.DUMMYFUNCTION("""COMPUTED_VALUE"""),2.0)</f>
        <v>2</v>
      </c>
      <c r="I68" s="9">
        <f>IFERROR(__xludf.DUMMYFUNCTION("""COMPUTED_VALUE"""),3.0)</f>
        <v>3</v>
      </c>
      <c r="J68" s="9">
        <f>IFERROR(__xludf.DUMMYFUNCTION("""COMPUTED_VALUE"""),5.0)</f>
        <v>5</v>
      </c>
      <c r="K68" s="17">
        <f t="shared" si="1"/>
        <v>3.444444444</v>
      </c>
      <c r="L68" s="17">
        <f t="shared" si="2"/>
        <v>31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IFERROR(__xludf.DUMMYFUNCTION("""COMPUTED_VALUE"""),2.0)</f>
        <v>2</v>
      </c>
      <c r="C69" s="9">
        <f>IFERROR(__xludf.DUMMYFUNCTION("""COMPUTED_VALUE"""),4.0)</f>
        <v>4</v>
      </c>
      <c r="D69" s="9">
        <f>IFERROR(__xludf.DUMMYFUNCTION("""COMPUTED_VALUE"""),5.0)</f>
        <v>5</v>
      </c>
      <c r="E69" s="9">
        <f>IFERROR(__xludf.DUMMYFUNCTION("""COMPUTED_VALUE"""),5.0)</f>
        <v>5</v>
      </c>
      <c r="F69" s="9">
        <f>IFERROR(__xludf.DUMMYFUNCTION("""COMPUTED_VALUE"""),1.0)</f>
        <v>1</v>
      </c>
      <c r="G69" s="9">
        <f>IFERROR(__xludf.DUMMYFUNCTION("""COMPUTED_VALUE"""),2.0)</f>
        <v>2</v>
      </c>
      <c r="H69" s="9">
        <f>IFERROR(__xludf.DUMMYFUNCTION("""COMPUTED_VALUE"""),2.0)</f>
        <v>2</v>
      </c>
      <c r="I69" s="9">
        <f>IFERROR(__xludf.DUMMYFUNCTION("""COMPUTED_VALUE"""),3.0)</f>
        <v>3</v>
      </c>
      <c r="J69" s="9">
        <f>IFERROR(__xludf.DUMMYFUNCTION("""COMPUTED_VALUE"""),3.0)</f>
        <v>3</v>
      </c>
      <c r="K69" s="17">
        <f t="shared" si="1"/>
        <v>3</v>
      </c>
      <c r="L69" s="17">
        <f t="shared" si="2"/>
        <v>27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IFERROR(__xludf.DUMMYFUNCTION("""COMPUTED_VALUE"""),4.0)</f>
        <v>4</v>
      </c>
      <c r="C70" s="9">
        <f>IFERROR(__xludf.DUMMYFUNCTION("""COMPUTED_VALUE"""),3.0)</f>
        <v>3</v>
      </c>
      <c r="D70" s="9">
        <f>IFERROR(__xludf.DUMMYFUNCTION("""COMPUTED_VALUE"""),5.0)</f>
        <v>5</v>
      </c>
      <c r="E70" s="9">
        <f>IFERROR(__xludf.DUMMYFUNCTION("""COMPUTED_VALUE"""),3.0)</f>
        <v>3</v>
      </c>
      <c r="F70" s="9">
        <f>IFERROR(__xludf.DUMMYFUNCTION("""COMPUTED_VALUE"""),1.0)</f>
        <v>1</v>
      </c>
      <c r="G70" s="9">
        <f>IFERROR(__xludf.DUMMYFUNCTION("""COMPUTED_VALUE"""),3.0)</f>
        <v>3</v>
      </c>
      <c r="H70" s="9">
        <f>IFERROR(__xludf.DUMMYFUNCTION("""COMPUTED_VALUE"""),5.0)</f>
        <v>5</v>
      </c>
      <c r="I70" s="9">
        <f>IFERROR(__xludf.DUMMYFUNCTION("""COMPUTED_VALUE"""),5.0)</f>
        <v>5</v>
      </c>
      <c r="J70" s="9">
        <f>IFERROR(__xludf.DUMMYFUNCTION("""COMPUTED_VALUE"""),5.0)</f>
        <v>5</v>
      </c>
      <c r="K70" s="17">
        <f t="shared" si="1"/>
        <v>3.777777778</v>
      </c>
      <c r="L70" s="17">
        <f t="shared" si="2"/>
        <v>34</v>
      </c>
    </row>
    <row r="71">
      <c r="A71" s="19" t="str">
        <f>IFERROR(__xludf.DUMMYFUNCTION("""COMPUTED_VALUE"""),"Faith")</f>
        <v>Faith</v>
      </c>
      <c r="B71" s="9">
        <f>IFERROR(__xludf.DUMMYFUNCTION("""COMPUTED_VALUE"""),1.0)</f>
        <v>1</v>
      </c>
      <c r="C71" s="9">
        <f>IFERROR(__xludf.DUMMYFUNCTION("""COMPUTED_VALUE"""),3.0)</f>
        <v>3</v>
      </c>
      <c r="D71" s="9">
        <f>IFERROR(__xludf.DUMMYFUNCTION("""COMPUTED_VALUE"""),4.0)</f>
        <v>4</v>
      </c>
      <c r="E71" s="9">
        <f>IFERROR(__xludf.DUMMYFUNCTION("""COMPUTED_VALUE"""),3.0)</f>
        <v>3</v>
      </c>
      <c r="F71" s="9">
        <f>IFERROR(__xludf.DUMMYFUNCTION("""COMPUTED_VALUE"""),1.0)</f>
        <v>1</v>
      </c>
      <c r="G71" s="9">
        <f>IFERROR(__xludf.DUMMYFUNCTION("""COMPUTED_VALUE"""),2.0)</f>
        <v>2</v>
      </c>
      <c r="H71" s="9">
        <f>IFERROR(__xludf.DUMMYFUNCTION("""COMPUTED_VALUE"""),4.0)</f>
        <v>4</v>
      </c>
      <c r="I71" s="9">
        <f>IFERROR(__xludf.DUMMYFUNCTION("""COMPUTED_VALUE"""),3.0)</f>
        <v>3</v>
      </c>
      <c r="J71" s="9">
        <f>IFERROR(__xludf.DUMMYFUNCTION("""COMPUTED_VALUE"""),3.0)</f>
        <v>3</v>
      </c>
      <c r="K71" s="17">
        <f t="shared" si="1"/>
        <v>2.666666667</v>
      </c>
      <c r="L71" s="17">
        <f t="shared" si="2"/>
        <v>24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IFERROR(__xludf.DUMMYFUNCTION("""COMPUTED_VALUE"""),4.0)</f>
        <v>4</v>
      </c>
      <c r="C72" s="9">
        <f>IFERROR(__xludf.DUMMYFUNCTION("""COMPUTED_VALUE"""),5.0)</f>
        <v>5</v>
      </c>
      <c r="D72" s="9">
        <f>IFERROR(__xludf.DUMMYFUNCTION("""COMPUTED_VALUE"""),4.0)</f>
        <v>4</v>
      </c>
      <c r="E72" s="9">
        <f>IFERROR(__xludf.DUMMYFUNCTION("""COMPUTED_VALUE"""),4.0)</f>
        <v>4</v>
      </c>
      <c r="F72" s="9">
        <f>IFERROR(__xludf.DUMMYFUNCTION("""COMPUTED_VALUE"""),1.0)</f>
        <v>1</v>
      </c>
      <c r="G72" s="9">
        <f>IFERROR(__xludf.DUMMYFUNCTION("""COMPUTED_VALUE"""),2.0)</f>
        <v>2</v>
      </c>
      <c r="H72" s="9">
        <f>IFERROR(__xludf.DUMMYFUNCTION("""COMPUTED_VALUE"""),4.0)</f>
        <v>4</v>
      </c>
      <c r="I72" s="9">
        <f>IFERROR(__xludf.DUMMYFUNCTION("""COMPUTED_VALUE"""),3.0)</f>
        <v>3</v>
      </c>
      <c r="J72" s="9">
        <f>IFERROR(__xludf.DUMMYFUNCTION("""COMPUTED_VALUE"""),4.0)</f>
        <v>4</v>
      </c>
      <c r="K72" s="17">
        <f t="shared" si="1"/>
        <v>3.444444444</v>
      </c>
      <c r="L72" s="17">
        <f t="shared" si="2"/>
        <v>31</v>
      </c>
    </row>
    <row r="73">
      <c r="A73" s="19" t="str">
        <f>IFERROR(__xludf.DUMMYFUNCTION("""COMPUTED_VALUE"""),"Robee Ng")</f>
        <v>Robee Ng</v>
      </c>
      <c r="B73" s="9">
        <f>IFERROR(__xludf.DUMMYFUNCTION("""COMPUTED_VALUE"""),3.0)</f>
        <v>3</v>
      </c>
      <c r="C73" s="9">
        <f>IFERROR(__xludf.DUMMYFUNCTION("""COMPUTED_VALUE"""),4.0)</f>
        <v>4</v>
      </c>
      <c r="D73" s="9">
        <f>IFERROR(__xludf.DUMMYFUNCTION("""COMPUTED_VALUE"""),5.0)</f>
        <v>5</v>
      </c>
      <c r="E73" s="9">
        <f>IFERROR(__xludf.DUMMYFUNCTION("""COMPUTED_VALUE"""),5.0)</f>
        <v>5</v>
      </c>
      <c r="F73" s="9">
        <f>IFERROR(__xludf.DUMMYFUNCTION("""COMPUTED_VALUE"""),1.0)</f>
        <v>1</v>
      </c>
      <c r="G73" s="9">
        <f>IFERROR(__xludf.DUMMYFUNCTION("""COMPUTED_VALUE"""),2.0)</f>
        <v>2</v>
      </c>
      <c r="H73" s="9">
        <f>IFERROR(__xludf.DUMMYFUNCTION("""COMPUTED_VALUE"""),5.0)</f>
        <v>5</v>
      </c>
      <c r="I73" s="9">
        <f>IFERROR(__xludf.DUMMYFUNCTION("""COMPUTED_VALUE"""),5.0)</f>
        <v>5</v>
      </c>
      <c r="J73" s="9">
        <f>IFERROR(__xludf.DUMMYFUNCTION("""COMPUTED_VALUE"""),5.0)</f>
        <v>5</v>
      </c>
      <c r="K73" s="17">
        <f t="shared" si="1"/>
        <v>3.888888889</v>
      </c>
      <c r="L73" s="17">
        <f t="shared" si="2"/>
        <v>35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IFERROR(__xludf.DUMMYFUNCTION("""COMPUTED_VALUE"""),4.0)</f>
        <v>4</v>
      </c>
      <c r="C74" s="9">
        <f>IFERROR(__xludf.DUMMYFUNCTION("""COMPUTED_VALUE"""),4.0)</f>
        <v>4</v>
      </c>
      <c r="D74" s="9">
        <f>IFERROR(__xludf.DUMMYFUNCTION("""COMPUTED_VALUE"""),5.0)</f>
        <v>5</v>
      </c>
      <c r="E74" s="9">
        <f>IFERROR(__xludf.DUMMYFUNCTION("""COMPUTED_VALUE"""),5.0)</f>
        <v>5</v>
      </c>
      <c r="F74" s="9">
        <f>IFERROR(__xludf.DUMMYFUNCTION("""COMPUTED_VALUE"""),1.0)</f>
        <v>1</v>
      </c>
      <c r="G74" s="9">
        <f>IFERROR(__xludf.DUMMYFUNCTION("""COMPUTED_VALUE"""),3.0)</f>
        <v>3</v>
      </c>
      <c r="H74" s="9">
        <f>IFERROR(__xludf.DUMMYFUNCTION("""COMPUTED_VALUE"""),4.0)</f>
        <v>4</v>
      </c>
      <c r="I74" s="9">
        <f>IFERROR(__xludf.DUMMYFUNCTION("""COMPUTED_VALUE"""),5.0)</f>
        <v>5</v>
      </c>
      <c r="J74" s="9">
        <f>IFERROR(__xludf.DUMMYFUNCTION("""COMPUTED_VALUE"""),5.0)</f>
        <v>5</v>
      </c>
      <c r="K74" s="17">
        <f t="shared" si="1"/>
        <v>4</v>
      </c>
      <c r="L74" s="17">
        <f t="shared" si="2"/>
        <v>36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IFERROR(__xludf.DUMMYFUNCTION("""COMPUTED_VALUE"""),3.0)</f>
        <v>3</v>
      </c>
      <c r="C75" s="9">
        <f>IFERROR(__xludf.DUMMYFUNCTION("""COMPUTED_VALUE"""),5.0)</f>
        <v>5</v>
      </c>
      <c r="D75" s="9">
        <f>IFERROR(__xludf.DUMMYFUNCTION("""COMPUTED_VALUE"""),5.0)</f>
        <v>5</v>
      </c>
      <c r="E75" s="9">
        <f>IFERROR(__xludf.DUMMYFUNCTION("""COMPUTED_VALUE"""),5.0)</f>
        <v>5</v>
      </c>
      <c r="F75" s="9">
        <f>IFERROR(__xludf.DUMMYFUNCTION("""COMPUTED_VALUE"""),5.0)</f>
        <v>5</v>
      </c>
      <c r="G75" s="9">
        <f>IFERROR(__xludf.DUMMYFUNCTION("""COMPUTED_VALUE"""),2.0)</f>
        <v>2</v>
      </c>
      <c r="H75" s="9">
        <f>IFERROR(__xludf.DUMMYFUNCTION("""COMPUTED_VALUE"""),4.0)</f>
        <v>4</v>
      </c>
      <c r="I75" s="9">
        <f>IFERROR(__xludf.DUMMYFUNCTION("""COMPUTED_VALUE"""),5.0)</f>
        <v>5</v>
      </c>
      <c r="J75" s="9">
        <f>IFERROR(__xludf.DUMMYFUNCTION("""COMPUTED_VALUE"""),3.0)</f>
        <v>3</v>
      </c>
      <c r="K75" s="17">
        <f t="shared" si="1"/>
        <v>4.111111111</v>
      </c>
      <c r="L75" s="17">
        <f t="shared" si="2"/>
        <v>37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IFERROR(__xludf.DUMMYFUNCTION("""COMPUTED_VALUE"""),4.0)</f>
        <v>4</v>
      </c>
      <c r="C76" s="9">
        <f>IFERROR(__xludf.DUMMYFUNCTION("""COMPUTED_VALUE"""),4.0)</f>
        <v>4</v>
      </c>
      <c r="D76" s="9">
        <f>IFERROR(__xludf.DUMMYFUNCTION("""COMPUTED_VALUE"""),4.0)</f>
        <v>4</v>
      </c>
      <c r="E76" s="9">
        <f>IFERROR(__xludf.DUMMYFUNCTION("""COMPUTED_VALUE"""),5.0)</f>
        <v>5</v>
      </c>
      <c r="F76" s="9">
        <f>IFERROR(__xludf.DUMMYFUNCTION("""COMPUTED_VALUE"""),3.0)</f>
        <v>3</v>
      </c>
      <c r="G76" s="9">
        <f>IFERROR(__xludf.DUMMYFUNCTION("""COMPUTED_VALUE"""),4.0)</f>
        <v>4</v>
      </c>
      <c r="H76" s="9">
        <f>IFERROR(__xludf.DUMMYFUNCTION("""COMPUTED_VALUE"""),5.0)</f>
        <v>5</v>
      </c>
      <c r="I76" s="9">
        <f>IFERROR(__xludf.DUMMYFUNCTION("""COMPUTED_VALUE"""),5.0)</f>
        <v>5</v>
      </c>
      <c r="J76" s="9">
        <f>IFERROR(__xludf.DUMMYFUNCTION("""COMPUTED_VALUE"""),3.0)</f>
        <v>3</v>
      </c>
      <c r="K76" s="17">
        <f t="shared" si="1"/>
        <v>4.111111111</v>
      </c>
      <c r="L76" s="17">
        <f t="shared" si="2"/>
        <v>37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IFERROR(__xludf.DUMMYFUNCTION("""COMPUTED_VALUE"""),4.0)</f>
        <v>4</v>
      </c>
      <c r="C77" s="9">
        <f>IFERROR(__xludf.DUMMYFUNCTION("""COMPUTED_VALUE"""),3.0)</f>
        <v>3</v>
      </c>
      <c r="D77" s="9">
        <f>IFERROR(__xludf.DUMMYFUNCTION("""COMPUTED_VALUE"""),4.0)</f>
        <v>4</v>
      </c>
      <c r="E77" s="9">
        <f>IFERROR(__xludf.DUMMYFUNCTION("""COMPUTED_VALUE"""),3.0)</f>
        <v>3</v>
      </c>
      <c r="F77" s="9">
        <f>IFERROR(__xludf.DUMMYFUNCTION("""COMPUTED_VALUE"""),1.0)</f>
        <v>1</v>
      </c>
      <c r="G77" s="9">
        <f>IFERROR(__xludf.DUMMYFUNCTION("""COMPUTED_VALUE"""),3.0)</f>
        <v>3</v>
      </c>
      <c r="H77" s="9">
        <f>IFERROR(__xludf.DUMMYFUNCTION("""COMPUTED_VALUE"""),4.0)</f>
        <v>4</v>
      </c>
      <c r="I77" s="9">
        <f>IFERROR(__xludf.DUMMYFUNCTION("""COMPUTED_VALUE"""),4.0)</f>
        <v>4</v>
      </c>
      <c r="J77" s="9">
        <f>IFERROR(__xludf.DUMMYFUNCTION("""COMPUTED_VALUE"""),2.0)</f>
        <v>2</v>
      </c>
      <c r="K77" s="17">
        <f t="shared" si="1"/>
        <v>3.111111111</v>
      </c>
      <c r="L77" s="17">
        <f t="shared" si="2"/>
        <v>28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IFERROR(__xludf.DUMMYFUNCTION("""COMPUTED_VALUE"""),1.0)</f>
        <v>1</v>
      </c>
      <c r="C78" s="9">
        <f>IFERROR(__xludf.DUMMYFUNCTION("""COMPUTED_VALUE"""),5.0)</f>
        <v>5</v>
      </c>
      <c r="D78" s="9">
        <f>IFERROR(__xludf.DUMMYFUNCTION("""COMPUTED_VALUE"""),5.0)</f>
        <v>5</v>
      </c>
      <c r="E78" s="9">
        <f>IFERROR(__xludf.DUMMYFUNCTION("""COMPUTED_VALUE"""),5.0)</f>
        <v>5</v>
      </c>
      <c r="F78" s="9">
        <f>IFERROR(__xludf.DUMMYFUNCTION("""COMPUTED_VALUE"""),4.0)</f>
        <v>4</v>
      </c>
      <c r="G78" s="9">
        <f>IFERROR(__xludf.DUMMYFUNCTION("""COMPUTED_VALUE"""),4.0)</f>
        <v>4</v>
      </c>
      <c r="H78" s="9">
        <f>IFERROR(__xludf.DUMMYFUNCTION("""COMPUTED_VALUE"""),3.0)</f>
        <v>3</v>
      </c>
      <c r="I78" s="9">
        <f>IFERROR(__xludf.DUMMYFUNCTION("""COMPUTED_VALUE"""),5.0)</f>
        <v>5</v>
      </c>
      <c r="J78" s="9">
        <f>IFERROR(__xludf.DUMMYFUNCTION("""COMPUTED_VALUE"""),4.0)</f>
        <v>4</v>
      </c>
      <c r="K78" s="17">
        <f t="shared" si="1"/>
        <v>4</v>
      </c>
      <c r="L78" s="17">
        <f t="shared" si="2"/>
        <v>36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IFERROR(__xludf.DUMMYFUNCTION("""COMPUTED_VALUE"""),5.0)</f>
        <v>5</v>
      </c>
      <c r="C79" s="9">
        <f>IFERROR(__xludf.DUMMYFUNCTION("""COMPUTED_VALUE"""),5.0)</f>
        <v>5</v>
      </c>
      <c r="D79" s="9">
        <f>IFERROR(__xludf.DUMMYFUNCTION("""COMPUTED_VALUE"""),5.0)</f>
        <v>5</v>
      </c>
      <c r="E79" s="9">
        <f>IFERROR(__xludf.DUMMYFUNCTION("""COMPUTED_VALUE"""),5.0)</f>
        <v>5</v>
      </c>
      <c r="F79" s="9">
        <f>IFERROR(__xludf.DUMMYFUNCTION("""COMPUTED_VALUE"""),1.0)</f>
        <v>1</v>
      </c>
      <c r="G79" s="9">
        <f>IFERROR(__xludf.DUMMYFUNCTION("""COMPUTED_VALUE"""),4.0)</f>
        <v>4</v>
      </c>
      <c r="H79" s="9">
        <f>IFERROR(__xludf.DUMMYFUNCTION("""COMPUTED_VALUE"""),4.0)</f>
        <v>4</v>
      </c>
      <c r="I79" s="9">
        <f>IFERROR(__xludf.DUMMYFUNCTION("""COMPUTED_VALUE"""),3.0)</f>
        <v>3</v>
      </c>
      <c r="J79" s="9">
        <f>IFERROR(__xludf.DUMMYFUNCTION("""COMPUTED_VALUE"""),5.0)</f>
        <v>5</v>
      </c>
      <c r="K79" s="17">
        <f t="shared" si="1"/>
        <v>4.111111111</v>
      </c>
      <c r="L79" s="17">
        <f t="shared" si="2"/>
        <v>37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IFERROR(__xludf.DUMMYFUNCTION("""COMPUTED_VALUE"""),4.0)</f>
        <v>4</v>
      </c>
      <c r="C80" s="9">
        <f>IFERROR(__xludf.DUMMYFUNCTION("""COMPUTED_VALUE"""),3.0)</f>
        <v>3</v>
      </c>
      <c r="D80" s="9">
        <f>IFERROR(__xludf.DUMMYFUNCTION("""COMPUTED_VALUE"""),5.0)</f>
        <v>5</v>
      </c>
      <c r="E80" s="9">
        <f>IFERROR(__xludf.DUMMYFUNCTION("""COMPUTED_VALUE"""),5.0)</f>
        <v>5</v>
      </c>
      <c r="F80" s="9">
        <f>IFERROR(__xludf.DUMMYFUNCTION("""COMPUTED_VALUE"""),4.0)</f>
        <v>4</v>
      </c>
      <c r="G80" s="9">
        <f>IFERROR(__xludf.DUMMYFUNCTION("""COMPUTED_VALUE"""),3.0)</f>
        <v>3</v>
      </c>
      <c r="H80" s="9">
        <f>IFERROR(__xludf.DUMMYFUNCTION("""COMPUTED_VALUE"""),4.0)</f>
        <v>4</v>
      </c>
      <c r="I80" s="9">
        <f>IFERROR(__xludf.DUMMYFUNCTION("""COMPUTED_VALUE"""),5.0)</f>
        <v>5</v>
      </c>
      <c r="J80" s="9">
        <f>IFERROR(__xludf.DUMMYFUNCTION("""COMPUTED_VALUE"""),4.0)</f>
        <v>4</v>
      </c>
      <c r="K80" s="17">
        <f t="shared" si="1"/>
        <v>4.111111111</v>
      </c>
      <c r="L80" s="17">
        <f t="shared" si="2"/>
        <v>37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IFERROR(__xludf.DUMMYFUNCTION("""COMPUTED_VALUE"""),5.0)</f>
        <v>5</v>
      </c>
      <c r="C81" s="9">
        <f>IFERROR(__xludf.DUMMYFUNCTION("""COMPUTED_VALUE"""),4.0)</f>
        <v>4</v>
      </c>
      <c r="D81" s="9">
        <f>IFERROR(__xludf.DUMMYFUNCTION("""COMPUTED_VALUE"""),5.0)</f>
        <v>5</v>
      </c>
      <c r="E81" s="9">
        <f>IFERROR(__xludf.DUMMYFUNCTION("""COMPUTED_VALUE"""),5.0)</f>
        <v>5</v>
      </c>
      <c r="F81" s="9">
        <f>IFERROR(__xludf.DUMMYFUNCTION("""COMPUTED_VALUE"""),4.0)</f>
        <v>4</v>
      </c>
      <c r="G81" s="9">
        <f>IFERROR(__xludf.DUMMYFUNCTION("""COMPUTED_VALUE"""),5.0)</f>
        <v>5</v>
      </c>
      <c r="H81" s="9">
        <f>IFERROR(__xludf.DUMMYFUNCTION("""COMPUTED_VALUE"""),5.0)</f>
        <v>5</v>
      </c>
      <c r="I81" s="9">
        <f>IFERROR(__xludf.DUMMYFUNCTION("""COMPUTED_VALUE"""),2.0)</f>
        <v>2</v>
      </c>
      <c r="J81" s="9">
        <f>IFERROR(__xludf.DUMMYFUNCTION("""COMPUTED_VALUE"""),4.0)</f>
        <v>4</v>
      </c>
      <c r="K81" s="17">
        <f t="shared" si="1"/>
        <v>4.333333333</v>
      </c>
      <c r="L81" s="17">
        <f t="shared" si="2"/>
        <v>39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IFERROR(__xludf.DUMMYFUNCTION("""COMPUTED_VALUE"""),4.0)</f>
        <v>4</v>
      </c>
      <c r="C82" s="9">
        <f>IFERROR(__xludf.DUMMYFUNCTION("""COMPUTED_VALUE"""),5.0)</f>
        <v>5</v>
      </c>
      <c r="D82" s="9">
        <f>IFERROR(__xludf.DUMMYFUNCTION("""COMPUTED_VALUE"""),5.0)</f>
        <v>5</v>
      </c>
      <c r="E82" s="9">
        <f>IFERROR(__xludf.DUMMYFUNCTION("""COMPUTED_VALUE"""),5.0)</f>
        <v>5</v>
      </c>
      <c r="F82" s="9">
        <f>IFERROR(__xludf.DUMMYFUNCTION("""COMPUTED_VALUE"""),1.0)</f>
        <v>1</v>
      </c>
      <c r="G82" s="9">
        <f>IFERROR(__xludf.DUMMYFUNCTION("""COMPUTED_VALUE"""),4.0)</f>
        <v>4</v>
      </c>
      <c r="H82" s="9">
        <f>IFERROR(__xludf.DUMMYFUNCTION("""COMPUTED_VALUE"""),4.0)</f>
        <v>4</v>
      </c>
      <c r="I82" s="9">
        <f>IFERROR(__xludf.DUMMYFUNCTION("""COMPUTED_VALUE"""),4.0)</f>
        <v>4</v>
      </c>
      <c r="J82" s="9">
        <f>IFERROR(__xludf.DUMMYFUNCTION("""COMPUTED_VALUE"""),4.0)</f>
        <v>4</v>
      </c>
      <c r="K82" s="17">
        <f t="shared" si="1"/>
        <v>4</v>
      </c>
      <c r="L82" s="17">
        <f t="shared" si="2"/>
        <v>36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IFERROR(__xludf.DUMMYFUNCTION("""COMPUTED_VALUE"""),3.0)</f>
        <v>3</v>
      </c>
      <c r="C83" s="9">
        <f>IFERROR(__xludf.DUMMYFUNCTION("""COMPUTED_VALUE"""),4.0)</f>
        <v>4</v>
      </c>
      <c r="D83" s="9">
        <f>IFERROR(__xludf.DUMMYFUNCTION("""COMPUTED_VALUE"""),5.0)</f>
        <v>5</v>
      </c>
      <c r="E83" s="9">
        <f>IFERROR(__xludf.DUMMYFUNCTION("""COMPUTED_VALUE"""),5.0)</f>
        <v>5</v>
      </c>
      <c r="F83" s="9">
        <f>IFERROR(__xludf.DUMMYFUNCTION("""COMPUTED_VALUE"""),4.0)</f>
        <v>4</v>
      </c>
      <c r="G83" s="9">
        <f>IFERROR(__xludf.DUMMYFUNCTION("""COMPUTED_VALUE"""),4.0)</f>
        <v>4</v>
      </c>
      <c r="H83" s="9">
        <f>IFERROR(__xludf.DUMMYFUNCTION("""COMPUTED_VALUE"""),4.0)</f>
        <v>4</v>
      </c>
      <c r="I83" s="9">
        <f>IFERROR(__xludf.DUMMYFUNCTION("""COMPUTED_VALUE"""),5.0)</f>
        <v>5</v>
      </c>
      <c r="J83" s="9">
        <f>IFERROR(__xludf.DUMMYFUNCTION("""COMPUTED_VALUE"""),4.0)</f>
        <v>4</v>
      </c>
      <c r="K83" s="17">
        <f t="shared" si="1"/>
        <v>4.222222222</v>
      </c>
      <c r="L83" s="17">
        <f t="shared" si="2"/>
        <v>38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IFERROR(__xludf.DUMMYFUNCTION("""COMPUTED_VALUE"""),5.0)</f>
        <v>5</v>
      </c>
      <c r="C84" s="9">
        <f>IFERROR(__xludf.DUMMYFUNCTION("""COMPUTED_VALUE"""),2.0)</f>
        <v>2</v>
      </c>
      <c r="D84" s="9">
        <f>IFERROR(__xludf.DUMMYFUNCTION("""COMPUTED_VALUE"""),5.0)</f>
        <v>5</v>
      </c>
      <c r="E84" s="9">
        <f>IFERROR(__xludf.DUMMYFUNCTION("""COMPUTED_VALUE"""),5.0)</f>
        <v>5</v>
      </c>
      <c r="F84" s="9">
        <f>IFERROR(__xludf.DUMMYFUNCTION("""COMPUTED_VALUE"""),1.0)</f>
        <v>1</v>
      </c>
      <c r="G84" s="9">
        <f>IFERROR(__xludf.DUMMYFUNCTION("""COMPUTED_VALUE"""),2.0)</f>
        <v>2</v>
      </c>
      <c r="H84" s="9">
        <f>IFERROR(__xludf.DUMMYFUNCTION("""COMPUTED_VALUE"""),4.0)</f>
        <v>4</v>
      </c>
      <c r="I84" s="9">
        <f>IFERROR(__xludf.DUMMYFUNCTION("""COMPUTED_VALUE"""),4.0)</f>
        <v>4</v>
      </c>
      <c r="J84" s="9">
        <f>IFERROR(__xludf.DUMMYFUNCTION("""COMPUTED_VALUE"""),3.0)</f>
        <v>3</v>
      </c>
      <c r="K84" s="17">
        <f t="shared" si="1"/>
        <v>3.444444444</v>
      </c>
      <c r="L84" s="17">
        <f t="shared" si="2"/>
        <v>31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IFERROR(__xludf.DUMMYFUNCTION("""COMPUTED_VALUE"""),5.0)</f>
        <v>5</v>
      </c>
      <c r="C85" s="9">
        <f>IFERROR(__xludf.DUMMYFUNCTION("""COMPUTED_VALUE"""),4.0)</f>
        <v>4</v>
      </c>
      <c r="D85" s="9">
        <f>IFERROR(__xludf.DUMMYFUNCTION("""COMPUTED_VALUE"""),5.0)</f>
        <v>5</v>
      </c>
      <c r="E85" s="9">
        <f>IFERROR(__xludf.DUMMYFUNCTION("""COMPUTED_VALUE"""),4.0)</f>
        <v>4</v>
      </c>
      <c r="F85" s="9">
        <f>IFERROR(__xludf.DUMMYFUNCTION("""COMPUTED_VALUE"""),1.0)</f>
        <v>1</v>
      </c>
      <c r="G85" s="9">
        <f>IFERROR(__xludf.DUMMYFUNCTION("""COMPUTED_VALUE"""),3.0)</f>
        <v>3</v>
      </c>
      <c r="H85" s="9">
        <f>IFERROR(__xludf.DUMMYFUNCTION("""COMPUTED_VALUE"""),2.0)</f>
        <v>2</v>
      </c>
      <c r="I85" s="9">
        <f>IFERROR(__xludf.DUMMYFUNCTION("""COMPUTED_VALUE"""),3.0)</f>
        <v>3</v>
      </c>
      <c r="J85" s="9">
        <f>IFERROR(__xludf.DUMMYFUNCTION("""COMPUTED_VALUE"""),4.0)</f>
        <v>4</v>
      </c>
      <c r="K85" s="17">
        <f t="shared" si="1"/>
        <v>3.444444444</v>
      </c>
      <c r="L85" s="17">
        <f t="shared" si="2"/>
        <v>31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IFERROR(__xludf.DUMMYFUNCTION("""COMPUTED_VALUE"""),2.0)</f>
        <v>2</v>
      </c>
      <c r="C86" s="9">
        <f>IFERROR(__xludf.DUMMYFUNCTION("""COMPUTED_VALUE"""),3.0)</f>
        <v>3</v>
      </c>
      <c r="D86" s="9">
        <f>IFERROR(__xludf.DUMMYFUNCTION("""COMPUTED_VALUE"""),5.0)</f>
        <v>5</v>
      </c>
      <c r="E86" s="9">
        <f>IFERROR(__xludf.DUMMYFUNCTION("""COMPUTED_VALUE"""),5.0)</f>
        <v>5</v>
      </c>
      <c r="F86" s="9">
        <f>IFERROR(__xludf.DUMMYFUNCTION("""COMPUTED_VALUE"""),3.0)</f>
        <v>3</v>
      </c>
      <c r="G86" s="9">
        <f>IFERROR(__xludf.DUMMYFUNCTION("""COMPUTED_VALUE"""),2.0)</f>
        <v>2</v>
      </c>
      <c r="H86" s="9">
        <f>IFERROR(__xludf.DUMMYFUNCTION("""COMPUTED_VALUE"""),3.0)</f>
        <v>3</v>
      </c>
      <c r="I86" s="9">
        <f>IFERROR(__xludf.DUMMYFUNCTION("""COMPUTED_VALUE"""),2.0)</f>
        <v>2</v>
      </c>
      <c r="J86" s="9">
        <f>IFERROR(__xludf.DUMMYFUNCTION("""COMPUTED_VALUE"""),3.0)</f>
        <v>3</v>
      </c>
      <c r="K86" s="17">
        <f t="shared" si="1"/>
        <v>3.111111111</v>
      </c>
      <c r="L86" s="17">
        <f t="shared" si="2"/>
        <v>28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IFERROR(__xludf.DUMMYFUNCTION("""COMPUTED_VALUE"""),2.0)</f>
        <v>2</v>
      </c>
      <c r="C87" s="9">
        <f>IFERROR(__xludf.DUMMYFUNCTION("""COMPUTED_VALUE"""),5.0)</f>
        <v>5</v>
      </c>
      <c r="D87" s="9">
        <f>IFERROR(__xludf.DUMMYFUNCTION("""COMPUTED_VALUE"""),5.0)</f>
        <v>5</v>
      </c>
      <c r="E87" s="9">
        <f>IFERROR(__xludf.DUMMYFUNCTION("""COMPUTED_VALUE"""),5.0)</f>
        <v>5</v>
      </c>
      <c r="F87" s="9">
        <f>IFERROR(__xludf.DUMMYFUNCTION("""COMPUTED_VALUE"""),5.0)</f>
        <v>5</v>
      </c>
      <c r="G87" s="9">
        <f>IFERROR(__xludf.DUMMYFUNCTION("""COMPUTED_VALUE"""),4.0)</f>
        <v>4</v>
      </c>
      <c r="H87" s="9">
        <f>IFERROR(__xludf.DUMMYFUNCTION("""COMPUTED_VALUE"""),4.0)</f>
        <v>4</v>
      </c>
      <c r="I87" s="9">
        <f>IFERROR(__xludf.DUMMYFUNCTION("""COMPUTED_VALUE"""),4.0)</f>
        <v>4</v>
      </c>
      <c r="J87" s="9">
        <f>IFERROR(__xludf.DUMMYFUNCTION("""COMPUTED_VALUE"""),5.0)</f>
        <v>5</v>
      </c>
      <c r="K87" s="17">
        <f t="shared" si="1"/>
        <v>4.333333333</v>
      </c>
      <c r="L87" s="17">
        <f t="shared" si="2"/>
        <v>39</v>
      </c>
    </row>
    <row r="88">
      <c r="A88" s="19" t="str">
        <f>IFERROR(__xludf.DUMMYFUNCTION("""COMPUTED_VALUE"""),"AJ")</f>
        <v>AJ</v>
      </c>
      <c r="B88" s="9">
        <f>IFERROR(__xludf.DUMMYFUNCTION("""COMPUTED_VALUE"""),5.0)</f>
        <v>5</v>
      </c>
      <c r="C88" s="9">
        <f>IFERROR(__xludf.DUMMYFUNCTION("""COMPUTED_VALUE"""),5.0)</f>
        <v>5</v>
      </c>
      <c r="D88" s="9">
        <f>IFERROR(__xludf.DUMMYFUNCTION("""COMPUTED_VALUE"""),5.0)</f>
        <v>5</v>
      </c>
      <c r="E88" s="9">
        <f>IFERROR(__xludf.DUMMYFUNCTION("""COMPUTED_VALUE"""),4.0)</f>
        <v>4</v>
      </c>
      <c r="F88" s="9">
        <f>IFERROR(__xludf.DUMMYFUNCTION("""COMPUTED_VALUE"""),1.0)</f>
        <v>1</v>
      </c>
      <c r="G88" s="9">
        <f>IFERROR(__xludf.DUMMYFUNCTION("""COMPUTED_VALUE"""),3.0)</f>
        <v>3</v>
      </c>
      <c r="H88" s="9">
        <f>IFERROR(__xludf.DUMMYFUNCTION("""COMPUTED_VALUE"""),3.0)</f>
        <v>3</v>
      </c>
      <c r="I88" s="9">
        <f>IFERROR(__xludf.DUMMYFUNCTION("""COMPUTED_VALUE"""),3.0)</f>
        <v>3</v>
      </c>
      <c r="J88" s="9">
        <f>IFERROR(__xludf.DUMMYFUNCTION("""COMPUTED_VALUE"""),4.0)</f>
        <v>4</v>
      </c>
      <c r="K88" s="17">
        <f t="shared" si="1"/>
        <v>3.666666667</v>
      </c>
      <c r="L88" s="17">
        <f t="shared" si="2"/>
        <v>33</v>
      </c>
    </row>
    <row r="89">
      <c r="A89" s="19" t="str">
        <f>IFERROR(__xludf.DUMMYFUNCTION("""COMPUTED_VALUE"""),"Rachel")</f>
        <v>Rachel</v>
      </c>
      <c r="B89" s="9">
        <f>IFERROR(__xludf.DUMMYFUNCTION("""COMPUTED_VALUE"""),3.0)</f>
        <v>3</v>
      </c>
      <c r="C89" s="9">
        <f>IFERROR(__xludf.DUMMYFUNCTION("""COMPUTED_VALUE"""),4.0)</f>
        <v>4</v>
      </c>
      <c r="D89" s="9">
        <f>IFERROR(__xludf.DUMMYFUNCTION("""COMPUTED_VALUE"""),5.0)</f>
        <v>5</v>
      </c>
      <c r="E89" s="9">
        <f>IFERROR(__xludf.DUMMYFUNCTION("""COMPUTED_VALUE"""),5.0)</f>
        <v>5</v>
      </c>
      <c r="F89" s="9">
        <f>IFERROR(__xludf.DUMMYFUNCTION("""COMPUTED_VALUE"""),4.0)</f>
        <v>4</v>
      </c>
      <c r="G89" s="9">
        <f>IFERROR(__xludf.DUMMYFUNCTION("""COMPUTED_VALUE"""),4.0)</f>
        <v>4</v>
      </c>
      <c r="H89" s="9">
        <f>IFERROR(__xludf.DUMMYFUNCTION("""COMPUTED_VALUE"""),4.0)</f>
        <v>4</v>
      </c>
      <c r="I89" s="9">
        <f>IFERROR(__xludf.DUMMYFUNCTION("""COMPUTED_VALUE"""),4.0)</f>
        <v>4</v>
      </c>
      <c r="J89" s="9">
        <f>IFERROR(__xludf.DUMMYFUNCTION("""COMPUTED_VALUE"""),3.0)</f>
        <v>3</v>
      </c>
      <c r="K89" s="17">
        <f t="shared" si="1"/>
        <v>4</v>
      </c>
      <c r="L89" s="17">
        <f t="shared" si="2"/>
        <v>36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IFERROR(__xludf.DUMMYFUNCTION("""COMPUTED_VALUE"""),3.0)</f>
        <v>3</v>
      </c>
      <c r="C90" s="9">
        <f>IFERROR(__xludf.DUMMYFUNCTION("""COMPUTED_VALUE"""),3.0)</f>
        <v>3</v>
      </c>
      <c r="D90" s="9">
        <f>IFERROR(__xludf.DUMMYFUNCTION("""COMPUTED_VALUE"""),5.0)</f>
        <v>5</v>
      </c>
      <c r="E90" s="9">
        <f>IFERROR(__xludf.DUMMYFUNCTION("""COMPUTED_VALUE"""),3.0)</f>
        <v>3</v>
      </c>
      <c r="F90" s="9">
        <f>IFERROR(__xludf.DUMMYFUNCTION("""COMPUTED_VALUE"""),1.0)</f>
        <v>1</v>
      </c>
      <c r="G90" s="9">
        <f>IFERROR(__xludf.DUMMYFUNCTION("""COMPUTED_VALUE"""),3.0)</f>
        <v>3</v>
      </c>
      <c r="H90" s="9">
        <f>IFERROR(__xludf.DUMMYFUNCTION("""COMPUTED_VALUE"""),1.0)</f>
        <v>1</v>
      </c>
      <c r="I90" s="9">
        <f>IFERROR(__xludf.DUMMYFUNCTION("""COMPUTED_VALUE"""),4.0)</f>
        <v>4</v>
      </c>
      <c r="J90" s="9">
        <f>IFERROR(__xludf.DUMMYFUNCTION("""COMPUTED_VALUE"""),1.0)</f>
        <v>1</v>
      </c>
      <c r="K90" s="17">
        <f t="shared" si="1"/>
        <v>2.666666667</v>
      </c>
      <c r="L90" s="17">
        <f t="shared" si="2"/>
        <v>24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IFERROR(__xludf.DUMMYFUNCTION("""COMPUTED_VALUE"""),4.0)</f>
        <v>4</v>
      </c>
      <c r="C91" s="9">
        <f>IFERROR(__xludf.DUMMYFUNCTION("""COMPUTED_VALUE"""),4.0)</f>
        <v>4</v>
      </c>
      <c r="D91" s="9">
        <f>IFERROR(__xludf.DUMMYFUNCTION("""COMPUTED_VALUE"""),5.0)</f>
        <v>5</v>
      </c>
      <c r="E91" s="9">
        <f>IFERROR(__xludf.DUMMYFUNCTION("""COMPUTED_VALUE"""),3.0)</f>
        <v>3</v>
      </c>
      <c r="F91" s="9">
        <f>IFERROR(__xludf.DUMMYFUNCTION("""COMPUTED_VALUE"""),2.0)</f>
        <v>2</v>
      </c>
      <c r="G91" s="9">
        <f>IFERROR(__xludf.DUMMYFUNCTION("""COMPUTED_VALUE"""),3.0)</f>
        <v>3</v>
      </c>
      <c r="H91" s="9">
        <f>IFERROR(__xludf.DUMMYFUNCTION("""COMPUTED_VALUE"""),4.0)</f>
        <v>4</v>
      </c>
      <c r="I91" s="9">
        <f>IFERROR(__xludf.DUMMYFUNCTION("""COMPUTED_VALUE"""),4.0)</f>
        <v>4</v>
      </c>
      <c r="J91" s="9">
        <f>IFERROR(__xludf.DUMMYFUNCTION("""COMPUTED_VALUE"""),4.0)</f>
        <v>4</v>
      </c>
      <c r="K91" s="17">
        <f t="shared" si="1"/>
        <v>3.666666667</v>
      </c>
      <c r="L91" s="17">
        <f t="shared" si="2"/>
        <v>33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IFERROR(__xludf.DUMMYFUNCTION("""COMPUTED_VALUE"""),4.0)</f>
        <v>4</v>
      </c>
      <c r="C92" s="9">
        <f>IFERROR(__xludf.DUMMYFUNCTION("""COMPUTED_VALUE"""),5.0)</f>
        <v>5</v>
      </c>
      <c r="D92" s="9">
        <f>IFERROR(__xludf.DUMMYFUNCTION("""COMPUTED_VALUE"""),5.0)</f>
        <v>5</v>
      </c>
      <c r="E92" s="9">
        <f>IFERROR(__xludf.DUMMYFUNCTION("""COMPUTED_VALUE"""),5.0)</f>
        <v>5</v>
      </c>
      <c r="F92" s="9">
        <f>IFERROR(__xludf.DUMMYFUNCTION("""COMPUTED_VALUE"""),1.0)</f>
        <v>1</v>
      </c>
      <c r="G92" s="9">
        <f>IFERROR(__xludf.DUMMYFUNCTION("""COMPUTED_VALUE"""),3.0)</f>
        <v>3</v>
      </c>
      <c r="H92" s="9">
        <f>IFERROR(__xludf.DUMMYFUNCTION("""COMPUTED_VALUE"""),4.0)</f>
        <v>4</v>
      </c>
      <c r="I92" s="9">
        <f>IFERROR(__xludf.DUMMYFUNCTION("""COMPUTED_VALUE"""),5.0)</f>
        <v>5</v>
      </c>
      <c r="J92" s="9">
        <f>IFERROR(__xludf.DUMMYFUNCTION("""COMPUTED_VALUE"""),4.0)</f>
        <v>4</v>
      </c>
      <c r="K92" s="17">
        <f t="shared" si="1"/>
        <v>4</v>
      </c>
      <c r="L92" s="17">
        <f t="shared" si="2"/>
        <v>36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IFERROR(__xludf.DUMMYFUNCTION("""COMPUTED_VALUE"""),4.0)</f>
        <v>4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>IFERROR(__xludf.DUMMYFUNCTION("""COMPUTED_VALUE"""),5.0)</f>
        <v>5</v>
      </c>
      <c r="F93" s="9">
        <f>IFERROR(__xludf.DUMMYFUNCTION("""COMPUTED_VALUE"""),3.0)</f>
        <v>3</v>
      </c>
      <c r="G93" s="9">
        <f>IFERROR(__xludf.DUMMYFUNCTION("""COMPUTED_VALUE"""),5.0)</f>
        <v>5</v>
      </c>
      <c r="H93" s="9">
        <f>IFERROR(__xludf.DUMMYFUNCTION("""COMPUTED_VALUE"""),5.0)</f>
        <v>5</v>
      </c>
      <c r="I93" s="9">
        <f>IFERROR(__xludf.DUMMYFUNCTION("""COMPUTED_VALUE"""),5.0)</f>
        <v>5</v>
      </c>
      <c r="J93" s="9">
        <f>IFERROR(__xludf.DUMMYFUNCTION("""COMPUTED_VALUE"""),3.0)</f>
        <v>3</v>
      </c>
      <c r="K93" s="17">
        <f t="shared" si="1"/>
        <v>4.444444444</v>
      </c>
      <c r="L93" s="17">
        <f t="shared" si="2"/>
        <v>40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IFERROR(__xludf.DUMMYFUNCTION("""COMPUTED_VALUE"""),3.0)</f>
        <v>3</v>
      </c>
      <c r="C94" s="9">
        <f>IFERROR(__xludf.DUMMYFUNCTION("""COMPUTED_VALUE"""),4.0)</f>
        <v>4</v>
      </c>
      <c r="D94" s="9">
        <f>IFERROR(__xludf.DUMMYFUNCTION("""COMPUTED_VALUE"""),5.0)</f>
        <v>5</v>
      </c>
      <c r="E94" s="9">
        <f>IFERROR(__xludf.DUMMYFUNCTION("""COMPUTED_VALUE"""),4.0)</f>
        <v>4</v>
      </c>
      <c r="F94" s="9">
        <f>IFERROR(__xludf.DUMMYFUNCTION("""COMPUTED_VALUE"""),4.0)</f>
        <v>4</v>
      </c>
      <c r="G94" s="9">
        <f>IFERROR(__xludf.DUMMYFUNCTION("""COMPUTED_VALUE"""),5.0)</f>
        <v>5</v>
      </c>
      <c r="H94" s="9">
        <f>IFERROR(__xludf.DUMMYFUNCTION("""COMPUTED_VALUE"""),4.0)</f>
        <v>4</v>
      </c>
      <c r="I94" s="9">
        <f>IFERROR(__xludf.DUMMYFUNCTION("""COMPUTED_VALUE"""),5.0)</f>
        <v>5</v>
      </c>
      <c r="J94" s="9">
        <f>IFERROR(__xludf.DUMMYFUNCTION("""COMPUTED_VALUE"""),5.0)</f>
        <v>5</v>
      </c>
      <c r="K94" s="17">
        <f t="shared" si="1"/>
        <v>4.333333333</v>
      </c>
      <c r="L94" s="17">
        <f t="shared" si="2"/>
        <v>39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IFERROR(__xludf.DUMMYFUNCTION("""COMPUTED_VALUE"""),3.0)</f>
        <v>3</v>
      </c>
      <c r="C95" s="9">
        <f>IFERROR(__xludf.DUMMYFUNCTION("""COMPUTED_VALUE"""),3.0)</f>
        <v>3</v>
      </c>
      <c r="D95" s="9">
        <f>IFERROR(__xludf.DUMMYFUNCTION("""COMPUTED_VALUE"""),5.0)</f>
        <v>5</v>
      </c>
      <c r="E95" s="9">
        <f>IFERROR(__xludf.DUMMYFUNCTION("""COMPUTED_VALUE"""),5.0)</f>
        <v>5</v>
      </c>
      <c r="F95" s="9">
        <f>IFERROR(__xludf.DUMMYFUNCTION("""COMPUTED_VALUE"""),1.0)</f>
        <v>1</v>
      </c>
      <c r="G95" s="9">
        <f>IFERROR(__xludf.DUMMYFUNCTION("""COMPUTED_VALUE"""),2.0)</f>
        <v>2</v>
      </c>
      <c r="H95" s="9">
        <f>IFERROR(__xludf.DUMMYFUNCTION("""COMPUTED_VALUE"""),5.0)</f>
        <v>5</v>
      </c>
      <c r="I95" s="9">
        <f>IFERROR(__xludf.DUMMYFUNCTION("""COMPUTED_VALUE"""),5.0)</f>
        <v>5</v>
      </c>
      <c r="J95" s="9">
        <f>IFERROR(__xludf.DUMMYFUNCTION("""COMPUTED_VALUE"""),3.0)</f>
        <v>3</v>
      </c>
      <c r="K95" s="17">
        <f t="shared" si="1"/>
        <v>3.555555556</v>
      </c>
      <c r="L95" s="17">
        <f t="shared" si="2"/>
        <v>32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IFERROR(__xludf.DUMMYFUNCTION("""COMPUTED_VALUE"""),3.0)</f>
        <v>3</v>
      </c>
      <c r="C96" s="9">
        <f>IFERROR(__xludf.DUMMYFUNCTION("""COMPUTED_VALUE"""),4.0)</f>
        <v>4</v>
      </c>
      <c r="D96" s="9">
        <f>IFERROR(__xludf.DUMMYFUNCTION("""COMPUTED_VALUE"""),5.0)</f>
        <v>5</v>
      </c>
      <c r="E96" s="9">
        <f>IFERROR(__xludf.DUMMYFUNCTION("""COMPUTED_VALUE"""),5.0)</f>
        <v>5</v>
      </c>
      <c r="F96" s="9">
        <f>IFERROR(__xludf.DUMMYFUNCTION("""COMPUTED_VALUE"""),3.0)</f>
        <v>3</v>
      </c>
      <c r="G96" s="9">
        <f>IFERROR(__xludf.DUMMYFUNCTION("""COMPUTED_VALUE"""),4.0)</f>
        <v>4</v>
      </c>
      <c r="H96" s="9">
        <f>IFERROR(__xludf.DUMMYFUNCTION("""COMPUTED_VALUE"""),3.0)</f>
        <v>3</v>
      </c>
      <c r="I96" s="9">
        <f>IFERROR(__xludf.DUMMYFUNCTION("""COMPUTED_VALUE"""),2.0)</f>
        <v>2</v>
      </c>
      <c r="J96" s="9">
        <f>IFERROR(__xludf.DUMMYFUNCTION("""COMPUTED_VALUE"""),2.0)</f>
        <v>2</v>
      </c>
      <c r="K96" s="17">
        <f t="shared" si="1"/>
        <v>3.444444444</v>
      </c>
      <c r="L96" s="17">
        <f t="shared" si="2"/>
        <v>31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IFERROR(__xludf.DUMMYFUNCTION("""COMPUTED_VALUE"""),4.0)</f>
        <v>4</v>
      </c>
      <c r="C97" s="9">
        <f>IFERROR(__xludf.DUMMYFUNCTION("""COMPUTED_VALUE"""),4.0)</f>
        <v>4</v>
      </c>
      <c r="D97" s="9">
        <f>IFERROR(__xludf.DUMMYFUNCTION("""COMPUTED_VALUE"""),5.0)</f>
        <v>5</v>
      </c>
      <c r="E97" s="9">
        <f>IFERROR(__xludf.DUMMYFUNCTION("""COMPUTED_VALUE"""),5.0)</f>
        <v>5</v>
      </c>
      <c r="F97" s="9">
        <f>IFERROR(__xludf.DUMMYFUNCTION("""COMPUTED_VALUE"""),4.0)</f>
        <v>4</v>
      </c>
      <c r="G97" s="9">
        <f>IFERROR(__xludf.DUMMYFUNCTION("""COMPUTED_VALUE"""),3.0)</f>
        <v>3</v>
      </c>
      <c r="H97" s="9">
        <f>IFERROR(__xludf.DUMMYFUNCTION("""COMPUTED_VALUE"""),5.0)</f>
        <v>5</v>
      </c>
      <c r="I97" s="9">
        <f>IFERROR(__xludf.DUMMYFUNCTION("""COMPUTED_VALUE"""),5.0)</f>
        <v>5</v>
      </c>
      <c r="J97" s="9">
        <f>IFERROR(__xludf.DUMMYFUNCTION("""COMPUTED_VALUE"""),5.0)</f>
        <v>5</v>
      </c>
      <c r="K97" s="17">
        <f t="shared" si="1"/>
        <v>4.444444444</v>
      </c>
      <c r="L97" s="17">
        <f t="shared" si="2"/>
        <v>40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IFERROR(__xludf.DUMMYFUNCTION("""COMPUTED_VALUE"""),4.0)</f>
        <v>4</v>
      </c>
      <c r="C98" s="9">
        <f>IFERROR(__xludf.DUMMYFUNCTION("""COMPUTED_VALUE"""),4.0)</f>
        <v>4</v>
      </c>
      <c r="D98" s="9">
        <f>IFERROR(__xludf.DUMMYFUNCTION("""COMPUTED_VALUE"""),5.0)</f>
        <v>5</v>
      </c>
      <c r="E98" s="9">
        <f>IFERROR(__xludf.DUMMYFUNCTION("""COMPUTED_VALUE"""),5.0)</f>
        <v>5</v>
      </c>
      <c r="F98" s="9">
        <f>IFERROR(__xludf.DUMMYFUNCTION("""COMPUTED_VALUE"""),1.0)</f>
        <v>1</v>
      </c>
      <c r="G98" s="9">
        <f>IFERROR(__xludf.DUMMYFUNCTION("""COMPUTED_VALUE"""),3.0)</f>
        <v>3</v>
      </c>
      <c r="H98" s="9">
        <f>IFERROR(__xludf.DUMMYFUNCTION("""COMPUTED_VALUE"""),5.0)</f>
        <v>5</v>
      </c>
      <c r="I98" s="9">
        <f>IFERROR(__xludf.DUMMYFUNCTION("""COMPUTED_VALUE"""),5.0)</f>
        <v>5</v>
      </c>
      <c r="J98" s="9">
        <f>IFERROR(__xludf.DUMMYFUNCTION("""COMPUTED_VALUE"""),5.0)</f>
        <v>5</v>
      </c>
      <c r="K98" s="17">
        <f t="shared" si="1"/>
        <v>4.111111111</v>
      </c>
      <c r="L98" s="17">
        <f t="shared" si="2"/>
        <v>37</v>
      </c>
    </row>
    <row r="99">
      <c r="A99" s="19" t="str">
        <f>IFERROR(__xludf.DUMMYFUNCTION("""COMPUTED_VALUE"""),"Zaza")</f>
        <v>Zaza</v>
      </c>
      <c r="B99" s="9">
        <f>IFERROR(__xludf.DUMMYFUNCTION("""COMPUTED_VALUE"""),4.0)</f>
        <v>4</v>
      </c>
      <c r="C99" s="9">
        <f>IFERROR(__xludf.DUMMYFUNCTION("""COMPUTED_VALUE"""),4.0)</f>
        <v>4</v>
      </c>
      <c r="D99" s="9">
        <f>IFERROR(__xludf.DUMMYFUNCTION("""COMPUTED_VALUE"""),5.0)</f>
        <v>5</v>
      </c>
      <c r="E99" s="9">
        <f>IFERROR(__xludf.DUMMYFUNCTION("""COMPUTED_VALUE"""),5.0)</f>
        <v>5</v>
      </c>
      <c r="F99" s="9">
        <f>IFERROR(__xludf.DUMMYFUNCTION("""COMPUTED_VALUE"""),3.0)</f>
        <v>3</v>
      </c>
      <c r="G99" s="9">
        <f>IFERROR(__xludf.DUMMYFUNCTION("""COMPUTED_VALUE"""),4.0)</f>
        <v>4</v>
      </c>
      <c r="H99" s="9">
        <f>IFERROR(__xludf.DUMMYFUNCTION("""COMPUTED_VALUE"""),5.0)</f>
        <v>5</v>
      </c>
      <c r="I99" s="9">
        <f>IFERROR(__xludf.DUMMYFUNCTION("""COMPUTED_VALUE"""),5.0)</f>
        <v>5</v>
      </c>
      <c r="J99" s="9">
        <f>IFERROR(__xludf.DUMMYFUNCTION("""COMPUTED_VALUE"""),3.0)</f>
        <v>3</v>
      </c>
      <c r="K99" s="17">
        <f t="shared" si="1"/>
        <v>4.222222222</v>
      </c>
      <c r="L99" s="17">
        <f t="shared" si="2"/>
        <v>38</v>
      </c>
    </row>
    <row r="100">
      <c r="A100" s="19" t="str">
        <f>IFERROR(__xludf.DUMMYFUNCTION("""COMPUTED_VALUE"""),"Olivia")</f>
        <v>Olivia</v>
      </c>
      <c r="B100" s="9">
        <f>IFERROR(__xludf.DUMMYFUNCTION("""COMPUTED_VALUE"""),3.0)</f>
        <v>3</v>
      </c>
      <c r="C100" s="9">
        <f>IFERROR(__xludf.DUMMYFUNCTION("""COMPUTED_VALUE"""),4.0)</f>
        <v>4</v>
      </c>
      <c r="D100" s="9">
        <f>IFERROR(__xludf.DUMMYFUNCTION("""COMPUTED_VALUE"""),5.0)</f>
        <v>5</v>
      </c>
      <c r="E100" s="9">
        <f>IFERROR(__xludf.DUMMYFUNCTION("""COMPUTED_VALUE"""),5.0)</f>
        <v>5</v>
      </c>
      <c r="F100" s="9">
        <f>IFERROR(__xludf.DUMMYFUNCTION("""COMPUTED_VALUE"""),4.0)</f>
        <v>4</v>
      </c>
      <c r="G100" s="9">
        <f>IFERROR(__xludf.DUMMYFUNCTION("""COMPUTED_VALUE"""),5.0)</f>
        <v>5</v>
      </c>
      <c r="H100" s="9">
        <f>IFERROR(__xludf.DUMMYFUNCTION("""COMPUTED_VALUE"""),4.0)</f>
        <v>4</v>
      </c>
      <c r="I100" s="9">
        <f>IFERROR(__xludf.DUMMYFUNCTION("""COMPUTED_VALUE"""),5.0)</f>
        <v>5</v>
      </c>
      <c r="J100" s="9">
        <f>IFERROR(__xludf.DUMMYFUNCTION("""COMPUTED_VALUE"""),5.0)</f>
        <v>5</v>
      </c>
      <c r="K100" s="17">
        <f t="shared" si="1"/>
        <v>4.444444444</v>
      </c>
      <c r="L100" s="17">
        <f t="shared" si="2"/>
        <v>40</v>
      </c>
    </row>
    <row r="101">
      <c r="A101" s="19" t="str">
        <f>IFERROR(__xludf.DUMMYFUNCTION("""COMPUTED_VALUE"""),"Rach")</f>
        <v>Rach</v>
      </c>
      <c r="B101" s="9">
        <f>IFERROR(__xludf.DUMMYFUNCTION("""COMPUTED_VALUE"""),3.0)</f>
        <v>3</v>
      </c>
      <c r="C101" s="9">
        <f>IFERROR(__xludf.DUMMYFUNCTION("""COMPUTED_VALUE"""),3.0)</f>
        <v>3</v>
      </c>
      <c r="D101" s="9">
        <f>IFERROR(__xludf.DUMMYFUNCTION("""COMPUTED_VALUE"""),5.0)</f>
        <v>5</v>
      </c>
      <c r="E101" s="9">
        <f>IFERROR(__xludf.DUMMYFUNCTION("""COMPUTED_VALUE"""),5.0)</f>
        <v>5</v>
      </c>
      <c r="F101" s="9">
        <f>IFERROR(__xludf.DUMMYFUNCTION("""COMPUTED_VALUE"""),4.0)</f>
        <v>4</v>
      </c>
      <c r="G101" s="9">
        <f>IFERROR(__xludf.DUMMYFUNCTION("""COMPUTED_VALUE"""),5.0)</f>
        <v>5</v>
      </c>
      <c r="H101" s="9">
        <f>IFERROR(__xludf.DUMMYFUNCTION("""COMPUTED_VALUE"""),4.0)</f>
        <v>4</v>
      </c>
      <c r="I101" s="9">
        <f>IFERROR(__xludf.DUMMYFUNCTION("""COMPUTED_VALUE"""),4.0)</f>
        <v>4</v>
      </c>
      <c r="J101" s="9">
        <f>IFERROR(__xludf.DUMMYFUNCTION("""COMPUTED_VALUE"""),3.0)</f>
        <v>3</v>
      </c>
      <c r="K101" s="17">
        <f t="shared" si="1"/>
        <v>4</v>
      </c>
      <c r="L101" s="17">
        <f t="shared" si="2"/>
        <v>36</v>
      </c>
    </row>
    <row r="102">
      <c r="A102" s="19"/>
      <c r="K102" s="12" t="s">
        <v>35</v>
      </c>
      <c r="L102" s="17">
        <f>SUM(L2:L101)</f>
        <v>3354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 t="s">
        <v>33</v>
      </c>
      <c r="G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7">
        <v>4.0</v>
      </c>
      <c r="C2" s="7">
        <v>4.0</v>
      </c>
      <c r="D2" s="7">
        <v>4.0</v>
      </c>
      <c r="E2" s="7">
        <v>4.0</v>
      </c>
      <c r="F2" s="9">
        <f t="shared" ref="F2:F101" si="1">AVERAGE(B2:E2)</f>
        <v>4</v>
      </c>
      <c r="G2" s="9">
        <f t="shared" ref="G2:G101" si="2">SUM(B2:E2)</f>
        <v>16</v>
      </c>
    </row>
    <row r="3">
      <c r="A3" s="14" t="str">
        <f>IFERROR(__xludf.DUMMYFUNCTION("""COMPUTED_VALUE"""),"Bea Jose")</f>
        <v>Bea Jose</v>
      </c>
      <c r="B3" s="7">
        <v>5.0</v>
      </c>
      <c r="C3" s="7">
        <v>3.0</v>
      </c>
      <c r="D3" s="7">
        <v>5.0</v>
      </c>
      <c r="E3" s="7">
        <v>4.0</v>
      </c>
      <c r="F3" s="9">
        <f t="shared" si="1"/>
        <v>4.25</v>
      </c>
      <c r="G3" s="9">
        <f t="shared" si="2"/>
        <v>17</v>
      </c>
    </row>
    <row r="4">
      <c r="A4" s="14" t="str">
        <f>IFERROR(__xludf.DUMMYFUNCTION("""COMPUTED_VALUE"""),"Julia Nevares")</f>
        <v>Julia Nevares</v>
      </c>
      <c r="B4" s="7">
        <v>5.0</v>
      </c>
      <c r="C4" s="7">
        <v>5.0</v>
      </c>
      <c r="D4" s="7">
        <v>5.0</v>
      </c>
      <c r="E4" s="7">
        <v>4.0</v>
      </c>
      <c r="F4" s="9">
        <f t="shared" si="1"/>
        <v>4.75</v>
      </c>
      <c r="G4" s="9">
        <f t="shared" si="2"/>
        <v>19</v>
      </c>
    </row>
    <row r="5">
      <c r="A5" s="14" t="str">
        <f>IFERROR(__xludf.DUMMYFUNCTION("""COMPUTED_VALUE"""),"Martin Ramos")</f>
        <v>Martin Ramos</v>
      </c>
      <c r="B5" s="7">
        <v>5.0</v>
      </c>
      <c r="C5" s="7">
        <v>5.0</v>
      </c>
      <c r="D5" s="7">
        <v>3.0</v>
      </c>
      <c r="E5" s="7">
        <v>3.0</v>
      </c>
      <c r="F5" s="9">
        <f t="shared" si="1"/>
        <v>4</v>
      </c>
      <c r="G5" s="9">
        <f t="shared" si="2"/>
        <v>16</v>
      </c>
    </row>
    <row r="6">
      <c r="A6" s="14" t="str">
        <f>IFERROR(__xludf.DUMMYFUNCTION("""COMPUTED_VALUE"""),"Kirsten Segui")</f>
        <v>Kirsten Segui</v>
      </c>
      <c r="B6" s="7">
        <v>5.0</v>
      </c>
      <c r="C6" s="7">
        <v>5.0</v>
      </c>
      <c r="D6" s="7">
        <v>5.0</v>
      </c>
      <c r="E6" s="7">
        <v>3.0</v>
      </c>
      <c r="F6" s="9">
        <f t="shared" si="1"/>
        <v>4.5</v>
      </c>
      <c r="G6" s="9">
        <f t="shared" si="2"/>
        <v>18</v>
      </c>
    </row>
    <row r="7">
      <c r="A7" s="14" t="str">
        <f>IFERROR(__xludf.DUMMYFUNCTION("""COMPUTED_VALUE"""),"Therese Paps")</f>
        <v>Therese Paps</v>
      </c>
      <c r="B7" s="7">
        <v>5.0</v>
      </c>
      <c r="C7" s="7">
        <v>4.0</v>
      </c>
      <c r="D7" s="7">
        <v>5.0</v>
      </c>
      <c r="E7" s="7">
        <v>3.0</v>
      </c>
      <c r="F7" s="9">
        <f t="shared" si="1"/>
        <v>4.25</v>
      </c>
      <c r="G7" s="9">
        <f t="shared" si="2"/>
        <v>17</v>
      </c>
    </row>
    <row r="8">
      <c r="A8" s="14" t="str">
        <f>IFERROR(__xludf.DUMMYFUNCTION("""COMPUTED_VALUE"""),"Joaquin Alfonso R. Pelea")</f>
        <v>Joaquin Alfonso R. Pelea</v>
      </c>
      <c r="B8" s="7">
        <v>5.0</v>
      </c>
      <c r="C8" s="7">
        <v>3.0</v>
      </c>
      <c r="D8" s="7">
        <v>4.0</v>
      </c>
      <c r="E8" s="7">
        <v>3.0</v>
      </c>
      <c r="F8" s="9">
        <f t="shared" si="1"/>
        <v>3.75</v>
      </c>
      <c r="G8" s="9">
        <f t="shared" si="2"/>
        <v>15</v>
      </c>
    </row>
    <row r="9">
      <c r="A9" s="14" t="str">
        <f>IFERROR(__xludf.DUMMYFUNCTION("""COMPUTED_VALUE"""),"Audrey Cabrera")</f>
        <v>Audrey Cabrera</v>
      </c>
      <c r="B9" s="7">
        <v>5.0</v>
      </c>
      <c r="C9" s="7">
        <v>5.0</v>
      </c>
      <c r="D9" s="7">
        <v>5.0</v>
      </c>
      <c r="E9" s="7">
        <v>3.0</v>
      </c>
      <c r="F9" s="9">
        <f t="shared" si="1"/>
        <v>4.5</v>
      </c>
      <c r="G9" s="9">
        <f t="shared" si="2"/>
        <v>18</v>
      </c>
    </row>
    <row r="10">
      <c r="A10" s="14" t="str">
        <f>IFERROR(__xludf.DUMMYFUNCTION("""COMPUTED_VALUE"""),"Jino Villariba ")</f>
        <v>Jino Villariba </v>
      </c>
      <c r="B10" s="7">
        <v>3.0</v>
      </c>
      <c r="C10" s="7">
        <v>3.0</v>
      </c>
      <c r="D10" s="7">
        <v>4.0</v>
      </c>
      <c r="E10" s="7">
        <v>1.0</v>
      </c>
      <c r="F10" s="9">
        <f t="shared" si="1"/>
        <v>2.75</v>
      </c>
      <c r="G10" s="9">
        <f t="shared" si="2"/>
        <v>11</v>
      </c>
    </row>
    <row r="11">
      <c r="A11" s="14" t="str">
        <f>IFERROR(__xludf.DUMMYFUNCTION("""COMPUTED_VALUE"""),"Therese Ybañez")</f>
        <v>Therese Ybañez</v>
      </c>
      <c r="B11" s="7">
        <v>5.0</v>
      </c>
      <c r="C11" s="7">
        <v>5.0</v>
      </c>
      <c r="D11" s="7">
        <v>5.0</v>
      </c>
      <c r="E11" s="7">
        <v>5.0</v>
      </c>
      <c r="F11" s="9">
        <f t="shared" si="1"/>
        <v>5</v>
      </c>
      <c r="G11" s="9">
        <f t="shared" si="2"/>
        <v>20</v>
      </c>
    </row>
    <row r="12">
      <c r="A12" s="14" t="str">
        <f>IFERROR(__xludf.DUMMYFUNCTION("""COMPUTED_VALUE"""),"Tz")</f>
        <v>Tz</v>
      </c>
      <c r="B12" s="7">
        <v>5.0</v>
      </c>
      <c r="C12" s="7">
        <v>5.0</v>
      </c>
      <c r="D12" s="7">
        <v>5.0</v>
      </c>
      <c r="E12" s="7">
        <v>3.0</v>
      </c>
      <c r="F12" s="9">
        <f t="shared" si="1"/>
        <v>4.5</v>
      </c>
      <c r="G12" s="9">
        <f t="shared" si="2"/>
        <v>18</v>
      </c>
    </row>
    <row r="13">
      <c r="A13" s="14" t="str">
        <f>IFERROR(__xludf.DUMMYFUNCTION("""COMPUTED_VALUE"""),"Justin Cortes")</f>
        <v>Justin Cortes</v>
      </c>
      <c r="B13" s="7">
        <v>4.0</v>
      </c>
      <c r="C13" s="7">
        <v>2.0</v>
      </c>
      <c r="D13" s="7">
        <v>4.0</v>
      </c>
      <c r="E13" s="7">
        <v>3.0</v>
      </c>
      <c r="F13" s="9">
        <f t="shared" si="1"/>
        <v>3.25</v>
      </c>
      <c r="G13" s="9">
        <f t="shared" si="2"/>
        <v>13</v>
      </c>
    </row>
    <row r="14">
      <c r="A14" s="14" t="str">
        <f>IFERROR(__xludf.DUMMYFUNCTION("""COMPUTED_VALUE"""),"Jacob Reyes")</f>
        <v>Jacob Reyes</v>
      </c>
      <c r="B14" s="7">
        <v>5.0</v>
      </c>
      <c r="C14" s="7">
        <v>4.0</v>
      </c>
      <c r="D14" s="7">
        <v>5.0</v>
      </c>
      <c r="E14" s="7">
        <v>2.0</v>
      </c>
      <c r="F14" s="9">
        <f t="shared" si="1"/>
        <v>4</v>
      </c>
      <c r="G14" s="9">
        <f t="shared" si="2"/>
        <v>16</v>
      </c>
    </row>
    <row r="15">
      <c r="A15" s="14" t="str">
        <f>IFERROR(__xludf.DUMMYFUNCTION("""COMPUTED_VALUE"""),"Sam Francisco ")</f>
        <v>Sam Francisco </v>
      </c>
      <c r="B15" s="7">
        <v>5.0</v>
      </c>
      <c r="C15" s="7">
        <v>4.0</v>
      </c>
      <c r="D15" s="7">
        <v>4.0</v>
      </c>
      <c r="E15" s="7">
        <v>4.0</v>
      </c>
      <c r="F15" s="9">
        <f t="shared" si="1"/>
        <v>4.25</v>
      </c>
      <c r="G15" s="9">
        <f t="shared" si="2"/>
        <v>17</v>
      </c>
    </row>
    <row r="16">
      <c r="A16" s="14" t="str">
        <f>IFERROR(__xludf.DUMMYFUNCTION("""COMPUTED_VALUE"""),"Bea U")</f>
        <v>Bea U</v>
      </c>
      <c r="B16" s="7">
        <v>5.0</v>
      </c>
      <c r="C16" s="7">
        <v>4.0</v>
      </c>
      <c r="D16" s="7">
        <v>5.0</v>
      </c>
      <c r="E16" s="7">
        <v>4.0</v>
      </c>
      <c r="F16" s="9">
        <f t="shared" si="1"/>
        <v>4.5</v>
      </c>
      <c r="G16" s="9">
        <f t="shared" si="2"/>
        <v>18</v>
      </c>
    </row>
    <row r="17">
      <c r="A17" s="14" t="str">
        <f>IFERROR(__xludf.DUMMYFUNCTION("""COMPUTED_VALUE"""),"Keith Yao")</f>
        <v>Keith Yao</v>
      </c>
      <c r="B17" s="7">
        <v>5.0</v>
      </c>
      <c r="C17" s="7">
        <v>3.0</v>
      </c>
      <c r="D17" s="7">
        <v>5.0</v>
      </c>
      <c r="E17" s="7">
        <v>3.0</v>
      </c>
      <c r="F17" s="9">
        <f t="shared" si="1"/>
        <v>4</v>
      </c>
      <c r="G17" s="9">
        <f t="shared" si="2"/>
        <v>16</v>
      </c>
    </row>
    <row r="18">
      <c r="A18" s="14" t="str">
        <f>IFERROR(__xludf.DUMMYFUNCTION("""COMPUTED_VALUE"""),"Andrea Gajisan")</f>
        <v>Andrea Gajisan</v>
      </c>
      <c r="B18" s="7">
        <v>5.0</v>
      </c>
      <c r="C18" s="7">
        <v>5.0</v>
      </c>
      <c r="D18" s="7">
        <v>4.0</v>
      </c>
      <c r="E18" s="7">
        <v>1.0</v>
      </c>
      <c r="F18" s="9">
        <f t="shared" si="1"/>
        <v>3.75</v>
      </c>
      <c r="G18" s="9">
        <f t="shared" si="2"/>
        <v>15</v>
      </c>
    </row>
    <row r="19">
      <c r="A19" s="14" t="str">
        <f>IFERROR(__xludf.DUMMYFUNCTION("""COMPUTED_VALUE"""),"LIND DANIELLE PORTES BILWAYEN")</f>
        <v>LIND DANIELLE PORTES BILWAYEN</v>
      </c>
      <c r="B19" s="7">
        <v>4.0</v>
      </c>
      <c r="C19" s="7">
        <v>3.0</v>
      </c>
      <c r="D19" s="7">
        <v>4.0</v>
      </c>
      <c r="E19" s="7">
        <v>2.0</v>
      </c>
      <c r="F19" s="9">
        <f t="shared" si="1"/>
        <v>3.25</v>
      </c>
      <c r="G19" s="9">
        <f t="shared" si="2"/>
        <v>13</v>
      </c>
    </row>
    <row r="20">
      <c r="A20" s="14" t="str">
        <f>IFERROR(__xludf.DUMMYFUNCTION("""COMPUTED_VALUE"""),"Melissa M. Luzuriaga")</f>
        <v>Melissa M. Luzuriaga</v>
      </c>
      <c r="B20" s="7">
        <v>5.0</v>
      </c>
      <c r="C20" s="7">
        <v>4.0</v>
      </c>
      <c r="D20" s="7">
        <v>5.0</v>
      </c>
      <c r="E20" s="7">
        <v>3.0</v>
      </c>
      <c r="F20" s="9">
        <f t="shared" si="1"/>
        <v>4.25</v>
      </c>
      <c r="G20" s="9">
        <f t="shared" si="2"/>
        <v>17</v>
      </c>
    </row>
    <row r="21">
      <c r="A21" s="14" t="str">
        <f>IFERROR(__xludf.DUMMYFUNCTION("""COMPUTED_VALUE"""),"Eddie Miyao")</f>
        <v>Eddie Miyao</v>
      </c>
      <c r="B21" s="7">
        <v>5.0</v>
      </c>
      <c r="C21" s="7">
        <v>5.0</v>
      </c>
      <c r="D21" s="7">
        <v>5.0</v>
      </c>
      <c r="E21" s="7">
        <v>5.0</v>
      </c>
      <c r="F21" s="9">
        <f t="shared" si="1"/>
        <v>5</v>
      </c>
      <c r="G21" s="9">
        <f t="shared" si="2"/>
        <v>20</v>
      </c>
    </row>
    <row r="22">
      <c r="A22" s="14" t="str">
        <f>IFERROR(__xludf.DUMMYFUNCTION("""COMPUTED_VALUE"""),"ALAIZAH GAIL L. MATIAS")</f>
        <v>ALAIZAH GAIL L. MATIAS</v>
      </c>
      <c r="B22" s="7">
        <v>2.0</v>
      </c>
      <c r="C22" s="7">
        <v>2.0</v>
      </c>
      <c r="D22" s="7">
        <v>2.0</v>
      </c>
      <c r="E22" s="7">
        <v>3.0</v>
      </c>
      <c r="F22" s="9">
        <f t="shared" si="1"/>
        <v>2.25</v>
      </c>
      <c r="G22" s="9">
        <f t="shared" si="2"/>
        <v>9</v>
      </c>
    </row>
    <row r="23">
      <c r="A23" s="14" t="str">
        <f>IFERROR(__xludf.DUMMYFUNCTION("""COMPUTED_VALUE"""),"Sophia Paynor")</f>
        <v>Sophia Paynor</v>
      </c>
      <c r="B23" s="7">
        <v>3.0</v>
      </c>
      <c r="C23" s="7">
        <v>2.0</v>
      </c>
      <c r="D23" s="7">
        <v>5.0</v>
      </c>
      <c r="E23" s="7">
        <v>1.0</v>
      </c>
      <c r="F23" s="9">
        <f t="shared" si="1"/>
        <v>2.75</v>
      </c>
      <c r="G23" s="9">
        <f t="shared" si="2"/>
        <v>11</v>
      </c>
    </row>
    <row r="24">
      <c r="A24" s="14" t="str">
        <f>IFERROR(__xludf.DUMMYFUNCTION("""COMPUTED_VALUE"""),"Antonella P. Ventura")</f>
        <v>Antonella P. Ventura</v>
      </c>
      <c r="B24" s="7">
        <v>4.0</v>
      </c>
      <c r="C24" s="7">
        <v>3.0</v>
      </c>
      <c r="D24" s="7">
        <v>4.0</v>
      </c>
      <c r="E24" s="7">
        <v>2.0</v>
      </c>
      <c r="F24" s="9">
        <f t="shared" si="1"/>
        <v>3.25</v>
      </c>
      <c r="G24" s="9">
        <f t="shared" si="2"/>
        <v>13</v>
      </c>
    </row>
    <row r="25">
      <c r="A25" s="14" t="str">
        <f>IFERROR(__xludf.DUMMYFUNCTION("""COMPUTED_VALUE"""),"Christian Tiu")</f>
        <v>Christian Tiu</v>
      </c>
      <c r="B25" s="7">
        <v>5.0</v>
      </c>
      <c r="C25" s="7">
        <v>5.0</v>
      </c>
      <c r="D25" s="7">
        <v>5.0</v>
      </c>
      <c r="E25" s="7">
        <v>5.0</v>
      </c>
      <c r="F25" s="9">
        <f t="shared" si="1"/>
        <v>5</v>
      </c>
      <c r="G25" s="9">
        <f t="shared" si="2"/>
        <v>20</v>
      </c>
    </row>
    <row r="26">
      <c r="A26" s="14" t="str">
        <f>IFERROR(__xludf.DUMMYFUNCTION("""COMPUTED_VALUE"""),"Marie Angeli O. Rondilla")</f>
        <v>Marie Angeli O. Rondilla</v>
      </c>
      <c r="B26" s="7">
        <v>5.0</v>
      </c>
      <c r="C26" s="7">
        <v>5.0</v>
      </c>
      <c r="D26" s="7">
        <v>5.0</v>
      </c>
      <c r="E26" s="7">
        <v>5.0</v>
      </c>
      <c r="F26" s="9">
        <f t="shared" si="1"/>
        <v>5</v>
      </c>
      <c r="G26" s="9">
        <f t="shared" si="2"/>
        <v>20</v>
      </c>
    </row>
    <row r="27">
      <c r="A27" s="14" t="str">
        <f>IFERROR(__xludf.DUMMYFUNCTION("""COMPUTED_VALUE"""),"Margaret Macasiray ")</f>
        <v>Margaret Macasiray </v>
      </c>
      <c r="B27" s="7">
        <v>5.0</v>
      </c>
      <c r="C27" s="7">
        <v>5.0</v>
      </c>
      <c r="D27" s="7">
        <v>5.0</v>
      </c>
      <c r="E27" s="7">
        <v>5.0</v>
      </c>
      <c r="F27" s="9">
        <f t="shared" si="1"/>
        <v>5</v>
      </c>
      <c r="G27" s="9">
        <f t="shared" si="2"/>
        <v>20</v>
      </c>
    </row>
    <row r="28">
      <c r="A28" s="14" t="str">
        <f>IFERROR(__xludf.DUMMYFUNCTION("""COMPUTED_VALUE"""),"Leila Jasmine P. Gonzales")</f>
        <v>Leila Jasmine P. Gonzales</v>
      </c>
      <c r="B28" s="7">
        <v>4.0</v>
      </c>
      <c r="C28" s="7">
        <v>5.0</v>
      </c>
      <c r="D28" s="7">
        <v>4.0</v>
      </c>
      <c r="E28" s="7">
        <v>5.0</v>
      </c>
      <c r="F28" s="9">
        <f t="shared" si="1"/>
        <v>4.5</v>
      </c>
      <c r="G28" s="9">
        <f t="shared" si="2"/>
        <v>18</v>
      </c>
    </row>
    <row r="29">
      <c r="A29" s="14" t="str">
        <f>IFERROR(__xludf.DUMMYFUNCTION("""COMPUTED_VALUE"""),"Mabel Villanueva")</f>
        <v>Mabel Villanueva</v>
      </c>
      <c r="B29" s="7">
        <v>5.0</v>
      </c>
      <c r="C29" s="7">
        <v>5.0</v>
      </c>
      <c r="D29" s="7">
        <v>5.0</v>
      </c>
      <c r="E29" s="7">
        <v>4.0</v>
      </c>
      <c r="F29" s="9">
        <f t="shared" si="1"/>
        <v>4.75</v>
      </c>
      <c r="G29" s="9">
        <f t="shared" si="2"/>
        <v>19</v>
      </c>
    </row>
    <row r="30">
      <c r="A30" s="14" t="str">
        <f>IFERROR(__xludf.DUMMYFUNCTION("""COMPUTED_VALUE"""),"Joaquin Querido")</f>
        <v>Joaquin Querido</v>
      </c>
      <c r="B30" s="7">
        <v>5.0</v>
      </c>
      <c r="C30" s="7">
        <v>5.0</v>
      </c>
      <c r="D30" s="7">
        <v>5.0</v>
      </c>
      <c r="E30" s="7">
        <v>4.0</v>
      </c>
      <c r="F30" s="9">
        <f t="shared" si="1"/>
        <v>4.75</v>
      </c>
      <c r="G30" s="9">
        <f t="shared" si="2"/>
        <v>19</v>
      </c>
    </row>
    <row r="31">
      <c r="A31" s="14" t="str">
        <f>IFERROR(__xludf.DUMMYFUNCTION("""COMPUTED_VALUE"""),"Gabrielle Belmonte")</f>
        <v>Gabrielle Belmonte</v>
      </c>
      <c r="B31" s="7">
        <v>5.0</v>
      </c>
      <c r="C31" s="7">
        <v>5.0</v>
      </c>
      <c r="D31" s="7">
        <v>5.0</v>
      </c>
      <c r="E31" s="7">
        <v>5.0</v>
      </c>
      <c r="F31" s="9">
        <f t="shared" si="1"/>
        <v>5</v>
      </c>
      <c r="G31" s="9">
        <f t="shared" si="2"/>
        <v>20</v>
      </c>
    </row>
    <row r="32">
      <c r="A32" s="14" t="str">
        <f>IFERROR(__xludf.DUMMYFUNCTION("""COMPUTED_VALUE"""),"Skye")</f>
        <v>Skye</v>
      </c>
      <c r="B32" s="7">
        <v>5.0</v>
      </c>
      <c r="C32" s="7">
        <v>5.0</v>
      </c>
      <c r="D32" s="7">
        <v>5.0</v>
      </c>
      <c r="E32" s="7">
        <v>3.0</v>
      </c>
      <c r="F32" s="9">
        <f t="shared" si="1"/>
        <v>4.5</v>
      </c>
      <c r="G32" s="9">
        <f t="shared" si="2"/>
        <v>18</v>
      </c>
    </row>
    <row r="33">
      <c r="A33" s="14" t="str">
        <f>IFERROR(__xludf.DUMMYFUNCTION("""COMPUTED_VALUE"""),"Joaquin de Dios")</f>
        <v>Joaquin de Dios</v>
      </c>
      <c r="B33" s="7">
        <v>4.0</v>
      </c>
      <c r="C33" s="7">
        <v>4.0</v>
      </c>
      <c r="D33" s="7">
        <v>5.0</v>
      </c>
      <c r="E33" s="7">
        <v>3.0</v>
      </c>
      <c r="F33" s="9">
        <f t="shared" si="1"/>
        <v>4</v>
      </c>
      <c r="G33" s="9">
        <f t="shared" si="2"/>
        <v>16</v>
      </c>
    </row>
    <row r="34">
      <c r="A34" s="14" t="str">
        <f>IFERROR(__xludf.DUMMYFUNCTION("""COMPUTED_VALUE"""),"Alyanna Abear")</f>
        <v>Alyanna Abear</v>
      </c>
      <c r="B34" s="7">
        <v>5.0</v>
      </c>
      <c r="C34" s="7">
        <v>4.0</v>
      </c>
      <c r="D34" s="7">
        <v>5.0</v>
      </c>
      <c r="E34" s="7">
        <v>4.0</v>
      </c>
      <c r="F34" s="9">
        <f t="shared" si="1"/>
        <v>4.5</v>
      </c>
      <c r="G34" s="9">
        <f t="shared" si="2"/>
        <v>18</v>
      </c>
    </row>
    <row r="35">
      <c r="A35" s="14" t="str">
        <f>IFERROR(__xludf.DUMMYFUNCTION("""COMPUTED_VALUE"""),"Rice Brion")</f>
        <v>Rice Brion</v>
      </c>
      <c r="B35" s="7">
        <v>5.0</v>
      </c>
      <c r="C35" s="7">
        <v>4.0</v>
      </c>
      <c r="D35" s="7">
        <v>4.0</v>
      </c>
      <c r="E35" s="7">
        <v>4.0</v>
      </c>
      <c r="F35" s="9">
        <f t="shared" si="1"/>
        <v>4.25</v>
      </c>
      <c r="G35" s="9">
        <f t="shared" si="2"/>
        <v>17</v>
      </c>
    </row>
    <row r="36">
      <c r="A36" s="14" t="str">
        <f>IFERROR(__xludf.DUMMYFUNCTION("""COMPUTED_VALUE"""),"Jessa Tan")</f>
        <v>Jessa Tan</v>
      </c>
      <c r="B36" s="7">
        <v>5.0</v>
      </c>
      <c r="C36" s="7">
        <v>4.0</v>
      </c>
      <c r="D36" s="7">
        <v>4.0</v>
      </c>
      <c r="E36" s="7">
        <v>4.0</v>
      </c>
      <c r="F36" s="9">
        <f t="shared" si="1"/>
        <v>4.25</v>
      </c>
      <c r="G36" s="9">
        <f t="shared" si="2"/>
        <v>17</v>
      </c>
    </row>
    <row r="37">
      <c r="A37" s="14" t="str">
        <f>IFERROR(__xludf.DUMMYFUNCTION("""COMPUTED_VALUE"""),"Alyssa Co")</f>
        <v>Alyssa Co</v>
      </c>
      <c r="B37" s="7">
        <v>5.0</v>
      </c>
      <c r="C37" s="7">
        <v>4.0</v>
      </c>
      <c r="D37" s="7">
        <v>5.0</v>
      </c>
      <c r="E37" s="7">
        <v>2.0</v>
      </c>
      <c r="F37" s="9">
        <f t="shared" si="1"/>
        <v>4</v>
      </c>
      <c r="G37" s="9">
        <f t="shared" si="2"/>
        <v>16</v>
      </c>
    </row>
    <row r="38">
      <c r="A38" s="14" t="str">
        <f>IFERROR(__xludf.DUMMYFUNCTION("""COMPUTED_VALUE"""),"Kyrene Santos")</f>
        <v>Kyrene Santos</v>
      </c>
      <c r="B38" s="7">
        <v>5.0</v>
      </c>
      <c r="C38" s="7">
        <v>4.0</v>
      </c>
      <c r="D38" s="7">
        <v>5.0</v>
      </c>
      <c r="E38" s="7">
        <v>3.0</v>
      </c>
      <c r="F38" s="9">
        <f t="shared" si="1"/>
        <v>4.25</v>
      </c>
      <c r="G38" s="9">
        <f t="shared" si="2"/>
        <v>17</v>
      </c>
    </row>
    <row r="39">
      <c r="A39" s="14" t="str">
        <f>IFERROR(__xludf.DUMMYFUNCTION("""COMPUTED_VALUE"""),"Grace Chan")</f>
        <v>Grace Chan</v>
      </c>
      <c r="B39" s="7">
        <v>5.0</v>
      </c>
      <c r="C39" s="7">
        <v>5.0</v>
      </c>
      <c r="D39" s="7">
        <v>5.0</v>
      </c>
      <c r="E39" s="7">
        <v>5.0</v>
      </c>
      <c r="F39" s="9">
        <f t="shared" si="1"/>
        <v>5</v>
      </c>
      <c r="G39" s="9">
        <f t="shared" si="2"/>
        <v>20</v>
      </c>
    </row>
    <row r="40">
      <c r="A40" s="14" t="str">
        <f>IFERROR(__xludf.DUMMYFUNCTION("""COMPUTED_VALUE"""),"Beatrice Pangandian")</f>
        <v>Beatrice Pangandian</v>
      </c>
      <c r="B40" s="7">
        <v>4.0</v>
      </c>
      <c r="C40" s="7">
        <v>4.0</v>
      </c>
      <c r="D40" s="7">
        <v>4.0</v>
      </c>
      <c r="E40" s="7">
        <v>1.0</v>
      </c>
      <c r="F40" s="9">
        <f t="shared" si="1"/>
        <v>3.25</v>
      </c>
      <c r="G40" s="9">
        <f t="shared" si="2"/>
        <v>13</v>
      </c>
    </row>
    <row r="41">
      <c r="A41" s="14" t="str">
        <f>IFERROR(__xludf.DUMMYFUNCTION("""COMPUTED_VALUE"""),"Beatrice Santillan")</f>
        <v>Beatrice Santillan</v>
      </c>
      <c r="B41" s="7">
        <v>5.0</v>
      </c>
      <c r="C41" s="7">
        <v>5.0</v>
      </c>
      <c r="D41" s="7">
        <v>5.0</v>
      </c>
      <c r="E41" s="7">
        <v>5.0</v>
      </c>
      <c r="F41" s="9">
        <f t="shared" si="1"/>
        <v>5</v>
      </c>
      <c r="G41" s="9">
        <f t="shared" si="2"/>
        <v>20</v>
      </c>
    </row>
    <row r="42">
      <c r="A42" s="14" t="str">
        <f>IFERROR(__xludf.DUMMYFUNCTION("""COMPUTED_VALUE"""),"Mathieu Zeph Estacion ")</f>
        <v>Mathieu Zeph Estacion </v>
      </c>
      <c r="B42" s="7">
        <v>5.0</v>
      </c>
      <c r="C42" s="7">
        <v>5.0</v>
      </c>
      <c r="D42" s="7">
        <v>5.0</v>
      </c>
      <c r="E42" s="7">
        <v>2.0</v>
      </c>
      <c r="F42" s="9">
        <f t="shared" si="1"/>
        <v>4.25</v>
      </c>
      <c r="G42" s="9">
        <f t="shared" si="2"/>
        <v>17</v>
      </c>
    </row>
    <row r="43">
      <c r="A43" s="14" t="str">
        <f>IFERROR(__xludf.DUMMYFUNCTION("""COMPUTED_VALUE"""),"Andrea Isaac")</f>
        <v>Andrea Isaac</v>
      </c>
      <c r="B43" s="7">
        <v>5.0</v>
      </c>
      <c r="C43" s="7">
        <v>4.0</v>
      </c>
      <c r="D43" s="7">
        <v>4.0</v>
      </c>
      <c r="E43" s="7">
        <v>3.0</v>
      </c>
      <c r="F43" s="9">
        <f t="shared" si="1"/>
        <v>4</v>
      </c>
      <c r="G43" s="9">
        <f t="shared" si="2"/>
        <v>16</v>
      </c>
    </row>
    <row r="44">
      <c r="A44" s="14" t="str">
        <f>IFERROR(__xludf.DUMMYFUNCTION("""COMPUTED_VALUE"""),"Martha Olanday ")</f>
        <v>Martha Olanday </v>
      </c>
      <c r="B44" s="7">
        <v>5.0</v>
      </c>
      <c r="C44" s="7">
        <v>5.0</v>
      </c>
      <c r="D44" s="7">
        <v>3.0</v>
      </c>
      <c r="E44" s="7">
        <v>3.0</v>
      </c>
      <c r="F44" s="9">
        <f t="shared" si="1"/>
        <v>4</v>
      </c>
      <c r="G44" s="9">
        <f t="shared" si="2"/>
        <v>16</v>
      </c>
    </row>
    <row r="45">
      <c r="A45" s="14" t="str">
        <f>IFERROR(__xludf.DUMMYFUNCTION("""COMPUTED_VALUE"""),"Jeimarson Politico")</f>
        <v>Jeimarson Politico</v>
      </c>
      <c r="B45" s="7">
        <v>4.0</v>
      </c>
      <c r="C45" s="7">
        <v>4.0</v>
      </c>
      <c r="D45" s="7">
        <v>4.0</v>
      </c>
      <c r="E45" s="7">
        <v>3.0</v>
      </c>
      <c r="F45" s="9">
        <f t="shared" si="1"/>
        <v>3.75</v>
      </c>
      <c r="G45" s="9">
        <f t="shared" si="2"/>
        <v>15</v>
      </c>
    </row>
    <row r="46">
      <c r="A46" s="14" t="str">
        <f>IFERROR(__xludf.DUMMYFUNCTION("""COMPUTED_VALUE"""),"Sophia Ong :3")</f>
        <v>Sophia Ong :3</v>
      </c>
      <c r="B46" s="7">
        <v>5.0</v>
      </c>
      <c r="C46" s="7">
        <v>4.0</v>
      </c>
      <c r="D46" s="7">
        <v>5.0</v>
      </c>
      <c r="E46" s="7">
        <v>3.0</v>
      </c>
      <c r="F46" s="9">
        <f t="shared" si="1"/>
        <v>4.25</v>
      </c>
      <c r="G46" s="9">
        <f t="shared" si="2"/>
        <v>17</v>
      </c>
    </row>
    <row r="47">
      <c r="A47" s="14" t="str">
        <f>IFERROR(__xludf.DUMMYFUNCTION("""COMPUTED_VALUE"""),"Ashley Cruz")</f>
        <v>Ashley Cruz</v>
      </c>
      <c r="B47" s="7">
        <v>4.0</v>
      </c>
      <c r="C47" s="7">
        <v>4.0</v>
      </c>
      <c r="D47" s="7">
        <v>5.0</v>
      </c>
      <c r="E47" s="7">
        <v>3.0</v>
      </c>
      <c r="F47" s="9">
        <f t="shared" si="1"/>
        <v>4</v>
      </c>
      <c r="G47" s="9">
        <f t="shared" si="2"/>
        <v>16</v>
      </c>
    </row>
    <row r="48">
      <c r="A48" s="14" t="str">
        <f>IFERROR(__xludf.DUMMYFUNCTION("""COMPUTED_VALUE"""),"Hillary Regalado")</f>
        <v>Hillary Regalado</v>
      </c>
      <c r="B48" s="7">
        <v>4.0</v>
      </c>
      <c r="C48" s="7">
        <v>4.0</v>
      </c>
      <c r="D48" s="7">
        <v>5.0</v>
      </c>
      <c r="E48" s="7">
        <v>2.0</v>
      </c>
      <c r="F48" s="9">
        <f t="shared" si="1"/>
        <v>3.75</v>
      </c>
      <c r="G48" s="9">
        <f t="shared" si="2"/>
        <v>15</v>
      </c>
    </row>
    <row r="49">
      <c r="A49" s="14" t="str">
        <f>IFERROR(__xludf.DUMMYFUNCTION("""COMPUTED_VALUE"""),"Rai Ledda")</f>
        <v>Rai Ledda</v>
      </c>
      <c r="B49" s="7">
        <v>4.0</v>
      </c>
      <c r="C49" s="7">
        <v>4.0</v>
      </c>
      <c r="D49" s="7">
        <v>4.0</v>
      </c>
      <c r="E49" s="7">
        <v>3.0</v>
      </c>
      <c r="F49" s="9">
        <f t="shared" si="1"/>
        <v>3.75</v>
      </c>
      <c r="G49" s="9">
        <f t="shared" si="2"/>
        <v>15</v>
      </c>
    </row>
    <row r="50">
      <c r="A50" s="14" t="str">
        <f>IFERROR(__xludf.DUMMYFUNCTION("""COMPUTED_VALUE"""),"Jeanella P Mangaluz ")</f>
        <v>Jeanella P Mangaluz </v>
      </c>
      <c r="B50" s="7">
        <v>4.0</v>
      </c>
      <c r="C50" s="7">
        <v>4.0</v>
      </c>
      <c r="D50" s="7">
        <v>5.0</v>
      </c>
      <c r="E50" s="7">
        <v>3.0</v>
      </c>
      <c r="F50" s="9">
        <f t="shared" si="1"/>
        <v>4</v>
      </c>
      <c r="G50" s="9">
        <f t="shared" si="2"/>
        <v>16</v>
      </c>
    </row>
    <row r="51">
      <c r="A51" s="14" t="str">
        <f>IFERROR(__xludf.DUMMYFUNCTION("""COMPUTED_VALUE"""),"Mariana Gardoce")</f>
        <v>Mariana Gardoce</v>
      </c>
      <c r="B51" s="7">
        <v>5.0</v>
      </c>
      <c r="C51" s="7">
        <v>5.0</v>
      </c>
      <c r="D51" s="7">
        <v>5.0</v>
      </c>
      <c r="E51" s="7">
        <v>2.0</v>
      </c>
      <c r="F51" s="9">
        <f t="shared" si="1"/>
        <v>4.25</v>
      </c>
      <c r="G51" s="9">
        <f t="shared" si="2"/>
        <v>17</v>
      </c>
    </row>
    <row r="52">
      <c r="A52" s="14" t="str">
        <f>IFERROR(__xludf.DUMMYFUNCTION("""COMPUTED_VALUE"""),"Erin Ambulo")</f>
        <v>Erin Ambulo</v>
      </c>
      <c r="B52" s="7">
        <v>5.0</v>
      </c>
      <c r="C52" s="7">
        <v>4.0</v>
      </c>
      <c r="D52" s="7">
        <v>3.0</v>
      </c>
      <c r="E52" s="7">
        <v>4.0</v>
      </c>
      <c r="F52" s="9">
        <f t="shared" si="1"/>
        <v>4</v>
      </c>
      <c r="G52" s="9">
        <f t="shared" si="2"/>
        <v>16</v>
      </c>
    </row>
    <row r="53">
      <c r="A53" s="19" t="str">
        <f>IFERROR(__xludf.DUMMYFUNCTION("""COMPUTED_VALUE"""),"Rosemarie Sy")</f>
        <v>Rosemarie Sy</v>
      </c>
      <c r="B53" s="7">
        <v>5.0</v>
      </c>
      <c r="C53" s="7">
        <v>4.0</v>
      </c>
      <c r="D53" s="7">
        <v>5.0</v>
      </c>
      <c r="E53" s="7">
        <v>4.0</v>
      </c>
      <c r="F53" s="9">
        <f t="shared" si="1"/>
        <v>4.5</v>
      </c>
      <c r="G53" s="9">
        <f t="shared" si="2"/>
        <v>18</v>
      </c>
    </row>
    <row r="54">
      <c r="A54" s="19" t="str">
        <f>IFERROR(__xludf.DUMMYFUNCTION("""COMPUTED_VALUE"""),"Andie")</f>
        <v>Andie</v>
      </c>
      <c r="B54" s="7">
        <v>4.0</v>
      </c>
      <c r="C54" s="7">
        <v>5.0</v>
      </c>
      <c r="D54" s="7">
        <v>4.0</v>
      </c>
      <c r="E54" s="7">
        <v>2.0</v>
      </c>
      <c r="F54" s="9">
        <f t="shared" si="1"/>
        <v>3.75</v>
      </c>
      <c r="G54" s="9">
        <f t="shared" si="2"/>
        <v>15</v>
      </c>
    </row>
    <row r="55">
      <c r="A55" s="19" t="str">
        <f>IFERROR(__xludf.DUMMYFUNCTION("""COMPUTED_VALUE"""),"Leslie Joy Gutierrez")</f>
        <v>Leslie Joy Gutierrez</v>
      </c>
      <c r="B55" s="7">
        <v>5.0</v>
      </c>
      <c r="C55" s="7">
        <v>4.0</v>
      </c>
      <c r="D55" s="7">
        <v>4.0</v>
      </c>
      <c r="E55" s="7">
        <v>2.0</v>
      </c>
      <c r="F55" s="9">
        <f t="shared" si="1"/>
        <v>3.75</v>
      </c>
      <c r="G55" s="9">
        <f t="shared" si="2"/>
        <v>15</v>
      </c>
    </row>
    <row r="56">
      <c r="A56" s="19" t="str">
        <f>IFERROR(__xludf.DUMMYFUNCTION("""COMPUTED_VALUE"""),"Stephen Sison")</f>
        <v>Stephen Sison</v>
      </c>
      <c r="B56" s="7">
        <v>5.0</v>
      </c>
      <c r="C56" s="7">
        <v>3.0</v>
      </c>
      <c r="D56" s="7">
        <v>4.0</v>
      </c>
      <c r="E56" s="7">
        <v>1.0</v>
      </c>
      <c r="F56" s="9">
        <f t="shared" si="1"/>
        <v>3.25</v>
      </c>
      <c r="G56" s="9">
        <f t="shared" si="2"/>
        <v>13</v>
      </c>
    </row>
    <row r="57">
      <c r="A57" s="19" t="str">
        <f>IFERROR(__xludf.DUMMYFUNCTION("""COMPUTED_VALUE"""),"Creesian Skeen Villaruel")</f>
        <v>Creesian Skeen Villaruel</v>
      </c>
      <c r="B57" s="7">
        <v>5.0</v>
      </c>
      <c r="C57" s="7">
        <v>5.0</v>
      </c>
      <c r="D57" s="7">
        <v>4.0</v>
      </c>
      <c r="E57" s="7">
        <v>3.0</v>
      </c>
      <c r="F57" s="9">
        <f t="shared" si="1"/>
        <v>4.25</v>
      </c>
      <c r="G57" s="9">
        <f t="shared" si="2"/>
        <v>17</v>
      </c>
    </row>
    <row r="58">
      <c r="A58" s="19" t="str">
        <f>IFERROR(__xludf.DUMMYFUNCTION("""COMPUTED_VALUE"""),"Emilio Anton T. Bello")</f>
        <v>Emilio Anton T. Bello</v>
      </c>
      <c r="B58" s="7">
        <v>5.0</v>
      </c>
      <c r="C58" s="7">
        <v>5.0</v>
      </c>
      <c r="D58" s="7">
        <v>5.0</v>
      </c>
      <c r="E58" s="7">
        <v>3.0</v>
      </c>
      <c r="F58" s="9">
        <f t="shared" si="1"/>
        <v>4.5</v>
      </c>
      <c r="G58" s="9">
        <f t="shared" si="2"/>
        <v>18</v>
      </c>
    </row>
    <row r="59">
      <c r="A59" s="19" t="str">
        <f>IFERROR(__xludf.DUMMYFUNCTION("""COMPUTED_VALUE"""),"Julia Badiola")</f>
        <v>Julia Badiola</v>
      </c>
      <c r="B59" s="7">
        <v>5.0</v>
      </c>
      <c r="C59" s="7">
        <v>5.0</v>
      </c>
      <c r="D59" s="7">
        <v>5.0</v>
      </c>
      <c r="E59" s="7">
        <v>4.0</v>
      </c>
      <c r="F59" s="9">
        <f t="shared" si="1"/>
        <v>4.75</v>
      </c>
      <c r="G59" s="9">
        <f t="shared" si="2"/>
        <v>19</v>
      </c>
    </row>
    <row r="60">
      <c r="A60" s="19" t="str">
        <f>IFERROR(__xludf.DUMMYFUNCTION("""COMPUTED_VALUE"""),"Ella Sario")</f>
        <v>Ella Sario</v>
      </c>
      <c r="B60" s="7">
        <v>5.0</v>
      </c>
      <c r="C60" s="7">
        <v>4.0</v>
      </c>
      <c r="D60" s="7">
        <v>4.0</v>
      </c>
      <c r="E60" s="7">
        <v>4.0</v>
      </c>
      <c r="F60" s="9">
        <f t="shared" si="1"/>
        <v>4.25</v>
      </c>
      <c r="G60" s="9">
        <f t="shared" si="2"/>
        <v>17</v>
      </c>
    </row>
    <row r="61">
      <c r="A61" s="19" t="str">
        <f>IFERROR(__xludf.DUMMYFUNCTION("""COMPUTED_VALUE"""),"Dana Salvador")</f>
        <v>Dana Salvador</v>
      </c>
      <c r="B61" s="7">
        <v>5.0</v>
      </c>
      <c r="C61" s="7">
        <v>5.0</v>
      </c>
      <c r="D61" s="7">
        <v>5.0</v>
      </c>
      <c r="E61" s="7">
        <v>3.0</v>
      </c>
      <c r="F61" s="9">
        <f t="shared" si="1"/>
        <v>4.5</v>
      </c>
      <c r="G61" s="9">
        <f t="shared" si="2"/>
        <v>18</v>
      </c>
    </row>
    <row r="62">
      <c r="A62" s="19" t="str">
        <f>IFERROR(__xludf.DUMMYFUNCTION("""COMPUTED_VALUE"""),"Melissa Togle")</f>
        <v>Melissa Togle</v>
      </c>
      <c r="B62" s="7">
        <v>5.0</v>
      </c>
      <c r="C62" s="7">
        <v>5.0</v>
      </c>
      <c r="D62" s="7">
        <v>5.0</v>
      </c>
      <c r="E62" s="7">
        <v>3.0</v>
      </c>
      <c r="F62" s="9">
        <f t="shared" si="1"/>
        <v>4.5</v>
      </c>
      <c r="G62" s="9">
        <f t="shared" si="2"/>
        <v>18</v>
      </c>
    </row>
    <row r="63">
      <c r="A63" s="19" t="str">
        <f>IFERROR(__xludf.DUMMYFUNCTION("""COMPUTED_VALUE"""),"Trisha")</f>
        <v>Trisha</v>
      </c>
      <c r="B63" s="7">
        <v>5.0</v>
      </c>
      <c r="C63" s="7">
        <v>5.0</v>
      </c>
      <c r="D63" s="7">
        <v>5.0</v>
      </c>
      <c r="E63" s="7">
        <v>3.0</v>
      </c>
      <c r="F63" s="9">
        <f t="shared" si="1"/>
        <v>4.5</v>
      </c>
      <c r="G63" s="9">
        <f t="shared" si="2"/>
        <v>18</v>
      </c>
    </row>
    <row r="64">
      <c r="A64" s="19" t="str">
        <f>IFERROR(__xludf.DUMMYFUNCTION("""COMPUTED_VALUE"""),"Jerry Jerald")</f>
        <v>Jerry Jerald</v>
      </c>
      <c r="B64" s="7">
        <v>5.0</v>
      </c>
      <c r="C64" s="7">
        <v>5.0</v>
      </c>
      <c r="D64" s="7">
        <v>5.0</v>
      </c>
      <c r="E64" s="7">
        <v>5.0</v>
      </c>
      <c r="F64" s="9">
        <f t="shared" si="1"/>
        <v>5</v>
      </c>
      <c r="G64" s="9">
        <f t="shared" si="2"/>
        <v>20</v>
      </c>
    </row>
    <row r="65">
      <c r="A65" s="19" t="str">
        <f>IFERROR(__xludf.DUMMYFUNCTION("""COMPUTED_VALUE"""),"Pierre Matthews Delos reyes ")</f>
        <v>Pierre Matthews Delos reyes </v>
      </c>
      <c r="B65" s="7">
        <v>5.0</v>
      </c>
      <c r="C65" s="7">
        <v>4.0</v>
      </c>
      <c r="D65" s="7">
        <v>4.0</v>
      </c>
      <c r="E65" s="7">
        <v>3.0</v>
      </c>
      <c r="F65" s="9">
        <f t="shared" si="1"/>
        <v>4</v>
      </c>
      <c r="G65" s="9">
        <f t="shared" si="2"/>
        <v>16</v>
      </c>
    </row>
    <row r="66">
      <c r="A66" s="19" t="str">
        <f>IFERROR(__xludf.DUMMYFUNCTION("""COMPUTED_VALUE"""),"Ivan Murray D Solimen")</f>
        <v>Ivan Murray D Solimen</v>
      </c>
      <c r="B66" s="18">
        <f>IFERROR(__xludf.DUMMYFUNCTION("IMPORTRANGE(""https://docs.google.com/spreadsheets/d/1lKPaQGUu6PjrJXf-ZQFt7O-rPfdo4cQGZ8e_vXaoXuM/edit?resourcekey#gid=725040286"",""RESPONSES!AE66:AE101"")"),3.0)</f>
        <v>3</v>
      </c>
      <c r="C66" s="9">
        <f>IFERROR(__xludf.DUMMYFUNCTION("IMPORTRANGE(""https://docs.google.com/spreadsheets/d/1lKPaQGUu6PjrJXf-ZQFt7O-rPfdo4cQGZ8e_vXaoXuM/edit?resourcekey#gid=725040286"",""RESPONSES!AF66:AF101"")"),1.0)</f>
        <v>1</v>
      </c>
      <c r="D66" s="9">
        <f>IFERROR(__xludf.DUMMYFUNCTION("IMPORTRANGE(""https://docs.google.com/spreadsheets/d/1lKPaQGUu6PjrJXf-ZQFt7O-rPfdo4cQGZ8e_vXaoXuM/edit?resourcekey#gid=725040286"",""RESPONSES!AG66:AG101"")"),5.0)</f>
        <v>5</v>
      </c>
      <c r="E66" s="9">
        <f>IFERROR(__xludf.DUMMYFUNCTION("IMPORTRANGE(""https://docs.google.com/spreadsheets/d/1lKPaQGUu6PjrJXf-ZQFt7O-rPfdo4cQGZ8e_vXaoXuM/edit?resourcekey#gid=725040286"",""RESPONSES!AH66:AH101"")"),2.0)</f>
        <v>2</v>
      </c>
      <c r="F66" s="9">
        <f t="shared" si="1"/>
        <v>2.75</v>
      </c>
      <c r="G66" s="9">
        <f t="shared" si="2"/>
        <v>11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IFERROR(__xludf.DUMMYFUNCTION("""COMPUTED_VALUE"""),5.0)</f>
        <v>5</v>
      </c>
      <c r="C67" s="9">
        <f>IFERROR(__xludf.DUMMYFUNCTION("""COMPUTED_VALUE"""),5.0)</f>
        <v>5</v>
      </c>
      <c r="D67" s="9">
        <f>IFERROR(__xludf.DUMMYFUNCTION("""COMPUTED_VALUE"""),4.0)</f>
        <v>4</v>
      </c>
      <c r="E67" s="9">
        <f>IFERROR(__xludf.DUMMYFUNCTION("""COMPUTED_VALUE"""),3.0)</f>
        <v>3</v>
      </c>
      <c r="F67" s="9">
        <f t="shared" si="1"/>
        <v>4.25</v>
      </c>
      <c r="G67" s="9">
        <f t="shared" si="2"/>
        <v>17</v>
      </c>
    </row>
    <row r="68">
      <c r="A68" s="19" t="str">
        <f>IFERROR(__xludf.DUMMYFUNCTION("""COMPUTED_VALUE"""),"Tom ")</f>
        <v>Tom </v>
      </c>
      <c r="B68" s="9">
        <f>IFERROR(__xludf.DUMMYFUNCTION("""COMPUTED_VALUE"""),3.0)</f>
        <v>3</v>
      </c>
      <c r="C68" s="9">
        <f>IFERROR(__xludf.DUMMYFUNCTION("""COMPUTED_VALUE"""),2.0)</f>
        <v>2</v>
      </c>
      <c r="D68" s="9">
        <f>IFERROR(__xludf.DUMMYFUNCTION("""COMPUTED_VALUE"""),5.0)</f>
        <v>5</v>
      </c>
      <c r="E68" s="9">
        <f>IFERROR(__xludf.DUMMYFUNCTION("""COMPUTED_VALUE"""),1.0)</f>
        <v>1</v>
      </c>
      <c r="F68" s="9">
        <f t="shared" si="1"/>
        <v>2.75</v>
      </c>
      <c r="G68" s="9">
        <f t="shared" si="2"/>
        <v>11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IFERROR(__xludf.DUMMYFUNCTION("""COMPUTED_VALUE"""),5.0)</f>
        <v>5</v>
      </c>
      <c r="C69" s="9">
        <f>IFERROR(__xludf.DUMMYFUNCTION("""COMPUTED_VALUE"""),5.0)</f>
        <v>5</v>
      </c>
      <c r="D69" s="9">
        <f>IFERROR(__xludf.DUMMYFUNCTION("""COMPUTED_VALUE"""),5.0)</f>
        <v>5</v>
      </c>
      <c r="E69" s="9">
        <f>IFERROR(__xludf.DUMMYFUNCTION("""COMPUTED_VALUE"""),3.0)</f>
        <v>3</v>
      </c>
      <c r="F69" s="9">
        <f t="shared" si="1"/>
        <v>4.5</v>
      </c>
      <c r="G69" s="9">
        <f t="shared" si="2"/>
        <v>18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IFERROR(__xludf.DUMMYFUNCTION("""COMPUTED_VALUE"""),5.0)</f>
        <v>5</v>
      </c>
      <c r="C70" s="9">
        <f>IFERROR(__xludf.DUMMYFUNCTION("""COMPUTED_VALUE"""),5.0)</f>
        <v>5</v>
      </c>
      <c r="D70" s="9">
        <f>IFERROR(__xludf.DUMMYFUNCTION("""COMPUTED_VALUE"""),5.0)</f>
        <v>5</v>
      </c>
      <c r="E70" s="9">
        <f>IFERROR(__xludf.DUMMYFUNCTION("""COMPUTED_VALUE"""),4.0)</f>
        <v>4</v>
      </c>
      <c r="F70" s="9">
        <f t="shared" si="1"/>
        <v>4.75</v>
      </c>
      <c r="G70" s="9">
        <f t="shared" si="2"/>
        <v>19</v>
      </c>
    </row>
    <row r="71">
      <c r="A71" s="19" t="str">
        <f>IFERROR(__xludf.DUMMYFUNCTION("""COMPUTED_VALUE"""),"Faith")</f>
        <v>Faith</v>
      </c>
      <c r="B71" s="9">
        <f>IFERROR(__xludf.DUMMYFUNCTION("""COMPUTED_VALUE"""),4.0)</f>
        <v>4</v>
      </c>
      <c r="C71" s="9">
        <f>IFERROR(__xludf.DUMMYFUNCTION("""COMPUTED_VALUE"""),4.0)</f>
        <v>4</v>
      </c>
      <c r="D71" s="9">
        <f>IFERROR(__xludf.DUMMYFUNCTION("""COMPUTED_VALUE"""),4.0)</f>
        <v>4</v>
      </c>
      <c r="E71" s="9">
        <f>IFERROR(__xludf.DUMMYFUNCTION("""COMPUTED_VALUE"""),3.0)</f>
        <v>3</v>
      </c>
      <c r="F71" s="9">
        <f t="shared" si="1"/>
        <v>3.75</v>
      </c>
      <c r="G71" s="9">
        <f t="shared" si="2"/>
        <v>15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IFERROR(__xludf.DUMMYFUNCTION("""COMPUTED_VALUE"""),4.0)</f>
        <v>4</v>
      </c>
      <c r="C72" s="9">
        <f>IFERROR(__xludf.DUMMYFUNCTION("""COMPUTED_VALUE"""),4.0)</f>
        <v>4</v>
      </c>
      <c r="D72" s="9">
        <f>IFERROR(__xludf.DUMMYFUNCTION("""COMPUTED_VALUE"""),4.0)</f>
        <v>4</v>
      </c>
      <c r="E72" s="9">
        <f>IFERROR(__xludf.DUMMYFUNCTION("""COMPUTED_VALUE"""),4.0)</f>
        <v>4</v>
      </c>
      <c r="F72" s="9">
        <f t="shared" si="1"/>
        <v>4</v>
      </c>
      <c r="G72" s="9">
        <f t="shared" si="2"/>
        <v>16</v>
      </c>
    </row>
    <row r="73">
      <c r="A73" s="19" t="str">
        <f>IFERROR(__xludf.DUMMYFUNCTION("""COMPUTED_VALUE"""),"Robee Ng")</f>
        <v>Robee Ng</v>
      </c>
      <c r="B73" s="9">
        <f>IFERROR(__xludf.DUMMYFUNCTION("""COMPUTED_VALUE"""),5.0)</f>
        <v>5</v>
      </c>
      <c r="C73" s="9">
        <f>IFERROR(__xludf.DUMMYFUNCTION("""COMPUTED_VALUE"""),4.0)</f>
        <v>4</v>
      </c>
      <c r="D73" s="9">
        <f>IFERROR(__xludf.DUMMYFUNCTION("""COMPUTED_VALUE"""),5.0)</f>
        <v>5</v>
      </c>
      <c r="E73" s="9">
        <f>IFERROR(__xludf.DUMMYFUNCTION("""COMPUTED_VALUE"""),2.0)</f>
        <v>2</v>
      </c>
      <c r="F73" s="9">
        <f t="shared" si="1"/>
        <v>4</v>
      </c>
      <c r="G73" s="9">
        <f t="shared" si="2"/>
        <v>16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IFERROR(__xludf.DUMMYFUNCTION("""COMPUTED_VALUE"""),5.0)</f>
        <v>5</v>
      </c>
      <c r="C74" s="9">
        <f>IFERROR(__xludf.DUMMYFUNCTION("""COMPUTED_VALUE"""),5.0)</f>
        <v>5</v>
      </c>
      <c r="D74" s="9">
        <f>IFERROR(__xludf.DUMMYFUNCTION("""COMPUTED_VALUE"""),5.0)</f>
        <v>5</v>
      </c>
      <c r="E74" s="9">
        <f>IFERROR(__xludf.DUMMYFUNCTION("""COMPUTED_VALUE"""),4.0)</f>
        <v>4</v>
      </c>
      <c r="F74" s="9">
        <f t="shared" si="1"/>
        <v>4.75</v>
      </c>
      <c r="G74" s="9">
        <f t="shared" si="2"/>
        <v>19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IFERROR(__xludf.DUMMYFUNCTION("""COMPUTED_VALUE"""),5.0)</f>
        <v>5</v>
      </c>
      <c r="C75" s="9">
        <f>IFERROR(__xludf.DUMMYFUNCTION("""COMPUTED_VALUE"""),5.0)</f>
        <v>5</v>
      </c>
      <c r="D75" s="9">
        <f>IFERROR(__xludf.DUMMYFUNCTION("""COMPUTED_VALUE"""),5.0)</f>
        <v>5</v>
      </c>
      <c r="E75" s="9">
        <f>IFERROR(__xludf.DUMMYFUNCTION("""COMPUTED_VALUE"""),2.0)</f>
        <v>2</v>
      </c>
      <c r="F75" s="9">
        <f t="shared" si="1"/>
        <v>4.25</v>
      </c>
      <c r="G75" s="9">
        <f t="shared" si="2"/>
        <v>17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IFERROR(__xludf.DUMMYFUNCTION("""COMPUTED_VALUE"""),5.0)</f>
        <v>5</v>
      </c>
      <c r="C76" s="9">
        <f>IFERROR(__xludf.DUMMYFUNCTION("""COMPUTED_VALUE"""),3.0)</f>
        <v>3</v>
      </c>
      <c r="D76" s="9">
        <f>IFERROR(__xludf.DUMMYFUNCTION("""COMPUTED_VALUE"""),4.0)</f>
        <v>4</v>
      </c>
      <c r="E76" s="9">
        <f>IFERROR(__xludf.DUMMYFUNCTION("""COMPUTED_VALUE"""),2.0)</f>
        <v>2</v>
      </c>
      <c r="F76" s="9">
        <f t="shared" si="1"/>
        <v>3.5</v>
      </c>
      <c r="G76" s="9">
        <f t="shared" si="2"/>
        <v>14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IFERROR(__xludf.DUMMYFUNCTION("""COMPUTED_VALUE"""),5.0)</f>
        <v>5</v>
      </c>
      <c r="C77" s="9">
        <f>IFERROR(__xludf.DUMMYFUNCTION("""COMPUTED_VALUE"""),5.0)</f>
        <v>5</v>
      </c>
      <c r="D77" s="9">
        <f>IFERROR(__xludf.DUMMYFUNCTION("""COMPUTED_VALUE"""),4.0)</f>
        <v>4</v>
      </c>
      <c r="E77" s="9">
        <f>IFERROR(__xludf.DUMMYFUNCTION("""COMPUTED_VALUE"""),4.0)</f>
        <v>4</v>
      </c>
      <c r="F77" s="9">
        <f t="shared" si="1"/>
        <v>4.5</v>
      </c>
      <c r="G77" s="9">
        <f t="shared" si="2"/>
        <v>18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IFERROR(__xludf.DUMMYFUNCTION("""COMPUTED_VALUE"""),5.0)</f>
        <v>5</v>
      </c>
      <c r="C78" s="9">
        <f>IFERROR(__xludf.DUMMYFUNCTION("""COMPUTED_VALUE"""),3.0)</f>
        <v>3</v>
      </c>
      <c r="D78" s="9">
        <f>IFERROR(__xludf.DUMMYFUNCTION("""COMPUTED_VALUE"""),5.0)</f>
        <v>5</v>
      </c>
      <c r="E78" s="9">
        <f>IFERROR(__xludf.DUMMYFUNCTION("""COMPUTED_VALUE"""),4.0)</f>
        <v>4</v>
      </c>
      <c r="F78" s="9">
        <f t="shared" si="1"/>
        <v>4.25</v>
      </c>
      <c r="G78" s="9">
        <f t="shared" si="2"/>
        <v>17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IFERROR(__xludf.DUMMYFUNCTION("""COMPUTED_VALUE"""),5.0)</f>
        <v>5</v>
      </c>
      <c r="C79" s="9">
        <f>IFERROR(__xludf.DUMMYFUNCTION("""COMPUTED_VALUE"""),5.0)</f>
        <v>5</v>
      </c>
      <c r="D79" s="9">
        <f>IFERROR(__xludf.DUMMYFUNCTION("""COMPUTED_VALUE"""),3.0)</f>
        <v>3</v>
      </c>
      <c r="E79" s="9">
        <f>IFERROR(__xludf.DUMMYFUNCTION("""COMPUTED_VALUE"""),2.0)</f>
        <v>2</v>
      </c>
      <c r="F79" s="9">
        <f t="shared" si="1"/>
        <v>3.75</v>
      </c>
      <c r="G79" s="9">
        <f t="shared" si="2"/>
        <v>15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IFERROR(__xludf.DUMMYFUNCTION("""COMPUTED_VALUE"""),5.0)</f>
        <v>5</v>
      </c>
      <c r="C80" s="9">
        <f>IFERROR(__xludf.DUMMYFUNCTION("""COMPUTED_VALUE"""),4.0)</f>
        <v>4</v>
      </c>
      <c r="D80" s="9">
        <f>IFERROR(__xludf.DUMMYFUNCTION("""COMPUTED_VALUE"""),5.0)</f>
        <v>5</v>
      </c>
      <c r="E80" s="9">
        <f>IFERROR(__xludf.DUMMYFUNCTION("""COMPUTED_VALUE"""),3.0)</f>
        <v>3</v>
      </c>
      <c r="F80" s="9">
        <f t="shared" si="1"/>
        <v>4.25</v>
      </c>
      <c r="G80" s="9">
        <f t="shared" si="2"/>
        <v>17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IFERROR(__xludf.DUMMYFUNCTION("""COMPUTED_VALUE"""),3.0)</f>
        <v>3</v>
      </c>
      <c r="C81" s="9">
        <f>IFERROR(__xludf.DUMMYFUNCTION("""COMPUTED_VALUE"""),3.0)</f>
        <v>3</v>
      </c>
      <c r="D81" s="9">
        <f>IFERROR(__xludf.DUMMYFUNCTION("""COMPUTED_VALUE"""),4.0)</f>
        <v>4</v>
      </c>
      <c r="E81" s="9">
        <f>IFERROR(__xludf.DUMMYFUNCTION("""COMPUTED_VALUE"""),3.0)</f>
        <v>3</v>
      </c>
      <c r="F81" s="9">
        <f t="shared" si="1"/>
        <v>3.25</v>
      </c>
      <c r="G81" s="9">
        <f t="shared" si="2"/>
        <v>13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IFERROR(__xludf.DUMMYFUNCTION("""COMPUTED_VALUE"""),3.0)</f>
        <v>3</v>
      </c>
      <c r="C82" s="9">
        <f>IFERROR(__xludf.DUMMYFUNCTION("""COMPUTED_VALUE"""),3.0)</f>
        <v>3</v>
      </c>
      <c r="D82" s="9">
        <f>IFERROR(__xludf.DUMMYFUNCTION("""COMPUTED_VALUE"""),4.0)</f>
        <v>4</v>
      </c>
      <c r="E82" s="9">
        <f>IFERROR(__xludf.DUMMYFUNCTION("""COMPUTED_VALUE"""),2.0)</f>
        <v>2</v>
      </c>
      <c r="F82" s="9">
        <f t="shared" si="1"/>
        <v>3</v>
      </c>
      <c r="G82" s="9">
        <f t="shared" si="2"/>
        <v>12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IFERROR(__xludf.DUMMYFUNCTION("""COMPUTED_VALUE"""),5.0)</f>
        <v>5</v>
      </c>
      <c r="C83" s="9">
        <f>IFERROR(__xludf.DUMMYFUNCTION("""COMPUTED_VALUE"""),5.0)</f>
        <v>5</v>
      </c>
      <c r="D83" s="9">
        <f>IFERROR(__xludf.DUMMYFUNCTION("""COMPUTED_VALUE"""),5.0)</f>
        <v>5</v>
      </c>
      <c r="E83" s="9">
        <f>IFERROR(__xludf.DUMMYFUNCTION("""COMPUTED_VALUE"""),2.0)</f>
        <v>2</v>
      </c>
      <c r="F83" s="9">
        <f t="shared" si="1"/>
        <v>4.25</v>
      </c>
      <c r="G83" s="9">
        <f t="shared" si="2"/>
        <v>17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IFERROR(__xludf.DUMMYFUNCTION("""COMPUTED_VALUE"""),5.0)</f>
        <v>5</v>
      </c>
      <c r="C84" s="9">
        <f>IFERROR(__xludf.DUMMYFUNCTION("""COMPUTED_VALUE"""),4.0)</f>
        <v>4</v>
      </c>
      <c r="D84" s="9">
        <f>IFERROR(__xludf.DUMMYFUNCTION("""COMPUTED_VALUE"""),4.0)</f>
        <v>4</v>
      </c>
      <c r="E84" s="9">
        <f>IFERROR(__xludf.DUMMYFUNCTION("""COMPUTED_VALUE"""),3.0)</f>
        <v>3</v>
      </c>
      <c r="F84" s="9">
        <f t="shared" si="1"/>
        <v>4</v>
      </c>
      <c r="G84" s="9">
        <f t="shared" si="2"/>
        <v>16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IFERROR(__xludf.DUMMYFUNCTION("""COMPUTED_VALUE"""),5.0)</f>
        <v>5</v>
      </c>
      <c r="C85" s="9">
        <f>IFERROR(__xludf.DUMMYFUNCTION("""COMPUTED_VALUE"""),5.0)</f>
        <v>5</v>
      </c>
      <c r="D85" s="9">
        <f>IFERROR(__xludf.DUMMYFUNCTION("""COMPUTED_VALUE"""),4.0)</f>
        <v>4</v>
      </c>
      <c r="E85" s="9">
        <f>IFERROR(__xludf.DUMMYFUNCTION("""COMPUTED_VALUE"""),3.0)</f>
        <v>3</v>
      </c>
      <c r="F85" s="9">
        <f t="shared" si="1"/>
        <v>4.25</v>
      </c>
      <c r="G85" s="9">
        <f t="shared" si="2"/>
        <v>17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IFERROR(__xludf.DUMMYFUNCTION("""COMPUTED_VALUE"""),5.0)</f>
        <v>5</v>
      </c>
      <c r="C86" s="9">
        <f>IFERROR(__xludf.DUMMYFUNCTION("""COMPUTED_VALUE"""),4.0)</f>
        <v>4</v>
      </c>
      <c r="D86" s="9">
        <f>IFERROR(__xludf.DUMMYFUNCTION("""COMPUTED_VALUE"""),4.0)</f>
        <v>4</v>
      </c>
      <c r="E86" s="9">
        <f>IFERROR(__xludf.DUMMYFUNCTION("""COMPUTED_VALUE"""),2.0)</f>
        <v>2</v>
      </c>
      <c r="F86" s="9">
        <f t="shared" si="1"/>
        <v>3.75</v>
      </c>
      <c r="G86" s="9">
        <f t="shared" si="2"/>
        <v>15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IFERROR(__xludf.DUMMYFUNCTION("""COMPUTED_VALUE"""),5.0)</f>
        <v>5</v>
      </c>
      <c r="C87" s="9">
        <f>IFERROR(__xludf.DUMMYFUNCTION("""COMPUTED_VALUE"""),4.0)</f>
        <v>4</v>
      </c>
      <c r="D87" s="9">
        <f>IFERROR(__xludf.DUMMYFUNCTION("""COMPUTED_VALUE"""),5.0)</f>
        <v>5</v>
      </c>
      <c r="E87" s="9">
        <f>IFERROR(__xludf.DUMMYFUNCTION("""COMPUTED_VALUE"""),4.0)</f>
        <v>4</v>
      </c>
      <c r="F87" s="9">
        <f t="shared" si="1"/>
        <v>4.5</v>
      </c>
      <c r="G87" s="9">
        <f t="shared" si="2"/>
        <v>18</v>
      </c>
    </row>
    <row r="88">
      <c r="A88" s="19" t="str">
        <f>IFERROR(__xludf.DUMMYFUNCTION("""COMPUTED_VALUE"""),"AJ")</f>
        <v>AJ</v>
      </c>
      <c r="B88" s="9">
        <f>IFERROR(__xludf.DUMMYFUNCTION("""COMPUTED_VALUE"""),4.0)</f>
        <v>4</v>
      </c>
      <c r="C88" s="9">
        <f>IFERROR(__xludf.DUMMYFUNCTION("""COMPUTED_VALUE"""),3.0)</f>
        <v>3</v>
      </c>
      <c r="D88" s="9">
        <f>IFERROR(__xludf.DUMMYFUNCTION("""COMPUTED_VALUE"""),5.0)</f>
        <v>5</v>
      </c>
      <c r="E88" s="9">
        <f>IFERROR(__xludf.DUMMYFUNCTION("""COMPUTED_VALUE"""),2.0)</f>
        <v>2</v>
      </c>
      <c r="F88" s="9">
        <f t="shared" si="1"/>
        <v>3.5</v>
      </c>
      <c r="G88" s="9">
        <f t="shared" si="2"/>
        <v>14</v>
      </c>
    </row>
    <row r="89">
      <c r="A89" s="19" t="str">
        <f>IFERROR(__xludf.DUMMYFUNCTION("""COMPUTED_VALUE"""),"Rachel")</f>
        <v>Rachel</v>
      </c>
      <c r="B89" s="9">
        <f>IFERROR(__xludf.DUMMYFUNCTION("""COMPUTED_VALUE"""),5.0)</f>
        <v>5</v>
      </c>
      <c r="C89" s="9">
        <f>IFERROR(__xludf.DUMMYFUNCTION("""COMPUTED_VALUE"""),5.0)</f>
        <v>5</v>
      </c>
      <c r="D89" s="9">
        <f>IFERROR(__xludf.DUMMYFUNCTION("""COMPUTED_VALUE"""),5.0)</f>
        <v>5</v>
      </c>
      <c r="E89" s="9">
        <f>IFERROR(__xludf.DUMMYFUNCTION("""COMPUTED_VALUE"""),5.0)</f>
        <v>5</v>
      </c>
      <c r="F89" s="9">
        <f t="shared" si="1"/>
        <v>5</v>
      </c>
      <c r="G89" s="9">
        <f t="shared" si="2"/>
        <v>20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IFERROR(__xludf.DUMMYFUNCTION("""COMPUTED_VALUE"""),3.0)</f>
        <v>3</v>
      </c>
      <c r="E90" s="9">
        <f>IFERROR(__xludf.DUMMYFUNCTION("""COMPUTED_VALUE"""),3.0)</f>
        <v>3</v>
      </c>
      <c r="F90" s="9">
        <f t="shared" si="1"/>
        <v>4</v>
      </c>
      <c r="G90" s="9">
        <f t="shared" si="2"/>
        <v>16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IFERROR(__xludf.DUMMYFUNCTION("""COMPUTED_VALUE"""),5.0)</f>
        <v>5</v>
      </c>
      <c r="C91" s="9">
        <f>IFERROR(__xludf.DUMMYFUNCTION("""COMPUTED_VALUE"""),4.0)</f>
        <v>4</v>
      </c>
      <c r="D91" s="9">
        <f>IFERROR(__xludf.DUMMYFUNCTION("""COMPUTED_VALUE"""),3.0)</f>
        <v>3</v>
      </c>
      <c r="E91" s="9">
        <f>IFERROR(__xludf.DUMMYFUNCTION("""COMPUTED_VALUE"""),3.0)</f>
        <v>3</v>
      </c>
      <c r="F91" s="9">
        <f t="shared" si="1"/>
        <v>3.75</v>
      </c>
      <c r="G91" s="9">
        <f t="shared" si="2"/>
        <v>15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IFERROR(__xludf.DUMMYFUNCTION("""COMPUTED_VALUE"""),4.0)</f>
        <v>4</v>
      </c>
      <c r="C92" s="9">
        <f>IFERROR(__xludf.DUMMYFUNCTION("""COMPUTED_VALUE"""),4.0)</f>
        <v>4</v>
      </c>
      <c r="D92" s="9">
        <f>IFERROR(__xludf.DUMMYFUNCTION("""COMPUTED_VALUE"""),5.0)</f>
        <v>5</v>
      </c>
      <c r="E92" s="9">
        <f>IFERROR(__xludf.DUMMYFUNCTION("""COMPUTED_VALUE"""),3.0)</f>
        <v>3</v>
      </c>
      <c r="F92" s="9">
        <f t="shared" si="1"/>
        <v>4</v>
      </c>
      <c r="G92" s="9">
        <f t="shared" si="2"/>
        <v>16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IFERROR(__xludf.DUMMYFUNCTION("""COMPUTED_VALUE"""),5.0)</f>
        <v>5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>IFERROR(__xludf.DUMMYFUNCTION("""COMPUTED_VALUE"""),5.0)</f>
        <v>5</v>
      </c>
      <c r="F93" s="9">
        <f t="shared" si="1"/>
        <v>5</v>
      </c>
      <c r="G93" s="9">
        <f t="shared" si="2"/>
        <v>20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IFERROR(__xludf.DUMMYFUNCTION("""COMPUTED_VALUE"""),5.0)</f>
        <v>5</v>
      </c>
      <c r="C94" s="9">
        <f>IFERROR(__xludf.DUMMYFUNCTION("""COMPUTED_VALUE"""),5.0)</f>
        <v>5</v>
      </c>
      <c r="D94" s="9">
        <f>IFERROR(__xludf.DUMMYFUNCTION("""COMPUTED_VALUE"""),5.0)</f>
        <v>5</v>
      </c>
      <c r="E94" s="9">
        <f>IFERROR(__xludf.DUMMYFUNCTION("""COMPUTED_VALUE"""),4.0)</f>
        <v>4</v>
      </c>
      <c r="F94" s="9">
        <f t="shared" si="1"/>
        <v>4.75</v>
      </c>
      <c r="G94" s="9">
        <f t="shared" si="2"/>
        <v>19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IFERROR(__xludf.DUMMYFUNCTION("""COMPUTED_VALUE"""),5.0)</f>
        <v>5</v>
      </c>
      <c r="C95" s="9">
        <f>IFERROR(__xludf.DUMMYFUNCTION("""COMPUTED_VALUE"""),5.0)</f>
        <v>5</v>
      </c>
      <c r="D95" s="9">
        <f>IFERROR(__xludf.DUMMYFUNCTION("""COMPUTED_VALUE"""),5.0)</f>
        <v>5</v>
      </c>
      <c r="E95" s="9">
        <f>IFERROR(__xludf.DUMMYFUNCTION("""COMPUTED_VALUE"""),3.0)</f>
        <v>3</v>
      </c>
      <c r="F95" s="9">
        <f t="shared" si="1"/>
        <v>4.5</v>
      </c>
      <c r="G95" s="9">
        <f t="shared" si="2"/>
        <v>18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IFERROR(__xludf.DUMMYFUNCTION("""COMPUTED_VALUE"""),5.0)</f>
        <v>5</v>
      </c>
      <c r="C96" s="9">
        <f>IFERROR(__xludf.DUMMYFUNCTION("""COMPUTED_VALUE"""),3.0)</f>
        <v>3</v>
      </c>
      <c r="D96" s="9">
        <f>IFERROR(__xludf.DUMMYFUNCTION("""COMPUTED_VALUE"""),4.0)</f>
        <v>4</v>
      </c>
      <c r="E96" s="9">
        <f>IFERROR(__xludf.DUMMYFUNCTION("""COMPUTED_VALUE"""),3.0)</f>
        <v>3</v>
      </c>
      <c r="F96" s="9">
        <f t="shared" si="1"/>
        <v>3.75</v>
      </c>
      <c r="G96" s="9">
        <f t="shared" si="2"/>
        <v>15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IFERROR(__xludf.DUMMYFUNCTION("""COMPUTED_VALUE"""),5.0)</f>
        <v>5</v>
      </c>
      <c r="C97" s="9">
        <f>IFERROR(__xludf.DUMMYFUNCTION("""COMPUTED_VALUE"""),4.0)</f>
        <v>4</v>
      </c>
      <c r="D97" s="9">
        <f>IFERROR(__xludf.DUMMYFUNCTION("""COMPUTED_VALUE"""),5.0)</f>
        <v>5</v>
      </c>
      <c r="E97" s="9">
        <f>IFERROR(__xludf.DUMMYFUNCTION("""COMPUTED_VALUE"""),3.0)</f>
        <v>3</v>
      </c>
      <c r="F97" s="9">
        <f t="shared" si="1"/>
        <v>4.25</v>
      </c>
      <c r="G97" s="9">
        <f t="shared" si="2"/>
        <v>17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IFERROR(__xludf.DUMMYFUNCTION("""COMPUTED_VALUE"""),5.0)</f>
        <v>5</v>
      </c>
      <c r="C98" s="9">
        <f>IFERROR(__xludf.DUMMYFUNCTION("""COMPUTED_VALUE"""),5.0)</f>
        <v>5</v>
      </c>
      <c r="D98" s="9">
        <f>IFERROR(__xludf.DUMMYFUNCTION("""COMPUTED_VALUE"""),5.0)</f>
        <v>5</v>
      </c>
      <c r="E98" s="9">
        <f>IFERROR(__xludf.DUMMYFUNCTION("""COMPUTED_VALUE"""),2.0)</f>
        <v>2</v>
      </c>
      <c r="F98" s="9">
        <f t="shared" si="1"/>
        <v>4.25</v>
      </c>
      <c r="G98" s="9">
        <f t="shared" si="2"/>
        <v>17</v>
      </c>
    </row>
    <row r="99">
      <c r="A99" s="19" t="str">
        <f>IFERROR(__xludf.DUMMYFUNCTION("""COMPUTED_VALUE"""),"Zaza")</f>
        <v>Zaza</v>
      </c>
      <c r="B99" s="9">
        <f>IFERROR(__xludf.DUMMYFUNCTION("""COMPUTED_VALUE"""),5.0)</f>
        <v>5</v>
      </c>
      <c r="C99" s="9">
        <f>IFERROR(__xludf.DUMMYFUNCTION("""COMPUTED_VALUE"""),5.0)</f>
        <v>5</v>
      </c>
      <c r="D99" s="9">
        <f>IFERROR(__xludf.DUMMYFUNCTION("""COMPUTED_VALUE"""),5.0)</f>
        <v>5</v>
      </c>
      <c r="E99" s="9">
        <f>IFERROR(__xludf.DUMMYFUNCTION("""COMPUTED_VALUE"""),5.0)</f>
        <v>5</v>
      </c>
      <c r="F99" s="9">
        <f t="shared" si="1"/>
        <v>5</v>
      </c>
      <c r="G99" s="9">
        <f t="shared" si="2"/>
        <v>20</v>
      </c>
    </row>
    <row r="100">
      <c r="A100" s="19" t="str">
        <f>IFERROR(__xludf.DUMMYFUNCTION("""COMPUTED_VALUE"""),"Olivia")</f>
        <v>Olivia</v>
      </c>
      <c r="B100" s="9">
        <f>IFERROR(__xludf.DUMMYFUNCTION("""COMPUTED_VALUE"""),5.0)</f>
        <v>5</v>
      </c>
      <c r="C100" s="9">
        <f>IFERROR(__xludf.DUMMYFUNCTION("""COMPUTED_VALUE"""),5.0)</f>
        <v>5</v>
      </c>
      <c r="D100" s="9">
        <f>IFERROR(__xludf.DUMMYFUNCTION("""COMPUTED_VALUE"""),5.0)</f>
        <v>5</v>
      </c>
      <c r="E100" s="9">
        <f>IFERROR(__xludf.DUMMYFUNCTION("""COMPUTED_VALUE"""),3.0)</f>
        <v>3</v>
      </c>
      <c r="F100" s="9">
        <f t="shared" si="1"/>
        <v>4.5</v>
      </c>
      <c r="G100" s="9">
        <f t="shared" si="2"/>
        <v>18</v>
      </c>
    </row>
    <row r="101">
      <c r="A101" s="19" t="str">
        <f>IFERROR(__xludf.DUMMYFUNCTION("""COMPUTED_VALUE"""),"Rach")</f>
        <v>Rach</v>
      </c>
      <c r="B101" s="9">
        <f>IFERROR(__xludf.DUMMYFUNCTION("""COMPUTED_VALUE"""),5.0)</f>
        <v>5</v>
      </c>
      <c r="C101" s="9">
        <f>IFERROR(__xludf.DUMMYFUNCTION("""COMPUTED_VALUE"""),5.0)</f>
        <v>5</v>
      </c>
      <c r="D101" s="9">
        <f>IFERROR(__xludf.DUMMYFUNCTION("""COMPUTED_VALUE"""),5.0)</f>
        <v>5</v>
      </c>
      <c r="E101" s="9">
        <f>IFERROR(__xludf.DUMMYFUNCTION("""COMPUTED_VALUE"""),5.0)</f>
        <v>5</v>
      </c>
      <c r="F101" s="9">
        <f t="shared" si="1"/>
        <v>5</v>
      </c>
      <c r="G101" s="9">
        <f t="shared" si="2"/>
        <v>20</v>
      </c>
    </row>
    <row r="102">
      <c r="A102" s="19"/>
      <c r="F102" s="7" t="s">
        <v>35</v>
      </c>
      <c r="G102" s="9">
        <f>SUM(G2:G101)</f>
        <v>1662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  <c r="H1" s="12">
        <v>7.0</v>
      </c>
      <c r="I1" s="12">
        <v>8.0</v>
      </c>
      <c r="J1" s="12">
        <v>9.0</v>
      </c>
      <c r="K1" s="12" t="s">
        <v>33</v>
      </c>
      <c r="L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4.0</v>
      </c>
      <c r="C2" s="21">
        <v>5.0</v>
      </c>
      <c r="D2" s="21">
        <v>4.0</v>
      </c>
      <c r="E2" s="21">
        <v>5.0</v>
      </c>
      <c r="F2" s="21">
        <v>1.0</v>
      </c>
      <c r="G2" s="21">
        <v>1.0</v>
      </c>
      <c r="H2" s="21">
        <v>4.0</v>
      </c>
      <c r="I2" s="21">
        <v>5.0</v>
      </c>
      <c r="J2" s="21">
        <v>4.0</v>
      </c>
      <c r="K2" s="9">
        <f t="shared" ref="K2:K101" si="1">AVERAGE(B2:J2)</f>
        <v>3.666666667</v>
      </c>
      <c r="L2" s="9">
        <f t="shared" ref="L2:L101" si="2">SUM(B2:J2)</f>
        <v>33</v>
      </c>
    </row>
    <row r="3">
      <c r="A3" s="14" t="str">
        <f>IFERROR(__xludf.DUMMYFUNCTION("""COMPUTED_VALUE"""),"Bea Jose")</f>
        <v>Bea Jose</v>
      </c>
      <c r="B3" s="21">
        <v>4.0</v>
      </c>
      <c r="C3" s="21">
        <v>4.0</v>
      </c>
      <c r="D3" s="21">
        <v>3.0</v>
      </c>
      <c r="E3" s="21">
        <v>4.0</v>
      </c>
      <c r="F3" s="21">
        <v>4.0</v>
      </c>
      <c r="G3" s="21">
        <v>3.0</v>
      </c>
      <c r="H3" s="21">
        <v>5.0</v>
      </c>
      <c r="I3" s="21">
        <v>5.0</v>
      </c>
      <c r="J3" s="21">
        <v>3.0</v>
      </c>
      <c r="K3" s="9">
        <f t="shared" si="1"/>
        <v>3.888888889</v>
      </c>
      <c r="L3" s="9">
        <f t="shared" si="2"/>
        <v>35</v>
      </c>
    </row>
    <row r="4">
      <c r="A4" s="14" t="str">
        <f>IFERROR(__xludf.DUMMYFUNCTION("""COMPUTED_VALUE"""),"Julia Nevares")</f>
        <v>Julia Nevares</v>
      </c>
      <c r="B4" s="21">
        <v>4.0</v>
      </c>
      <c r="C4" s="21">
        <v>4.0</v>
      </c>
      <c r="D4" s="21">
        <v>4.0</v>
      </c>
      <c r="E4" s="21">
        <v>5.0</v>
      </c>
      <c r="F4" s="21">
        <v>4.0</v>
      </c>
      <c r="G4" s="21">
        <v>2.0</v>
      </c>
      <c r="H4" s="21">
        <v>5.0</v>
      </c>
      <c r="I4" s="21">
        <v>5.0</v>
      </c>
      <c r="J4" s="21">
        <v>1.0</v>
      </c>
      <c r="K4" s="9">
        <f t="shared" si="1"/>
        <v>3.777777778</v>
      </c>
      <c r="L4" s="9">
        <f t="shared" si="2"/>
        <v>34</v>
      </c>
    </row>
    <row r="5">
      <c r="A5" s="14" t="str">
        <f>IFERROR(__xludf.DUMMYFUNCTION("""COMPUTED_VALUE"""),"Martin Ramos")</f>
        <v>Martin Ramos</v>
      </c>
      <c r="B5" s="21">
        <v>5.0</v>
      </c>
      <c r="C5" s="21">
        <v>5.0</v>
      </c>
      <c r="D5" s="21">
        <v>5.0</v>
      </c>
      <c r="E5" s="21">
        <v>5.0</v>
      </c>
      <c r="F5" s="21">
        <v>1.0</v>
      </c>
      <c r="G5" s="21">
        <v>1.0</v>
      </c>
      <c r="H5" s="21">
        <v>3.0</v>
      </c>
      <c r="I5" s="21">
        <v>4.0</v>
      </c>
      <c r="J5" s="21">
        <v>4.0</v>
      </c>
      <c r="K5" s="9">
        <f t="shared" si="1"/>
        <v>3.666666667</v>
      </c>
      <c r="L5" s="9">
        <f t="shared" si="2"/>
        <v>33</v>
      </c>
    </row>
    <row r="6">
      <c r="A6" s="14" t="str">
        <f>IFERROR(__xludf.DUMMYFUNCTION("""COMPUTED_VALUE"""),"Kirsten Segui")</f>
        <v>Kirsten Segui</v>
      </c>
      <c r="B6" s="21">
        <v>4.0</v>
      </c>
      <c r="C6" s="21">
        <v>4.0</v>
      </c>
      <c r="D6" s="21">
        <v>4.0</v>
      </c>
      <c r="E6" s="21">
        <v>3.0</v>
      </c>
      <c r="F6" s="21">
        <v>2.0</v>
      </c>
      <c r="G6" s="21">
        <v>1.0</v>
      </c>
      <c r="H6" s="21">
        <v>4.0</v>
      </c>
      <c r="I6" s="21">
        <v>5.0</v>
      </c>
      <c r="J6" s="21">
        <v>4.0</v>
      </c>
      <c r="K6" s="9">
        <f t="shared" si="1"/>
        <v>3.444444444</v>
      </c>
      <c r="L6" s="9">
        <f t="shared" si="2"/>
        <v>31</v>
      </c>
    </row>
    <row r="7">
      <c r="A7" s="14" t="str">
        <f>IFERROR(__xludf.DUMMYFUNCTION("""COMPUTED_VALUE"""),"Therese Paps")</f>
        <v>Therese Paps</v>
      </c>
      <c r="B7" s="21">
        <v>4.0</v>
      </c>
      <c r="C7" s="21">
        <v>5.0</v>
      </c>
      <c r="D7" s="21">
        <v>3.0</v>
      </c>
      <c r="E7" s="21">
        <v>5.0</v>
      </c>
      <c r="F7" s="21">
        <v>2.0</v>
      </c>
      <c r="G7" s="21">
        <v>1.0</v>
      </c>
      <c r="H7" s="21">
        <v>4.0</v>
      </c>
      <c r="I7" s="21">
        <v>5.0</v>
      </c>
      <c r="J7" s="21">
        <v>4.0</v>
      </c>
      <c r="K7" s="9">
        <f t="shared" si="1"/>
        <v>3.666666667</v>
      </c>
      <c r="L7" s="9">
        <f t="shared" si="2"/>
        <v>33</v>
      </c>
    </row>
    <row r="8">
      <c r="A8" s="14" t="str">
        <f>IFERROR(__xludf.DUMMYFUNCTION("""COMPUTED_VALUE"""),"Joaquin Alfonso R. Pelea")</f>
        <v>Joaquin Alfonso R. Pelea</v>
      </c>
      <c r="B8" s="21">
        <v>4.0</v>
      </c>
      <c r="C8" s="21">
        <v>5.0</v>
      </c>
      <c r="D8" s="21">
        <v>2.0</v>
      </c>
      <c r="E8" s="21">
        <v>4.0</v>
      </c>
      <c r="F8" s="21">
        <v>1.0</v>
      </c>
      <c r="G8" s="21">
        <v>1.0</v>
      </c>
      <c r="H8" s="21">
        <v>4.0</v>
      </c>
      <c r="I8" s="21">
        <v>5.0</v>
      </c>
      <c r="J8" s="21">
        <v>3.0</v>
      </c>
      <c r="K8" s="9">
        <f t="shared" si="1"/>
        <v>3.222222222</v>
      </c>
      <c r="L8" s="9">
        <f t="shared" si="2"/>
        <v>29</v>
      </c>
    </row>
    <row r="9">
      <c r="A9" s="14" t="str">
        <f>IFERROR(__xludf.DUMMYFUNCTION("""COMPUTED_VALUE"""),"Audrey Cabrera")</f>
        <v>Audrey Cabrera</v>
      </c>
      <c r="B9" s="21">
        <v>5.0</v>
      </c>
      <c r="C9" s="21">
        <v>5.0</v>
      </c>
      <c r="D9" s="21">
        <v>5.0</v>
      </c>
      <c r="E9" s="21">
        <v>5.0</v>
      </c>
      <c r="F9" s="21">
        <v>2.0</v>
      </c>
      <c r="G9" s="21">
        <v>2.0</v>
      </c>
      <c r="H9" s="21">
        <v>5.0</v>
      </c>
      <c r="I9" s="21">
        <v>5.0</v>
      </c>
      <c r="J9" s="21">
        <v>4.0</v>
      </c>
      <c r="K9" s="9">
        <f t="shared" si="1"/>
        <v>4.222222222</v>
      </c>
      <c r="L9" s="9">
        <f t="shared" si="2"/>
        <v>38</v>
      </c>
    </row>
    <row r="10">
      <c r="A10" s="14" t="str">
        <f>IFERROR(__xludf.DUMMYFUNCTION("""COMPUTED_VALUE"""),"Jino Villariba ")</f>
        <v>Jino Villariba </v>
      </c>
      <c r="B10" s="21">
        <v>4.0</v>
      </c>
      <c r="C10" s="21">
        <v>5.0</v>
      </c>
      <c r="D10" s="21">
        <v>4.0</v>
      </c>
      <c r="E10" s="21">
        <v>5.0</v>
      </c>
      <c r="F10" s="21">
        <v>5.0</v>
      </c>
      <c r="G10" s="21">
        <v>4.0</v>
      </c>
      <c r="H10" s="21">
        <v>5.0</v>
      </c>
      <c r="I10" s="21">
        <v>5.0</v>
      </c>
      <c r="J10" s="21">
        <v>5.0</v>
      </c>
      <c r="K10" s="9">
        <f t="shared" si="1"/>
        <v>4.666666667</v>
      </c>
      <c r="L10" s="9">
        <f t="shared" si="2"/>
        <v>42</v>
      </c>
    </row>
    <row r="11">
      <c r="A11" s="14" t="str">
        <f>IFERROR(__xludf.DUMMYFUNCTION("""COMPUTED_VALUE"""),"Therese Ybañez")</f>
        <v>Therese Ybañez</v>
      </c>
      <c r="B11" s="21">
        <v>4.0</v>
      </c>
      <c r="C11" s="21">
        <v>4.0</v>
      </c>
      <c r="D11" s="21">
        <v>4.0</v>
      </c>
      <c r="E11" s="21">
        <v>4.0</v>
      </c>
      <c r="F11" s="21">
        <v>2.0</v>
      </c>
      <c r="G11" s="21">
        <v>2.0</v>
      </c>
      <c r="H11" s="21">
        <v>4.0</v>
      </c>
      <c r="I11" s="21">
        <v>4.0</v>
      </c>
      <c r="J11" s="21">
        <v>3.0</v>
      </c>
      <c r="K11" s="9">
        <f t="shared" si="1"/>
        <v>3.444444444</v>
      </c>
      <c r="L11" s="9">
        <f t="shared" si="2"/>
        <v>31</v>
      </c>
    </row>
    <row r="12">
      <c r="A12" s="14" t="str">
        <f>IFERROR(__xludf.DUMMYFUNCTION("""COMPUTED_VALUE"""),"Tz")</f>
        <v>Tz</v>
      </c>
      <c r="B12" s="21">
        <v>5.0</v>
      </c>
      <c r="C12" s="21">
        <v>5.0</v>
      </c>
      <c r="D12" s="21">
        <v>4.0</v>
      </c>
      <c r="E12" s="21">
        <v>5.0</v>
      </c>
      <c r="F12" s="21">
        <v>2.0</v>
      </c>
      <c r="G12" s="21">
        <v>1.0</v>
      </c>
      <c r="H12" s="21">
        <v>4.0</v>
      </c>
      <c r="I12" s="21">
        <v>5.0</v>
      </c>
      <c r="J12" s="21">
        <v>4.0</v>
      </c>
      <c r="K12" s="9">
        <f t="shared" si="1"/>
        <v>3.888888889</v>
      </c>
      <c r="L12" s="9">
        <f t="shared" si="2"/>
        <v>35</v>
      </c>
    </row>
    <row r="13">
      <c r="A13" s="14" t="str">
        <f>IFERROR(__xludf.DUMMYFUNCTION("""COMPUTED_VALUE"""),"Justin Cortes")</f>
        <v>Justin Cortes</v>
      </c>
      <c r="B13" s="21">
        <v>5.0</v>
      </c>
      <c r="C13" s="21">
        <v>5.0</v>
      </c>
      <c r="D13" s="21">
        <v>5.0</v>
      </c>
      <c r="E13" s="21">
        <v>5.0</v>
      </c>
      <c r="F13" s="21">
        <v>2.0</v>
      </c>
      <c r="G13" s="21">
        <v>2.0</v>
      </c>
      <c r="H13" s="21">
        <v>4.0</v>
      </c>
      <c r="I13" s="21">
        <v>5.0</v>
      </c>
      <c r="J13" s="21">
        <v>4.0</v>
      </c>
      <c r="K13" s="9">
        <f t="shared" si="1"/>
        <v>4.111111111</v>
      </c>
      <c r="L13" s="9">
        <f t="shared" si="2"/>
        <v>37</v>
      </c>
    </row>
    <row r="14">
      <c r="A14" s="14" t="str">
        <f>IFERROR(__xludf.DUMMYFUNCTION("""COMPUTED_VALUE"""),"Jacob Reyes")</f>
        <v>Jacob Reyes</v>
      </c>
      <c r="B14" s="21">
        <v>5.0</v>
      </c>
      <c r="C14" s="21">
        <v>4.0</v>
      </c>
      <c r="D14" s="21">
        <v>5.0</v>
      </c>
      <c r="E14" s="21">
        <v>5.0</v>
      </c>
      <c r="F14" s="21">
        <v>1.0</v>
      </c>
      <c r="G14" s="21">
        <v>1.0</v>
      </c>
      <c r="H14" s="21">
        <v>5.0</v>
      </c>
      <c r="I14" s="21">
        <v>5.0</v>
      </c>
      <c r="J14" s="21">
        <v>4.0</v>
      </c>
      <c r="K14" s="9">
        <f t="shared" si="1"/>
        <v>3.888888889</v>
      </c>
      <c r="L14" s="9">
        <f t="shared" si="2"/>
        <v>35</v>
      </c>
    </row>
    <row r="15">
      <c r="A15" s="14" t="str">
        <f>IFERROR(__xludf.DUMMYFUNCTION("""COMPUTED_VALUE"""),"Sam Francisco ")</f>
        <v>Sam Francisco </v>
      </c>
      <c r="B15" s="21">
        <v>3.0</v>
      </c>
      <c r="C15" s="21">
        <v>5.0</v>
      </c>
      <c r="D15" s="21">
        <v>5.0</v>
      </c>
      <c r="E15" s="21">
        <v>5.0</v>
      </c>
      <c r="F15" s="21">
        <v>5.0</v>
      </c>
      <c r="G15" s="21">
        <v>3.0</v>
      </c>
      <c r="H15" s="21">
        <v>5.0</v>
      </c>
      <c r="I15" s="21">
        <v>5.0</v>
      </c>
      <c r="J15" s="21">
        <v>5.0</v>
      </c>
      <c r="K15" s="9">
        <f t="shared" si="1"/>
        <v>4.555555556</v>
      </c>
      <c r="L15" s="9">
        <f t="shared" si="2"/>
        <v>41</v>
      </c>
    </row>
    <row r="16">
      <c r="A16" s="14" t="str">
        <f>IFERROR(__xludf.DUMMYFUNCTION("""COMPUTED_VALUE"""),"Bea U")</f>
        <v>Bea U</v>
      </c>
      <c r="B16" s="21">
        <v>4.0</v>
      </c>
      <c r="C16" s="21">
        <v>5.0</v>
      </c>
      <c r="D16" s="21">
        <v>4.0</v>
      </c>
      <c r="E16" s="21">
        <v>5.0</v>
      </c>
      <c r="F16" s="21">
        <v>3.0</v>
      </c>
      <c r="G16" s="21">
        <v>2.0</v>
      </c>
      <c r="H16" s="21">
        <v>5.0</v>
      </c>
      <c r="I16" s="21">
        <v>5.0</v>
      </c>
      <c r="J16" s="21">
        <v>4.0</v>
      </c>
      <c r="K16" s="9">
        <f t="shared" si="1"/>
        <v>4.111111111</v>
      </c>
      <c r="L16" s="9">
        <f t="shared" si="2"/>
        <v>37</v>
      </c>
    </row>
    <row r="17">
      <c r="A17" s="14" t="str">
        <f>IFERROR(__xludf.DUMMYFUNCTION("""COMPUTED_VALUE"""),"Keith Yao")</f>
        <v>Keith Yao</v>
      </c>
      <c r="B17" s="21">
        <v>5.0</v>
      </c>
      <c r="C17" s="21">
        <v>5.0</v>
      </c>
      <c r="D17" s="21">
        <v>4.0</v>
      </c>
      <c r="E17" s="21">
        <v>5.0</v>
      </c>
      <c r="F17" s="21">
        <v>5.0</v>
      </c>
      <c r="G17" s="21">
        <v>3.0</v>
      </c>
      <c r="H17" s="21">
        <v>5.0</v>
      </c>
      <c r="I17" s="21">
        <v>5.0</v>
      </c>
      <c r="J17" s="21">
        <v>5.0</v>
      </c>
      <c r="K17" s="9">
        <f t="shared" si="1"/>
        <v>4.666666667</v>
      </c>
      <c r="L17" s="9">
        <f t="shared" si="2"/>
        <v>42</v>
      </c>
    </row>
    <row r="18">
      <c r="A18" s="14" t="str">
        <f>IFERROR(__xludf.DUMMYFUNCTION("""COMPUTED_VALUE"""),"Andrea Gajisan")</f>
        <v>Andrea Gajisan</v>
      </c>
      <c r="B18" s="21">
        <v>4.0</v>
      </c>
      <c r="C18" s="21">
        <v>5.0</v>
      </c>
      <c r="D18" s="21">
        <v>5.0</v>
      </c>
      <c r="E18" s="21">
        <v>5.0</v>
      </c>
      <c r="F18" s="21">
        <v>1.0</v>
      </c>
      <c r="G18" s="21">
        <v>2.0</v>
      </c>
      <c r="H18" s="21">
        <v>4.0</v>
      </c>
      <c r="I18" s="21">
        <v>5.0</v>
      </c>
      <c r="J18" s="21">
        <v>1.0</v>
      </c>
      <c r="K18" s="9">
        <f t="shared" si="1"/>
        <v>3.555555556</v>
      </c>
      <c r="L18" s="9">
        <f t="shared" si="2"/>
        <v>32</v>
      </c>
    </row>
    <row r="19">
      <c r="A19" s="14" t="str">
        <f>IFERROR(__xludf.DUMMYFUNCTION("""COMPUTED_VALUE"""),"LIND DANIELLE PORTES BILWAYEN")</f>
        <v>LIND DANIELLE PORTES BILWAYEN</v>
      </c>
      <c r="B19" s="21">
        <v>5.0</v>
      </c>
      <c r="C19" s="21">
        <v>4.0</v>
      </c>
      <c r="D19" s="21">
        <v>3.0</v>
      </c>
      <c r="E19" s="21">
        <v>4.0</v>
      </c>
      <c r="F19" s="21">
        <v>2.0</v>
      </c>
      <c r="G19" s="21">
        <v>1.0</v>
      </c>
      <c r="H19" s="21">
        <v>4.0</v>
      </c>
      <c r="I19" s="21">
        <v>5.0</v>
      </c>
      <c r="J19" s="21">
        <v>3.0</v>
      </c>
      <c r="K19" s="9">
        <f t="shared" si="1"/>
        <v>3.444444444</v>
      </c>
      <c r="L19" s="9">
        <f t="shared" si="2"/>
        <v>31</v>
      </c>
    </row>
    <row r="20">
      <c r="A20" s="14" t="str">
        <f>IFERROR(__xludf.DUMMYFUNCTION("""COMPUTED_VALUE"""),"Melissa M. Luzuriaga")</f>
        <v>Melissa M. Luzuriaga</v>
      </c>
      <c r="B20" s="21">
        <v>4.0</v>
      </c>
      <c r="C20" s="21">
        <v>5.0</v>
      </c>
      <c r="D20" s="21">
        <v>3.0</v>
      </c>
      <c r="E20" s="21">
        <v>4.0</v>
      </c>
      <c r="F20" s="21">
        <v>2.0</v>
      </c>
      <c r="G20" s="21">
        <v>1.0</v>
      </c>
      <c r="H20" s="21">
        <v>5.0</v>
      </c>
      <c r="I20" s="21">
        <v>5.0</v>
      </c>
      <c r="J20" s="21">
        <v>2.0</v>
      </c>
      <c r="K20" s="9">
        <f t="shared" si="1"/>
        <v>3.444444444</v>
      </c>
      <c r="L20" s="9">
        <f t="shared" si="2"/>
        <v>31</v>
      </c>
    </row>
    <row r="21">
      <c r="A21" s="14" t="str">
        <f>IFERROR(__xludf.DUMMYFUNCTION("""COMPUTED_VALUE"""),"Eddie Miyao")</f>
        <v>Eddie Miyao</v>
      </c>
      <c r="B21" s="21">
        <v>5.0</v>
      </c>
      <c r="C21" s="21">
        <v>5.0</v>
      </c>
      <c r="D21" s="21">
        <v>3.0</v>
      </c>
      <c r="E21" s="21">
        <v>5.0</v>
      </c>
      <c r="F21" s="21">
        <v>2.0</v>
      </c>
      <c r="G21" s="21">
        <v>1.0</v>
      </c>
      <c r="H21" s="21">
        <v>5.0</v>
      </c>
      <c r="I21" s="21">
        <v>5.0</v>
      </c>
      <c r="J21" s="21">
        <v>2.0</v>
      </c>
      <c r="K21" s="9">
        <f t="shared" si="1"/>
        <v>3.666666667</v>
      </c>
      <c r="L21" s="9">
        <f t="shared" si="2"/>
        <v>33</v>
      </c>
    </row>
    <row r="22">
      <c r="A22" s="14" t="str">
        <f>IFERROR(__xludf.DUMMYFUNCTION("""COMPUTED_VALUE"""),"ALAIZAH GAIL L. MATIAS")</f>
        <v>ALAIZAH GAIL L. MATIAS</v>
      </c>
      <c r="B22" s="21">
        <v>2.0</v>
      </c>
      <c r="C22" s="21">
        <v>1.0</v>
      </c>
      <c r="D22" s="21">
        <v>2.0</v>
      </c>
      <c r="E22" s="21">
        <v>2.0</v>
      </c>
      <c r="F22" s="21">
        <v>4.0</v>
      </c>
      <c r="G22" s="21">
        <v>4.0</v>
      </c>
      <c r="H22" s="21">
        <v>2.0</v>
      </c>
      <c r="I22" s="21">
        <v>2.0</v>
      </c>
      <c r="J22" s="21">
        <v>3.0</v>
      </c>
      <c r="K22" s="9">
        <f t="shared" si="1"/>
        <v>2.444444444</v>
      </c>
      <c r="L22" s="9">
        <f t="shared" si="2"/>
        <v>22</v>
      </c>
    </row>
    <row r="23">
      <c r="A23" s="14" t="str">
        <f>IFERROR(__xludf.DUMMYFUNCTION("""COMPUTED_VALUE"""),"Sophia Paynor")</f>
        <v>Sophia Paynor</v>
      </c>
      <c r="B23" s="21">
        <v>3.0</v>
      </c>
      <c r="C23" s="21">
        <v>3.0</v>
      </c>
      <c r="D23" s="21">
        <v>5.0</v>
      </c>
      <c r="E23" s="21">
        <v>2.0</v>
      </c>
      <c r="F23" s="21">
        <v>4.0</v>
      </c>
      <c r="G23" s="21">
        <v>1.0</v>
      </c>
      <c r="H23" s="21">
        <v>4.0</v>
      </c>
      <c r="I23" s="21">
        <v>5.0</v>
      </c>
      <c r="J23" s="21">
        <v>1.0</v>
      </c>
      <c r="K23" s="9">
        <f t="shared" si="1"/>
        <v>3.111111111</v>
      </c>
      <c r="L23" s="9">
        <f t="shared" si="2"/>
        <v>28</v>
      </c>
    </row>
    <row r="24">
      <c r="A24" s="14" t="str">
        <f>IFERROR(__xludf.DUMMYFUNCTION("""COMPUTED_VALUE"""),"Antonella P. Ventura")</f>
        <v>Antonella P. Ventura</v>
      </c>
      <c r="B24" s="21">
        <v>5.0</v>
      </c>
      <c r="C24" s="21">
        <v>5.0</v>
      </c>
      <c r="D24" s="21">
        <v>4.0</v>
      </c>
      <c r="E24" s="21">
        <v>5.0</v>
      </c>
      <c r="F24" s="21">
        <v>4.0</v>
      </c>
      <c r="G24" s="21">
        <v>1.0</v>
      </c>
      <c r="H24" s="21">
        <v>4.0</v>
      </c>
      <c r="I24" s="21">
        <v>5.0</v>
      </c>
      <c r="J24" s="21">
        <v>3.0</v>
      </c>
      <c r="K24" s="9">
        <f t="shared" si="1"/>
        <v>4</v>
      </c>
      <c r="L24" s="9">
        <f t="shared" si="2"/>
        <v>36</v>
      </c>
    </row>
    <row r="25">
      <c r="A25" s="14" t="str">
        <f>IFERROR(__xludf.DUMMYFUNCTION("""COMPUTED_VALUE"""),"Christian Tiu")</f>
        <v>Christian Tiu</v>
      </c>
      <c r="B25" s="21">
        <v>5.0</v>
      </c>
      <c r="C25" s="21">
        <v>5.0</v>
      </c>
      <c r="D25" s="21">
        <v>5.0</v>
      </c>
      <c r="E25" s="21">
        <v>5.0</v>
      </c>
      <c r="F25" s="21">
        <v>5.0</v>
      </c>
      <c r="G25" s="21">
        <v>5.0</v>
      </c>
      <c r="H25" s="21">
        <v>5.0</v>
      </c>
      <c r="I25" s="21">
        <v>5.0</v>
      </c>
      <c r="J25" s="21">
        <v>5.0</v>
      </c>
      <c r="K25" s="9">
        <f t="shared" si="1"/>
        <v>5</v>
      </c>
      <c r="L25" s="9">
        <f t="shared" si="2"/>
        <v>45</v>
      </c>
    </row>
    <row r="26">
      <c r="A26" s="14" t="str">
        <f>IFERROR(__xludf.DUMMYFUNCTION("""COMPUTED_VALUE"""),"Marie Angeli O. Rondilla")</f>
        <v>Marie Angeli O. Rondilla</v>
      </c>
      <c r="B26" s="21">
        <v>5.0</v>
      </c>
      <c r="C26" s="21">
        <v>5.0</v>
      </c>
      <c r="D26" s="21">
        <v>5.0</v>
      </c>
      <c r="E26" s="21">
        <v>5.0</v>
      </c>
      <c r="F26" s="21">
        <v>5.0</v>
      </c>
      <c r="G26" s="21">
        <v>5.0</v>
      </c>
      <c r="H26" s="21">
        <v>5.0</v>
      </c>
      <c r="I26" s="21">
        <v>5.0</v>
      </c>
      <c r="J26" s="21">
        <v>5.0</v>
      </c>
      <c r="K26" s="9">
        <f t="shared" si="1"/>
        <v>5</v>
      </c>
      <c r="L26" s="9">
        <f t="shared" si="2"/>
        <v>45</v>
      </c>
    </row>
    <row r="27">
      <c r="A27" s="14" t="str">
        <f>IFERROR(__xludf.DUMMYFUNCTION("""COMPUTED_VALUE"""),"Margaret Macasiray ")</f>
        <v>Margaret Macasiray </v>
      </c>
      <c r="B27" s="21">
        <v>5.0</v>
      </c>
      <c r="C27" s="21">
        <v>5.0</v>
      </c>
      <c r="D27" s="21">
        <v>2.0</v>
      </c>
      <c r="E27" s="21">
        <v>5.0</v>
      </c>
      <c r="F27" s="21">
        <v>3.0</v>
      </c>
      <c r="G27" s="21">
        <v>2.0</v>
      </c>
      <c r="H27" s="21">
        <v>5.0</v>
      </c>
      <c r="I27" s="21">
        <v>5.0</v>
      </c>
      <c r="J27" s="21">
        <v>5.0</v>
      </c>
      <c r="K27" s="9">
        <f t="shared" si="1"/>
        <v>4.111111111</v>
      </c>
      <c r="L27" s="9">
        <f t="shared" si="2"/>
        <v>37</v>
      </c>
    </row>
    <row r="28">
      <c r="A28" s="14" t="str">
        <f>IFERROR(__xludf.DUMMYFUNCTION("""COMPUTED_VALUE"""),"Leila Jasmine P. Gonzales")</f>
        <v>Leila Jasmine P. Gonzales</v>
      </c>
      <c r="B28" s="21">
        <v>4.0</v>
      </c>
      <c r="C28" s="21">
        <v>5.0</v>
      </c>
      <c r="D28" s="21">
        <v>4.0</v>
      </c>
      <c r="E28" s="21">
        <v>5.0</v>
      </c>
      <c r="F28" s="21">
        <v>1.0</v>
      </c>
      <c r="G28" s="21">
        <v>1.0</v>
      </c>
      <c r="H28" s="21">
        <v>4.0</v>
      </c>
      <c r="I28" s="21">
        <v>5.0</v>
      </c>
      <c r="J28" s="21">
        <v>5.0</v>
      </c>
      <c r="K28" s="9">
        <f t="shared" si="1"/>
        <v>3.777777778</v>
      </c>
      <c r="L28" s="9">
        <f t="shared" si="2"/>
        <v>34</v>
      </c>
    </row>
    <row r="29">
      <c r="A29" s="14" t="str">
        <f>IFERROR(__xludf.DUMMYFUNCTION("""COMPUTED_VALUE"""),"Mabel Villanueva")</f>
        <v>Mabel Villanueva</v>
      </c>
      <c r="B29" s="21">
        <v>5.0</v>
      </c>
      <c r="C29" s="21">
        <v>5.0</v>
      </c>
      <c r="D29" s="21">
        <v>5.0</v>
      </c>
      <c r="E29" s="21">
        <v>5.0</v>
      </c>
      <c r="F29" s="21">
        <v>1.0</v>
      </c>
      <c r="G29" s="21">
        <v>2.0</v>
      </c>
      <c r="H29" s="21">
        <v>5.0</v>
      </c>
      <c r="I29" s="21">
        <v>5.0</v>
      </c>
      <c r="J29" s="21">
        <v>3.0</v>
      </c>
      <c r="K29" s="9">
        <f t="shared" si="1"/>
        <v>4</v>
      </c>
      <c r="L29" s="9">
        <f t="shared" si="2"/>
        <v>36</v>
      </c>
    </row>
    <row r="30">
      <c r="A30" s="14" t="str">
        <f>IFERROR(__xludf.DUMMYFUNCTION("""COMPUTED_VALUE"""),"Joaquin Querido")</f>
        <v>Joaquin Querido</v>
      </c>
      <c r="B30" s="21">
        <v>5.0</v>
      </c>
      <c r="C30" s="21">
        <v>5.0</v>
      </c>
      <c r="D30" s="21">
        <v>3.0</v>
      </c>
      <c r="E30" s="21">
        <v>4.0</v>
      </c>
      <c r="F30" s="21">
        <v>3.0</v>
      </c>
      <c r="G30" s="21">
        <v>2.0</v>
      </c>
      <c r="H30" s="21">
        <v>3.0</v>
      </c>
      <c r="I30" s="21">
        <v>4.0</v>
      </c>
      <c r="J30" s="21">
        <v>4.0</v>
      </c>
      <c r="K30" s="9">
        <f t="shared" si="1"/>
        <v>3.666666667</v>
      </c>
      <c r="L30" s="9">
        <f t="shared" si="2"/>
        <v>33</v>
      </c>
    </row>
    <row r="31">
      <c r="A31" s="14" t="str">
        <f>IFERROR(__xludf.DUMMYFUNCTION("""COMPUTED_VALUE"""),"Gabrielle Belmonte")</f>
        <v>Gabrielle Belmonte</v>
      </c>
      <c r="B31" s="21">
        <v>5.0</v>
      </c>
      <c r="C31" s="21">
        <v>5.0</v>
      </c>
      <c r="D31" s="21">
        <v>5.0</v>
      </c>
      <c r="E31" s="21">
        <v>5.0</v>
      </c>
      <c r="F31" s="21">
        <v>1.0</v>
      </c>
      <c r="G31" s="21">
        <v>1.0</v>
      </c>
      <c r="H31" s="21">
        <v>5.0</v>
      </c>
      <c r="I31" s="21">
        <v>5.0</v>
      </c>
      <c r="J31" s="21">
        <v>3.0</v>
      </c>
      <c r="K31" s="9">
        <f t="shared" si="1"/>
        <v>3.888888889</v>
      </c>
      <c r="L31" s="9">
        <f t="shared" si="2"/>
        <v>35</v>
      </c>
    </row>
    <row r="32">
      <c r="A32" s="14" t="str">
        <f>IFERROR(__xludf.DUMMYFUNCTION("""COMPUTED_VALUE"""),"Skye")</f>
        <v>Skye</v>
      </c>
      <c r="B32" s="21">
        <v>3.0</v>
      </c>
      <c r="C32" s="21">
        <v>4.0</v>
      </c>
      <c r="D32" s="21">
        <v>4.0</v>
      </c>
      <c r="E32" s="21">
        <v>5.0</v>
      </c>
      <c r="F32" s="21">
        <v>2.0</v>
      </c>
      <c r="G32" s="21">
        <v>2.0</v>
      </c>
      <c r="H32" s="21">
        <v>5.0</v>
      </c>
      <c r="I32" s="21">
        <v>5.0</v>
      </c>
      <c r="J32" s="21">
        <v>3.0</v>
      </c>
      <c r="K32" s="9">
        <f t="shared" si="1"/>
        <v>3.666666667</v>
      </c>
      <c r="L32" s="9">
        <f t="shared" si="2"/>
        <v>33</v>
      </c>
    </row>
    <row r="33">
      <c r="A33" s="14" t="str">
        <f>IFERROR(__xludf.DUMMYFUNCTION("""COMPUTED_VALUE"""),"Joaquin de Dios")</f>
        <v>Joaquin de Dios</v>
      </c>
      <c r="B33" s="21">
        <v>4.0</v>
      </c>
      <c r="C33" s="21">
        <v>4.0</v>
      </c>
      <c r="D33" s="21">
        <v>5.0</v>
      </c>
      <c r="E33" s="21">
        <v>4.0</v>
      </c>
      <c r="F33" s="21">
        <v>3.0</v>
      </c>
      <c r="G33" s="21">
        <v>2.0</v>
      </c>
      <c r="H33" s="21">
        <v>4.0</v>
      </c>
      <c r="I33" s="21">
        <v>5.0</v>
      </c>
      <c r="J33" s="21">
        <v>4.0</v>
      </c>
      <c r="K33" s="9">
        <f t="shared" si="1"/>
        <v>3.888888889</v>
      </c>
      <c r="L33" s="9">
        <f t="shared" si="2"/>
        <v>35</v>
      </c>
    </row>
    <row r="34">
      <c r="A34" s="14" t="str">
        <f>IFERROR(__xludf.DUMMYFUNCTION("""COMPUTED_VALUE"""),"Alyanna Abear")</f>
        <v>Alyanna Abear</v>
      </c>
      <c r="B34" s="21">
        <v>5.0</v>
      </c>
      <c r="C34" s="21">
        <v>5.0</v>
      </c>
      <c r="D34" s="21">
        <v>4.0</v>
      </c>
      <c r="E34" s="21">
        <v>5.0</v>
      </c>
      <c r="F34" s="21">
        <v>2.0</v>
      </c>
      <c r="G34" s="21">
        <v>2.0</v>
      </c>
      <c r="H34" s="21">
        <v>4.0</v>
      </c>
      <c r="I34" s="21">
        <v>5.0</v>
      </c>
      <c r="J34" s="21">
        <v>3.0</v>
      </c>
      <c r="K34" s="9">
        <f t="shared" si="1"/>
        <v>3.888888889</v>
      </c>
      <c r="L34" s="9">
        <f t="shared" si="2"/>
        <v>35</v>
      </c>
    </row>
    <row r="35">
      <c r="A35" s="14" t="str">
        <f>IFERROR(__xludf.DUMMYFUNCTION("""COMPUTED_VALUE"""),"Rice Brion")</f>
        <v>Rice Brion</v>
      </c>
      <c r="B35" s="21">
        <v>5.0</v>
      </c>
      <c r="C35" s="21">
        <v>4.0</v>
      </c>
      <c r="D35" s="21">
        <v>5.0</v>
      </c>
      <c r="E35" s="21">
        <v>5.0</v>
      </c>
      <c r="F35" s="21">
        <v>5.0</v>
      </c>
      <c r="G35" s="21">
        <v>5.0</v>
      </c>
      <c r="H35" s="21">
        <v>5.0</v>
      </c>
      <c r="I35" s="21">
        <v>5.0</v>
      </c>
      <c r="J35" s="21">
        <v>4.0</v>
      </c>
      <c r="K35" s="9">
        <f t="shared" si="1"/>
        <v>4.777777778</v>
      </c>
      <c r="L35" s="9">
        <f t="shared" si="2"/>
        <v>43</v>
      </c>
    </row>
    <row r="36">
      <c r="A36" s="14" t="str">
        <f>IFERROR(__xludf.DUMMYFUNCTION("""COMPUTED_VALUE"""),"Jessa Tan")</f>
        <v>Jessa Tan</v>
      </c>
      <c r="B36" s="21">
        <v>5.0</v>
      </c>
      <c r="C36" s="21">
        <v>5.0</v>
      </c>
      <c r="D36" s="21">
        <v>5.0</v>
      </c>
      <c r="E36" s="21">
        <v>5.0</v>
      </c>
      <c r="F36" s="21">
        <v>1.0</v>
      </c>
      <c r="G36" s="21">
        <v>2.0</v>
      </c>
      <c r="H36" s="21">
        <v>4.0</v>
      </c>
      <c r="I36" s="21">
        <v>5.0</v>
      </c>
      <c r="J36" s="21">
        <v>3.0</v>
      </c>
      <c r="K36" s="9">
        <f t="shared" si="1"/>
        <v>3.888888889</v>
      </c>
      <c r="L36" s="9">
        <f t="shared" si="2"/>
        <v>35</v>
      </c>
    </row>
    <row r="37">
      <c r="A37" s="14" t="str">
        <f>IFERROR(__xludf.DUMMYFUNCTION("""COMPUTED_VALUE"""),"Alyssa Co")</f>
        <v>Alyssa Co</v>
      </c>
      <c r="B37" s="21">
        <v>4.0</v>
      </c>
      <c r="C37" s="21">
        <v>4.0</v>
      </c>
      <c r="D37" s="21">
        <v>5.0</v>
      </c>
      <c r="E37" s="21">
        <v>4.0</v>
      </c>
      <c r="F37" s="21">
        <v>2.0</v>
      </c>
      <c r="G37" s="21">
        <v>2.0</v>
      </c>
      <c r="H37" s="21">
        <v>5.0</v>
      </c>
      <c r="I37" s="21">
        <v>5.0</v>
      </c>
      <c r="J37" s="21">
        <v>4.0</v>
      </c>
      <c r="K37" s="9">
        <f t="shared" si="1"/>
        <v>3.888888889</v>
      </c>
      <c r="L37" s="9">
        <f t="shared" si="2"/>
        <v>35</v>
      </c>
    </row>
    <row r="38">
      <c r="A38" s="14" t="str">
        <f>IFERROR(__xludf.DUMMYFUNCTION("""COMPUTED_VALUE"""),"Kyrene Santos")</f>
        <v>Kyrene Santos</v>
      </c>
      <c r="B38" s="21">
        <v>3.0</v>
      </c>
      <c r="C38" s="21">
        <v>3.0</v>
      </c>
      <c r="D38" s="21">
        <v>4.0</v>
      </c>
      <c r="E38" s="21">
        <v>4.0</v>
      </c>
      <c r="F38" s="21">
        <v>1.0</v>
      </c>
      <c r="G38" s="21">
        <v>1.0</v>
      </c>
      <c r="H38" s="21">
        <v>5.0</v>
      </c>
      <c r="I38" s="21">
        <v>5.0</v>
      </c>
      <c r="J38" s="21">
        <v>1.0</v>
      </c>
      <c r="K38" s="9">
        <f t="shared" si="1"/>
        <v>3</v>
      </c>
      <c r="L38" s="9">
        <f t="shared" si="2"/>
        <v>27</v>
      </c>
    </row>
    <row r="39">
      <c r="A39" s="14" t="str">
        <f>IFERROR(__xludf.DUMMYFUNCTION("""COMPUTED_VALUE"""),"Grace Chan")</f>
        <v>Grace Chan</v>
      </c>
      <c r="B39" s="21">
        <v>3.0</v>
      </c>
      <c r="C39" s="21">
        <v>5.0</v>
      </c>
      <c r="D39" s="21">
        <v>3.0</v>
      </c>
      <c r="E39" s="21">
        <v>5.0</v>
      </c>
      <c r="F39" s="21">
        <v>1.0</v>
      </c>
      <c r="G39" s="21">
        <v>1.0</v>
      </c>
      <c r="H39" s="21">
        <v>5.0</v>
      </c>
      <c r="I39" s="21">
        <v>5.0</v>
      </c>
      <c r="J39" s="21">
        <v>1.0</v>
      </c>
      <c r="K39" s="9">
        <f t="shared" si="1"/>
        <v>3.222222222</v>
      </c>
      <c r="L39" s="9">
        <f t="shared" si="2"/>
        <v>29</v>
      </c>
    </row>
    <row r="40">
      <c r="A40" s="14" t="str">
        <f>IFERROR(__xludf.DUMMYFUNCTION("""COMPUTED_VALUE"""),"Beatrice Pangandian")</f>
        <v>Beatrice Pangandian</v>
      </c>
      <c r="B40" s="21">
        <v>3.0</v>
      </c>
      <c r="C40" s="21">
        <v>4.0</v>
      </c>
      <c r="D40" s="21">
        <v>3.0</v>
      </c>
      <c r="E40" s="21">
        <v>5.0</v>
      </c>
      <c r="F40" s="21">
        <v>1.0</v>
      </c>
      <c r="G40" s="21">
        <v>1.0</v>
      </c>
      <c r="H40" s="21">
        <v>5.0</v>
      </c>
      <c r="I40" s="21">
        <v>5.0</v>
      </c>
      <c r="J40" s="21">
        <v>4.0</v>
      </c>
      <c r="K40" s="9">
        <f t="shared" si="1"/>
        <v>3.444444444</v>
      </c>
      <c r="L40" s="9">
        <f t="shared" si="2"/>
        <v>31</v>
      </c>
    </row>
    <row r="41">
      <c r="A41" s="14" t="str">
        <f>IFERROR(__xludf.DUMMYFUNCTION("""COMPUTED_VALUE"""),"Beatrice Santillan")</f>
        <v>Beatrice Santillan</v>
      </c>
      <c r="B41" s="21">
        <v>5.0</v>
      </c>
      <c r="C41" s="21">
        <v>5.0</v>
      </c>
      <c r="D41" s="21">
        <v>3.0</v>
      </c>
      <c r="E41" s="21">
        <v>5.0</v>
      </c>
      <c r="F41" s="21">
        <v>1.0</v>
      </c>
      <c r="G41" s="21">
        <v>1.0</v>
      </c>
      <c r="H41" s="21">
        <v>4.0</v>
      </c>
      <c r="I41" s="21">
        <v>4.0</v>
      </c>
      <c r="J41" s="21">
        <v>2.0</v>
      </c>
      <c r="K41" s="9">
        <f t="shared" si="1"/>
        <v>3.333333333</v>
      </c>
      <c r="L41" s="9">
        <f t="shared" si="2"/>
        <v>30</v>
      </c>
    </row>
    <row r="42">
      <c r="A42" s="14" t="str">
        <f>IFERROR(__xludf.DUMMYFUNCTION("""COMPUTED_VALUE"""),"Mathieu Zeph Estacion ")</f>
        <v>Mathieu Zeph Estacion </v>
      </c>
      <c r="B42" s="21">
        <v>4.0</v>
      </c>
      <c r="C42" s="21">
        <v>5.0</v>
      </c>
      <c r="D42" s="21">
        <v>3.0</v>
      </c>
      <c r="E42" s="21">
        <v>5.0</v>
      </c>
      <c r="F42" s="21">
        <v>3.0</v>
      </c>
      <c r="G42" s="21">
        <v>2.0</v>
      </c>
      <c r="H42" s="21">
        <v>5.0</v>
      </c>
      <c r="I42" s="21">
        <v>5.0</v>
      </c>
      <c r="J42" s="21">
        <v>3.0</v>
      </c>
      <c r="K42" s="9">
        <f t="shared" si="1"/>
        <v>3.888888889</v>
      </c>
      <c r="L42" s="9">
        <f t="shared" si="2"/>
        <v>35</v>
      </c>
    </row>
    <row r="43">
      <c r="A43" s="14" t="str">
        <f>IFERROR(__xludf.DUMMYFUNCTION("""COMPUTED_VALUE"""),"Andrea Isaac")</f>
        <v>Andrea Isaac</v>
      </c>
      <c r="B43" s="21">
        <v>4.0</v>
      </c>
      <c r="C43" s="21">
        <v>5.0</v>
      </c>
      <c r="D43" s="21">
        <v>4.0</v>
      </c>
      <c r="E43" s="21">
        <v>5.0</v>
      </c>
      <c r="F43" s="21">
        <v>2.0</v>
      </c>
      <c r="G43" s="21">
        <v>2.0</v>
      </c>
      <c r="H43" s="21">
        <v>4.0</v>
      </c>
      <c r="I43" s="21">
        <v>4.0</v>
      </c>
      <c r="J43" s="21">
        <v>3.0</v>
      </c>
      <c r="K43" s="9">
        <f t="shared" si="1"/>
        <v>3.666666667</v>
      </c>
      <c r="L43" s="9">
        <f t="shared" si="2"/>
        <v>33</v>
      </c>
    </row>
    <row r="44">
      <c r="A44" s="14" t="str">
        <f>IFERROR(__xludf.DUMMYFUNCTION("""COMPUTED_VALUE"""),"Martha Olanday ")</f>
        <v>Martha Olanday </v>
      </c>
      <c r="B44" s="21">
        <v>5.0</v>
      </c>
      <c r="C44" s="21">
        <v>4.0</v>
      </c>
      <c r="D44" s="21">
        <v>3.0</v>
      </c>
      <c r="E44" s="21">
        <v>5.0</v>
      </c>
      <c r="F44" s="21">
        <v>2.0</v>
      </c>
      <c r="G44" s="21">
        <v>1.0</v>
      </c>
      <c r="H44" s="21">
        <v>3.0</v>
      </c>
      <c r="I44" s="21">
        <v>5.0</v>
      </c>
      <c r="J44" s="21">
        <v>4.0</v>
      </c>
      <c r="K44" s="9">
        <f t="shared" si="1"/>
        <v>3.555555556</v>
      </c>
      <c r="L44" s="9">
        <f t="shared" si="2"/>
        <v>32</v>
      </c>
    </row>
    <row r="45">
      <c r="A45" s="14" t="str">
        <f>IFERROR(__xludf.DUMMYFUNCTION("""COMPUTED_VALUE"""),"Jeimarson Politico")</f>
        <v>Jeimarson Politico</v>
      </c>
      <c r="B45" s="21">
        <v>3.0</v>
      </c>
      <c r="C45" s="21">
        <v>4.0</v>
      </c>
      <c r="D45" s="21">
        <v>4.0</v>
      </c>
      <c r="E45" s="21">
        <v>4.0</v>
      </c>
      <c r="F45" s="21">
        <v>3.0</v>
      </c>
      <c r="G45" s="21">
        <v>1.0</v>
      </c>
      <c r="H45" s="21">
        <v>4.0</v>
      </c>
      <c r="I45" s="21">
        <v>4.0</v>
      </c>
      <c r="J45" s="21">
        <v>3.0</v>
      </c>
      <c r="K45" s="9">
        <f t="shared" si="1"/>
        <v>3.333333333</v>
      </c>
      <c r="L45" s="9">
        <f t="shared" si="2"/>
        <v>30</v>
      </c>
    </row>
    <row r="46">
      <c r="A46" s="14" t="str">
        <f>IFERROR(__xludf.DUMMYFUNCTION("""COMPUTED_VALUE"""),"Sophia Ong :3")</f>
        <v>Sophia Ong :3</v>
      </c>
      <c r="B46" s="21">
        <v>5.0</v>
      </c>
      <c r="C46" s="21">
        <v>5.0</v>
      </c>
      <c r="D46" s="21">
        <v>4.0</v>
      </c>
      <c r="E46" s="21">
        <v>5.0</v>
      </c>
      <c r="F46" s="21">
        <v>2.0</v>
      </c>
      <c r="G46" s="21">
        <v>1.0</v>
      </c>
      <c r="H46" s="21">
        <v>2.0</v>
      </c>
      <c r="I46" s="21">
        <v>5.0</v>
      </c>
      <c r="J46" s="21">
        <v>4.0</v>
      </c>
      <c r="K46" s="9">
        <f t="shared" si="1"/>
        <v>3.666666667</v>
      </c>
      <c r="L46" s="9">
        <f t="shared" si="2"/>
        <v>33</v>
      </c>
    </row>
    <row r="47">
      <c r="A47" s="14" t="str">
        <f>IFERROR(__xludf.DUMMYFUNCTION("""COMPUTED_VALUE"""),"Ashley Cruz")</f>
        <v>Ashley Cruz</v>
      </c>
      <c r="B47" s="21">
        <v>4.0</v>
      </c>
      <c r="C47" s="21">
        <v>4.0</v>
      </c>
      <c r="D47" s="21">
        <v>3.0</v>
      </c>
      <c r="E47" s="21">
        <v>5.0</v>
      </c>
      <c r="F47" s="21">
        <v>3.0</v>
      </c>
      <c r="G47" s="21">
        <v>1.0</v>
      </c>
      <c r="H47" s="21">
        <v>5.0</v>
      </c>
      <c r="I47" s="21">
        <v>5.0</v>
      </c>
      <c r="J47" s="21">
        <v>2.0</v>
      </c>
      <c r="K47" s="9">
        <f t="shared" si="1"/>
        <v>3.555555556</v>
      </c>
      <c r="L47" s="9">
        <f t="shared" si="2"/>
        <v>32</v>
      </c>
    </row>
    <row r="48">
      <c r="A48" s="14" t="str">
        <f>IFERROR(__xludf.DUMMYFUNCTION("""COMPUTED_VALUE"""),"Hillary Regalado")</f>
        <v>Hillary Regalado</v>
      </c>
      <c r="B48" s="21">
        <v>5.0</v>
      </c>
      <c r="C48" s="21">
        <v>5.0</v>
      </c>
      <c r="D48" s="21">
        <v>4.0</v>
      </c>
      <c r="E48" s="21">
        <v>5.0</v>
      </c>
      <c r="F48" s="21">
        <v>2.0</v>
      </c>
      <c r="G48" s="21">
        <v>1.0</v>
      </c>
      <c r="H48" s="21">
        <v>4.0</v>
      </c>
      <c r="I48" s="21">
        <v>5.0</v>
      </c>
      <c r="J48" s="21">
        <v>3.0</v>
      </c>
      <c r="K48" s="9">
        <f t="shared" si="1"/>
        <v>3.777777778</v>
      </c>
      <c r="L48" s="9">
        <f t="shared" si="2"/>
        <v>34</v>
      </c>
    </row>
    <row r="49">
      <c r="A49" s="14" t="str">
        <f>IFERROR(__xludf.DUMMYFUNCTION("""COMPUTED_VALUE"""),"Rai Ledda")</f>
        <v>Rai Ledda</v>
      </c>
      <c r="B49" s="21">
        <v>5.0</v>
      </c>
      <c r="C49" s="21">
        <v>4.0</v>
      </c>
      <c r="D49" s="21">
        <v>3.0</v>
      </c>
      <c r="E49" s="21">
        <v>4.0</v>
      </c>
      <c r="F49" s="21">
        <v>2.0</v>
      </c>
      <c r="G49" s="21">
        <v>2.0</v>
      </c>
      <c r="H49" s="21">
        <v>4.0</v>
      </c>
      <c r="I49" s="21">
        <v>4.0</v>
      </c>
      <c r="J49" s="21">
        <v>3.0</v>
      </c>
      <c r="K49" s="9">
        <f t="shared" si="1"/>
        <v>3.444444444</v>
      </c>
      <c r="L49" s="9">
        <f t="shared" si="2"/>
        <v>31</v>
      </c>
    </row>
    <row r="50">
      <c r="A50" s="14" t="str">
        <f>IFERROR(__xludf.DUMMYFUNCTION("""COMPUTED_VALUE"""),"Jeanella P Mangaluz ")</f>
        <v>Jeanella P Mangaluz </v>
      </c>
      <c r="B50" s="21">
        <v>4.0</v>
      </c>
      <c r="C50" s="21">
        <v>4.0</v>
      </c>
      <c r="D50" s="21">
        <v>4.0</v>
      </c>
      <c r="E50" s="21">
        <v>4.0</v>
      </c>
      <c r="F50" s="21">
        <v>1.0</v>
      </c>
      <c r="G50" s="21">
        <v>1.0</v>
      </c>
      <c r="H50" s="21">
        <v>4.0</v>
      </c>
      <c r="I50" s="21">
        <v>5.0</v>
      </c>
      <c r="J50" s="21">
        <v>3.0</v>
      </c>
      <c r="K50" s="9">
        <f t="shared" si="1"/>
        <v>3.333333333</v>
      </c>
      <c r="L50" s="9">
        <f t="shared" si="2"/>
        <v>30</v>
      </c>
    </row>
    <row r="51">
      <c r="A51" s="14" t="str">
        <f>IFERROR(__xludf.DUMMYFUNCTION("""COMPUTED_VALUE"""),"Mariana Gardoce")</f>
        <v>Mariana Gardoce</v>
      </c>
      <c r="B51" s="21">
        <v>5.0</v>
      </c>
      <c r="C51" s="21">
        <v>5.0</v>
      </c>
      <c r="D51" s="21">
        <v>5.0</v>
      </c>
      <c r="E51" s="21">
        <v>5.0</v>
      </c>
      <c r="F51" s="21">
        <v>1.0</v>
      </c>
      <c r="G51" s="21">
        <v>1.0</v>
      </c>
      <c r="H51" s="21">
        <v>4.0</v>
      </c>
      <c r="I51" s="21">
        <v>5.0</v>
      </c>
      <c r="J51" s="21">
        <v>4.0</v>
      </c>
      <c r="K51" s="9">
        <f t="shared" si="1"/>
        <v>3.888888889</v>
      </c>
      <c r="L51" s="9">
        <f t="shared" si="2"/>
        <v>35</v>
      </c>
    </row>
    <row r="52">
      <c r="A52" s="14" t="str">
        <f>IFERROR(__xludf.DUMMYFUNCTION("""COMPUTED_VALUE"""),"Erin Ambulo")</f>
        <v>Erin Ambulo</v>
      </c>
      <c r="B52" s="21">
        <v>5.0</v>
      </c>
      <c r="C52" s="21">
        <v>5.0</v>
      </c>
      <c r="D52" s="21">
        <v>4.0</v>
      </c>
      <c r="E52" s="21">
        <v>4.0</v>
      </c>
      <c r="F52" s="21">
        <v>4.0</v>
      </c>
      <c r="G52" s="21">
        <v>2.0</v>
      </c>
      <c r="H52" s="21">
        <v>3.0</v>
      </c>
      <c r="I52" s="21">
        <v>5.0</v>
      </c>
      <c r="J52" s="21">
        <v>4.0</v>
      </c>
      <c r="K52" s="9">
        <f t="shared" si="1"/>
        <v>4</v>
      </c>
      <c r="L52" s="9">
        <f t="shared" si="2"/>
        <v>36</v>
      </c>
    </row>
    <row r="53">
      <c r="A53" s="19" t="str">
        <f>IFERROR(__xludf.DUMMYFUNCTION("""COMPUTED_VALUE"""),"Rosemarie Sy")</f>
        <v>Rosemarie Sy</v>
      </c>
      <c r="B53" s="21">
        <v>4.0</v>
      </c>
      <c r="C53" s="21">
        <v>5.0</v>
      </c>
      <c r="D53" s="21">
        <v>2.0</v>
      </c>
      <c r="E53" s="21">
        <v>5.0</v>
      </c>
      <c r="F53" s="21">
        <v>3.0</v>
      </c>
      <c r="G53" s="21">
        <v>3.0</v>
      </c>
      <c r="H53" s="21">
        <v>4.0</v>
      </c>
      <c r="I53" s="21">
        <v>5.0</v>
      </c>
      <c r="J53" s="21">
        <v>2.0</v>
      </c>
      <c r="K53" s="9">
        <f t="shared" si="1"/>
        <v>3.666666667</v>
      </c>
      <c r="L53" s="9">
        <f t="shared" si="2"/>
        <v>33</v>
      </c>
    </row>
    <row r="54">
      <c r="A54" s="19" t="str">
        <f>IFERROR(__xludf.DUMMYFUNCTION("""COMPUTED_VALUE"""),"Andie")</f>
        <v>Andie</v>
      </c>
      <c r="B54" s="21">
        <v>5.0</v>
      </c>
      <c r="C54" s="21">
        <v>5.0</v>
      </c>
      <c r="D54" s="21">
        <v>4.0</v>
      </c>
      <c r="E54" s="21">
        <v>4.0</v>
      </c>
      <c r="F54" s="21">
        <v>3.0</v>
      </c>
      <c r="G54" s="21">
        <v>3.0</v>
      </c>
      <c r="H54" s="21">
        <v>4.0</v>
      </c>
      <c r="I54" s="21">
        <v>5.0</v>
      </c>
      <c r="J54" s="21">
        <v>3.0</v>
      </c>
      <c r="K54" s="9">
        <f t="shared" si="1"/>
        <v>4</v>
      </c>
      <c r="L54" s="9">
        <f t="shared" si="2"/>
        <v>36</v>
      </c>
    </row>
    <row r="55">
      <c r="A55" s="19" t="str">
        <f>IFERROR(__xludf.DUMMYFUNCTION("""COMPUTED_VALUE"""),"Leslie Joy Gutierrez")</f>
        <v>Leslie Joy Gutierrez</v>
      </c>
      <c r="B55" s="21">
        <v>2.0</v>
      </c>
      <c r="C55" s="21">
        <v>4.0</v>
      </c>
      <c r="D55" s="21">
        <v>3.0</v>
      </c>
      <c r="E55" s="21">
        <v>4.0</v>
      </c>
      <c r="F55" s="21">
        <v>4.0</v>
      </c>
      <c r="G55" s="21">
        <v>2.0</v>
      </c>
      <c r="H55" s="21">
        <v>4.0</v>
      </c>
      <c r="I55" s="21">
        <v>4.0</v>
      </c>
      <c r="J55" s="21">
        <v>2.0</v>
      </c>
      <c r="K55" s="9">
        <f t="shared" si="1"/>
        <v>3.222222222</v>
      </c>
      <c r="L55" s="9">
        <f t="shared" si="2"/>
        <v>29</v>
      </c>
    </row>
    <row r="56">
      <c r="A56" s="19" t="str">
        <f>IFERROR(__xludf.DUMMYFUNCTION("""COMPUTED_VALUE"""),"Stephen Sison")</f>
        <v>Stephen Sison</v>
      </c>
      <c r="B56" s="21">
        <v>4.0</v>
      </c>
      <c r="C56" s="21">
        <v>5.0</v>
      </c>
      <c r="D56" s="21">
        <v>4.0</v>
      </c>
      <c r="E56" s="21">
        <v>5.0</v>
      </c>
      <c r="F56" s="21">
        <v>2.0</v>
      </c>
      <c r="G56" s="21">
        <v>1.0</v>
      </c>
      <c r="H56" s="21">
        <v>4.0</v>
      </c>
      <c r="I56" s="21">
        <v>5.0</v>
      </c>
      <c r="J56" s="21">
        <v>2.0</v>
      </c>
      <c r="K56" s="9">
        <f t="shared" si="1"/>
        <v>3.555555556</v>
      </c>
      <c r="L56" s="9">
        <f t="shared" si="2"/>
        <v>32</v>
      </c>
    </row>
    <row r="57">
      <c r="A57" s="19" t="str">
        <f>IFERROR(__xludf.DUMMYFUNCTION("""COMPUTED_VALUE"""),"Creesian Skeen Villaruel")</f>
        <v>Creesian Skeen Villaruel</v>
      </c>
      <c r="B57" s="21">
        <v>5.0</v>
      </c>
      <c r="C57" s="21">
        <v>5.0</v>
      </c>
      <c r="D57" s="21">
        <v>5.0</v>
      </c>
      <c r="E57" s="21">
        <v>5.0</v>
      </c>
      <c r="F57" s="21">
        <v>1.0</v>
      </c>
      <c r="G57" s="21">
        <v>1.0</v>
      </c>
      <c r="H57" s="21">
        <v>4.0</v>
      </c>
      <c r="I57" s="21">
        <v>5.0</v>
      </c>
      <c r="J57" s="21">
        <v>2.0</v>
      </c>
      <c r="K57" s="9">
        <f t="shared" si="1"/>
        <v>3.666666667</v>
      </c>
      <c r="L57" s="9">
        <f t="shared" si="2"/>
        <v>33</v>
      </c>
    </row>
    <row r="58">
      <c r="A58" s="19" t="str">
        <f>IFERROR(__xludf.DUMMYFUNCTION("""COMPUTED_VALUE"""),"Emilio Anton T. Bello")</f>
        <v>Emilio Anton T. Bello</v>
      </c>
      <c r="B58" s="21">
        <v>5.0</v>
      </c>
      <c r="C58" s="21">
        <v>5.0</v>
      </c>
      <c r="D58" s="21">
        <v>4.0</v>
      </c>
      <c r="E58" s="21">
        <v>5.0</v>
      </c>
      <c r="F58" s="21">
        <v>2.0</v>
      </c>
      <c r="G58" s="21">
        <v>1.0</v>
      </c>
      <c r="H58" s="21">
        <v>5.0</v>
      </c>
      <c r="I58" s="21">
        <v>5.0</v>
      </c>
      <c r="J58" s="21">
        <v>4.0</v>
      </c>
      <c r="K58" s="9">
        <f t="shared" si="1"/>
        <v>4</v>
      </c>
      <c r="L58" s="9">
        <f t="shared" si="2"/>
        <v>36</v>
      </c>
    </row>
    <row r="59">
      <c r="A59" s="19" t="str">
        <f>IFERROR(__xludf.DUMMYFUNCTION("""COMPUTED_VALUE"""),"Julia Badiola")</f>
        <v>Julia Badiola</v>
      </c>
      <c r="B59" s="21">
        <v>5.0</v>
      </c>
      <c r="C59" s="21">
        <v>5.0</v>
      </c>
      <c r="D59" s="21">
        <v>4.0</v>
      </c>
      <c r="E59" s="21">
        <v>5.0</v>
      </c>
      <c r="F59" s="21">
        <v>3.0</v>
      </c>
      <c r="G59" s="21">
        <v>3.0</v>
      </c>
      <c r="H59" s="21">
        <v>4.0</v>
      </c>
      <c r="I59" s="21">
        <v>4.0</v>
      </c>
      <c r="J59" s="21">
        <v>4.0</v>
      </c>
      <c r="K59" s="9">
        <f t="shared" si="1"/>
        <v>4.111111111</v>
      </c>
      <c r="L59" s="9">
        <f t="shared" si="2"/>
        <v>37</v>
      </c>
    </row>
    <row r="60">
      <c r="A60" s="19" t="str">
        <f>IFERROR(__xludf.DUMMYFUNCTION("""COMPUTED_VALUE"""),"Ella Sario")</f>
        <v>Ella Sario</v>
      </c>
      <c r="B60" s="21">
        <v>4.0</v>
      </c>
      <c r="C60" s="21">
        <v>4.0</v>
      </c>
      <c r="D60" s="21">
        <v>4.0</v>
      </c>
      <c r="E60" s="21">
        <v>4.0</v>
      </c>
      <c r="F60" s="21">
        <v>1.0</v>
      </c>
      <c r="G60" s="21">
        <v>1.0</v>
      </c>
      <c r="H60" s="21">
        <v>4.0</v>
      </c>
      <c r="I60" s="21">
        <v>5.0</v>
      </c>
      <c r="J60" s="21">
        <v>3.0</v>
      </c>
      <c r="K60" s="9">
        <f t="shared" si="1"/>
        <v>3.333333333</v>
      </c>
      <c r="L60" s="9">
        <f t="shared" si="2"/>
        <v>30</v>
      </c>
    </row>
    <row r="61">
      <c r="A61" s="19" t="str">
        <f>IFERROR(__xludf.DUMMYFUNCTION("""COMPUTED_VALUE"""),"Dana Salvador")</f>
        <v>Dana Salvador</v>
      </c>
      <c r="B61" s="21">
        <v>5.0</v>
      </c>
      <c r="C61" s="21">
        <v>5.0</v>
      </c>
      <c r="D61" s="21">
        <v>5.0</v>
      </c>
      <c r="E61" s="21">
        <v>5.0</v>
      </c>
      <c r="F61" s="21">
        <v>1.0</v>
      </c>
      <c r="G61" s="21">
        <v>1.0</v>
      </c>
      <c r="H61" s="21">
        <v>4.0</v>
      </c>
      <c r="I61" s="21">
        <v>5.0</v>
      </c>
      <c r="J61" s="21">
        <v>2.0</v>
      </c>
      <c r="K61" s="9">
        <f t="shared" si="1"/>
        <v>3.666666667</v>
      </c>
      <c r="L61" s="9">
        <f t="shared" si="2"/>
        <v>33</v>
      </c>
    </row>
    <row r="62">
      <c r="A62" s="19" t="str">
        <f>IFERROR(__xludf.DUMMYFUNCTION("""COMPUTED_VALUE"""),"Melissa Togle")</f>
        <v>Melissa Togle</v>
      </c>
      <c r="B62" s="21">
        <v>5.0</v>
      </c>
      <c r="C62" s="21">
        <v>5.0</v>
      </c>
      <c r="D62" s="21">
        <v>5.0</v>
      </c>
      <c r="E62" s="21">
        <v>5.0</v>
      </c>
      <c r="F62" s="21">
        <v>4.0</v>
      </c>
      <c r="G62" s="21">
        <v>4.0</v>
      </c>
      <c r="H62" s="21">
        <v>5.0</v>
      </c>
      <c r="I62" s="21">
        <v>5.0</v>
      </c>
      <c r="J62" s="21">
        <v>5.0</v>
      </c>
      <c r="K62" s="9">
        <f t="shared" si="1"/>
        <v>4.777777778</v>
      </c>
      <c r="L62" s="9">
        <f t="shared" si="2"/>
        <v>43</v>
      </c>
    </row>
    <row r="63">
      <c r="A63" s="19" t="str">
        <f>IFERROR(__xludf.DUMMYFUNCTION("""COMPUTED_VALUE"""),"Trisha")</f>
        <v>Trisha</v>
      </c>
      <c r="B63" s="21">
        <v>5.0</v>
      </c>
      <c r="C63" s="21">
        <v>5.0</v>
      </c>
      <c r="D63" s="21">
        <v>5.0</v>
      </c>
      <c r="E63" s="21">
        <v>5.0</v>
      </c>
      <c r="F63" s="21">
        <v>2.0</v>
      </c>
      <c r="G63" s="21">
        <v>1.0</v>
      </c>
      <c r="H63" s="21">
        <v>5.0</v>
      </c>
      <c r="I63" s="21">
        <v>5.0</v>
      </c>
      <c r="J63" s="21">
        <v>3.0</v>
      </c>
      <c r="K63" s="9">
        <f t="shared" si="1"/>
        <v>4</v>
      </c>
      <c r="L63" s="9">
        <f t="shared" si="2"/>
        <v>36</v>
      </c>
    </row>
    <row r="64">
      <c r="A64" s="19" t="str">
        <f>IFERROR(__xludf.DUMMYFUNCTION("""COMPUTED_VALUE"""),"Jerry Jerald")</f>
        <v>Jerry Jerald</v>
      </c>
      <c r="B64" s="21">
        <v>5.0</v>
      </c>
      <c r="C64" s="21">
        <v>5.0</v>
      </c>
      <c r="D64" s="21">
        <v>5.0</v>
      </c>
      <c r="E64" s="21">
        <v>5.0</v>
      </c>
      <c r="F64" s="21">
        <v>1.0</v>
      </c>
      <c r="G64" s="21">
        <v>1.0</v>
      </c>
      <c r="H64" s="21">
        <v>5.0</v>
      </c>
      <c r="I64" s="21">
        <v>4.0</v>
      </c>
      <c r="J64" s="21">
        <v>3.0</v>
      </c>
      <c r="K64" s="9">
        <f t="shared" si="1"/>
        <v>3.777777778</v>
      </c>
      <c r="L64" s="9">
        <f t="shared" si="2"/>
        <v>34</v>
      </c>
    </row>
    <row r="65">
      <c r="A65" s="19" t="str">
        <f>IFERROR(__xludf.DUMMYFUNCTION("""COMPUTED_VALUE"""),"Pierre Matthews Delos reyes ")</f>
        <v>Pierre Matthews Delos reyes </v>
      </c>
      <c r="B65" s="21">
        <v>4.0</v>
      </c>
      <c r="C65" s="21">
        <v>4.0</v>
      </c>
      <c r="D65" s="21">
        <v>4.0</v>
      </c>
      <c r="E65" s="21">
        <v>4.0</v>
      </c>
      <c r="F65" s="21">
        <v>2.0</v>
      </c>
      <c r="G65" s="21">
        <v>1.0</v>
      </c>
      <c r="H65" s="21">
        <v>3.0</v>
      </c>
      <c r="I65" s="21">
        <v>5.0</v>
      </c>
      <c r="J65" s="21">
        <v>1.0</v>
      </c>
      <c r="K65" s="9">
        <f t="shared" si="1"/>
        <v>3.111111111</v>
      </c>
      <c r="L65" s="9">
        <f t="shared" si="2"/>
        <v>28</v>
      </c>
    </row>
    <row r="66">
      <c r="A66" s="19" t="str">
        <f>IFERROR(__xludf.DUMMYFUNCTION("""COMPUTED_VALUE"""),"Ivan Murray D Solimen")</f>
        <v>Ivan Murray D Solimen</v>
      </c>
      <c r="B66" s="18">
        <f>IFERROR(__xludf.DUMMYFUNCTION("IMPORTRANGE(""https://docs.google.com/spreadsheets/d/1lKPaQGUu6PjrJXf-ZQFt7O-rPfdo4cQGZ8e_vXaoXuM/edit?resourcekey#gid=725040286"",""RESPONSES!AI66:AI101"")"),5.0)</f>
        <v>5</v>
      </c>
      <c r="C66" s="21">
        <f>IFERROR(__xludf.DUMMYFUNCTION("IMPORTRANGE(""https://docs.google.com/spreadsheets/d/1lKPaQGUu6PjrJXf-ZQFt7O-rPfdo4cQGZ8e_vXaoXuM/edit?resourcekey#gid=725040286"",""RESPONSES!AJ66:AJ101"")"),4.0)</f>
        <v>4</v>
      </c>
      <c r="D66" s="18">
        <f>IFERROR(__xludf.DUMMYFUNCTION("IMPORTRANGE(""https://docs.google.com/spreadsheets/d/1lKPaQGUu6PjrJXf-ZQFt7O-rPfdo4cQGZ8e_vXaoXuM/edit?resourcekey#gid=725040286"",""RESPONSES!AK66:AK101"")"),1.0)</f>
        <v>1</v>
      </c>
      <c r="E66" s="21">
        <f>IFERROR(__xludf.DUMMYFUNCTION("IMPORTRANGE(""https://docs.google.com/spreadsheets/d/1lKPaQGUu6PjrJXf-ZQFt7O-rPfdo4cQGZ8e_vXaoXuM/edit?resourcekey#gid=725040286"",""RESPONSES!AL66:AL101"")"),5.0)</f>
        <v>5</v>
      </c>
      <c r="F66" s="21">
        <f>IFERROR(__xludf.DUMMYFUNCTION("IMPORTRANGE(""https://docs.google.com/spreadsheets/d/1lKPaQGUu6PjrJXf-ZQFt7O-rPfdo4cQGZ8e_vXaoXuM/edit?resourcekey#gid=725040286"",""RESPONSES!AM66:AM101"")"),3.0)</f>
        <v>3</v>
      </c>
      <c r="G66" s="21">
        <f>IFERROR(__xludf.DUMMYFUNCTION("IMPORTRANGE(""https://docs.google.com/spreadsheets/d/1lKPaQGUu6PjrJXf-ZQFt7O-rPfdo4cQGZ8e_vXaoXuM/edit?resourcekey#gid=725040286"",""RESPONSES!AN66:AN101"")"),2.0)</f>
        <v>2</v>
      </c>
      <c r="H66" s="21">
        <f>IFERROR(__xludf.DUMMYFUNCTION("IMPORTRANGE(""https://docs.google.com/spreadsheets/d/1lKPaQGUu6PjrJXf-ZQFt7O-rPfdo4cQGZ8e_vXaoXuM/edit?resourcekey#gid=725040286"",""RESPONSES!AO66:AO101"")"),5.0)</f>
        <v>5</v>
      </c>
      <c r="I66" s="21">
        <f>IFERROR(__xludf.DUMMYFUNCTION("IMPORTRANGE(""https://docs.google.com/spreadsheets/d/1lKPaQGUu6PjrJXf-ZQFt7O-rPfdo4cQGZ8e_vXaoXuM/edit?resourcekey#gid=725040286"",""RESPONSES!AP66:AP101"")"),5.0)</f>
        <v>5</v>
      </c>
      <c r="J66" s="21">
        <f>IFERROR(__xludf.DUMMYFUNCTION("IMPORTRANGE(""https://docs.google.com/spreadsheets/d/1lKPaQGUu6PjrJXf-ZQFt7O-rPfdo4cQGZ8e_vXaoXuM/edit?resourcekey#gid=725040286"",""RESPONSES!AQ66:AQ101"")"),5.0)</f>
        <v>5</v>
      </c>
      <c r="K66" s="9">
        <f t="shared" si="1"/>
        <v>3.888888889</v>
      </c>
      <c r="L66" s="9">
        <f t="shared" si="2"/>
        <v>35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IFERROR(__xludf.DUMMYFUNCTION("""COMPUTED_VALUE"""),4.0)</f>
        <v>4</v>
      </c>
      <c r="C67" s="9">
        <f>IFERROR(__xludf.DUMMYFUNCTION("""COMPUTED_VALUE"""),4.0)</f>
        <v>4</v>
      </c>
      <c r="D67" s="9">
        <f>IFERROR(__xludf.DUMMYFUNCTION("""COMPUTED_VALUE"""),4.0)</f>
        <v>4</v>
      </c>
      <c r="E67" s="9">
        <f>IFERROR(__xludf.DUMMYFUNCTION("""COMPUTED_VALUE"""),4.0)</f>
        <v>4</v>
      </c>
      <c r="F67" s="9">
        <f>IFERROR(__xludf.DUMMYFUNCTION("""COMPUTED_VALUE"""),2.0)</f>
        <v>2</v>
      </c>
      <c r="G67" s="9">
        <f>IFERROR(__xludf.DUMMYFUNCTION("""COMPUTED_VALUE"""),1.0)</f>
        <v>1</v>
      </c>
      <c r="H67" s="9">
        <f>IFERROR(__xludf.DUMMYFUNCTION("""COMPUTED_VALUE"""),3.0)</f>
        <v>3</v>
      </c>
      <c r="I67" s="9">
        <f>IFERROR(__xludf.DUMMYFUNCTION("""COMPUTED_VALUE"""),5.0)</f>
        <v>5</v>
      </c>
      <c r="J67" s="9">
        <f>IFERROR(__xludf.DUMMYFUNCTION("""COMPUTED_VALUE"""),2.0)</f>
        <v>2</v>
      </c>
      <c r="K67" s="9">
        <f t="shared" si="1"/>
        <v>3.222222222</v>
      </c>
      <c r="L67" s="9">
        <f t="shared" si="2"/>
        <v>29</v>
      </c>
    </row>
    <row r="68">
      <c r="A68" s="19" t="str">
        <f>IFERROR(__xludf.DUMMYFUNCTION("""COMPUTED_VALUE"""),"Tom ")</f>
        <v>Tom </v>
      </c>
      <c r="B68" s="9">
        <f>IFERROR(__xludf.DUMMYFUNCTION("""COMPUTED_VALUE"""),2.0)</f>
        <v>2</v>
      </c>
      <c r="C68" s="9">
        <f>IFERROR(__xludf.DUMMYFUNCTION("""COMPUTED_VALUE"""),3.0)</f>
        <v>3</v>
      </c>
      <c r="D68" s="9">
        <f>IFERROR(__xludf.DUMMYFUNCTION("""COMPUTED_VALUE"""),5.0)</f>
        <v>5</v>
      </c>
      <c r="E68" s="9">
        <f>IFERROR(__xludf.DUMMYFUNCTION("""COMPUTED_VALUE"""),3.0)</f>
        <v>3</v>
      </c>
      <c r="F68" s="9">
        <f>IFERROR(__xludf.DUMMYFUNCTION("""COMPUTED_VALUE"""),2.0)</f>
        <v>2</v>
      </c>
      <c r="G68" s="9">
        <f>IFERROR(__xludf.DUMMYFUNCTION("""COMPUTED_VALUE"""),2.0)</f>
        <v>2</v>
      </c>
      <c r="H68" s="9">
        <f>IFERROR(__xludf.DUMMYFUNCTION("""COMPUTED_VALUE"""),3.0)</f>
        <v>3</v>
      </c>
      <c r="I68" s="9">
        <f>IFERROR(__xludf.DUMMYFUNCTION("""COMPUTED_VALUE"""),5.0)</f>
        <v>5</v>
      </c>
      <c r="J68" s="9">
        <f>IFERROR(__xludf.DUMMYFUNCTION("""COMPUTED_VALUE"""),4.0)</f>
        <v>4</v>
      </c>
      <c r="K68" s="9">
        <f t="shared" si="1"/>
        <v>3.222222222</v>
      </c>
      <c r="L68" s="9">
        <f t="shared" si="2"/>
        <v>29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IFERROR(__xludf.DUMMYFUNCTION("""COMPUTED_VALUE"""),4.0)</f>
        <v>4</v>
      </c>
      <c r="C69" s="9">
        <f>IFERROR(__xludf.DUMMYFUNCTION("""COMPUTED_VALUE"""),5.0)</f>
        <v>5</v>
      </c>
      <c r="D69" s="9">
        <f>IFERROR(__xludf.DUMMYFUNCTION("""COMPUTED_VALUE"""),5.0)</f>
        <v>5</v>
      </c>
      <c r="E69" s="9">
        <f>IFERROR(__xludf.DUMMYFUNCTION("""COMPUTED_VALUE"""),5.0)</f>
        <v>5</v>
      </c>
      <c r="F69" s="9">
        <f>IFERROR(__xludf.DUMMYFUNCTION("""COMPUTED_VALUE"""),1.0)</f>
        <v>1</v>
      </c>
      <c r="G69" s="9">
        <f>IFERROR(__xludf.DUMMYFUNCTION("""COMPUTED_VALUE"""),1.0)</f>
        <v>1</v>
      </c>
      <c r="H69" s="9">
        <f>IFERROR(__xludf.DUMMYFUNCTION("""COMPUTED_VALUE"""),3.0)</f>
        <v>3</v>
      </c>
      <c r="I69" s="9">
        <f>IFERROR(__xludf.DUMMYFUNCTION("""COMPUTED_VALUE"""),4.0)</f>
        <v>4</v>
      </c>
      <c r="J69" s="9">
        <f>IFERROR(__xludf.DUMMYFUNCTION("""COMPUTED_VALUE"""),3.0)</f>
        <v>3</v>
      </c>
      <c r="K69" s="9">
        <f t="shared" si="1"/>
        <v>3.444444444</v>
      </c>
      <c r="L69" s="9">
        <f t="shared" si="2"/>
        <v>31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IFERROR(__xludf.DUMMYFUNCTION("""COMPUTED_VALUE"""),5.0)</f>
        <v>5</v>
      </c>
      <c r="C70" s="9">
        <f>IFERROR(__xludf.DUMMYFUNCTION("""COMPUTED_VALUE"""),5.0)</f>
        <v>5</v>
      </c>
      <c r="D70" s="9">
        <f>IFERROR(__xludf.DUMMYFUNCTION("""COMPUTED_VALUE"""),4.0)</f>
        <v>4</v>
      </c>
      <c r="E70" s="9">
        <f>IFERROR(__xludf.DUMMYFUNCTION("""COMPUTED_VALUE"""),5.0)</f>
        <v>5</v>
      </c>
      <c r="F70" s="9">
        <f>IFERROR(__xludf.DUMMYFUNCTION("""COMPUTED_VALUE"""),2.0)</f>
        <v>2</v>
      </c>
      <c r="G70" s="9">
        <f>IFERROR(__xludf.DUMMYFUNCTION("""COMPUTED_VALUE"""),1.0)</f>
        <v>1</v>
      </c>
      <c r="H70" s="9">
        <f>IFERROR(__xludf.DUMMYFUNCTION("""COMPUTED_VALUE"""),2.0)</f>
        <v>2</v>
      </c>
      <c r="I70" s="9">
        <f>IFERROR(__xludf.DUMMYFUNCTION("""COMPUTED_VALUE"""),3.0)</f>
        <v>3</v>
      </c>
      <c r="J70" s="9">
        <f>IFERROR(__xludf.DUMMYFUNCTION("""COMPUTED_VALUE"""),5.0)</f>
        <v>5</v>
      </c>
      <c r="K70" s="9">
        <f t="shared" si="1"/>
        <v>3.555555556</v>
      </c>
      <c r="L70" s="9">
        <f t="shared" si="2"/>
        <v>32</v>
      </c>
    </row>
    <row r="71">
      <c r="A71" s="19" t="str">
        <f>IFERROR(__xludf.DUMMYFUNCTION("""COMPUTED_VALUE"""),"Faith")</f>
        <v>Faith</v>
      </c>
      <c r="B71" s="9">
        <f>IFERROR(__xludf.DUMMYFUNCTION("""COMPUTED_VALUE"""),4.0)</f>
        <v>4</v>
      </c>
      <c r="C71" s="9">
        <f>IFERROR(__xludf.DUMMYFUNCTION("""COMPUTED_VALUE"""),4.0)</f>
        <v>4</v>
      </c>
      <c r="D71" s="9">
        <f>IFERROR(__xludf.DUMMYFUNCTION("""COMPUTED_VALUE"""),1.0)</f>
        <v>1</v>
      </c>
      <c r="E71" s="9">
        <f>IFERROR(__xludf.DUMMYFUNCTION("""COMPUTED_VALUE"""),4.0)</f>
        <v>4</v>
      </c>
      <c r="F71" s="9">
        <f>IFERROR(__xludf.DUMMYFUNCTION("""COMPUTED_VALUE"""),3.0)</f>
        <v>3</v>
      </c>
      <c r="G71" s="9">
        <f>IFERROR(__xludf.DUMMYFUNCTION("""COMPUTED_VALUE"""),2.0)</f>
        <v>2</v>
      </c>
      <c r="H71" s="9">
        <f>IFERROR(__xludf.DUMMYFUNCTION("""COMPUTED_VALUE"""),3.0)</f>
        <v>3</v>
      </c>
      <c r="I71" s="9">
        <f>IFERROR(__xludf.DUMMYFUNCTION("""COMPUTED_VALUE"""),4.0)</f>
        <v>4</v>
      </c>
      <c r="J71" s="9">
        <f>IFERROR(__xludf.DUMMYFUNCTION("""COMPUTED_VALUE"""),3.0)</f>
        <v>3</v>
      </c>
      <c r="K71" s="9">
        <f t="shared" si="1"/>
        <v>3.111111111</v>
      </c>
      <c r="L71" s="9">
        <f t="shared" si="2"/>
        <v>28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IFERROR(__xludf.DUMMYFUNCTION("""COMPUTED_VALUE"""),4.0)</f>
        <v>4</v>
      </c>
      <c r="C72" s="9">
        <f>IFERROR(__xludf.DUMMYFUNCTION("""COMPUTED_VALUE"""),4.0)</f>
        <v>4</v>
      </c>
      <c r="D72" s="9">
        <f>IFERROR(__xludf.DUMMYFUNCTION("""COMPUTED_VALUE"""),4.0)</f>
        <v>4</v>
      </c>
      <c r="E72" s="9">
        <f>IFERROR(__xludf.DUMMYFUNCTION("""COMPUTED_VALUE"""),4.0)</f>
        <v>4</v>
      </c>
      <c r="F72" s="9">
        <f>IFERROR(__xludf.DUMMYFUNCTION("""COMPUTED_VALUE"""),2.0)</f>
        <v>2</v>
      </c>
      <c r="G72" s="9">
        <f>IFERROR(__xludf.DUMMYFUNCTION("""COMPUTED_VALUE"""),1.0)</f>
        <v>1</v>
      </c>
      <c r="H72" s="9">
        <f>IFERROR(__xludf.DUMMYFUNCTION("""COMPUTED_VALUE"""),2.0)</f>
        <v>2</v>
      </c>
      <c r="I72" s="9">
        <f>IFERROR(__xludf.DUMMYFUNCTION("""COMPUTED_VALUE"""),5.0)</f>
        <v>5</v>
      </c>
      <c r="J72" s="9">
        <f>IFERROR(__xludf.DUMMYFUNCTION("""COMPUTED_VALUE"""),4.0)</f>
        <v>4</v>
      </c>
      <c r="K72" s="9">
        <f t="shared" si="1"/>
        <v>3.333333333</v>
      </c>
      <c r="L72" s="9">
        <f t="shared" si="2"/>
        <v>30</v>
      </c>
    </row>
    <row r="73">
      <c r="A73" s="19" t="str">
        <f>IFERROR(__xludf.DUMMYFUNCTION("""COMPUTED_VALUE"""),"Robee Ng")</f>
        <v>Robee Ng</v>
      </c>
      <c r="B73" s="9">
        <f>IFERROR(__xludf.DUMMYFUNCTION("""COMPUTED_VALUE"""),4.0)</f>
        <v>4</v>
      </c>
      <c r="C73" s="9">
        <f>IFERROR(__xludf.DUMMYFUNCTION("""COMPUTED_VALUE"""),3.0)</f>
        <v>3</v>
      </c>
      <c r="D73" s="9">
        <f>IFERROR(__xludf.DUMMYFUNCTION("""COMPUTED_VALUE"""),4.0)</f>
        <v>4</v>
      </c>
      <c r="E73" s="9">
        <f>IFERROR(__xludf.DUMMYFUNCTION("""COMPUTED_VALUE"""),5.0)</f>
        <v>5</v>
      </c>
      <c r="F73" s="9">
        <f>IFERROR(__xludf.DUMMYFUNCTION("""COMPUTED_VALUE"""),1.0)</f>
        <v>1</v>
      </c>
      <c r="G73" s="9">
        <f>IFERROR(__xludf.DUMMYFUNCTION("""COMPUTED_VALUE"""),2.0)</f>
        <v>2</v>
      </c>
      <c r="H73" s="9">
        <f>IFERROR(__xludf.DUMMYFUNCTION("""COMPUTED_VALUE"""),4.0)</f>
        <v>4</v>
      </c>
      <c r="I73" s="9">
        <f>IFERROR(__xludf.DUMMYFUNCTION("""COMPUTED_VALUE"""),5.0)</f>
        <v>5</v>
      </c>
      <c r="J73" s="9">
        <f>IFERROR(__xludf.DUMMYFUNCTION("""COMPUTED_VALUE"""),4.0)</f>
        <v>4</v>
      </c>
      <c r="K73" s="9">
        <f t="shared" si="1"/>
        <v>3.555555556</v>
      </c>
      <c r="L73" s="9">
        <f t="shared" si="2"/>
        <v>32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IFERROR(__xludf.DUMMYFUNCTION("""COMPUTED_VALUE"""),5.0)</f>
        <v>5</v>
      </c>
      <c r="C74" s="9">
        <f>IFERROR(__xludf.DUMMYFUNCTION("""COMPUTED_VALUE"""),5.0)</f>
        <v>5</v>
      </c>
      <c r="D74" s="9">
        <f>IFERROR(__xludf.DUMMYFUNCTION("""COMPUTED_VALUE"""),4.0)</f>
        <v>4</v>
      </c>
      <c r="E74" s="9">
        <f>IFERROR(__xludf.DUMMYFUNCTION("""COMPUTED_VALUE"""),5.0)</f>
        <v>5</v>
      </c>
      <c r="F74" s="9">
        <f>IFERROR(__xludf.DUMMYFUNCTION("""COMPUTED_VALUE"""),5.0)</f>
        <v>5</v>
      </c>
      <c r="G74" s="9">
        <f>IFERROR(__xludf.DUMMYFUNCTION("""COMPUTED_VALUE"""),3.0)</f>
        <v>3</v>
      </c>
      <c r="H74" s="9">
        <f>IFERROR(__xludf.DUMMYFUNCTION("""COMPUTED_VALUE"""),5.0)</f>
        <v>5</v>
      </c>
      <c r="I74" s="9">
        <f>IFERROR(__xludf.DUMMYFUNCTION("""COMPUTED_VALUE"""),5.0)</f>
        <v>5</v>
      </c>
      <c r="J74" s="9">
        <f>IFERROR(__xludf.DUMMYFUNCTION("""COMPUTED_VALUE"""),5.0)</f>
        <v>5</v>
      </c>
      <c r="K74" s="9">
        <f t="shared" si="1"/>
        <v>4.666666667</v>
      </c>
      <c r="L74" s="9">
        <f t="shared" si="2"/>
        <v>42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IFERROR(__xludf.DUMMYFUNCTION("""COMPUTED_VALUE"""),5.0)</f>
        <v>5</v>
      </c>
      <c r="C75" s="9">
        <f>IFERROR(__xludf.DUMMYFUNCTION("""COMPUTED_VALUE"""),5.0)</f>
        <v>5</v>
      </c>
      <c r="D75" s="9">
        <f>IFERROR(__xludf.DUMMYFUNCTION("""COMPUTED_VALUE"""),5.0)</f>
        <v>5</v>
      </c>
      <c r="E75" s="9">
        <f>IFERROR(__xludf.DUMMYFUNCTION("""COMPUTED_VALUE"""),5.0)</f>
        <v>5</v>
      </c>
      <c r="F75" s="9">
        <f>IFERROR(__xludf.DUMMYFUNCTION("""COMPUTED_VALUE"""),1.0)</f>
        <v>1</v>
      </c>
      <c r="G75" s="9">
        <f>IFERROR(__xludf.DUMMYFUNCTION("""COMPUTED_VALUE"""),1.0)</f>
        <v>1</v>
      </c>
      <c r="H75" s="9">
        <f>IFERROR(__xludf.DUMMYFUNCTION("""COMPUTED_VALUE"""),5.0)</f>
        <v>5</v>
      </c>
      <c r="I75" s="9">
        <f>IFERROR(__xludf.DUMMYFUNCTION("""COMPUTED_VALUE"""),5.0)</f>
        <v>5</v>
      </c>
      <c r="J75" s="9">
        <f>IFERROR(__xludf.DUMMYFUNCTION("""COMPUTED_VALUE"""),4.0)</f>
        <v>4</v>
      </c>
      <c r="K75" s="9">
        <f t="shared" si="1"/>
        <v>4</v>
      </c>
      <c r="L75" s="9">
        <f t="shared" si="2"/>
        <v>36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IFERROR(__xludf.DUMMYFUNCTION("""COMPUTED_VALUE"""),4.0)</f>
        <v>4</v>
      </c>
      <c r="C76" s="9">
        <f>IFERROR(__xludf.DUMMYFUNCTION("""COMPUTED_VALUE"""),5.0)</f>
        <v>5</v>
      </c>
      <c r="D76" s="9">
        <f>IFERROR(__xludf.DUMMYFUNCTION("""COMPUTED_VALUE"""),4.0)</f>
        <v>4</v>
      </c>
      <c r="E76" s="9">
        <f>IFERROR(__xludf.DUMMYFUNCTION("""COMPUTED_VALUE"""),4.0)</f>
        <v>4</v>
      </c>
      <c r="F76" s="9">
        <f>IFERROR(__xludf.DUMMYFUNCTION("""COMPUTED_VALUE"""),2.0)</f>
        <v>2</v>
      </c>
      <c r="G76" s="9">
        <f>IFERROR(__xludf.DUMMYFUNCTION("""COMPUTED_VALUE"""),1.0)</f>
        <v>1</v>
      </c>
      <c r="H76" s="9">
        <f>IFERROR(__xludf.DUMMYFUNCTION("""COMPUTED_VALUE"""),4.0)</f>
        <v>4</v>
      </c>
      <c r="I76" s="9">
        <f>IFERROR(__xludf.DUMMYFUNCTION("""COMPUTED_VALUE"""),5.0)</f>
        <v>5</v>
      </c>
      <c r="J76" s="9">
        <f>IFERROR(__xludf.DUMMYFUNCTION("""COMPUTED_VALUE"""),3.0)</f>
        <v>3</v>
      </c>
      <c r="K76" s="9">
        <f t="shared" si="1"/>
        <v>3.555555556</v>
      </c>
      <c r="L76" s="9">
        <f t="shared" si="2"/>
        <v>32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IFERROR(__xludf.DUMMYFUNCTION("""COMPUTED_VALUE"""),4.0)</f>
        <v>4</v>
      </c>
      <c r="C77" s="9">
        <f>IFERROR(__xludf.DUMMYFUNCTION("""COMPUTED_VALUE"""),4.0)</f>
        <v>4</v>
      </c>
      <c r="D77" s="9">
        <f>IFERROR(__xludf.DUMMYFUNCTION("""COMPUTED_VALUE"""),5.0)</f>
        <v>5</v>
      </c>
      <c r="E77" s="9">
        <f>IFERROR(__xludf.DUMMYFUNCTION("""COMPUTED_VALUE"""),5.0)</f>
        <v>5</v>
      </c>
      <c r="F77" s="9">
        <f>IFERROR(__xludf.DUMMYFUNCTION("""COMPUTED_VALUE"""),1.0)</f>
        <v>1</v>
      </c>
      <c r="G77" s="9">
        <f>IFERROR(__xludf.DUMMYFUNCTION("""COMPUTED_VALUE"""),1.0)</f>
        <v>1</v>
      </c>
      <c r="H77" s="9">
        <f>IFERROR(__xludf.DUMMYFUNCTION("""COMPUTED_VALUE"""),4.0)</f>
        <v>4</v>
      </c>
      <c r="I77" s="9">
        <f>IFERROR(__xludf.DUMMYFUNCTION("""COMPUTED_VALUE"""),5.0)</f>
        <v>5</v>
      </c>
      <c r="J77" s="9">
        <f>IFERROR(__xludf.DUMMYFUNCTION("""COMPUTED_VALUE"""),2.0)</f>
        <v>2</v>
      </c>
      <c r="K77" s="9">
        <f t="shared" si="1"/>
        <v>3.444444444</v>
      </c>
      <c r="L77" s="9">
        <f t="shared" si="2"/>
        <v>31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IFERROR(__xludf.DUMMYFUNCTION("""COMPUTED_VALUE"""),4.0)</f>
        <v>4</v>
      </c>
      <c r="C78" s="9">
        <f>IFERROR(__xludf.DUMMYFUNCTION("""COMPUTED_VALUE"""),5.0)</f>
        <v>5</v>
      </c>
      <c r="D78" s="9">
        <f>IFERROR(__xludf.DUMMYFUNCTION("""COMPUTED_VALUE"""),3.0)</f>
        <v>3</v>
      </c>
      <c r="E78" s="9">
        <f>IFERROR(__xludf.DUMMYFUNCTION("""COMPUTED_VALUE"""),5.0)</f>
        <v>5</v>
      </c>
      <c r="F78" s="9">
        <f>IFERROR(__xludf.DUMMYFUNCTION("""COMPUTED_VALUE"""),1.0)</f>
        <v>1</v>
      </c>
      <c r="G78" s="9">
        <f>IFERROR(__xludf.DUMMYFUNCTION("""COMPUTED_VALUE"""),1.0)</f>
        <v>1</v>
      </c>
      <c r="H78" s="9">
        <f>IFERROR(__xludf.DUMMYFUNCTION("""COMPUTED_VALUE"""),5.0)</f>
        <v>5</v>
      </c>
      <c r="I78" s="9">
        <f>IFERROR(__xludf.DUMMYFUNCTION("""COMPUTED_VALUE"""),5.0)</f>
        <v>5</v>
      </c>
      <c r="J78" s="9">
        <f>IFERROR(__xludf.DUMMYFUNCTION("""COMPUTED_VALUE"""),3.0)</f>
        <v>3</v>
      </c>
      <c r="K78" s="9">
        <f t="shared" si="1"/>
        <v>3.555555556</v>
      </c>
      <c r="L78" s="9">
        <f t="shared" si="2"/>
        <v>32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IFERROR(__xludf.DUMMYFUNCTION("""COMPUTED_VALUE"""),3.0)</f>
        <v>3</v>
      </c>
      <c r="C79" s="9">
        <f>IFERROR(__xludf.DUMMYFUNCTION("""COMPUTED_VALUE"""),3.0)</f>
        <v>3</v>
      </c>
      <c r="D79" s="9">
        <f>IFERROR(__xludf.DUMMYFUNCTION("""COMPUTED_VALUE"""),4.0)</f>
        <v>4</v>
      </c>
      <c r="E79" s="9">
        <f>IFERROR(__xludf.DUMMYFUNCTION("""COMPUTED_VALUE"""),3.0)</f>
        <v>3</v>
      </c>
      <c r="F79" s="9">
        <f>IFERROR(__xludf.DUMMYFUNCTION("""COMPUTED_VALUE"""),1.0)</f>
        <v>1</v>
      </c>
      <c r="G79" s="9">
        <f>IFERROR(__xludf.DUMMYFUNCTION("""COMPUTED_VALUE"""),1.0)</f>
        <v>1</v>
      </c>
      <c r="H79" s="9">
        <f>IFERROR(__xludf.DUMMYFUNCTION("""COMPUTED_VALUE"""),4.0)</f>
        <v>4</v>
      </c>
      <c r="I79" s="9">
        <f>IFERROR(__xludf.DUMMYFUNCTION("""COMPUTED_VALUE"""),3.0)</f>
        <v>3</v>
      </c>
      <c r="J79" s="9">
        <f>IFERROR(__xludf.DUMMYFUNCTION("""COMPUTED_VALUE"""),1.0)</f>
        <v>1</v>
      </c>
      <c r="K79" s="9">
        <f t="shared" si="1"/>
        <v>2.555555556</v>
      </c>
      <c r="L79" s="9">
        <f t="shared" si="2"/>
        <v>23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IFERROR(__xludf.DUMMYFUNCTION("""COMPUTED_VALUE"""),3.0)</f>
        <v>3</v>
      </c>
      <c r="C80" s="9">
        <f>IFERROR(__xludf.DUMMYFUNCTION("""COMPUTED_VALUE"""),5.0)</f>
        <v>5</v>
      </c>
      <c r="D80" s="9">
        <f>IFERROR(__xludf.DUMMYFUNCTION("""COMPUTED_VALUE"""),3.0)</f>
        <v>3</v>
      </c>
      <c r="E80" s="9">
        <f>IFERROR(__xludf.DUMMYFUNCTION("""COMPUTED_VALUE"""),4.0)</f>
        <v>4</v>
      </c>
      <c r="F80" s="9">
        <f>IFERROR(__xludf.DUMMYFUNCTION("""COMPUTED_VALUE"""),3.0)</f>
        <v>3</v>
      </c>
      <c r="G80" s="9">
        <f>IFERROR(__xludf.DUMMYFUNCTION("""COMPUTED_VALUE"""),4.0)</f>
        <v>4</v>
      </c>
      <c r="H80" s="9">
        <f>IFERROR(__xludf.DUMMYFUNCTION("""COMPUTED_VALUE"""),5.0)</f>
        <v>5</v>
      </c>
      <c r="I80" s="9">
        <f>IFERROR(__xludf.DUMMYFUNCTION("""COMPUTED_VALUE"""),5.0)</f>
        <v>5</v>
      </c>
      <c r="J80" s="9">
        <f>IFERROR(__xludf.DUMMYFUNCTION("""COMPUTED_VALUE"""),2.0)</f>
        <v>2</v>
      </c>
      <c r="K80" s="9">
        <f t="shared" si="1"/>
        <v>3.777777778</v>
      </c>
      <c r="L80" s="9">
        <f t="shared" si="2"/>
        <v>34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IFERROR(__xludf.DUMMYFUNCTION("""COMPUTED_VALUE"""),5.0)</f>
        <v>5</v>
      </c>
      <c r="C81" s="9">
        <f>IFERROR(__xludf.DUMMYFUNCTION("""COMPUTED_VALUE"""),5.0)</f>
        <v>5</v>
      </c>
      <c r="D81" s="9">
        <f>IFERROR(__xludf.DUMMYFUNCTION("""COMPUTED_VALUE"""),3.0)</f>
        <v>3</v>
      </c>
      <c r="E81" s="9">
        <f>IFERROR(__xludf.DUMMYFUNCTION("""COMPUTED_VALUE"""),2.0)</f>
        <v>2</v>
      </c>
      <c r="F81" s="9">
        <f>IFERROR(__xludf.DUMMYFUNCTION("""COMPUTED_VALUE"""),3.0)</f>
        <v>3</v>
      </c>
      <c r="G81" s="9">
        <f>IFERROR(__xludf.DUMMYFUNCTION("""COMPUTED_VALUE"""),1.0)</f>
        <v>1</v>
      </c>
      <c r="H81" s="9">
        <f>IFERROR(__xludf.DUMMYFUNCTION("""COMPUTED_VALUE"""),4.0)</f>
        <v>4</v>
      </c>
      <c r="I81" s="9">
        <f>IFERROR(__xludf.DUMMYFUNCTION("""COMPUTED_VALUE"""),5.0)</f>
        <v>5</v>
      </c>
      <c r="J81" s="9">
        <f>IFERROR(__xludf.DUMMYFUNCTION("""COMPUTED_VALUE"""),3.0)</f>
        <v>3</v>
      </c>
      <c r="K81" s="9">
        <f t="shared" si="1"/>
        <v>3.444444444</v>
      </c>
      <c r="L81" s="9">
        <f t="shared" si="2"/>
        <v>31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IFERROR(__xludf.DUMMYFUNCTION("""COMPUTED_VALUE"""),4.0)</f>
        <v>4</v>
      </c>
      <c r="C82" s="9">
        <f>IFERROR(__xludf.DUMMYFUNCTION("""COMPUTED_VALUE"""),4.0)</f>
        <v>4</v>
      </c>
      <c r="D82" s="9">
        <f>IFERROR(__xludf.DUMMYFUNCTION("""COMPUTED_VALUE"""),4.0)</f>
        <v>4</v>
      </c>
      <c r="E82" s="9">
        <f>IFERROR(__xludf.DUMMYFUNCTION("""COMPUTED_VALUE"""),4.0)</f>
        <v>4</v>
      </c>
      <c r="F82" s="9">
        <f>IFERROR(__xludf.DUMMYFUNCTION("""COMPUTED_VALUE"""),1.0)</f>
        <v>1</v>
      </c>
      <c r="G82" s="9">
        <f>IFERROR(__xludf.DUMMYFUNCTION("""COMPUTED_VALUE"""),1.0)</f>
        <v>1</v>
      </c>
      <c r="H82" s="9">
        <f>IFERROR(__xludf.DUMMYFUNCTION("""COMPUTED_VALUE"""),4.0)</f>
        <v>4</v>
      </c>
      <c r="I82" s="9">
        <f>IFERROR(__xludf.DUMMYFUNCTION("""COMPUTED_VALUE"""),5.0)</f>
        <v>5</v>
      </c>
      <c r="J82" s="9">
        <f>IFERROR(__xludf.DUMMYFUNCTION("""COMPUTED_VALUE"""),4.0)</f>
        <v>4</v>
      </c>
      <c r="K82" s="9">
        <f t="shared" si="1"/>
        <v>3.444444444</v>
      </c>
      <c r="L82" s="9">
        <f t="shared" si="2"/>
        <v>31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IFERROR(__xludf.DUMMYFUNCTION("""COMPUTED_VALUE"""),4.0)</f>
        <v>4</v>
      </c>
      <c r="C83" s="9">
        <f>IFERROR(__xludf.DUMMYFUNCTION("""COMPUTED_VALUE"""),4.0)</f>
        <v>4</v>
      </c>
      <c r="D83" s="9">
        <f>IFERROR(__xludf.DUMMYFUNCTION("""COMPUTED_VALUE"""),5.0)</f>
        <v>5</v>
      </c>
      <c r="E83" s="9">
        <f>IFERROR(__xludf.DUMMYFUNCTION("""COMPUTED_VALUE"""),5.0)</f>
        <v>5</v>
      </c>
      <c r="F83" s="9">
        <f>IFERROR(__xludf.DUMMYFUNCTION("""COMPUTED_VALUE"""),5.0)</f>
        <v>5</v>
      </c>
      <c r="G83" s="9">
        <f>IFERROR(__xludf.DUMMYFUNCTION("""COMPUTED_VALUE"""),2.0)</f>
        <v>2</v>
      </c>
      <c r="H83" s="9">
        <f>IFERROR(__xludf.DUMMYFUNCTION("""COMPUTED_VALUE"""),5.0)</f>
        <v>5</v>
      </c>
      <c r="I83" s="9">
        <f>IFERROR(__xludf.DUMMYFUNCTION("""COMPUTED_VALUE"""),5.0)</f>
        <v>5</v>
      </c>
      <c r="J83" s="9">
        <f>IFERROR(__xludf.DUMMYFUNCTION("""COMPUTED_VALUE"""),3.0)</f>
        <v>3</v>
      </c>
      <c r="K83" s="9">
        <f t="shared" si="1"/>
        <v>4.222222222</v>
      </c>
      <c r="L83" s="9">
        <f t="shared" si="2"/>
        <v>38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IFERROR(__xludf.DUMMYFUNCTION("""COMPUTED_VALUE"""),4.0)</f>
        <v>4</v>
      </c>
      <c r="C84" s="9">
        <f>IFERROR(__xludf.DUMMYFUNCTION("""COMPUTED_VALUE"""),4.0)</f>
        <v>4</v>
      </c>
      <c r="D84" s="9">
        <f>IFERROR(__xludf.DUMMYFUNCTION("""COMPUTED_VALUE"""),5.0)</f>
        <v>5</v>
      </c>
      <c r="E84" s="9">
        <f>IFERROR(__xludf.DUMMYFUNCTION("""COMPUTED_VALUE"""),5.0)</f>
        <v>5</v>
      </c>
      <c r="F84" s="9">
        <f>IFERROR(__xludf.DUMMYFUNCTION("""COMPUTED_VALUE"""),1.0)</f>
        <v>1</v>
      </c>
      <c r="G84" s="9">
        <f>IFERROR(__xludf.DUMMYFUNCTION("""COMPUTED_VALUE"""),1.0)</f>
        <v>1</v>
      </c>
      <c r="H84" s="9">
        <f>IFERROR(__xludf.DUMMYFUNCTION("""COMPUTED_VALUE"""),4.0)</f>
        <v>4</v>
      </c>
      <c r="I84" s="9">
        <f>IFERROR(__xludf.DUMMYFUNCTION("""COMPUTED_VALUE"""),5.0)</f>
        <v>5</v>
      </c>
      <c r="J84" s="9">
        <f>IFERROR(__xludf.DUMMYFUNCTION("""COMPUTED_VALUE"""),3.0)</f>
        <v>3</v>
      </c>
      <c r="K84" s="9">
        <f t="shared" si="1"/>
        <v>3.555555556</v>
      </c>
      <c r="L84" s="9">
        <f t="shared" si="2"/>
        <v>32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IFERROR(__xludf.DUMMYFUNCTION("""COMPUTED_VALUE"""),4.0)</f>
        <v>4</v>
      </c>
      <c r="C85" s="9">
        <f>IFERROR(__xludf.DUMMYFUNCTION("""COMPUTED_VALUE"""),4.0)</f>
        <v>4</v>
      </c>
      <c r="D85" s="9">
        <f>IFERROR(__xludf.DUMMYFUNCTION("""COMPUTED_VALUE"""),3.0)</f>
        <v>3</v>
      </c>
      <c r="E85" s="9">
        <f>IFERROR(__xludf.DUMMYFUNCTION("""COMPUTED_VALUE"""),4.0)</f>
        <v>4</v>
      </c>
      <c r="F85" s="9">
        <f>IFERROR(__xludf.DUMMYFUNCTION("""COMPUTED_VALUE"""),1.0)</f>
        <v>1</v>
      </c>
      <c r="G85" s="9">
        <f>IFERROR(__xludf.DUMMYFUNCTION("""COMPUTED_VALUE"""),1.0)</f>
        <v>1</v>
      </c>
      <c r="H85" s="9">
        <f>IFERROR(__xludf.DUMMYFUNCTION("""COMPUTED_VALUE"""),4.0)</f>
        <v>4</v>
      </c>
      <c r="I85" s="9">
        <f>IFERROR(__xludf.DUMMYFUNCTION("""COMPUTED_VALUE"""),5.0)</f>
        <v>5</v>
      </c>
      <c r="J85" s="9">
        <f>IFERROR(__xludf.DUMMYFUNCTION("""COMPUTED_VALUE"""),1.0)</f>
        <v>1</v>
      </c>
      <c r="K85" s="9">
        <f t="shared" si="1"/>
        <v>3</v>
      </c>
      <c r="L85" s="9">
        <f t="shared" si="2"/>
        <v>27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IFERROR(__xludf.DUMMYFUNCTION("""COMPUTED_VALUE"""),5.0)</f>
        <v>5</v>
      </c>
      <c r="C86" s="9">
        <f>IFERROR(__xludf.DUMMYFUNCTION("""COMPUTED_VALUE"""),5.0)</f>
        <v>5</v>
      </c>
      <c r="D86" s="9">
        <f>IFERROR(__xludf.DUMMYFUNCTION("""COMPUTED_VALUE"""),5.0)</f>
        <v>5</v>
      </c>
      <c r="E86" s="9">
        <f>IFERROR(__xludf.DUMMYFUNCTION("""COMPUTED_VALUE"""),5.0)</f>
        <v>5</v>
      </c>
      <c r="F86" s="9">
        <f>IFERROR(__xludf.DUMMYFUNCTION("""COMPUTED_VALUE"""),4.0)</f>
        <v>4</v>
      </c>
      <c r="G86" s="9">
        <f>IFERROR(__xludf.DUMMYFUNCTION("""COMPUTED_VALUE"""),1.0)</f>
        <v>1</v>
      </c>
      <c r="H86" s="9">
        <f>IFERROR(__xludf.DUMMYFUNCTION("""COMPUTED_VALUE"""),3.0)</f>
        <v>3</v>
      </c>
      <c r="I86" s="9">
        <f>IFERROR(__xludf.DUMMYFUNCTION("""COMPUTED_VALUE"""),5.0)</f>
        <v>5</v>
      </c>
      <c r="J86" s="9">
        <f>IFERROR(__xludf.DUMMYFUNCTION("""COMPUTED_VALUE"""),1.0)</f>
        <v>1</v>
      </c>
      <c r="K86" s="9">
        <f t="shared" si="1"/>
        <v>3.777777778</v>
      </c>
      <c r="L86" s="9">
        <f t="shared" si="2"/>
        <v>34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IFERROR(__xludf.DUMMYFUNCTION("""COMPUTED_VALUE"""),5.0)</f>
        <v>5</v>
      </c>
      <c r="C87" s="9">
        <f>IFERROR(__xludf.DUMMYFUNCTION("""COMPUTED_VALUE"""),5.0)</f>
        <v>5</v>
      </c>
      <c r="D87" s="9">
        <f>IFERROR(__xludf.DUMMYFUNCTION("""COMPUTED_VALUE"""),3.0)</f>
        <v>3</v>
      </c>
      <c r="E87" s="9">
        <f>IFERROR(__xludf.DUMMYFUNCTION("""COMPUTED_VALUE"""),4.0)</f>
        <v>4</v>
      </c>
      <c r="F87" s="9">
        <f>IFERROR(__xludf.DUMMYFUNCTION("""COMPUTED_VALUE"""),2.0)</f>
        <v>2</v>
      </c>
      <c r="G87" s="9">
        <f>IFERROR(__xludf.DUMMYFUNCTION("""COMPUTED_VALUE"""),2.0)</f>
        <v>2</v>
      </c>
      <c r="H87" s="9">
        <f>IFERROR(__xludf.DUMMYFUNCTION("""COMPUTED_VALUE"""),4.0)</f>
        <v>4</v>
      </c>
      <c r="I87" s="9">
        <f>IFERROR(__xludf.DUMMYFUNCTION("""COMPUTED_VALUE"""),4.0)</f>
        <v>4</v>
      </c>
      <c r="J87" s="9">
        <f>IFERROR(__xludf.DUMMYFUNCTION("""COMPUTED_VALUE"""),4.0)</f>
        <v>4</v>
      </c>
      <c r="K87" s="9">
        <f t="shared" si="1"/>
        <v>3.666666667</v>
      </c>
      <c r="L87" s="9">
        <f t="shared" si="2"/>
        <v>33</v>
      </c>
    </row>
    <row r="88">
      <c r="A88" s="19" t="str">
        <f>IFERROR(__xludf.DUMMYFUNCTION("""COMPUTED_VALUE"""),"AJ")</f>
        <v>AJ</v>
      </c>
      <c r="B88" s="9">
        <f>IFERROR(__xludf.DUMMYFUNCTION("""COMPUTED_VALUE"""),5.0)</f>
        <v>5</v>
      </c>
      <c r="C88" s="9">
        <f>IFERROR(__xludf.DUMMYFUNCTION("""COMPUTED_VALUE"""),5.0)</f>
        <v>5</v>
      </c>
      <c r="D88" s="9">
        <f>IFERROR(__xludf.DUMMYFUNCTION("""COMPUTED_VALUE"""),5.0)</f>
        <v>5</v>
      </c>
      <c r="E88" s="9">
        <f>IFERROR(__xludf.DUMMYFUNCTION("""COMPUTED_VALUE"""),5.0)</f>
        <v>5</v>
      </c>
      <c r="F88" s="9">
        <f>IFERROR(__xludf.DUMMYFUNCTION("""COMPUTED_VALUE"""),1.0)</f>
        <v>1</v>
      </c>
      <c r="G88" s="9">
        <f>IFERROR(__xludf.DUMMYFUNCTION("""COMPUTED_VALUE"""),1.0)</f>
        <v>1</v>
      </c>
      <c r="H88" s="9">
        <f>IFERROR(__xludf.DUMMYFUNCTION("""COMPUTED_VALUE"""),5.0)</f>
        <v>5</v>
      </c>
      <c r="I88" s="9">
        <f>IFERROR(__xludf.DUMMYFUNCTION("""COMPUTED_VALUE"""),5.0)</f>
        <v>5</v>
      </c>
      <c r="J88" s="9">
        <f>IFERROR(__xludf.DUMMYFUNCTION("""COMPUTED_VALUE"""),3.0)</f>
        <v>3</v>
      </c>
      <c r="K88" s="9">
        <f t="shared" si="1"/>
        <v>3.888888889</v>
      </c>
      <c r="L88" s="9">
        <f t="shared" si="2"/>
        <v>35</v>
      </c>
    </row>
    <row r="89">
      <c r="A89" s="19" t="str">
        <f>IFERROR(__xludf.DUMMYFUNCTION("""COMPUTED_VALUE"""),"Rachel")</f>
        <v>Rachel</v>
      </c>
      <c r="B89" s="9">
        <f>IFERROR(__xludf.DUMMYFUNCTION("""COMPUTED_VALUE"""),5.0)</f>
        <v>5</v>
      </c>
      <c r="C89" s="9">
        <f>IFERROR(__xludf.DUMMYFUNCTION("""COMPUTED_VALUE"""),5.0)</f>
        <v>5</v>
      </c>
      <c r="D89" s="9">
        <f>IFERROR(__xludf.DUMMYFUNCTION("""COMPUTED_VALUE"""),4.0)</f>
        <v>4</v>
      </c>
      <c r="E89" s="9">
        <f>IFERROR(__xludf.DUMMYFUNCTION("""COMPUTED_VALUE"""),5.0)</f>
        <v>5</v>
      </c>
      <c r="F89" s="9">
        <f>IFERROR(__xludf.DUMMYFUNCTION("""COMPUTED_VALUE"""),4.0)</f>
        <v>4</v>
      </c>
      <c r="G89" s="9">
        <f>IFERROR(__xludf.DUMMYFUNCTION("""COMPUTED_VALUE"""),4.0)</f>
        <v>4</v>
      </c>
      <c r="H89" s="9">
        <f>IFERROR(__xludf.DUMMYFUNCTION("""COMPUTED_VALUE"""),4.0)</f>
        <v>4</v>
      </c>
      <c r="I89" s="9">
        <f>IFERROR(__xludf.DUMMYFUNCTION("""COMPUTED_VALUE"""),5.0)</f>
        <v>5</v>
      </c>
      <c r="J89" s="9">
        <f>IFERROR(__xludf.DUMMYFUNCTION("""COMPUTED_VALUE"""),4.0)</f>
        <v>4</v>
      </c>
      <c r="K89" s="9">
        <f t="shared" si="1"/>
        <v>4.444444444</v>
      </c>
      <c r="L89" s="9">
        <f t="shared" si="2"/>
        <v>40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IFERROR(__xludf.DUMMYFUNCTION("""COMPUTED_VALUE"""),5.0)</f>
        <v>5</v>
      </c>
      <c r="E90" s="9">
        <f>IFERROR(__xludf.DUMMYFUNCTION("""COMPUTED_VALUE"""),5.0)</f>
        <v>5</v>
      </c>
      <c r="F90" s="9">
        <f>IFERROR(__xludf.DUMMYFUNCTION("""COMPUTED_VALUE"""),1.0)</f>
        <v>1</v>
      </c>
      <c r="G90" s="9">
        <f>IFERROR(__xludf.DUMMYFUNCTION("""COMPUTED_VALUE"""),1.0)</f>
        <v>1</v>
      </c>
      <c r="H90" s="9">
        <f>IFERROR(__xludf.DUMMYFUNCTION("""COMPUTED_VALUE"""),3.0)</f>
        <v>3</v>
      </c>
      <c r="I90" s="9">
        <f>IFERROR(__xludf.DUMMYFUNCTION("""COMPUTED_VALUE"""),4.0)</f>
        <v>4</v>
      </c>
      <c r="J90" s="9">
        <f>IFERROR(__xludf.DUMMYFUNCTION("""COMPUTED_VALUE"""),2.0)</f>
        <v>2</v>
      </c>
      <c r="K90" s="9">
        <f t="shared" si="1"/>
        <v>3.444444444</v>
      </c>
      <c r="L90" s="9">
        <f t="shared" si="2"/>
        <v>31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IFERROR(__xludf.DUMMYFUNCTION("""COMPUTED_VALUE"""),5.0)</f>
        <v>5</v>
      </c>
      <c r="C91" s="9">
        <f>IFERROR(__xludf.DUMMYFUNCTION("""COMPUTED_VALUE"""),4.0)</f>
        <v>4</v>
      </c>
      <c r="D91" s="9">
        <f>IFERROR(__xludf.DUMMYFUNCTION("""COMPUTED_VALUE"""),4.0)</f>
        <v>4</v>
      </c>
      <c r="E91" s="9">
        <f>IFERROR(__xludf.DUMMYFUNCTION("""COMPUTED_VALUE"""),5.0)</f>
        <v>5</v>
      </c>
      <c r="F91" s="9">
        <f>IFERROR(__xludf.DUMMYFUNCTION("""COMPUTED_VALUE"""),2.0)</f>
        <v>2</v>
      </c>
      <c r="G91" s="9">
        <f>IFERROR(__xludf.DUMMYFUNCTION("""COMPUTED_VALUE"""),1.0)</f>
        <v>1</v>
      </c>
      <c r="H91" s="9">
        <f>IFERROR(__xludf.DUMMYFUNCTION("""COMPUTED_VALUE"""),3.0)</f>
        <v>3</v>
      </c>
      <c r="I91" s="9">
        <f>IFERROR(__xludf.DUMMYFUNCTION("""COMPUTED_VALUE"""),5.0)</f>
        <v>5</v>
      </c>
      <c r="J91" s="9">
        <f>IFERROR(__xludf.DUMMYFUNCTION("""COMPUTED_VALUE"""),3.0)</f>
        <v>3</v>
      </c>
      <c r="K91" s="9">
        <f t="shared" si="1"/>
        <v>3.555555556</v>
      </c>
      <c r="L91" s="9">
        <f t="shared" si="2"/>
        <v>32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IFERROR(__xludf.DUMMYFUNCTION("""COMPUTED_VALUE"""),4.0)</f>
        <v>4</v>
      </c>
      <c r="C92" s="9">
        <f>IFERROR(__xludf.DUMMYFUNCTION("""COMPUTED_VALUE"""),4.0)</f>
        <v>4</v>
      </c>
      <c r="D92" s="9">
        <f>IFERROR(__xludf.DUMMYFUNCTION("""COMPUTED_VALUE"""),5.0)</f>
        <v>5</v>
      </c>
      <c r="E92" s="9">
        <f>IFERROR(__xludf.DUMMYFUNCTION("""COMPUTED_VALUE"""),5.0)</f>
        <v>5</v>
      </c>
      <c r="F92" s="9">
        <f>IFERROR(__xludf.DUMMYFUNCTION("""COMPUTED_VALUE"""),3.0)</f>
        <v>3</v>
      </c>
      <c r="G92" s="9">
        <f>IFERROR(__xludf.DUMMYFUNCTION("""COMPUTED_VALUE"""),1.0)</f>
        <v>1</v>
      </c>
      <c r="H92" s="9">
        <f>IFERROR(__xludf.DUMMYFUNCTION("""COMPUTED_VALUE"""),4.0)</f>
        <v>4</v>
      </c>
      <c r="I92" s="9">
        <f>IFERROR(__xludf.DUMMYFUNCTION("""COMPUTED_VALUE"""),5.0)</f>
        <v>5</v>
      </c>
      <c r="J92" s="9">
        <f>IFERROR(__xludf.DUMMYFUNCTION("""COMPUTED_VALUE"""),5.0)</f>
        <v>5</v>
      </c>
      <c r="K92" s="9">
        <f t="shared" si="1"/>
        <v>4</v>
      </c>
      <c r="L92" s="9">
        <f t="shared" si="2"/>
        <v>36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IFERROR(__xludf.DUMMYFUNCTION("""COMPUTED_VALUE"""),5.0)</f>
        <v>5</v>
      </c>
      <c r="C93" s="9">
        <f>IFERROR(__xludf.DUMMYFUNCTION("""COMPUTED_VALUE"""),5.0)</f>
        <v>5</v>
      </c>
      <c r="D93" s="9">
        <f>IFERROR(__xludf.DUMMYFUNCTION("""COMPUTED_VALUE"""),4.0)</f>
        <v>4</v>
      </c>
      <c r="E93" s="9">
        <f>IFERROR(__xludf.DUMMYFUNCTION("""COMPUTED_VALUE"""),5.0)</f>
        <v>5</v>
      </c>
      <c r="F93" s="9">
        <f>IFERROR(__xludf.DUMMYFUNCTION("""COMPUTED_VALUE"""),4.0)</f>
        <v>4</v>
      </c>
      <c r="G93" s="9">
        <f>IFERROR(__xludf.DUMMYFUNCTION("""COMPUTED_VALUE"""),2.0)</f>
        <v>2</v>
      </c>
      <c r="H93" s="9">
        <f>IFERROR(__xludf.DUMMYFUNCTION("""COMPUTED_VALUE"""),5.0)</f>
        <v>5</v>
      </c>
      <c r="I93" s="9">
        <f>IFERROR(__xludf.DUMMYFUNCTION("""COMPUTED_VALUE"""),5.0)</f>
        <v>5</v>
      </c>
      <c r="J93" s="9">
        <f>IFERROR(__xludf.DUMMYFUNCTION("""COMPUTED_VALUE"""),4.0)</f>
        <v>4</v>
      </c>
      <c r="K93" s="9">
        <f t="shared" si="1"/>
        <v>4.333333333</v>
      </c>
      <c r="L93" s="9">
        <f t="shared" si="2"/>
        <v>39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IFERROR(__xludf.DUMMYFUNCTION("""COMPUTED_VALUE"""),5.0)</f>
        <v>5</v>
      </c>
      <c r="C94" s="9">
        <f>IFERROR(__xludf.DUMMYFUNCTION("""COMPUTED_VALUE"""),5.0)</f>
        <v>5</v>
      </c>
      <c r="D94" s="9">
        <f>IFERROR(__xludf.DUMMYFUNCTION("""COMPUTED_VALUE"""),5.0)</f>
        <v>5</v>
      </c>
      <c r="E94" s="9">
        <f>IFERROR(__xludf.DUMMYFUNCTION("""COMPUTED_VALUE"""),5.0)</f>
        <v>5</v>
      </c>
      <c r="F94" s="9">
        <f>IFERROR(__xludf.DUMMYFUNCTION("""COMPUTED_VALUE"""),5.0)</f>
        <v>5</v>
      </c>
      <c r="G94" s="9">
        <f>IFERROR(__xludf.DUMMYFUNCTION("""COMPUTED_VALUE"""),1.0)</f>
        <v>1</v>
      </c>
      <c r="H94" s="9">
        <f>IFERROR(__xludf.DUMMYFUNCTION("""COMPUTED_VALUE"""),4.0)</f>
        <v>4</v>
      </c>
      <c r="I94" s="9">
        <f>IFERROR(__xludf.DUMMYFUNCTION("""COMPUTED_VALUE"""),5.0)</f>
        <v>5</v>
      </c>
      <c r="J94" s="9">
        <f>IFERROR(__xludf.DUMMYFUNCTION("""COMPUTED_VALUE"""),3.0)</f>
        <v>3</v>
      </c>
      <c r="K94" s="9">
        <f t="shared" si="1"/>
        <v>4.222222222</v>
      </c>
      <c r="L94" s="9">
        <f t="shared" si="2"/>
        <v>38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IFERROR(__xludf.DUMMYFUNCTION("""COMPUTED_VALUE"""),4.0)</f>
        <v>4</v>
      </c>
      <c r="C95" s="9">
        <f>IFERROR(__xludf.DUMMYFUNCTION("""COMPUTED_VALUE"""),5.0)</f>
        <v>5</v>
      </c>
      <c r="D95" s="9">
        <f>IFERROR(__xludf.DUMMYFUNCTION("""COMPUTED_VALUE"""),4.0)</f>
        <v>4</v>
      </c>
      <c r="E95" s="9">
        <f>IFERROR(__xludf.DUMMYFUNCTION("""COMPUTED_VALUE"""),5.0)</f>
        <v>5</v>
      </c>
      <c r="F95" s="9">
        <f>IFERROR(__xludf.DUMMYFUNCTION("""COMPUTED_VALUE"""),3.0)</f>
        <v>3</v>
      </c>
      <c r="G95" s="9">
        <f>IFERROR(__xludf.DUMMYFUNCTION("""COMPUTED_VALUE"""),2.0)</f>
        <v>2</v>
      </c>
      <c r="H95" s="9">
        <f>IFERROR(__xludf.DUMMYFUNCTION("""COMPUTED_VALUE"""),5.0)</f>
        <v>5</v>
      </c>
      <c r="I95" s="9">
        <f>IFERROR(__xludf.DUMMYFUNCTION("""COMPUTED_VALUE"""),5.0)</f>
        <v>5</v>
      </c>
      <c r="J95" s="9">
        <f>IFERROR(__xludf.DUMMYFUNCTION("""COMPUTED_VALUE"""),3.0)</f>
        <v>3</v>
      </c>
      <c r="K95" s="9">
        <f t="shared" si="1"/>
        <v>4</v>
      </c>
      <c r="L95" s="9">
        <f t="shared" si="2"/>
        <v>36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IFERROR(__xludf.DUMMYFUNCTION("""COMPUTED_VALUE"""),4.0)</f>
        <v>4</v>
      </c>
      <c r="C96" s="9">
        <f>IFERROR(__xludf.DUMMYFUNCTION("""COMPUTED_VALUE"""),5.0)</f>
        <v>5</v>
      </c>
      <c r="D96" s="9">
        <f>IFERROR(__xludf.DUMMYFUNCTION("""COMPUTED_VALUE"""),5.0)</f>
        <v>5</v>
      </c>
      <c r="E96" s="9">
        <f>IFERROR(__xludf.DUMMYFUNCTION("""COMPUTED_VALUE"""),5.0)</f>
        <v>5</v>
      </c>
      <c r="F96" s="9">
        <f>IFERROR(__xludf.DUMMYFUNCTION("""COMPUTED_VALUE"""),4.0)</f>
        <v>4</v>
      </c>
      <c r="G96" s="9">
        <f>IFERROR(__xludf.DUMMYFUNCTION("""COMPUTED_VALUE"""),3.0)</f>
        <v>3</v>
      </c>
      <c r="H96" s="9">
        <f>IFERROR(__xludf.DUMMYFUNCTION("""COMPUTED_VALUE"""),4.0)</f>
        <v>4</v>
      </c>
      <c r="I96" s="9">
        <f>IFERROR(__xludf.DUMMYFUNCTION("""COMPUTED_VALUE"""),5.0)</f>
        <v>5</v>
      </c>
      <c r="J96" s="9">
        <f>IFERROR(__xludf.DUMMYFUNCTION("""COMPUTED_VALUE"""),3.0)</f>
        <v>3</v>
      </c>
      <c r="K96" s="9">
        <f t="shared" si="1"/>
        <v>4.222222222</v>
      </c>
      <c r="L96" s="9">
        <f t="shared" si="2"/>
        <v>38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IFERROR(__xludf.DUMMYFUNCTION("""COMPUTED_VALUE"""),4.0)</f>
        <v>4</v>
      </c>
      <c r="C97" s="9">
        <f>IFERROR(__xludf.DUMMYFUNCTION("""COMPUTED_VALUE"""),5.0)</f>
        <v>5</v>
      </c>
      <c r="D97" s="9">
        <f>IFERROR(__xludf.DUMMYFUNCTION("""COMPUTED_VALUE"""),5.0)</f>
        <v>5</v>
      </c>
      <c r="E97" s="9">
        <f>IFERROR(__xludf.DUMMYFUNCTION("""COMPUTED_VALUE"""),5.0)</f>
        <v>5</v>
      </c>
      <c r="F97" s="9">
        <f>IFERROR(__xludf.DUMMYFUNCTION("""COMPUTED_VALUE"""),5.0)</f>
        <v>5</v>
      </c>
      <c r="G97" s="9">
        <f>IFERROR(__xludf.DUMMYFUNCTION("""COMPUTED_VALUE"""),1.0)</f>
        <v>1</v>
      </c>
      <c r="H97" s="9">
        <f>IFERROR(__xludf.DUMMYFUNCTION("""COMPUTED_VALUE"""),3.0)</f>
        <v>3</v>
      </c>
      <c r="I97" s="9">
        <f>IFERROR(__xludf.DUMMYFUNCTION("""COMPUTED_VALUE"""),5.0)</f>
        <v>5</v>
      </c>
      <c r="J97" s="9">
        <f>IFERROR(__xludf.DUMMYFUNCTION("""COMPUTED_VALUE"""),5.0)</f>
        <v>5</v>
      </c>
      <c r="K97" s="9">
        <f t="shared" si="1"/>
        <v>4.222222222</v>
      </c>
      <c r="L97" s="9">
        <f t="shared" si="2"/>
        <v>38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IFERROR(__xludf.DUMMYFUNCTION("""COMPUTED_VALUE"""),4.0)</f>
        <v>4</v>
      </c>
      <c r="C98" s="9">
        <f>IFERROR(__xludf.DUMMYFUNCTION("""COMPUTED_VALUE"""),5.0)</f>
        <v>5</v>
      </c>
      <c r="D98" s="9">
        <f>IFERROR(__xludf.DUMMYFUNCTION("""COMPUTED_VALUE"""),5.0)</f>
        <v>5</v>
      </c>
      <c r="E98" s="9">
        <f>IFERROR(__xludf.DUMMYFUNCTION("""COMPUTED_VALUE"""),5.0)</f>
        <v>5</v>
      </c>
      <c r="F98" s="9">
        <f>IFERROR(__xludf.DUMMYFUNCTION("""COMPUTED_VALUE"""),1.0)</f>
        <v>1</v>
      </c>
      <c r="G98" s="9">
        <f>IFERROR(__xludf.DUMMYFUNCTION("""COMPUTED_VALUE"""),1.0)</f>
        <v>1</v>
      </c>
      <c r="H98" s="9">
        <f>IFERROR(__xludf.DUMMYFUNCTION("""COMPUTED_VALUE"""),5.0)</f>
        <v>5</v>
      </c>
      <c r="I98" s="9">
        <f>IFERROR(__xludf.DUMMYFUNCTION("""COMPUTED_VALUE"""),5.0)</f>
        <v>5</v>
      </c>
      <c r="J98" s="9">
        <f>IFERROR(__xludf.DUMMYFUNCTION("""COMPUTED_VALUE"""),4.0)</f>
        <v>4</v>
      </c>
      <c r="K98" s="9">
        <f t="shared" si="1"/>
        <v>3.888888889</v>
      </c>
      <c r="L98" s="9">
        <f t="shared" si="2"/>
        <v>35</v>
      </c>
    </row>
    <row r="99">
      <c r="A99" s="19" t="str">
        <f>IFERROR(__xludf.DUMMYFUNCTION("""COMPUTED_VALUE"""),"Zaza")</f>
        <v>Zaza</v>
      </c>
      <c r="B99" s="9">
        <f>IFERROR(__xludf.DUMMYFUNCTION("""COMPUTED_VALUE"""),5.0)</f>
        <v>5</v>
      </c>
      <c r="C99" s="9">
        <f>IFERROR(__xludf.DUMMYFUNCTION("""COMPUTED_VALUE"""),5.0)</f>
        <v>5</v>
      </c>
      <c r="D99" s="9">
        <f>IFERROR(__xludf.DUMMYFUNCTION("""COMPUTED_VALUE"""),3.0)</f>
        <v>3</v>
      </c>
      <c r="E99" s="9">
        <f>IFERROR(__xludf.DUMMYFUNCTION("""COMPUTED_VALUE"""),4.0)</f>
        <v>4</v>
      </c>
      <c r="F99" s="9">
        <f>IFERROR(__xludf.DUMMYFUNCTION("""COMPUTED_VALUE"""),3.0)</f>
        <v>3</v>
      </c>
      <c r="G99" s="9">
        <f>IFERROR(__xludf.DUMMYFUNCTION("""COMPUTED_VALUE"""),3.0)</f>
        <v>3</v>
      </c>
      <c r="H99" s="9">
        <f>IFERROR(__xludf.DUMMYFUNCTION("""COMPUTED_VALUE"""),4.0)</f>
        <v>4</v>
      </c>
      <c r="I99" s="9">
        <f>IFERROR(__xludf.DUMMYFUNCTION("""COMPUTED_VALUE"""),5.0)</f>
        <v>5</v>
      </c>
      <c r="J99" s="9">
        <f>IFERROR(__xludf.DUMMYFUNCTION("""COMPUTED_VALUE"""),3.0)</f>
        <v>3</v>
      </c>
      <c r="K99" s="9">
        <f t="shared" si="1"/>
        <v>3.888888889</v>
      </c>
      <c r="L99" s="9">
        <f t="shared" si="2"/>
        <v>35</v>
      </c>
    </row>
    <row r="100">
      <c r="A100" s="19" t="str">
        <f>IFERROR(__xludf.DUMMYFUNCTION("""COMPUTED_VALUE"""),"Olivia")</f>
        <v>Olivia</v>
      </c>
      <c r="B100" s="9">
        <f>IFERROR(__xludf.DUMMYFUNCTION("""COMPUTED_VALUE"""),5.0)</f>
        <v>5</v>
      </c>
      <c r="C100" s="9">
        <f>IFERROR(__xludf.DUMMYFUNCTION("""COMPUTED_VALUE"""),5.0)</f>
        <v>5</v>
      </c>
      <c r="D100" s="9">
        <f>IFERROR(__xludf.DUMMYFUNCTION("""COMPUTED_VALUE"""),5.0)</f>
        <v>5</v>
      </c>
      <c r="E100" s="9">
        <f>IFERROR(__xludf.DUMMYFUNCTION("""COMPUTED_VALUE"""),5.0)</f>
        <v>5</v>
      </c>
      <c r="F100" s="9">
        <f>IFERROR(__xludf.DUMMYFUNCTION("""COMPUTED_VALUE"""),4.0)</f>
        <v>4</v>
      </c>
      <c r="G100" s="9">
        <f>IFERROR(__xludf.DUMMYFUNCTION("""COMPUTED_VALUE"""),2.0)</f>
        <v>2</v>
      </c>
      <c r="H100" s="9">
        <f>IFERROR(__xludf.DUMMYFUNCTION("""COMPUTED_VALUE"""),4.0)</f>
        <v>4</v>
      </c>
      <c r="I100" s="9">
        <f>IFERROR(__xludf.DUMMYFUNCTION("""COMPUTED_VALUE"""),5.0)</f>
        <v>5</v>
      </c>
      <c r="J100" s="9">
        <f>IFERROR(__xludf.DUMMYFUNCTION("""COMPUTED_VALUE"""),4.0)</f>
        <v>4</v>
      </c>
      <c r="K100" s="9">
        <f t="shared" si="1"/>
        <v>4.333333333</v>
      </c>
      <c r="L100" s="9">
        <f t="shared" si="2"/>
        <v>39</v>
      </c>
    </row>
    <row r="101">
      <c r="A101" s="19" t="str">
        <f>IFERROR(__xludf.DUMMYFUNCTION("""COMPUTED_VALUE"""),"Rach")</f>
        <v>Rach</v>
      </c>
      <c r="B101" s="9">
        <f>IFERROR(__xludf.DUMMYFUNCTION("""COMPUTED_VALUE"""),5.0)</f>
        <v>5</v>
      </c>
      <c r="C101" s="9">
        <f>IFERROR(__xludf.DUMMYFUNCTION("""COMPUTED_VALUE"""),5.0)</f>
        <v>5</v>
      </c>
      <c r="D101" s="9">
        <f>IFERROR(__xludf.DUMMYFUNCTION("""COMPUTED_VALUE"""),4.0)</f>
        <v>4</v>
      </c>
      <c r="E101" s="9">
        <f>IFERROR(__xludf.DUMMYFUNCTION("""COMPUTED_VALUE"""),5.0)</f>
        <v>5</v>
      </c>
      <c r="F101" s="9">
        <f>IFERROR(__xludf.DUMMYFUNCTION("""COMPUTED_VALUE"""),4.0)</f>
        <v>4</v>
      </c>
      <c r="G101" s="9">
        <f>IFERROR(__xludf.DUMMYFUNCTION("""COMPUTED_VALUE"""),4.0)</f>
        <v>4</v>
      </c>
      <c r="H101" s="9">
        <f>IFERROR(__xludf.DUMMYFUNCTION("""COMPUTED_VALUE"""),4.0)</f>
        <v>4</v>
      </c>
      <c r="I101" s="9">
        <f>IFERROR(__xludf.DUMMYFUNCTION("""COMPUTED_VALUE"""),5.0)</f>
        <v>5</v>
      </c>
      <c r="J101" s="9">
        <f>IFERROR(__xludf.DUMMYFUNCTION("""COMPUTED_VALUE"""),3.0)</f>
        <v>3</v>
      </c>
      <c r="K101" s="9">
        <f t="shared" si="1"/>
        <v>4.333333333</v>
      </c>
      <c r="L101" s="9">
        <f t="shared" si="2"/>
        <v>39</v>
      </c>
    </row>
    <row r="102">
      <c r="A102" s="14"/>
      <c r="K102" s="7" t="s">
        <v>35</v>
      </c>
      <c r="L102" s="9">
        <f>SUM(L2:L101)</f>
        <v>3391</v>
      </c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 t="s">
        <v>33</v>
      </c>
      <c r="F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5.0</v>
      </c>
      <c r="C2" s="21">
        <v>4.0</v>
      </c>
      <c r="D2" s="21">
        <v>1.0</v>
      </c>
      <c r="E2" s="9">
        <f t="shared" ref="E2:E101" si="1">AVERAGE(B2:D2)</f>
        <v>3.333333333</v>
      </c>
      <c r="F2" s="9">
        <f t="shared" ref="F2:F101" si="2">SUM(B2:D2)</f>
        <v>10</v>
      </c>
    </row>
    <row r="3">
      <c r="A3" s="14" t="str">
        <f>IFERROR(__xludf.DUMMYFUNCTION("""COMPUTED_VALUE"""),"Bea Jose")</f>
        <v>Bea Jose</v>
      </c>
      <c r="B3" s="21">
        <v>4.0</v>
      </c>
      <c r="C3" s="21">
        <v>5.0</v>
      </c>
      <c r="D3" s="21">
        <v>5.0</v>
      </c>
      <c r="E3" s="9">
        <f t="shared" si="1"/>
        <v>4.666666667</v>
      </c>
      <c r="F3" s="9">
        <f t="shared" si="2"/>
        <v>14</v>
      </c>
    </row>
    <row r="4">
      <c r="A4" s="14" t="str">
        <f>IFERROR(__xludf.DUMMYFUNCTION("""COMPUTED_VALUE"""),"Julia Nevares")</f>
        <v>Julia Nevares</v>
      </c>
      <c r="B4" s="21">
        <v>4.0</v>
      </c>
      <c r="C4" s="21">
        <v>3.0</v>
      </c>
      <c r="D4" s="21">
        <v>3.0</v>
      </c>
      <c r="E4" s="9">
        <f t="shared" si="1"/>
        <v>3.333333333</v>
      </c>
      <c r="F4" s="9">
        <f t="shared" si="2"/>
        <v>10</v>
      </c>
    </row>
    <row r="5">
      <c r="A5" s="14" t="str">
        <f>IFERROR(__xludf.DUMMYFUNCTION("""COMPUTED_VALUE"""),"Martin Ramos")</f>
        <v>Martin Ramos</v>
      </c>
      <c r="B5" s="21">
        <v>5.0</v>
      </c>
      <c r="C5" s="21">
        <v>5.0</v>
      </c>
      <c r="D5" s="21">
        <v>2.0</v>
      </c>
      <c r="E5" s="9">
        <f t="shared" si="1"/>
        <v>4</v>
      </c>
      <c r="F5" s="9">
        <f t="shared" si="2"/>
        <v>12</v>
      </c>
    </row>
    <row r="6">
      <c r="A6" s="14" t="str">
        <f>IFERROR(__xludf.DUMMYFUNCTION("""COMPUTED_VALUE"""),"Kirsten Segui")</f>
        <v>Kirsten Segui</v>
      </c>
      <c r="B6" s="21">
        <v>4.0</v>
      </c>
      <c r="C6" s="21">
        <v>4.0</v>
      </c>
      <c r="D6" s="21">
        <v>2.0</v>
      </c>
      <c r="E6" s="9">
        <f t="shared" si="1"/>
        <v>3.333333333</v>
      </c>
      <c r="F6" s="9">
        <f t="shared" si="2"/>
        <v>10</v>
      </c>
    </row>
    <row r="7">
      <c r="A7" s="14" t="str">
        <f>IFERROR(__xludf.DUMMYFUNCTION("""COMPUTED_VALUE"""),"Therese Paps")</f>
        <v>Therese Paps</v>
      </c>
      <c r="B7" s="21">
        <v>3.0</v>
      </c>
      <c r="C7" s="21">
        <v>2.0</v>
      </c>
      <c r="D7" s="21">
        <v>4.0</v>
      </c>
      <c r="E7" s="9">
        <f t="shared" si="1"/>
        <v>3</v>
      </c>
      <c r="F7" s="9">
        <f t="shared" si="2"/>
        <v>9</v>
      </c>
    </row>
    <row r="8">
      <c r="A8" s="14" t="str">
        <f>IFERROR(__xludf.DUMMYFUNCTION("""COMPUTED_VALUE"""),"Joaquin Alfonso R. Pelea")</f>
        <v>Joaquin Alfonso R. Pelea</v>
      </c>
      <c r="B8" s="21">
        <v>1.0</v>
      </c>
      <c r="C8" s="21">
        <v>5.0</v>
      </c>
      <c r="D8" s="21">
        <v>5.0</v>
      </c>
      <c r="E8" s="9">
        <f t="shared" si="1"/>
        <v>3.666666667</v>
      </c>
      <c r="F8" s="9">
        <f t="shared" si="2"/>
        <v>11</v>
      </c>
    </row>
    <row r="9">
      <c r="A9" s="14" t="str">
        <f>IFERROR(__xludf.DUMMYFUNCTION("""COMPUTED_VALUE"""),"Audrey Cabrera")</f>
        <v>Audrey Cabrera</v>
      </c>
      <c r="B9" s="21">
        <v>4.0</v>
      </c>
      <c r="C9" s="21">
        <v>5.0</v>
      </c>
      <c r="D9" s="21">
        <v>5.0</v>
      </c>
      <c r="E9" s="9">
        <f t="shared" si="1"/>
        <v>4.666666667</v>
      </c>
      <c r="F9" s="9">
        <f t="shared" si="2"/>
        <v>14</v>
      </c>
    </row>
    <row r="10">
      <c r="A10" s="14" t="str">
        <f>IFERROR(__xludf.DUMMYFUNCTION("""COMPUTED_VALUE"""),"Jino Villariba ")</f>
        <v>Jino Villariba </v>
      </c>
      <c r="B10" s="21">
        <v>3.0</v>
      </c>
      <c r="C10" s="21">
        <v>3.0</v>
      </c>
      <c r="D10" s="21">
        <v>3.0</v>
      </c>
      <c r="E10" s="9">
        <f t="shared" si="1"/>
        <v>3</v>
      </c>
      <c r="F10" s="9">
        <f t="shared" si="2"/>
        <v>9</v>
      </c>
    </row>
    <row r="11">
      <c r="A11" s="14" t="str">
        <f>IFERROR(__xludf.DUMMYFUNCTION("""COMPUTED_VALUE"""),"Therese Ybañez")</f>
        <v>Therese Ybañez</v>
      </c>
      <c r="B11" s="21">
        <v>4.0</v>
      </c>
      <c r="C11" s="21">
        <v>4.0</v>
      </c>
      <c r="D11" s="21">
        <v>1.0</v>
      </c>
      <c r="E11" s="9">
        <f t="shared" si="1"/>
        <v>3</v>
      </c>
      <c r="F11" s="9">
        <f t="shared" si="2"/>
        <v>9</v>
      </c>
    </row>
    <row r="12">
      <c r="A12" s="14" t="str">
        <f>IFERROR(__xludf.DUMMYFUNCTION("""COMPUTED_VALUE"""),"Tz")</f>
        <v>Tz</v>
      </c>
      <c r="B12" s="21">
        <v>2.0</v>
      </c>
      <c r="C12" s="21">
        <v>3.0</v>
      </c>
      <c r="D12" s="21">
        <v>5.0</v>
      </c>
      <c r="E12" s="9">
        <f t="shared" si="1"/>
        <v>3.333333333</v>
      </c>
      <c r="F12" s="9">
        <f t="shared" si="2"/>
        <v>10</v>
      </c>
    </row>
    <row r="13">
      <c r="A13" s="14" t="str">
        <f>IFERROR(__xludf.DUMMYFUNCTION("""COMPUTED_VALUE"""),"Justin Cortes")</f>
        <v>Justin Cortes</v>
      </c>
      <c r="B13" s="21">
        <v>3.0</v>
      </c>
      <c r="C13" s="21">
        <v>4.0</v>
      </c>
      <c r="D13" s="21">
        <v>3.0</v>
      </c>
      <c r="E13" s="9">
        <f t="shared" si="1"/>
        <v>3.333333333</v>
      </c>
      <c r="F13" s="9">
        <f t="shared" si="2"/>
        <v>10</v>
      </c>
    </row>
    <row r="14">
      <c r="A14" s="14" t="str">
        <f>IFERROR(__xludf.DUMMYFUNCTION("""COMPUTED_VALUE"""),"Jacob Reyes")</f>
        <v>Jacob Reyes</v>
      </c>
      <c r="B14" s="21">
        <v>4.0</v>
      </c>
      <c r="C14" s="21">
        <v>5.0</v>
      </c>
      <c r="D14" s="21">
        <v>5.0</v>
      </c>
      <c r="E14" s="9">
        <f t="shared" si="1"/>
        <v>4.666666667</v>
      </c>
      <c r="F14" s="9">
        <f t="shared" si="2"/>
        <v>14</v>
      </c>
    </row>
    <row r="15">
      <c r="A15" s="14" t="str">
        <f>IFERROR(__xludf.DUMMYFUNCTION("""COMPUTED_VALUE"""),"Sam Francisco ")</f>
        <v>Sam Francisco </v>
      </c>
      <c r="B15" s="21">
        <v>5.0</v>
      </c>
      <c r="C15" s="21">
        <v>5.0</v>
      </c>
      <c r="D15" s="21">
        <v>5.0</v>
      </c>
      <c r="E15" s="9">
        <f t="shared" si="1"/>
        <v>5</v>
      </c>
      <c r="F15" s="9">
        <f t="shared" si="2"/>
        <v>15</v>
      </c>
    </row>
    <row r="16">
      <c r="A16" s="14" t="str">
        <f>IFERROR(__xludf.DUMMYFUNCTION("""COMPUTED_VALUE"""),"Bea U")</f>
        <v>Bea U</v>
      </c>
      <c r="B16" s="21">
        <v>2.0</v>
      </c>
      <c r="C16" s="21">
        <v>4.0</v>
      </c>
      <c r="D16" s="21">
        <v>4.0</v>
      </c>
      <c r="E16" s="9">
        <f t="shared" si="1"/>
        <v>3.333333333</v>
      </c>
      <c r="F16" s="9">
        <f t="shared" si="2"/>
        <v>10</v>
      </c>
    </row>
    <row r="17">
      <c r="A17" s="14" t="str">
        <f>IFERROR(__xludf.DUMMYFUNCTION("""COMPUTED_VALUE"""),"Keith Yao")</f>
        <v>Keith Yao</v>
      </c>
      <c r="B17" s="21">
        <v>4.0</v>
      </c>
      <c r="C17" s="21">
        <v>4.0</v>
      </c>
      <c r="D17" s="21">
        <v>5.0</v>
      </c>
      <c r="E17" s="9">
        <f t="shared" si="1"/>
        <v>4.333333333</v>
      </c>
      <c r="F17" s="9">
        <f t="shared" si="2"/>
        <v>13</v>
      </c>
    </row>
    <row r="18">
      <c r="A18" s="14" t="str">
        <f>IFERROR(__xludf.DUMMYFUNCTION("""COMPUTED_VALUE"""),"Andrea Gajisan")</f>
        <v>Andrea Gajisan</v>
      </c>
      <c r="B18" s="21">
        <v>5.0</v>
      </c>
      <c r="C18" s="21">
        <v>3.0</v>
      </c>
      <c r="D18" s="21">
        <v>3.0</v>
      </c>
      <c r="E18" s="9">
        <f t="shared" si="1"/>
        <v>3.666666667</v>
      </c>
      <c r="F18" s="9">
        <f t="shared" si="2"/>
        <v>11</v>
      </c>
    </row>
    <row r="19">
      <c r="A19" s="14" t="str">
        <f>IFERROR(__xludf.DUMMYFUNCTION("""COMPUTED_VALUE"""),"LIND DANIELLE PORTES BILWAYEN")</f>
        <v>LIND DANIELLE PORTES BILWAYEN</v>
      </c>
      <c r="B19" s="21">
        <v>4.0</v>
      </c>
      <c r="C19" s="21">
        <v>5.0</v>
      </c>
      <c r="D19" s="21">
        <v>2.0</v>
      </c>
      <c r="E19" s="9">
        <f t="shared" si="1"/>
        <v>3.666666667</v>
      </c>
      <c r="F19" s="9">
        <f t="shared" si="2"/>
        <v>11</v>
      </c>
    </row>
    <row r="20">
      <c r="A20" s="14" t="str">
        <f>IFERROR(__xludf.DUMMYFUNCTION("""COMPUTED_VALUE"""),"Melissa M. Luzuriaga")</f>
        <v>Melissa M. Luzuriaga</v>
      </c>
      <c r="B20" s="21">
        <v>4.0</v>
      </c>
      <c r="C20" s="21">
        <v>4.0</v>
      </c>
      <c r="D20" s="21">
        <v>3.0</v>
      </c>
      <c r="E20" s="9">
        <f t="shared" si="1"/>
        <v>3.666666667</v>
      </c>
      <c r="F20" s="9">
        <f t="shared" si="2"/>
        <v>11</v>
      </c>
    </row>
    <row r="21">
      <c r="A21" s="14" t="str">
        <f>IFERROR(__xludf.DUMMYFUNCTION("""COMPUTED_VALUE"""),"Eddie Miyao")</f>
        <v>Eddie Miyao</v>
      </c>
      <c r="B21" s="21">
        <v>4.0</v>
      </c>
      <c r="C21" s="21">
        <v>5.0</v>
      </c>
      <c r="D21" s="21">
        <v>2.0</v>
      </c>
      <c r="E21" s="9">
        <f t="shared" si="1"/>
        <v>3.666666667</v>
      </c>
      <c r="F21" s="9">
        <f t="shared" si="2"/>
        <v>11</v>
      </c>
    </row>
    <row r="22">
      <c r="A22" s="14" t="str">
        <f>IFERROR(__xludf.DUMMYFUNCTION("""COMPUTED_VALUE"""),"ALAIZAH GAIL L. MATIAS")</f>
        <v>ALAIZAH GAIL L. MATIAS</v>
      </c>
      <c r="B22" s="21">
        <v>2.0</v>
      </c>
      <c r="C22" s="21">
        <v>2.0</v>
      </c>
      <c r="D22" s="21">
        <v>2.0</v>
      </c>
      <c r="E22" s="9">
        <f t="shared" si="1"/>
        <v>2</v>
      </c>
      <c r="F22" s="9">
        <f t="shared" si="2"/>
        <v>6</v>
      </c>
    </row>
    <row r="23">
      <c r="A23" s="14" t="str">
        <f>IFERROR(__xludf.DUMMYFUNCTION("""COMPUTED_VALUE"""),"Sophia Paynor")</f>
        <v>Sophia Paynor</v>
      </c>
      <c r="B23" s="21">
        <v>2.0</v>
      </c>
      <c r="C23" s="21">
        <v>5.0</v>
      </c>
      <c r="D23" s="21">
        <v>5.0</v>
      </c>
      <c r="E23" s="9">
        <f t="shared" si="1"/>
        <v>4</v>
      </c>
      <c r="F23" s="9">
        <f t="shared" si="2"/>
        <v>12</v>
      </c>
    </row>
    <row r="24">
      <c r="A24" s="14" t="str">
        <f>IFERROR(__xludf.DUMMYFUNCTION("""COMPUTED_VALUE"""),"Antonella P. Ventura")</f>
        <v>Antonella P. Ventura</v>
      </c>
      <c r="B24" s="21">
        <v>2.0</v>
      </c>
      <c r="C24" s="21">
        <v>4.0</v>
      </c>
      <c r="D24" s="21">
        <v>5.0</v>
      </c>
      <c r="E24" s="9">
        <f t="shared" si="1"/>
        <v>3.666666667</v>
      </c>
      <c r="F24" s="9">
        <f t="shared" si="2"/>
        <v>11</v>
      </c>
    </row>
    <row r="25">
      <c r="A25" s="14" t="str">
        <f>IFERROR(__xludf.DUMMYFUNCTION("""COMPUTED_VALUE"""),"Christian Tiu")</f>
        <v>Christian Tiu</v>
      </c>
      <c r="B25" s="21">
        <v>5.0</v>
      </c>
      <c r="C25" s="21">
        <v>5.0</v>
      </c>
      <c r="D25" s="21">
        <v>5.0</v>
      </c>
      <c r="E25" s="9">
        <f t="shared" si="1"/>
        <v>5</v>
      </c>
      <c r="F25" s="9">
        <f t="shared" si="2"/>
        <v>15</v>
      </c>
    </row>
    <row r="26">
      <c r="A26" s="14" t="str">
        <f>IFERROR(__xludf.DUMMYFUNCTION("""COMPUTED_VALUE"""),"Marie Angeli O. Rondilla")</f>
        <v>Marie Angeli O. Rondilla</v>
      </c>
      <c r="B26" s="21">
        <v>5.0</v>
      </c>
      <c r="C26" s="21">
        <v>5.0</v>
      </c>
      <c r="D26" s="21">
        <v>5.0</v>
      </c>
      <c r="E26" s="9">
        <f t="shared" si="1"/>
        <v>5</v>
      </c>
      <c r="F26" s="9">
        <f t="shared" si="2"/>
        <v>15</v>
      </c>
    </row>
    <row r="27">
      <c r="A27" s="14" t="str">
        <f>IFERROR(__xludf.DUMMYFUNCTION("""COMPUTED_VALUE"""),"Margaret Macasiray ")</f>
        <v>Margaret Macasiray </v>
      </c>
      <c r="B27" s="21">
        <v>4.0</v>
      </c>
      <c r="C27" s="21">
        <v>5.0</v>
      </c>
      <c r="D27" s="21">
        <v>4.0</v>
      </c>
      <c r="E27" s="9">
        <f t="shared" si="1"/>
        <v>4.333333333</v>
      </c>
      <c r="F27" s="9">
        <f t="shared" si="2"/>
        <v>13</v>
      </c>
    </row>
    <row r="28">
      <c r="A28" s="14" t="str">
        <f>IFERROR(__xludf.DUMMYFUNCTION("""COMPUTED_VALUE"""),"Leila Jasmine P. Gonzales")</f>
        <v>Leila Jasmine P. Gonzales</v>
      </c>
      <c r="B28" s="21">
        <v>2.0</v>
      </c>
      <c r="C28" s="21">
        <v>4.0</v>
      </c>
      <c r="D28" s="21">
        <v>4.0</v>
      </c>
      <c r="E28" s="9">
        <f t="shared" si="1"/>
        <v>3.333333333</v>
      </c>
      <c r="F28" s="9">
        <f t="shared" si="2"/>
        <v>10</v>
      </c>
    </row>
    <row r="29">
      <c r="A29" s="14" t="str">
        <f>IFERROR(__xludf.DUMMYFUNCTION("""COMPUTED_VALUE"""),"Mabel Villanueva")</f>
        <v>Mabel Villanueva</v>
      </c>
      <c r="B29" s="21">
        <v>4.0</v>
      </c>
      <c r="C29" s="21">
        <v>5.0</v>
      </c>
      <c r="D29" s="21">
        <v>3.0</v>
      </c>
      <c r="E29" s="9">
        <f t="shared" si="1"/>
        <v>4</v>
      </c>
      <c r="F29" s="9">
        <f t="shared" si="2"/>
        <v>12</v>
      </c>
    </row>
    <row r="30">
      <c r="A30" s="14" t="str">
        <f>IFERROR(__xludf.DUMMYFUNCTION("""COMPUTED_VALUE"""),"Joaquin Querido")</f>
        <v>Joaquin Querido</v>
      </c>
      <c r="B30" s="21">
        <v>4.0</v>
      </c>
      <c r="C30" s="21">
        <v>3.0</v>
      </c>
      <c r="D30" s="21">
        <v>2.0</v>
      </c>
      <c r="E30" s="9">
        <f t="shared" si="1"/>
        <v>3</v>
      </c>
      <c r="F30" s="9">
        <f t="shared" si="2"/>
        <v>9</v>
      </c>
    </row>
    <row r="31">
      <c r="A31" s="14" t="str">
        <f>IFERROR(__xludf.DUMMYFUNCTION("""COMPUTED_VALUE"""),"Gabrielle Belmonte")</f>
        <v>Gabrielle Belmonte</v>
      </c>
      <c r="B31" s="21">
        <v>4.0</v>
      </c>
      <c r="C31" s="21">
        <v>5.0</v>
      </c>
      <c r="D31" s="21">
        <v>4.0</v>
      </c>
      <c r="E31" s="9">
        <f t="shared" si="1"/>
        <v>4.333333333</v>
      </c>
      <c r="F31" s="9">
        <f t="shared" si="2"/>
        <v>13</v>
      </c>
    </row>
    <row r="32">
      <c r="A32" s="14" t="str">
        <f>IFERROR(__xludf.DUMMYFUNCTION("""COMPUTED_VALUE"""),"Skye")</f>
        <v>Skye</v>
      </c>
      <c r="B32" s="21">
        <v>4.0</v>
      </c>
      <c r="C32" s="21">
        <v>4.0</v>
      </c>
      <c r="D32" s="21">
        <v>4.0</v>
      </c>
      <c r="E32" s="9">
        <f t="shared" si="1"/>
        <v>4</v>
      </c>
      <c r="F32" s="9">
        <f t="shared" si="2"/>
        <v>12</v>
      </c>
    </row>
    <row r="33">
      <c r="A33" s="14" t="str">
        <f>IFERROR(__xludf.DUMMYFUNCTION("""COMPUTED_VALUE"""),"Joaquin de Dios")</f>
        <v>Joaquin de Dios</v>
      </c>
      <c r="B33" s="21">
        <v>4.0</v>
      </c>
      <c r="C33" s="21">
        <v>4.0</v>
      </c>
      <c r="D33" s="21">
        <v>5.0</v>
      </c>
      <c r="E33" s="9">
        <f t="shared" si="1"/>
        <v>4.333333333</v>
      </c>
      <c r="F33" s="9">
        <f t="shared" si="2"/>
        <v>13</v>
      </c>
    </row>
    <row r="34">
      <c r="A34" s="14" t="str">
        <f>IFERROR(__xludf.DUMMYFUNCTION("""COMPUTED_VALUE"""),"Alyanna Abear")</f>
        <v>Alyanna Abear</v>
      </c>
      <c r="B34" s="21">
        <v>4.0</v>
      </c>
      <c r="C34" s="21">
        <v>5.0</v>
      </c>
      <c r="D34" s="21">
        <v>5.0</v>
      </c>
      <c r="E34" s="9">
        <f t="shared" si="1"/>
        <v>4.666666667</v>
      </c>
      <c r="F34" s="9">
        <f t="shared" si="2"/>
        <v>14</v>
      </c>
    </row>
    <row r="35">
      <c r="A35" s="14" t="str">
        <f>IFERROR(__xludf.DUMMYFUNCTION("""COMPUTED_VALUE"""),"Rice Brion")</f>
        <v>Rice Brion</v>
      </c>
      <c r="B35" s="21">
        <v>5.0</v>
      </c>
      <c r="C35" s="21">
        <v>5.0</v>
      </c>
      <c r="D35" s="21">
        <v>4.0</v>
      </c>
      <c r="E35" s="9">
        <f t="shared" si="1"/>
        <v>4.666666667</v>
      </c>
      <c r="F35" s="9">
        <f t="shared" si="2"/>
        <v>14</v>
      </c>
    </row>
    <row r="36">
      <c r="A36" s="14" t="str">
        <f>IFERROR(__xludf.DUMMYFUNCTION("""COMPUTED_VALUE"""),"Jessa Tan")</f>
        <v>Jessa Tan</v>
      </c>
      <c r="B36" s="21">
        <v>4.0</v>
      </c>
      <c r="C36" s="21">
        <v>4.0</v>
      </c>
      <c r="D36" s="21">
        <v>3.0</v>
      </c>
      <c r="E36" s="9">
        <f t="shared" si="1"/>
        <v>3.666666667</v>
      </c>
      <c r="F36" s="9">
        <f t="shared" si="2"/>
        <v>11</v>
      </c>
    </row>
    <row r="37">
      <c r="A37" s="14" t="str">
        <f>IFERROR(__xludf.DUMMYFUNCTION("""COMPUTED_VALUE"""),"Alyssa Co")</f>
        <v>Alyssa Co</v>
      </c>
      <c r="B37" s="21">
        <v>4.0</v>
      </c>
      <c r="C37" s="21">
        <v>4.0</v>
      </c>
      <c r="D37" s="21">
        <v>4.0</v>
      </c>
      <c r="E37" s="9">
        <f t="shared" si="1"/>
        <v>4</v>
      </c>
      <c r="F37" s="9">
        <f t="shared" si="2"/>
        <v>12</v>
      </c>
    </row>
    <row r="38">
      <c r="A38" s="14" t="str">
        <f>IFERROR(__xludf.DUMMYFUNCTION("""COMPUTED_VALUE"""),"Kyrene Santos")</f>
        <v>Kyrene Santos</v>
      </c>
      <c r="B38" s="21">
        <v>3.0</v>
      </c>
      <c r="C38" s="21">
        <v>4.0</v>
      </c>
      <c r="D38" s="21">
        <v>5.0</v>
      </c>
      <c r="E38" s="9">
        <f t="shared" si="1"/>
        <v>4</v>
      </c>
      <c r="F38" s="9">
        <f t="shared" si="2"/>
        <v>12</v>
      </c>
    </row>
    <row r="39">
      <c r="A39" s="14" t="str">
        <f>IFERROR(__xludf.DUMMYFUNCTION("""COMPUTED_VALUE"""),"Grace Chan")</f>
        <v>Grace Chan</v>
      </c>
      <c r="B39" s="21">
        <v>2.0</v>
      </c>
      <c r="C39" s="21">
        <v>2.0</v>
      </c>
      <c r="D39" s="21">
        <v>2.0</v>
      </c>
      <c r="E39" s="9">
        <f t="shared" si="1"/>
        <v>2</v>
      </c>
      <c r="F39" s="9">
        <f t="shared" si="2"/>
        <v>6</v>
      </c>
    </row>
    <row r="40">
      <c r="A40" s="14" t="str">
        <f>IFERROR(__xludf.DUMMYFUNCTION("""COMPUTED_VALUE"""),"Beatrice Pangandian")</f>
        <v>Beatrice Pangandian</v>
      </c>
      <c r="B40" s="21">
        <v>3.0</v>
      </c>
      <c r="C40" s="21">
        <v>4.0</v>
      </c>
      <c r="D40" s="21">
        <v>4.0</v>
      </c>
      <c r="E40" s="9">
        <f t="shared" si="1"/>
        <v>3.666666667</v>
      </c>
      <c r="F40" s="9">
        <f t="shared" si="2"/>
        <v>11</v>
      </c>
    </row>
    <row r="41">
      <c r="A41" s="14" t="str">
        <f>IFERROR(__xludf.DUMMYFUNCTION("""COMPUTED_VALUE"""),"Beatrice Santillan")</f>
        <v>Beatrice Santillan</v>
      </c>
      <c r="B41" s="21">
        <v>3.0</v>
      </c>
      <c r="C41" s="21">
        <v>5.0</v>
      </c>
      <c r="D41" s="21">
        <v>5.0</v>
      </c>
      <c r="E41" s="9">
        <f t="shared" si="1"/>
        <v>4.333333333</v>
      </c>
      <c r="F41" s="9">
        <f t="shared" si="2"/>
        <v>13</v>
      </c>
    </row>
    <row r="42">
      <c r="A42" s="14" t="str">
        <f>IFERROR(__xludf.DUMMYFUNCTION("""COMPUTED_VALUE"""),"Mathieu Zeph Estacion ")</f>
        <v>Mathieu Zeph Estacion </v>
      </c>
      <c r="B42" s="21">
        <v>3.0</v>
      </c>
      <c r="C42" s="21">
        <v>4.0</v>
      </c>
      <c r="D42" s="21">
        <v>3.0</v>
      </c>
      <c r="E42" s="9">
        <f t="shared" si="1"/>
        <v>3.333333333</v>
      </c>
      <c r="F42" s="9">
        <f t="shared" si="2"/>
        <v>10</v>
      </c>
    </row>
    <row r="43">
      <c r="A43" s="14" t="str">
        <f>IFERROR(__xludf.DUMMYFUNCTION("""COMPUTED_VALUE"""),"Andrea Isaac")</f>
        <v>Andrea Isaac</v>
      </c>
      <c r="B43" s="21">
        <v>4.0</v>
      </c>
      <c r="C43" s="21">
        <v>4.0</v>
      </c>
      <c r="D43" s="21">
        <v>2.0</v>
      </c>
      <c r="E43" s="9">
        <f t="shared" si="1"/>
        <v>3.333333333</v>
      </c>
      <c r="F43" s="9">
        <f t="shared" si="2"/>
        <v>10</v>
      </c>
    </row>
    <row r="44">
      <c r="A44" s="14" t="str">
        <f>IFERROR(__xludf.DUMMYFUNCTION("""COMPUTED_VALUE"""),"Martha Olanday ")</f>
        <v>Martha Olanday </v>
      </c>
      <c r="B44" s="21">
        <v>5.0</v>
      </c>
      <c r="C44" s="21">
        <v>5.0</v>
      </c>
      <c r="D44" s="21">
        <v>2.0</v>
      </c>
      <c r="E44" s="9">
        <f t="shared" si="1"/>
        <v>4</v>
      </c>
      <c r="F44" s="9">
        <f t="shared" si="2"/>
        <v>12</v>
      </c>
    </row>
    <row r="45">
      <c r="A45" s="14" t="str">
        <f>IFERROR(__xludf.DUMMYFUNCTION("""COMPUTED_VALUE"""),"Jeimarson Politico")</f>
        <v>Jeimarson Politico</v>
      </c>
      <c r="B45" s="21">
        <v>3.0</v>
      </c>
      <c r="C45" s="21">
        <v>4.0</v>
      </c>
      <c r="D45" s="21">
        <v>3.0</v>
      </c>
      <c r="E45" s="9">
        <f t="shared" si="1"/>
        <v>3.333333333</v>
      </c>
      <c r="F45" s="9">
        <f t="shared" si="2"/>
        <v>10</v>
      </c>
    </row>
    <row r="46">
      <c r="A46" s="14" t="str">
        <f>IFERROR(__xludf.DUMMYFUNCTION("""COMPUTED_VALUE"""),"Sophia Ong :3")</f>
        <v>Sophia Ong :3</v>
      </c>
      <c r="B46" s="21">
        <v>4.0</v>
      </c>
      <c r="C46" s="21">
        <v>4.0</v>
      </c>
      <c r="D46" s="21">
        <v>3.0</v>
      </c>
      <c r="E46" s="9">
        <f t="shared" si="1"/>
        <v>3.666666667</v>
      </c>
      <c r="F46" s="9">
        <f t="shared" si="2"/>
        <v>11</v>
      </c>
    </row>
    <row r="47">
      <c r="A47" s="14" t="str">
        <f>IFERROR(__xludf.DUMMYFUNCTION("""COMPUTED_VALUE"""),"Ashley Cruz")</f>
        <v>Ashley Cruz</v>
      </c>
      <c r="B47" s="21">
        <v>4.0</v>
      </c>
      <c r="C47" s="21">
        <v>3.0</v>
      </c>
      <c r="D47" s="21">
        <v>2.0</v>
      </c>
      <c r="E47" s="9">
        <f t="shared" si="1"/>
        <v>3</v>
      </c>
      <c r="F47" s="9">
        <f t="shared" si="2"/>
        <v>9</v>
      </c>
    </row>
    <row r="48">
      <c r="A48" s="14" t="str">
        <f>IFERROR(__xludf.DUMMYFUNCTION("""COMPUTED_VALUE"""),"Hillary Regalado")</f>
        <v>Hillary Regalado</v>
      </c>
      <c r="B48" s="21">
        <v>4.0</v>
      </c>
      <c r="C48" s="21">
        <v>4.0</v>
      </c>
      <c r="D48" s="21">
        <v>4.0</v>
      </c>
      <c r="E48" s="9">
        <f t="shared" si="1"/>
        <v>4</v>
      </c>
      <c r="F48" s="9">
        <f t="shared" si="2"/>
        <v>12</v>
      </c>
    </row>
    <row r="49">
      <c r="A49" s="14" t="str">
        <f>IFERROR(__xludf.DUMMYFUNCTION("""COMPUTED_VALUE"""),"Rai Ledda")</f>
        <v>Rai Ledda</v>
      </c>
      <c r="B49" s="21">
        <v>3.0</v>
      </c>
      <c r="C49" s="21">
        <v>4.0</v>
      </c>
      <c r="D49" s="21">
        <v>4.0</v>
      </c>
      <c r="E49" s="9">
        <f t="shared" si="1"/>
        <v>3.666666667</v>
      </c>
      <c r="F49" s="9">
        <f t="shared" si="2"/>
        <v>11</v>
      </c>
    </row>
    <row r="50">
      <c r="A50" s="14" t="str">
        <f>IFERROR(__xludf.DUMMYFUNCTION("""COMPUTED_VALUE"""),"Jeanella P Mangaluz ")</f>
        <v>Jeanella P Mangaluz </v>
      </c>
      <c r="B50" s="21">
        <v>4.0</v>
      </c>
      <c r="C50" s="21">
        <v>4.0</v>
      </c>
      <c r="D50" s="21">
        <v>3.0</v>
      </c>
      <c r="E50" s="9">
        <f t="shared" si="1"/>
        <v>3.666666667</v>
      </c>
      <c r="F50" s="9">
        <f t="shared" si="2"/>
        <v>11</v>
      </c>
    </row>
    <row r="51">
      <c r="A51" s="14" t="str">
        <f>IFERROR(__xludf.DUMMYFUNCTION("""COMPUTED_VALUE"""),"Mariana Gardoce")</f>
        <v>Mariana Gardoce</v>
      </c>
      <c r="B51" s="21">
        <v>3.0</v>
      </c>
      <c r="C51" s="21">
        <v>5.0</v>
      </c>
      <c r="D51" s="21">
        <v>4.0</v>
      </c>
      <c r="E51" s="9">
        <f t="shared" si="1"/>
        <v>4</v>
      </c>
      <c r="F51" s="9">
        <f t="shared" si="2"/>
        <v>12</v>
      </c>
    </row>
    <row r="52">
      <c r="A52" s="14" t="str">
        <f>IFERROR(__xludf.DUMMYFUNCTION("""COMPUTED_VALUE"""),"Erin Ambulo")</f>
        <v>Erin Ambulo</v>
      </c>
      <c r="B52" s="21">
        <v>4.0</v>
      </c>
      <c r="C52" s="21">
        <v>5.0</v>
      </c>
      <c r="D52" s="21">
        <v>5.0</v>
      </c>
      <c r="E52" s="9">
        <f t="shared" si="1"/>
        <v>4.666666667</v>
      </c>
      <c r="F52" s="9">
        <f t="shared" si="2"/>
        <v>14</v>
      </c>
    </row>
    <row r="53">
      <c r="A53" s="19" t="str">
        <f>IFERROR(__xludf.DUMMYFUNCTION("""COMPUTED_VALUE"""),"Rosemarie Sy")</f>
        <v>Rosemarie Sy</v>
      </c>
      <c r="B53" s="21">
        <v>3.0</v>
      </c>
      <c r="C53" s="21">
        <v>5.0</v>
      </c>
      <c r="D53" s="21">
        <v>3.0</v>
      </c>
      <c r="E53" s="9">
        <f t="shared" si="1"/>
        <v>3.666666667</v>
      </c>
      <c r="F53" s="9">
        <f t="shared" si="2"/>
        <v>11</v>
      </c>
    </row>
    <row r="54">
      <c r="A54" s="19" t="str">
        <f>IFERROR(__xludf.DUMMYFUNCTION("""COMPUTED_VALUE"""),"Andie")</f>
        <v>Andie</v>
      </c>
      <c r="B54" s="21">
        <v>4.0</v>
      </c>
      <c r="C54" s="21">
        <v>4.0</v>
      </c>
      <c r="D54" s="21">
        <v>3.0</v>
      </c>
      <c r="E54" s="9">
        <f t="shared" si="1"/>
        <v>3.666666667</v>
      </c>
      <c r="F54" s="9">
        <f t="shared" si="2"/>
        <v>11</v>
      </c>
    </row>
    <row r="55">
      <c r="A55" s="19" t="str">
        <f>IFERROR(__xludf.DUMMYFUNCTION("""COMPUTED_VALUE"""),"Leslie Joy Gutierrez")</f>
        <v>Leslie Joy Gutierrez</v>
      </c>
      <c r="B55" s="21">
        <v>3.0</v>
      </c>
      <c r="C55" s="21">
        <v>4.0</v>
      </c>
      <c r="D55" s="21">
        <v>3.0</v>
      </c>
      <c r="E55" s="9">
        <f t="shared" si="1"/>
        <v>3.333333333</v>
      </c>
      <c r="F55" s="9">
        <f t="shared" si="2"/>
        <v>10</v>
      </c>
    </row>
    <row r="56">
      <c r="A56" s="19" t="str">
        <f>IFERROR(__xludf.DUMMYFUNCTION("""COMPUTED_VALUE"""),"Stephen Sison")</f>
        <v>Stephen Sison</v>
      </c>
      <c r="B56" s="21">
        <v>3.0</v>
      </c>
      <c r="C56" s="21">
        <v>4.0</v>
      </c>
      <c r="D56" s="21">
        <v>4.0</v>
      </c>
      <c r="E56" s="9">
        <f t="shared" si="1"/>
        <v>3.666666667</v>
      </c>
      <c r="F56" s="9">
        <f t="shared" si="2"/>
        <v>11</v>
      </c>
    </row>
    <row r="57">
      <c r="A57" s="19" t="str">
        <f>IFERROR(__xludf.DUMMYFUNCTION("""COMPUTED_VALUE"""),"Creesian Skeen Villaruel")</f>
        <v>Creesian Skeen Villaruel</v>
      </c>
      <c r="B57" s="21">
        <v>4.0</v>
      </c>
      <c r="C57" s="21">
        <v>5.0</v>
      </c>
      <c r="D57" s="21">
        <v>4.0</v>
      </c>
      <c r="E57" s="9">
        <f t="shared" si="1"/>
        <v>4.333333333</v>
      </c>
      <c r="F57" s="9">
        <f t="shared" si="2"/>
        <v>13</v>
      </c>
    </row>
    <row r="58">
      <c r="A58" s="19" t="str">
        <f>IFERROR(__xludf.DUMMYFUNCTION("""COMPUTED_VALUE"""),"Emilio Anton T. Bello")</f>
        <v>Emilio Anton T. Bello</v>
      </c>
      <c r="B58" s="21">
        <v>4.0</v>
      </c>
      <c r="C58" s="21">
        <v>5.0</v>
      </c>
      <c r="D58" s="21">
        <v>3.0</v>
      </c>
      <c r="E58" s="9">
        <f t="shared" si="1"/>
        <v>4</v>
      </c>
      <c r="F58" s="9">
        <f t="shared" si="2"/>
        <v>12</v>
      </c>
    </row>
    <row r="59">
      <c r="A59" s="19" t="str">
        <f>IFERROR(__xludf.DUMMYFUNCTION("""COMPUTED_VALUE"""),"Julia Badiola")</f>
        <v>Julia Badiola</v>
      </c>
      <c r="B59" s="21">
        <v>4.0</v>
      </c>
      <c r="C59" s="21">
        <v>4.0</v>
      </c>
      <c r="D59" s="21">
        <v>4.0</v>
      </c>
      <c r="E59" s="9">
        <f t="shared" si="1"/>
        <v>4</v>
      </c>
      <c r="F59" s="9">
        <f t="shared" si="2"/>
        <v>12</v>
      </c>
    </row>
    <row r="60">
      <c r="A60" s="19" t="str">
        <f>IFERROR(__xludf.DUMMYFUNCTION("""COMPUTED_VALUE"""),"Ella Sario")</f>
        <v>Ella Sario</v>
      </c>
      <c r="B60" s="21">
        <v>4.0</v>
      </c>
      <c r="C60" s="21">
        <v>5.0</v>
      </c>
      <c r="D60" s="21">
        <v>3.0</v>
      </c>
      <c r="E60" s="9">
        <f t="shared" si="1"/>
        <v>4</v>
      </c>
      <c r="F60" s="9">
        <f t="shared" si="2"/>
        <v>12</v>
      </c>
    </row>
    <row r="61">
      <c r="A61" s="19" t="str">
        <f>IFERROR(__xludf.DUMMYFUNCTION("""COMPUTED_VALUE"""),"Dana Salvador")</f>
        <v>Dana Salvador</v>
      </c>
      <c r="B61" s="21">
        <v>4.0</v>
      </c>
      <c r="C61" s="21">
        <v>5.0</v>
      </c>
      <c r="D61" s="21">
        <v>5.0</v>
      </c>
      <c r="E61" s="9">
        <f t="shared" si="1"/>
        <v>4.666666667</v>
      </c>
      <c r="F61" s="9">
        <f t="shared" si="2"/>
        <v>14</v>
      </c>
    </row>
    <row r="62">
      <c r="A62" s="19" t="str">
        <f>IFERROR(__xludf.DUMMYFUNCTION("""COMPUTED_VALUE"""),"Melissa Togle")</f>
        <v>Melissa Togle</v>
      </c>
      <c r="B62" s="21">
        <v>4.0</v>
      </c>
      <c r="C62" s="21">
        <v>5.0</v>
      </c>
      <c r="D62" s="21">
        <v>2.0</v>
      </c>
      <c r="E62" s="9">
        <f t="shared" si="1"/>
        <v>3.666666667</v>
      </c>
      <c r="F62" s="9">
        <f t="shared" si="2"/>
        <v>11</v>
      </c>
    </row>
    <row r="63">
      <c r="A63" s="19" t="str">
        <f>IFERROR(__xludf.DUMMYFUNCTION("""COMPUTED_VALUE"""),"Trisha")</f>
        <v>Trisha</v>
      </c>
      <c r="B63" s="21">
        <v>3.0</v>
      </c>
      <c r="C63" s="21">
        <v>4.0</v>
      </c>
      <c r="D63" s="21">
        <v>3.0</v>
      </c>
      <c r="E63" s="9">
        <f t="shared" si="1"/>
        <v>3.333333333</v>
      </c>
      <c r="F63" s="9">
        <f t="shared" si="2"/>
        <v>10</v>
      </c>
    </row>
    <row r="64">
      <c r="A64" s="19" t="str">
        <f>IFERROR(__xludf.DUMMYFUNCTION("""COMPUTED_VALUE"""),"Jerry Jerald")</f>
        <v>Jerry Jerald</v>
      </c>
      <c r="B64" s="21">
        <v>4.0</v>
      </c>
      <c r="C64" s="21">
        <v>4.0</v>
      </c>
      <c r="D64" s="21">
        <v>2.0</v>
      </c>
      <c r="E64" s="9">
        <f t="shared" si="1"/>
        <v>3.333333333</v>
      </c>
      <c r="F64" s="9">
        <f t="shared" si="2"/>
        <v>10</v>
      </c>
    </row>
    <row r="65">
      <c r="A65" s="19" t="str">
        <f>IFERROR(__xludf.DUMMYFUNCTION("""COMPUTED_VALUE"""),"Pierre Matthews Delos reyes ")</f>
        <v>Pierre Matthews Delos reyes </v>
      </c>
      <c r="B65" s="21">
        <v>3.0</v>
      </c>
      <c r="C65" s="21">
        <v>4.0</v>
      </c>
      <c r="D65" s="21">
        <v>4.0</v>
      </c>
      <c r="E65" s="9">
        <f t="shared" si="1"/>
        <v>3.666666667</v>
      </c>
      <c r="F65" s="9">
        <f t="shared" si="2"/>
        <v>11</v>
      </c>
    </row>
    <row r="66">
      <c r="A66" s="19" t="str">
        <f>IFERROR(__xludf.DUMMYFUNCTION("""COMPUTED_VALUE"""),"Ivan Murray D Solimen")</f>
        <v>Ivan Murray D Solimen</v>
      </c>
      <c r="B66" s="21">
        <f>IFERROR(__xludf.DUMMYFUNCTION("IMPORTRANGE(""https://docs.google.com/spreadsheets/d/1lKPaQGUu6PjrJXf-ZQFt7O-rPfdo4cQGZ8e_vXaoXuM/edit?resourcekey#gid=725040286"",""RESPONSES!AR66:AR101"")"),1.0)</f>
        <v>1</v>
      </c>
      <c r="C66" s="21">
        <f>IFERROR(__xludf.DUMMYFUNCTION("IMPORTRANGE(""https://docs.google.com/spreadsheets/d/1lKPaQGUu6PjrJXf-ZQFt7O-rPfdo4cQGZ8e_vXaoXuM/edit?resourcekey#gid=725040286"",""RESPONSES!AS66:AS101"")"),3.0)</f>
        <v>3</v>
      </c>
      <c r="D66" s="21">
        <f>IFERROR(__xludf.DUMMYFUNCTION("IMPORTRANGE(""https://docs.google.com/spreadsheets/d/1lKPaQGUu6PjrJXf-ZQFt7O-rPfdo4cQGZ8e_vXaoXuM/edit?resourcekey#gid=725040286"",""RESPONSES!AT66:AT101"")"),3.0)</f>
        <v>3</v>
      </c>
      <c r="E66" s="9">
        <f t="shared" si="1"/>
        <v>2.333333333</v>
      </c>
      <c r="F66" s="9">
        <f t="shared" si="2"/>
        <v>7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IFERROR(__xludf.DUMMYFUNCTION("""COMPUTED_VALUE"""),4.0)</f>
        <v>4</v>
      </c>
      <c r="C67" s="9">
        <f>IFERROR(__xludf.DUMMYFUNCTION("""COMPUTED_VALUE"""),5.0)</f>
        <v>5</v>
      </c>
      <c r="D67" s="9">
        <f>IFERROR(__xludf.DUMMYFUNCTION("""COMPUTED_VALUE"""),3.0)</f>
        <v>3</v>
      </c>
      <c r="E67" s="9">
        <f t="shared" si="1"/>
        <v>4</v>
      </c>
      <c r="F67" s="9">
        <f t="shared" si="2"/>
        <v>12</v>
      </c>
    </row>
    <row r="68">
      <c r="A68" s="19" t="str">
        <f>IFERROR(__xludf.DUMMYFUNCTION("""COMPUTED_VALUE"""),"Tom ")</f>
        <v>Tom </v>
      </c>
      <c r="B68" s="9">
        <f>IFERROR(__xludf.DUMMYFUNCTION("""COMPUTED_VALUE"""),5.0)</f>
        <v>5</v>
      </c>
      <c r="C68" s="9">
        <f>IFERROR(__xludf.DUMMYFUNCTION("""COMPUTED_VALUE"""),4.0)</f>
        <v>4</v>
      </c>
      <c r="D68" s="9">
        <f>IFERROR(__xludf.DUMMYFUNCTION("""COMPUTED_VALUE"""),2.0)</f>
        <v>2</v>
      </c>
      <c r="E68" s="9">
        <f t="shared" si="1"/>
        <v>3.666666667</v>
      </c>
      <c r="F68" s="9">
        <f t="shared" si="2"/>
        <v>11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IFERROR(__xludf.DUMMYFUNCTION("""COMPUTED_VALUE"""),3.0)</f>
        <v>3</v>
      </c>
      <c r="C69" s="9">
        <f>IFERROR(__xludf.DUMMYFUNCTION("""COMPUTED_VALUE"""),3.0)</f>
        <v>3</v>
      </c>
      <c r="D69" s="9">
        <f>IFERROR(__xludf.DUMMYFUNCTION("""COMPUTED_VALUE"""),3.0)</f>
        <v>3</v>
      </c>
      <c r="E69" s="9">
        <f t="shared" si="1"/>
        <v>3</v>
      </c>
      <c r="F69" s="9">
        <f t="shared" si="2"/>
        <v>9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IFERROR(__xludf.DUMMYFUNCTION("""COMPUTED_VALUE"""),3.0)</f>
        <v>3</v>
      </c>
      <c r="C70" s="9">
        <f>IFERROR(__xludf.DUMMYFUNCTION("""COMPUTED_VALUE"""),5.0)</f>
        <v>5</v>
      </c>
      <c r="D70" s="9">
        <f>IFERROR(__xludf.DUMMYFUNCTION("""COMPUTED_VALUE"""),5.0)</f>
        <v>5</v>
      </c>
      <c r="E70" s="9">
        <f t="shared" si="1"/>
        <v>4.333333333</v>
      </c>
      <c r="F70" s="9">
        <f t="shared" si="2"/>
        <v>13</v>
      </c>
    </row>
    <row r="71">
      <c r="A71" s="19" t="str">
        <f>IFERROR(__xludf.DUMMYFUNCTION("""COMPUTED_VALUE"""),"Faith")</f>
        <v>Faith</v>
      </c>
      <c r="B71" s="9">
        <f>IFERROR(__xludf.DUMMYFUNCTION("""COMPUTED_VALUE"""),1.0)</f>
        <v>1</v>
      </c>
      <c r="C71" s="9">
        <f>IFERROR(__xludf.DUMMYFUNCTION("""COMPUTED_VALUE"""),3.0)</f>
        <v>3</v>
      </c>
      <c r="D71" s="9">
        <f>IFERROR(__xludf.DUMMYFUNCTION("""COMPUTED_VALUE"""),4.0)</f>
        <v>4</v>
      </c>
      <c r="E71" s="9">
        <f t="shared" si="1"/>
        <v>2.666666667</v>
      </c>
      <c r="F71" s="9">
        <f t="shared" si="2"/>
        <v>8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IFERROR(__xludf.DUMMYFUNCTION("""COMPUTED_VALUE"""),5.0)</f>
        <v>5</v>
      </c>
      <c r="C72" s="9">
        <f>IFERROR(__xludf.DUMMYFUNCTION("""COMPUTED_VALUE"""),4.0)</f>
        <v>4</v>
      </c>
      <c r="D72" s="9">
        <f>IFERROR(__xludf.DUMMYFUNCTION("""COMPUTED_VALUE"""),2.0)</f>
        <v>2</v>
      </c>
      <c r="E72" s="9">
        <f t="shared" si="1"/>
        <v>3.666666667</v>
      </c>
      <c r="F72" s="9">
        <f t="shared" si="2"/>
        <v>11</v>
      </c>
    </row>
    <row r="73">
      <c r="A73" s="19" t="str">
        <f>IFERROR(__xludf.DUMMYFUNCTION("""COMPUTED_VALUE"""),"Robee Ng")</f>
        <v>Robee Ng</v>
      </c>
      <c r="B73" s="9">
        <f>IFERROR(__xludf.DUMMYFUNCTION("""COMPUTED_VALUE"""),2.0)</f>
        <v>2</v>
      </c>
      <c r="C73" s="9">
        <f>IFERROR(__xludf.DUMMYFUNCTION("""COMPUTED_VALUE"""),3.0)</f>
        <v>3</v>
      </c>
      <c r="D73" s="9">
        <f>IFERROR(__xludf.DUMMYFUNCTION("""COMPUTED_VALUE"""),1.0)</f>
        <v>1</v>
      </c>
      <c r="E73" s="9">
        <f t="shared" si="1"/>
        <v>2</v>
      </c>
      <c r="F73" s="9">
        <f t="shared" si="2"/>
        <v>6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IFERROR(__xludf.DUMMYFUNCTION("""COMPUTED_VALUE"""),4.0)</f>
        <v>4</v>
      </c>
      <c r="C74" s="9">
        <f>IFERROR(__xludf.DUMMYFUNCTION("""COMPUTED_VALUE"""),5.0)</f>
        <v>5</v>
      </c>
      <c r="D74" s="9">
        <f>IFERROR(__xludf.DUMMYFUNCTION("""COMPUTED_VALUE"""),3.0)</f>
        <v>3</v>
      </c>
      <c r="E74" s="9">
        <f t="shared" si="1"/>
        <v>4</v>
      </c>
      <c r="F74" s="9">
        <f t="shared" si="2"/>
        <v>12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IFERROR(__xludf.DUMMYFUNCTION("""COMPUTED_VALUE"""),3.0)</f>
        <v>3</v>
      </c>
      <c r="C75" s="9">
        <f>IFERROR(__xludf.DUMMYFUNCTION("""COMPUTED_VALUE"""),4.0)</f>
        <v>4</v>
      </c>
      <c r="D75" s="9">
        <f>IFERROR(__xludf.DUMMYFUNCTION("""COMPUTED_VALUE"""),3.0)</f>
        <v>3</v>
      </c>
      <c r="E75" s="9">
        <f t="shared" si="1"/>
        <v>3.333333333</v>
      </c>
      <c r="F75" s="9">
        <f t="shared" si="2"/>
        <v>10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IFERROR(__xludf.DUMMYFUNCTION("""COMPUTED_VALUE"""),4.0)</f>
        <v>4</v>
      </c>
      <c r="C76" s="9">
        <f>IFERROR(__xludf.DUMMYFUNCTION("""COMPUTED_VALUE"""),5.0)</f>
        <v>5</v>
      </c>
      <c r="D76" s="9">
        <f>IFERROR(__xludf.DUMMYFUNCTION("""COMPUTED_VALUE"""),2.0)</f>
        <v>2</v>
      </c>
      <c r="E76" s="9">
        <f t="shared" si="1"/>
        <v>3.666666667</v>
      </c>
      <c r="F76" s="9">
        <f t="shared" si="2"/>
        <v>11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IFERROR(__xludf.DUMMYFUNCTION("""COMPUTED_VALUE"""),3.0)</f>
        <v>3</v>
      </c>
      <c r="C77" s="9">
        <f>IFERROR(__xludf.DUMMYFUNCTION("""COMPUTED_VALUE"""),3.0)</f>
        <v>3</v>
      </c>
      <c r="D77" s="9">
        <f>IFERROR(__xludf.DUMMYFUNCTION("""COMPUTED_VALUE"""),3.0)</f>
        <v>3</v>
      </c>
      <c r="E77" s="9">
        <f t="shared" si="1"/>
        <v>3</v>
      </c>
      <c r="F77" s="9">
        <f t="shared" si="2"/>
        <v>9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IFERROR(__xludf.DUMMYFUNCTION("""COMPUTED_VALUE"""),3.0)</f>
        <v>3</v>
      </c>
      <c r="C78" s="9">
        <f>IFERROR(__xludf.DUMMYFUNCTION("""COMPUTED_VALUE"""),4.0)</f>
        <v>4</v>
      </c>
      <c r="D78" s="9">
        <f>IFERROR(__xludf.DUMMYFUNCTION("""COMPUTED_VALUE"""),3.0)</f>
        <v>3</v>
      </c>
      <c r="E78" s="9">
        <f t="shared" si="1"/>
        <v>3.333333333</v>
      </c>
      <c r="F78" s="9">
        <f t="shared" si="2"/>
        <v>10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IFERROR(__xludf.DUMMYFUNCTION("""COMPUTED_VALUE"""),5.0)</f>
        <v>5</v>
      </c>
      <c r="C79" s="9">
        <f>IFERROR(__xludf.DUMMYFUNCTION("""COMPUTED_VALUE"""),4.0)</f>
        <v>4</v>
      </c>
      <c r="D79" s="9">
        <f>IFERROR(__xludf.DUMMYFUNCTION("""COMPUTED_VALUE"""),3.0)</f>
        <v>3</v>
      </c>
      <c r="E79" s="9">
        <f t="shared" si="1"/>
        <v>4</v>
      </c>
      <c r="F79" s="9">
        <f t="shared" si="2"/>
        <v>12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IFERROR(__xludf.DUMMYFUNCTION("""COMPUTED_VALUE"""),4.0)</f>
        <v>4</v>
      </c>
      <c r="C80" s="9">
        <f>IFERROR(__xludf.DUMMYFUNCTION("""COMPUTED_VALUE"""),3.0)</f>
        <v>3</v>
      </c>
      <c r="D80" s="9">
        <f>IFERROR(__xludf.DUMMYFUNCTION("""COMPUTED_VALUE"""),3.0)</f>
        <v>3</v>
      </c>
      <c r="E80" s="9">
        <f t="shared" si="1"/>
        <v>3.333333333</v>
      </c>
      <c r="F80" s="9">
        <f t="shared" si="2"/>
        <v>10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IFERROR(__xludf.DUMMYFUNCTION("""COMPUTED_VALUE"""),2.0)</f>
        <v>2</v>
      </c>
      <c r="C81" s="9">
        <f>IFERROR(__xludf.DUMMYFUNCTION("""COMPUTED_VALUE"""),5.0)</f>
        <v>5</v>
      </c>
      <c r="D81" s="9">
        <f>IFERROR(__xludf.DUMMYFUNCTION("""COMPUTED_VALUE"""),3.0)</f>
        <v>3</v>
      </c>
      <c r="E81" s="9">
        <f t="shared" si="1"/>
        <v>3.333333333</v>
      </c>
      <c r="F81" s="9">
        <f t="shared" si="2"/>
        <v>10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IFERROR(__xludf.DUMMYFUNCTION("""COMPUTED_VALUE"""),3.0)</f>
        <v>3</v>
      </c>
      <c r="C82" s="9">
        <f>IFERROR(__xludf.DUMMYFUNCTION("""COMPUTED_VALUE"""),4.0)</f>
        <v>4</v>
      </c>
      <c r="D82" s="9">
        <f>IFERROR(__xludf.DUMMYFUNCTION("""COMPUTED_VALUE"""),4.0)</f>
        <v>4</v>
      </c>
      <c r="E82" s="9">
        <f t="shared" si="1"/>
        <v>3.666666667</v>
      </c>
      <c r="F82" s="9">
        <f t="shared" si="2"/>
        <v>11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IFERROR(__xludf.DUMMYFUNCTION("""COMPUTED_VALUE"""),4.0)</f>
        <v>4</v>
      </c>
      <c r="C83" s="9">
        <f>IFERROR(__xludf.DUMMYFUNCTION("""COMPUTED_VALUE"""),5.0)</f>
        <v>5</v>
      </c>
      <c r="D83" s="9">
        <f>IFERROR(__xludf.DUMMYFUNCTION("""COMPUTED_VALUE"""),5.0)</f>
        <v>5</v>
      </c>
      <c r="E83" s="9">
        <f t="shared" si="1"/>
        <v>4.666666667</v>
      </c>
      <c r="F83" s="9">
        <f t="shared" si="2"/>
        <v>14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IFERROR(__xludf.DUMMYFUNCTION("""COMPUTED_VALUE"""),5.0)</f>
        <v>5</v>
      </c>
      <c r="C84" s="9">
        <f>IFERROR(__xludf.DUMMYFUNCTION("""COMPUTED_VALUE"""),5.0)</f>
        <v>5</v>
      </c>
      <c r="D84" s="9">
        <f>IFERROR(__xludf.DUMMYFUNCTION("""COMPUTED_VALUE"""),5.0)</f>
        <v>5</v>
      </c>
      <c r="E84" s="9">
        <f t="shared" si="1"/>
        <v>5</v>
      </c>
      <c r="F84" s="9">
        <f t="shared" si="2"/>
        <v>15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IFERROR(__xludf.DUMMYFUNCTION("""COMPUTED_VALUE"""),4.0)</f>
        <v>4</v>
      </c>
      <c r="C85" s="9">
        <f>IFERROR(__xludf.DUMMYFUNCTION("""COMPUTED_VALUE"""),5.0)</f>
        <v>5</v>
      </c>
      <c r="D85" s="9">
        <f>IFERROR(__xludf.DUMMYFUNCTION("""COMPUTED_VALUE"""),5.0)</f>
        <v>5</v>
      </c>
      <c r="E85" s="9">
        <f t="shared" si="1"/>
        <v>4.666666667</v>
      </c>
      <c r="F85" s="9">
        <f t="shared" si="2"/>
        <v>14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IFERROR(__xludf.DUMMYFUNCTION("""COMPUTED_VALUE"""),4.0)</f>
        <v>4</v>
      </c>
      <c r="C86" s="9">
        <f>IFERROR(__xludf.DUMMYFUNCTION("""COMPUTED_VALUE"""),4.0)</f>
        <v>4</v>
      </c>
      <c r="D86" s="9">
        <f>IFERROR(__xludf.DUMMYFUNCTION("""COMPUTED_VALUE"""),4.0)</f>
        <v>4</v>
      </c>
      <c r="E86" s="9">
        <f t="shared" si="1"/>
        <v>4</v>
      </c>
      <c r="F86" s="9">
        <f t="shared" si="2"/>
        <v>12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IFERROR(__xludf.DUMMYFUNCTION("""COMPUTED_VALUE"""),3.0)</f>
        <v>3</v>
      </c>
      <c r="C87" s="9">
        <f>IFERROR(__xludf.DUMMYFUNCTION("""COMPUTED_VALUE"""),4.0)</f>
        <v>4</v>
      </c>
      <c r="D87" s="9">
        <f>IFERROR(__xludf.DUMMYFUNCTION("""COMPUTED_VALUE"""),5.0)</f>
        <v>5</v>
      </c>
      <c r="E87" s="9">
        <f t="shared" si="1"/>
        <v>4</v>
      </c>
      <c r="F87" s="9">
        <f t="shared" si="2"/>
        <v>12</v>
      </c>
    </row>
    <row r="88">
      <c r="A88" s="19" t="str">
        <f>IFERROR(__xludf.DUMMYFUNCTION("""COMPUTED_VALUE"""),"AJ")</f>
        <v>AJ</v>
      </c>
      <c r="B88" s="9">
        <f>IFERROR(__xludf.DUMMYFUNCTION("""COMPUTED_VALUE"""),5.0)</f>
        <v>5</v>
      </c>
      <c r="C88" s="9">
        <f>IFERROR(__xludf.DUMMYFUNCTION("""COMPUTED_VALUE"""),5.0)</f>
        <v>5</v>
      </c>
      <c r="D88" s="9">
        <f>IFERROR(__xludf.DUMMYFUNCTION("""COMPUTED_VALUE"""),3.0)</f>
        <v>3</v>
      </c>
      <c r="E88" s="9">
        <f t="shared" si="1"/>
        <v>4.333333333</v>
      </c>
      <c r="F88" s="9">
        <f t="shared" si="2"/>
        <v>13</v>
      </c>
    </row>
    <row r="89">
      <c r="A89" s="19" t="str">
        <f>IFERROR(__xludf.DUMMYFUNCTION("""COMPUTED_VALUE"""),"Rachel")</f>
        <v>Rachel</v>
      </c>
      <c r="B89" s="9">
        <f>IFERROR(__xludf.DUMMYFUNCTION("""COMPUTED_VALUE"""),3.0)</f>
        <v>3</v>
      </c>
      <c r="C89" s="9">
        <f>IFERROR(__xludf.DUMMYFUNCTION("""COMPUTED_VALUE"""),4.0)</f>
        <v>4</v>
      </c>
      <c r="D89" s="9">
        <f>IFERROR(__xludf.DUMMYFUNCTION("""COMPUTED_VALUE"""),4.0)</f>
        <v>4</v>
      </c>
      <c r="E89" s="9">
        <f t="shared" si="1"/>
        <v>3.666666667</v>
      </c>
      <c r="F89" s="9">
        <f t="shared" si="2"/>
        <v>11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IFERROR(__xludf.DUMMYFUNCTION("""COMPUTED_VALUE"""),4.0)</f>
        <v>4</v>
      </c>
      <c r="E90" s="9">
        <f t="shared" si="1"/>
        <v>4.666666667</v>
      </c>
      <c r="F90" s="9">
        <f t="shared" si="2"/>
        <v>14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IFERROR(__xludf.DUMMYFUNCTION("""COMPUTED_VALUE"""),3.0)</f>
        <v>3</v>
      </c>
      <c r="C91" s="9">
        <f>IFERROR(__xludf.DUMMYFUNCTION("""COMPUTED_VALUE"""),4.0)</f>
        <v>4</v>
      </c>
      <c r="D91" s="9">
        <f>IFERROR(__xludf.DUMMYFUNCTION("""COMPUTED_VALUE"""),4.0)</f>
        <v>4</v>
      </c>
      <c r="E91" s="9">
        <f t="shared" si="1"/>
        <v>3.666666667</v>
      </c>
      <c r="F91" s="9">
        <f t="shared" si="2"/>
        <v>11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IFERROR(__xludf.DUMMYFUNCTION("""COMPUTED_VALUE"""),3.0)</f>
        <v>3</v>
      </c>
      <c r="C92" s="9">
        <f>IFERROR(__xludf.DUMMYFUNCTION("""COMPUTED_VALUE"""),4.0)</f>
        <v>4</v>
      </c>
      <c r="D92" s="9">
        <f>IFERROR(__xludf.DUMMYFUNCTION("""COMPUTED_VALUE"""),4.0)</f>
        <v>4</v>
      </c>
      <c r="E92" s="9">
        <f t="shared" si="1"/>
        <v>3.666666667</v>
      </c>
      <c r="F92" s="9">
        <f t="shared" si="2"/>
        <v>11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IFERROR(__xludf.DUMMYFUNCTION("""COMPUTED_VALUE"""),4.0)</f>
        <v>4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 t="shared" si="1"/>
        <v>4.666666667</v>
      </c>
      <c r="F93" s="9">
        <f t="shared" si="2"/>
        <v>14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IFERROR(__xludf.DUMMYFUNCTION("""COMPUTED_VALUE"""),4.0)</f>
        <v>4</v>
      </c>
      <c r="C94" s="9">
        <f>IFERROR(__xludf.DUMMYFUNCTION("""COMPUTED_VALUE"""),5.0)</f>
        <v>5</v>
      </c>
      <c r="D94" s="9">
        <f>IFERROR(__xludf.DUMMYFUNCTION("""COMPUTED_VALUE"""),5.0)</f>
        <v>5</v>
      </c>
      <c r="E94" s="9">
        <f t="shared" si="1"/>
        <v>4.666666667</v>
      </c>
      <c r="F94" s="9">
        <f t="shared" si="2"/>
        <v>14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IFERROR(__xludf.DUMMYFUNCTION("""COMPUTED_VALUE"""),2.0)</f>
        <v>2</v>
      </c>
      <c r="C95" s="9">
        <f>IFERROR(__xludf.DUMMYFUNCTION("""COMPUTED_VALUE"""),5.0)</f>
        <v>5</v>
      </c>
      <c r="D95" s="9">
        <f>IFERROR(__xludf.DUMMYFUNCTION("""COMPUTED_VALUE"""),5.0)</f>
        <v>5</v>
      </c>
      <c r="E95" s="9">
        <f t="shared" si="1"/>
        <v>4</v>
      </c>
      <c r="F95" s="9">
        <f t="shared" si="2"/>
        <v>12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IFERROR(__xludf.DUMMYFUNCTION("""COMPUTED_VALUE"""),5.0)</f>
        <v>5</v>
      </c>
      <c r="C96" s="9">
        <f>IFERROR(__xludf.DUMMYFUNCTION("""COMPUTED_VALUE"""),4.0)</f>
        <v>4</v>
      </c>
      <c r="D96" s="9">
        <f>IFERROR(__xludf.DUMMYFUNCTION("""COMPUTED_VALUE"""),3.0)</f>
        <v>3</v>
      </c>
      <c r="E96" s="9">
        <f t="shared" si="1"/>
        <v>4</v>
      </c>
      <c r="F96" s="9">
        <f t="shared" si="2"/>
        <v>12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IFERROR(__xludf.DUMMYFUNCTION("""COMPUTED_VALUE"""),5.0)</f>
        <v>5</v>
      </c>
      <c r="C97" s="9">
        <f>IFERROR(__xludf.DUMMYFUNCTION("""COMPUTED_VALUE"""),5.0)</f>
        <v>5</v>
      </c>
      <c r="D97" s="9">
        <f>IFERROR(__xludf.DUMMYFUNCTION("""COMPUTED_VALUE"""),2.0)</f>
        <v>2</v>
      </c>
      <c r="E97" s="9">
        <f t="shared" si="1"/>
        <v>4</v>
      </c>
      <c r="F97" s="9">
        <f t="shared" si="2"/>
        <v>12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IFERROR(__xludf.DUMMYFUNCTION("""COMPUTED_VALUE"""),3.0)</f>
        <v>3</v>
      </c>
      <c r="C98" s="9">
        <f>IFERROR(__xludf.DUMMYFUNCTION("""COMPUTED_VALUE"""),4.0)</f>
        <v>4</v>
      </c>
      <c r="D98" s="9">
        <f>IFERROR(__xludf.DUMMYFUNCTION("""COMPUTED_VALUE"""),4.0)</f>
        <v>4</v>
      </c>
      <c r="E98" s="9">
        <f t="shared" si="1"/>
        <v>3.666666667</v>
      </c>
      <c r="F98" s="9">
        <f t="shared" si="2"/>
        <v>11</v>
      </c>
    </row>
    <row r="99">
      <c r="A99" s="19" t="str">
        <f>IFERROR(__xludf.DUMMYFUNCTION("""COMPUTED_VALUE"""),"Zaza")</f>
        <v>Zaza</v>
      </c>
      <c r="B99" s="9">
        <f>IFERROR(__xludf.DUMMYFUNCTION("""COMPUTED_VALUE"""),4.0)</f>
        <v>4</v>
      </c>
      <c r="C99" s="9">
        <f>IFERROR(__xludf.DUMMYFUNCTION("""COMPUTED_VALUE"""),5.0)</f>
        <v>5</v>
      </c>
      <c r="D99" s="9">
        <f>IFERROR(__xludf.DUMMYFUNCTION("""COMPUTED_VALUE"""),5.0)</f>
        <v>5</v>
      </c>
      <c r="E99" s="9">
        <f t="shared" si="1"/>
        <v>4.666666667</v>
      </c>
      <c r="F99" s="9">
        <f t="shared" si="2"/>
        <v>14</v>
      </c>
    </row>
    <row r="100">
      <c r="A100" s="19" t="str">
        <f>IFERROR(__xludf.DUMMYFUNCTION("""COMPUTED_VALUE"""),"Olivia")</f>
        <v>Olivia</v>
      </c>
      <c r="B100" s="9">
        <f>IFERROR(__xludf.DUMMYFUNCTION("""COMPUTED_VALUE"""),5.0)</f>
        <v>5</v>
      </c>
      <c r="C100" s="9">
        <f>IFERROR(__xludf.DUMMYFUNCTION("""COMPUTED_VALUE"""),5.0)</f>
        <v>5</v>
      </c>
      <c r="D100" s="9">
        <f>IFERROR(__xludf.DUMMYFUNCTION("""COMPUTED_VALUE"""),5.0)</f>
        <v>5</v>
      </c>
      <c r="E100" s="9">
        <f t="shared" si="1"/>
        <v>5</v>
      </c>
      <c r="F100" s="9">
        <f t="shared" si="2"/>
        <v>15</v>
      </c>
    </row>
    <row r="101">
      <c r="A101" s="19" t="str">
        <f>IFERROR(__xludf.DUMMYFUNCTION("""COMPUTED_VALUE"""),"Rach")</f>
        <v>Rach</v>
      </c>
      <c r="B101" s="9">
        <f>IFERROR(__xludf.DUMMYFUNCTION("""COMPUTED_VALUE"""),3.0)</f>
        <v>3</v>
      </c>
      <c r="C101" s="9">
        <f>IFERROR(__xludf.DUMMYFUNCTION("""COMPUTED_VALUE"""),4.0)</f>
        <v>4</v>
      </c>
      <c r="D101" s="9">
        <f>IFERROR(__xludf.DUMMYFUNCTION("""COMPUTED_VALUE"""),4.0)</f>
        <v>4</v>
      </c>
      <c r="E101" s="9">
        <f t="shared" si="1"/>
        <v>3.666666667</v>
      </c>
      <c r="F101" s="9">
        <f t="shared" si="2"/>
        <v>11</v>
      </c>
    </row>
    <row r="102">
      <c r="A102" s="19"/>
      <c r="E102" s="7" t="s">
        <v>35</v>
      </c>
      <c r="F102" s="9">
        <f>SUM(F2:F101)</f>
        <v>1142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 t="s">
        <v>33</v>
      </c>
      <c r="G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4.0</v>
      </c>
      <c r="C2" s="21">
        <v>3.0</v>
      </c>
      <c r="D2" s="21">
        <v>2.0</v>
      </c>
      <c r="E2" s="21">
        <v>4.0</v>
      </c>
      <c r="F2" s="9">
        <f t="shared" ref="F2:F101" si="1">AVERAGE(B2:E2)</f>
        <v>3.25</v>
      </c>
      <c r="G2" s="9">
        <f t="shared" ref="G2:G101" si="2">SUM(B2:E2)</f>
        <v>13</v>
      </c>
    </row>
    <row r="3">
      <c r="A3" s="14" t="str">
        <f>IFERROR(__xludf.DUMMYFUNCTION("""COMPUTED_VALUE"""),"Bea Jose")</f>
        <v>Bea Jose</v>
      </c>
      <c r="B3" s="21">
        <v>5.0</v>
      </c>
      <c r="C3" s="21">
        <v>5.0</v>
      </c>
      <c r="D3" s="21">
        <v>5.0</v>
      </c>
      <c r="E3" s="21">
        <v>2.0</v>
      </c>
      <c r="F3" s="9">
        <f t="shared" si="1"/>
        <v>4.25</v>
      </c>
      <c r="G3" s="9">
        <f t="shared" si="2"/>
        <v>17</v>
      </c>
    </row>
    <row r="4">
      <c r="A4" s="14" t="str">
        <f>IFERROR(__xludf.DUMMYFUNCTION("""COMPUTED_VALUE"""),"Julia Nevares")</f>
        <v>Julia Nevares</v>
      </c>
      <c r="B4" s="21">
        <v>5.0</v>
      </c>
      <c r="C4" s="21">
        <v>4.0</v>
      </c>
      <c r="D4" s="21">
        <v>4.0</v>
      </c>
      <c r="E4" s="21">
        <v>2.0</v>
      </c>
      <c r="F4" s="9">
        <f t="shared" si="1"/>
        <v>3.75</v>
      </c>
      <c r="G4" s="9">
        <f t="shared" si="2"/>
        <v>15</v>
      </c>
    </row>
    <row r="5">
      <c r="A5" s="14" t="str">
        <f>IFERROR(__xludf.DUMMYFUNCTION("""COMPUTED_VALUE"""),"Martin Ramos")</f>
        <v>Martin Ramos</v>
      </c>
      <c r="B5" s="21">
        <v>4.0</v>
      </c>
      <c r="C5" s="21">
        <v>4.0</v>
      </c>
      <c r="D5" s="21">
        <v>5.0</v>
      </c>
      <c r="E5" s="21">
        <v>2.0</v>
      </c>
      <c r="F5" s="9">
        <f t="shared" si="1"/>
        <v>3.75</v>
      </c>
      <c r="G5" s="9">
        <f t="shared" si="2"/>
        <v>15</v>
      </c>
    </row>
    <row r="6">
      <c r="A6" s="14" t="str">
        <f>IFERROR(__xludf.DUMMYFUNCTION("""COMPUTED_VALUE"""),"Kirsten Segui")</f>
        <v>Kirsten Segui</v>
      </c>
      <c r="B6" s="21">
        <v>3.0</v>
      </c>
      <c r="C6" s="21">
        <v>5.0</v>
      </c>
      <c r="D6" s="21">
        <v>5.0</v>
      </c>
      <c r="E6" s="21">
        <v>2.0</v>
      </c>
      <c r="F6" s="9">
        <f t="shared" si="1"/>
        <v>3.75</v>
      </c>
      <c r="G6" s="9">
        <f t="shared" si="2"/>
        <v>15</v>
      </c>
    </row>
    <row r="7">
      <c r="A7" s="14" t="str">
        <f>IFERROR(__xludf.DUMMYFUNCTION("""COMPUTED_VALUE"""),"Therese Paps")</f>
        <v>Therese Paps</v>
      </c>
      <c r="B7" s="21">
        <v>5.0</v>
      </c>
      <c r="C7" s="21">
        <v>4.0</v>
      </c>
      <c r="D7" s="21">
        <v>5.0</v>
      </c>
      <c r="E7" s="21">
        <v>2.0</v>
      </c>
      <c r="F7" s="9">
        <f t="shared" si="1"/>
        <v>4</v>
      </c>
      <c r="G7" s="9">
        <f t="shared" si="2"/>
        <v>16</v>
      </c>
    </row>
    <row r="8">
      <c r="A8" s="14" t="str">
        <f>IFERROR(__xludf.DUMMYFUNCTION("""COMPUTED_VALUE"""),"Joaquin Alfonso R. Pelea")</f>
        <v>Joaquin Alfonso R. Pelea</v>
      </c>
      <c r="B8" s="21">
        <v>5.0</v>
      </c>
      <c r="C8" s="21">
        <v>5.0</v>
      </c>
      <c r="D8" s="21">
        <v>5.0</v>
      </c>
      <c r="E8" s="21">
        <v>1.0</v>
      </c>
      <c r="F8" s="9">
        <f t="shared" si="1"/>
        <v>4</v>
      </c>
      <c r="G8" s="9">
        <f t="shared" si="2"/>
        <v>16</v>
      </c>
    </row>
    <row r="9">
      <c r="A9" s="14" t="str">
        <f>IFERROR(__xludf.DUMMYFUNCTION("""COMPUTED_VALUE"""),"Audrey Cabrera")</f>
        <v>Audrey Cabrera</v>
      </c>
      <c r="B9" s="21">
        <v>5.0</v>
      </c>
      <c r="C9" s="21">
        <v>5.0</v>
      </c>
      <c r="D9" s="21">
        <v>5.0</v>
      </c>
      <c r="E9" s="21">
        <v>3.0</v>
      </c>
      <c r="F9" s="9">
        <f t="shared" si="1"/>
        <v>4.5</v>
      </c>
      <c r="G9" s="9">
        <f t="shared" si="2"/>
        <v>18</v>
      </c>
    </row>
    <row r="10">
      <c r="A10" s="14" t="str">
        <f>IFERROR(__xludf.DUMMYFUNCTION("""COMPUTED_VALUE"""),"Jino Villariba ")</f>
        <v>Jino Villariba </v>
      </c>
      <c r="B10" s="21">
        <v>5.0</v>
      </c>
      <c r="C10" s="21">
        <v>5.0</v>
      </c>
      <c r="D10" s="21">
        <v>5.0</v>
      </c>
      <c r="E10" s="21">
        <v>4.0</v>
      </c>
      <c r="F10" s="9">
        <f t="shared" si="1"/>
        <v>4.75</v>
      </c>
      <c r="G10" s="9">
        <f t="shared" si="2"/>
        <v>19</v>
      </c>
    </row>
    <row r="11">
      <c r="A11" s="14" t="str">
        <f>IFERROR(__xludf.DUMMYFUNCTION("""COMPUTED_VALUE"""),"Therese Ybañez")</f>
        <v>Therese Ybañez</v>
      </c>
      <c r="B11" s="21">
        <v>4.0</v>
      </c>
      <c r="C11" s="21">
        <v>4.0</v>
      </c>
      <c r="D11" s="21">
        <v>4.0</v>
      </c>
      <c r="E11" s="21">
        <v>3.0</v>
      </c>
      <c r="F11" s="9">
        <f t="shared" si="1"/>
        <v>3.75</v>
      </c>
      <c r="G11" s="9">
        <f t="shared" si="2"/>
        <v>15</v>
      </c>
    </row>
    <row r="12">
      <c r="A12" s="14" t="str">
        <f>IFERROR(__xludf.DUMMYFUNCTION("""COMPUTED_VALUE"""),"Tz")</f>
        <v>Tz</v>
      </c>
      <c r="B12" s="21">
        <v>5.0</v>
      </c>
      <c r="C12" s="21">
        <v>5.0</v>
      </c>
      <c r="D12" s="21">
        <v>5.0</v>
      </c>
      <c r="E12" s="21">
        <v>2.0</v>
      </c>
      <c r="F12" s="9">
        <f t="shared" si="1"/>
        <v>4.25</v>
      </c>
      <c r="G12" s="9">
        <f t="shared" si="2"/>
        <v>17</v>
      </c>
    </row>
    <row r="13">
      <c r="A13" s="14" t="str">
        <f>IFERROR(__xludf.DUMMYFUNCTION("""COMPUTED_VALUE"""),"Justin Cortes")</f>
        <v>Justin Cortes</v>
      </c>
      <c r="B13" s="21">
        <v>4.0</v>
      </c>
      <c r="C13" s="21">
        <v>4.0</v>
      </c>
      <c r="D13" s="21">
        <v>5.0</v>
      </c>
      <c r="E13" s="21">
        <v>2.0</v>
      </c>
      <c r="F13" s="9">
        <f t="shared" si="1"/>
        <v>3.75</v>
      </c>
      <c r="G13" s="9">
        <f t="shared" si="2"/>
        <v>15</v>
      </c>
    </row>
    <row r="14">
      <c r="A14" s="14" t="str">
        <f>IFERROR(__xludf.DUMMYFUNCTION("""COMPUTED_VALUE"""),"Jacob Reyes")</f>
        <v>Jacob Reyes</v>
      </c>
      <c r="B14" s="21">
        <v>5.0</v>
      </c>
      <c r="C14" s="21">
        <v>5.0</v>
      </c>
      <c r="D14" s="21">
        <v>4.0</v>
      </c>
      <c r="E14" s="21">
        <v>4.0</v>
      </c>
      <c r="F14" s="9">
        <f t="shared" si="1"/>
        <v>4.5</v>
      </c>
      <c r="G14" s="9">
        <f t="shared" si="2"/>
        <v>18</v>
      </c>
    </row>
    <row r="15">
      <c r="A15" s="14" t="str">
        <f>IFERROR(__xludf.DUMMYFUNCTION("""COMPUTED_VALUE"""),"Sam Francisco ")</f>
        <v>Sam Francisco </v>
      </c>
      <c r="B15" s="21">
        <v>5.0</v>
      </c>
      <c r="C15" s="21">
        <v>5.0</v>
      </c>
      <c r="D15" s="21">
        <v>5.0</v>
      </c>
      <c r="E15" s="21">
        <v>1.0</v>
      </c>
      <c r="F15" s="9">
        <f t="shared" si="1"/>
        <v>4</v>
      </c>
      <c r="G15" s="9">
        <f t="shared" si="2"/>
        <v>16</v>
      </c>
    </row>
    <row r="16">
      <c r="A16" s="14" t="str">
        <f>IFERROR(__xludf.DUMMYFUNCTION("""COMPUTED_VALUE"""),"Bea U")</f>
        <v>Bea U</v>
      </c>
      <c r="B16" s="21">
        <v>5.0</v>
      </c>
      <c r="C16" s="21">
        <v>4.0</v>
      </c>
      <c r="D16" s="21">
        <v>5.0</v>
      </c>
      <c r="E16" s="21">
        <v>3.0</v>
      </c>
      <c r="F16" s="9">
        <f t="shared" si="1"/>
        <v>4.25</v>
      </c>
      <c r="G16" s="9">
        <f t="shared" si="2"/>
        <v>17</v>
      </c>
    </row>
    <row r="17">
      <c r="A17" s="14" t="str">
        <f>IFERROR(__xludf.DUMMYFUNCTION("""COMPUTED_VALUE"""),"Keith Yao")</f>
        <v>Keith Yao</v>
      </c>
      <c r="B17" s="21">
        <v>5.0</v>
      </c>
      <c r="C17" s="21">
        <v>5.0</v>
      </c>
      <c r="D17" s="21">
        <v>5.0</v>
      </c>
      <c r="E17" s="21">
        <v>1.0</v>
      </c>
      <c r="F17" s="9">
        <f t="shared" si="1"/>
        <v>4</v>
      </c>
      <c r="G17" s="9">
        <f t="shared" si="2"/>
        <v>16</v>
      </c>
    </row>
    <row r="18">
      <c r="A18" s="14" t="str">
        <f>IFERROR(__xludf.DUMMYFUNCTION("""COMPUTED_VALUE"""),"Andrea Gajisan")</f>
        <v>Andrea Gajisan</v>
      </c>
      <c r="B18" s="21">
        <v>5.0</v>
      </c>
      <c r="C18" s="21">
        <v>5.0</v>
      </c>
      <c r="D18" s="21">
        <v>5.0</v>
      </c>
      <c r="E18" s="21">
        <v>2.0</v>
      </c>
      <c r="F18" s="9">
        <f t="shared" si="1"/>
        <v>4.25</v>
      </c>
      <c r="G18" s="9">
        <f t="shared" si="2"/>
        <v>17</v>
      </c>
    </row>
    <row r="19">
      <c r="A19" s="14" t="str">
        <f>IFERROR(__xludf.DUMMYFUNCTION("""COMPUTED_VALUE"""),"LIND DANIELLE PORTES BILWAYEN")</f>
        <v>LIND DANIELLE PORTES BILWAYEN</v>
      </c>
      <c r="B19" s="21">
        <v>4.0</v>
      </c>
      <c r="C19" s="21">
        <v>5.0</v>
      </c>
      <c r="D19" s="21">
        <v>5.0</v>
      </c>
      <c r="E19" s="21">
        <v>2.0</v>
      </c>
      <c r="F19" s="9">
        <f t="shared" si="1"/>
        <v>4</v>
      </c>
      <c r="G19" s="9">
        <f t="shared" si="2"/>
        <v>16</v>
      </c>
    </row>
    <row r="20">
      <c r="A20" s="14" t="str">
        <f>IFERROR(__xludf.DUMMYFUNCTION("""COMPUTED_VALUE"""),"Melissa M. Luzuriaga")</f>
        <v>Melissa M. Luzuriaga</v>
      </c>
      <c r="B20" s="21">
        <v>4.0</v>
      </c>
      <c r="C20" s="21">
        <v>4.0</v>
      </c>
      <c r="D20" s="21">
        <v>3.0</v>
      </c>
      <c r="E20" s="21">
        <v>2.0</v>
      </c>
      <c r="F20" s="9">
        <f t="shared" si="1"/>
        <v>3.25</v>
      </c>
      <c r="G20" s="9">
        <f t="shared" si="2"/>
        <v>13</v>
      </c>
    </row>
    <row r="21">
      <c r="A21" s="14" t="str">
        <f>IFERROR(__xludf.DUMMYFUNCTION("""COMPUTED_VALUE"""),"Eddie Miyao")</f>
        <v>Eddie Miyao</v>
      </c>
      <c r="B21" s="21">
        <v>5.0</v>
      </c>
      <c r="C21" s="21">
        <v>5.0</v>
      </c>
      <c r="D21" s="21">
        <v>5.0</v>
      </c>
      <c r="E21" s="21">
        <v>3.0</v>
      </c>
      <c r="F21" s="9">
        <f t="shared" si="1"/>
        <v>4.5</v>
      </c>
      <c r="G21" s="9">
        <f t="shared" si="2"/>
        <v>18</v>
      </c>
    </row>
    <row r="22">
      <c r="A22" s="14" t="str">
        <f>IFERROR(__xludf.DUMMYFUNCTION("""COMPUTED_VALUE"""),"ALAIZAH GAIL L. MATIAS")</f>
        <v>ALAIZAH GAIL L. MATIAS</v>
      </c>
      <c r="B22" s="21">
        <v>1.0</v>
      </c>
      <c r="C22" s="21">
        <v>1.0</v>
      </c>
      <c r="D22" s="21">
        <v>2.0</v>
      </c>
      <c r="E22" s="21">
        <v>2.0</v>
      </c>
      <c r="F22" s="9">
        <f t="shared" si="1"/>
        <v>1.5</v>
      </c>
      <c r="G22" s="9">
        <f t="shared" si="2"/>
        <v>6</v>
      </c>
    </row>
    <row r="23">
      <c r="A23" s="14" t="str">
        <f>IFERROR(__xludf.DUMMYFUNCTION("""COMPUTED_VALUE"""),"Sophia Paynor")</f>
        <v>Sophia Paynor</v>
      </c>
      <c r="B23" s="21">
        <v>5.0</v>
      </c>
      <c r="C23" s="21">
        <v>5.0</v>
      </c>
      <c r="D23" s="21">
        <v>1.0</v>
      </c>
      <c r="E23" s="21">
        <v>1.0</v>
      </c>
      <c r="F23" s="9">
        <f t="shared" si="1"/>
        <v>3</v>
      </c>
      <c r="G23" s="9">
        <f t="shared" si="2"/>
        <v>12</v>
      </c>
    </row>
    <row r="24">
      <c r="A24" s="14" t="str">
        <f>IFERROR(__xludf.DUMMYFUNCTION("""COMPUTED_VALUE"""),"Antonella P. Ventura")</f>
        <v>Antonella P. Ventura</v>
      </c>
      <c r="B24" s="21">
        <v>5.0</v>
      </c>
      <c r="C24" s="21">
        <v>5.0</v>
      </c>
      <c r="D24" s="21">
        <v>5.0</v>
      </c>
      <c r="E24" s="21">
        <v>1.0</v>
      </c>
      <c r="F24" s="9">
        <f t="shared" si="1"/>
        <v>4</v>
      </c>
      <c r="G24" s="9">
        <f t="shared" si="2"/>
        <v>16</v>
      </c>
    </row>
    <row r="25">
      <c r="A25" s="14" t="str">
        <f>IFERROR(__xludf.DUMMYFUNCTION("""COMPUTED_VALUE"""),"Christian Tiu")</f>
        <v>Christian Tiu</v>
      </c>
      <c r="B25" s="21">
        <v>5.0</v>
      </c>
      <c r="C25" s="21">
        <v>5.0</v>
      </c>
      <c r="D25" s="21">
        <v>5.0</v>
      </c>
      <c r="E25" s="21">
        <v>3.0</v>
      </c>
      <c r="F25" s="9">
        <f t="shared" si="1"/>
        <v>4.5</v>
      </c>
      <c r="G25" s="9">
        <f t="shared" si="2"/>
        <v>18</v>
      </c>
    </row>
    <row r="26">
      <c r="A26" s="14" t="str">
        <f>IFERROR(__xludf.DUMMYFUNCTION("""COMPUTED_VALUE"""),"Marie Angeli O. Rondilla")</f>
        <v>Marie Angeli O. Rondilla</v>
      </c>
      <c r="B26" s="21">
        <v>5.0</v>
      </c>
      <c r="C26" s="21">
        <v>5.0</v>
      </c>
      <c r="D26" s="21">
        <v>5.0</v>
      </c>
      <c r="E26" s="21">
        <v>5.0</v>
      </c>
      <c r="F26" s="9">
        <f t="shared" si="1"/>
        <v>5</v>
      </c>
      <c r="G26" s="9">
        <f t="shared" si="2"/>
        <v>20</v>
      </c>
    </row>
    <row r="27">
      <c r="A27" s="14" t="str">
        <f>IFERROR(__xludf.DUMMYFUNCTION("""COMPUTED_VALUE"""),"Margaret Macasiray ")</f>
        <v>Margaret Macasiray </v>
      </c>
      <c r="B27" s="21">
        <v>5.0</v>
      </c>
      <c r="C27" s="21">
        <v>5.0</v>
      </c>
      <c r="D27" s="21">
        <v>5.0</v>
      </c>
      <c r="E27" s="21">
        <v>4.0</v>
      </c>
      <c r="F27" s="9">
        <f t="shared" si="1"/>
        <v>4.75</v>
      </c>
      <c r="G27" s="9">
        <f t="shared" si="2"/>
        <v>19</v>
      </c>
    </row>
    <row r="28">
      <c r="A28" s="14" t="str">
        <f>IFERROR(__xludf.DUMMYFUNCTION("""COMPUTED_VALUE"""),"Leila Jasmine P. Gonzales")</f>
        <v>Leila Jasmine P. Gonzales</v>
      </c>
      <c r="B28" s="21">
        <v>5.0</v>
      </c>
      <c r="C28" s="21">
        <v>4.0</v>
      </c>
      <c r="D28" s="21">
        <v>5.0</v>
      </c>
      <c r="E28" s="21">
        <v>2.0</v>
      </c>
      <c r="F28" s="9">
        <f t="shared" si="1"/>
        <v>4</v>
      </c>
      <c r="G28" s="9">
        <f t="shared" si="2"/>
        <v>16</v>
      </c>
    </row>
    <row r="29">
      <c r="A29" s="14" t="str">
        <f>IFERROR(__xludf.DUMMYFUNCTION("""COMPUTED_VALUE"""),"Mabel Villanueva")</f>
        <v>Mabel Villanueva</v>
      </c>
      <c r="B29" s="21">
        <v>5.0</v>
      </c>
      <c r="C29" s="21">
        <v>5.0</v>
      </c>
      <c r="D29" s="21">
        <v>5.0</v>
      </c>
      <c r="E29" s="21">
        <v>2.0</v>
      </c>
      <c r="F29" s="9">
        <f t="shared" si="1"/>
        <v>4.25</v>
      </c>
      <c r="G29" s="9">
        <f t="shared" si="2"/>
        <v>17</v>
      </c>
    </row>
    <row r="30">
      <c r="A30" s="14" t="str">
        <f>IFERROR(__xludf.DUMMYFUNCTION("""COMPUTED_VALUE"""),"Joaquin Querido")</f>
        <v>Joaquin Querido</v>
      </c>
      <c r="B30" s="21">
        <v>5.0</v>
      </c>
      <c r="C30" s="21">
        <v>5.0</v>
      </c>
      <c r="D30" s="21">
        <v>5.0</v>
      </c>
      <c r="E30" s="21">
        <v>4.0</v>
      </c>
      <c r="F30" s="9">
        <f t="shared" si="1"/>
        <v>4.75</v>
      </c>
      <c r="G30" s="9">
        <f t="shared" si="2"/>
        <v>19</v>
      </c>
    </row>
    <row r="31">
      <c r="A31" s="14" t="str">
        <f>IFERROR(__xludf.DUMMYFUNCTION("""COMPUTED_VALUE"""),"Gabrielle Belmonte")</f>
        <v>Gabrielle Belmonte</v>
      </c>
      <c r="B31" s="21">
        <v>5.0</v>
      </c>
      <c r="C31" s="21">
        <v>5.0</v>
      </c>
      <c r="D31" s="21">
        <v>5.0</v>
      </c>
      <c r="E31" s="21">
        <v>3.0</v>
      </c>
      <c r="F31" s="9">
        <f t="shared" si="1"/>
        <v>4.5</v>
      </c>
      <c r="G31" s="9">
        <f t="shared" si="2"/>
        <v>18</v>
      </c>
    </row>
    <row r="32">
      <c r="A32" s="14" t="str">
        <f>IFERROR(__xludf.DUMMYFUNCTION("""COMPUTED_VALUE"""),"Skye")</f>
        <v>Skye</v>
      </c>
      <c r="B32" s="21">
        <v>5.0</v>
      </c>
      <c r="C32" s="21">
        <v>5.0</v>
      </c>
      <c r="D32" s="21">
        <v>5.0</v>
      </c>
      <c r="E32" s="21">
        <v>3.0</v>
      </c>
      <c r="F32" s="9">
        <f t="shared" si="1"/>
        <v>4.5</v>
      </c>
      <c r="G32" s="9">
        <f t="shared" si="2"/>
        <v>18</v>
      </c>
    </row>
    <row r="33">
      <c r="A33" s="14" t="str">
        <f>IFERROR(__xludf.DUMMYFUNCTION("""COMPUTED_VALUE"""),"Joaquin de Dios")</f>
        <v>Joaquin de Dios</v>
      </c>
      <c r="B33" s="21">
        <v>5.0</v>
      </c>
      <c r="C33" s="21">
        <v>4.0</v>
      </c>
      <c r="D33" s="21">
        <v>5.0</v>
      </c>
      <c r="E33" s="21">
        <v>3.0</v>
      </c>
      <c r="F33" s="9">
        <f t="shared" si="1"/>
        <v>4.25</v>
      </c>
      <c r="G33" s="9">
        <f t="shared" si="2"/>
        <v>17</v>
      </c>
    </row>
    <row r="34">
      <c r="A34" s="14" t="str">
        <f>IFERROR(__xludf.DUMMYFUNCTION("""COMPUTED_VALUE"""),"Alyanna Abear")</f>
        <v>Alyanna Abear</v>
      </c>
      <c r="B34" s="21">
        <v>5.0</v>
      </c>
      <c r="C34" s="21">
        <v>5.0</v>
      </c>
      <c r="D34" s="21">
        <v>5.0</v>
      </c>
      <c r="E34" s="21">
        <v>3.0</v>
      </c>
      <c r="F34" s="9">
        <f t="shared" si="1"/>
        <v>4.5</v>
      </c>
      <c r="G34" s="9">
        <f t="shared" si="2"/>
        <v>18</v>
      </c>
    </row>
    <row r="35">
      <c r="A35" s="14" t="str">
        <f>IFERROR(__xludf.DUMMYFUNCTION("""COMPUTED_VALUE"""),"Rice Brion")</f>
        <v>Rice Brion</v>
      </c>
      <c r="B35" s="21">
        <v>5.0</v>
      </c>
      <c r="C35" s="21">
        <v>5.0</v>
      </c>
      <c r="D35" s="21">
        <v>5.0</v>
      </c>
      <c r="E35" s="21">
        <v>3.0</v>
      </c>
      <c r="F35" s="9">
        <f t="shared" si="1"/>
        <v>4.5</v>
      </c>
      <c r="G35" s="9">
        <f t="shared" si="2"/>
        <v>18</v>
      </c>
    </row>
    <row r="36">
      <c r="A36" s="14" t="str">
        <f>IFERROR(__xludf.DUMMYFUNCTION("""COMPUTED_VALUE"""),"Jessa Tan")</f>
        <v>Jessa Tan</v>
      </c>
      <c r="B36" s="21">
        <v>4.0</v>
      </c>
      <c r="C36" s="21">
        <v>4.0</v>
      </c>
      <c r="D36" s="21">
        <v>5.0</v>
      </c>
      <c r="E36" s="21">
        <v>4.0</v>
      </c>
      <c r="F36" s="9">
        <f t="shared" si="1"/>
        <v>4.25</v>
      </c>
      <c r="G36" s="9">
        <f t="shared" si="2"/>
        <v>17</v>
      </c>
    </row>
    <row r="37">
      <c r="A37" s="14" t="str">
        <f>IFERROR(__xludf.DUMMYFUNCTION("""COMPUTED_VALUE"""),"Alyssa Co")</f>
        <v>Alyssa Co</v>
      </c>
      <c r="B37" s="21">
        <v>4.0</v>
      </c>
      <c r="C37" s="21">
        <v>4.0</v>
      </c>
      <c r="D37" s="21">
        <v>4.0</v>
      </c>
      <c r="E37" s="21">
        <v>3.0</v>
      </c>
      <c r="F37" s="9">
        <f t="shared" si="1"/>
        <v>3.75</v>
      </c>
      <c r="G37" s="9">
        <f t="shared" si="2"/>
        <v>15</v>
      </c>
    </row>
    <row r="38">
      <c r="A38" s="14" t="str">
        <f>IFERROR(__xludf.DUMMYFUNCTION("""COMPUTED_VALUE"""),"Kyrene Santos")</f>
        <v>Kyrene Santos</v>
      </c>
      <c r="B38" s="21">
        <v>5.0</v>
      </c>
      <c r="C38" s="21">
        <v>5.0</v>
      </c>
      <c r="D38" s="21">
        <v>5.0</v>
      </c>
      <c r="E38" s="21">
        <v>3.0</v>
      </c>
      <c r="F38" s="9">
        <f t="shared" si="1"/>
        <v>4.5</v>
      </c>
      <c r="G38" s="9">
        <f t="shared" si="2"/>
        <v>18</v>
      </c>
    </row>
    <row r="39">
      <c r="A39" s="14" t="str">
        <f>IFERROR(__xludf.DUMMYFUNCTION("""COMPUTED_VALUE"""),"Grace Chan")</f>
        <v>Grace Chan</v>
      </c>
      <c r="B39" s="21">
        <v>5.0</v>
      </c>
      <c r="C39" s="21">
        <v>5.0</v>
      </c>
      <c r="D39" s="21">
        <v>5.0</v>
      </c>
      <c r="E39" s="21">
        <v>1.0</v>
      </c>
      <c r="F39" s="9">
        <f t="shared" si="1"/>
        <v>4</v>
      </c>
      <c r="G39" s="9">
        <f t="shared" si="2"/>
        <v>16</v>
      </c>
    </row>
    <row r="40">
      <c r="A40" s="14" t="str">
        <f>IFERROR(__xludf.DUMMYFUNCTION("""COMPUTED_VALUE"""),"Beatrice Pangandian")</f>
        <v>Beatrice Pangandian</v>
      </c>
      <c r="B40" s="21">
        <v>5.0</v>
      </c>
      <c r="C40" s="21">
        <v>3.0</v>
      </c>
      <c r="D40" s="21">
        <v>4.0</v>
      </c>
      <c r="E40" s="21">
        <v>2.0</v>
      </c>
      <c r="F40" s="9">
        <f t="shared" si="1"/>
        <v>3.5</v>
      </c>
      <c r="G40" s="9">
        <f t="shared" si="2"/>
        <v>14</v>
      </c>
    </row>
    <row r="41">
      <c r="A41" s="14" t="str">
        <f>IFERROR(__xludf.DUMMYFUNCTION("""COMPUTED_VALUE"""),"Beatrice Santillan")</f>
        <v>Beatrice Santillan</v>
      </c>
      <c r="B41" s="21">
        <v>5.0</v>
      </c>
      <c r="C41" s="21">
        <v>5.0</v>
      </c>
      <c r="D41" s="21">
        <v>5.0</v>
      </c>
      <c r="E41" s="21">
        <v>2.0</v>
      </c>
      <c r="F41" s="9">
        <f t="shared" si="1"/>
        <v>4.25</v>
      </c>
      <c r="G41" s="9">
        <f t="shared" si="2"/>
        <v>17</v>
      </c>
    </row>
    <row r="42">
      <c r="A42" s="14" t="str">
        <f>IFERROR(__xludf.DUMMYFUNCTION("""COMPUTED_VALUE"""),"Mathieu Zeph Estacion ")</f>
        <v>Mathieu Zeph Estacion </v>
      </c>
      <c r="B42" s="21">
        <v>5.0</v>
      </c>
      <c r="C42" s="21">
        <v>5.0</v>
      </c>
      <c r="D42" s="21">
        <v>4.0</v>
      </c>
      <c r="E42" s="21">
        <v>2.0</v>
      </c>
      <c r="F42" s="9">
        <f t="shared" si="1"/>
        <v>4</v>
      </c>
      <c r="G42" s="9">
        <f t="shared" si="2"/>
        <v>16</v>
      </c>
    </row>
    <row r="43">
      <c r="A43" s="14" t="str">
        <f>IFERROR(__xludf.DUMMYFUNCTION("""COMPUTED_VALUE"""),"Andrea Isaac")</f>
        <v>Andrea Isaac</v>
      </c>
      <c r="B43" s="21">
        <v>5.0</v>
      </c>
      <c r="C43" s="21">
        <v>4.0</v>
      </c>
      <c r="D43" s="21">
        <v>4.0</v>
      </c>
      <c r="E43" s="21">
        <v>2.0</v>
      </c>
      <c r="F43" s="9">
        <f t="shared" si="1"/>
        <v>3.75</v>
      </c>
      <c r="G43" s="9">
        <f t="shared" si="2"/>
        <v>15</v>
      </c>
    </row>
    <row r="44">
      <c r="A44" s="14" t="str">
        <f>IFERROR(__xludf.DUMMYFUNCTION("""COMPUTED_VALUE"""),"Martha Olanday ")</f>
        <v>Martha Olanday </v>
      </c>
      <c r="B44" s="21">
        <v>5.0</v>
      </c>
      <c r="C44" s="21">
        <v>4.0</v>
      </c>
      <c r="D44" s="21">
        <v>5.0</v>
      </c>
      <c r="E44" s="21">
        <v>2.0</v>
      </c>
      <c r="F44" s="9">
        <f t="shared" si="1"/>
        <v>4</v>
      </c>
      <c r="G44" s="9">
        <f t="shared" si="2"/>
        <v>16</v>
      </c>
    </row>
    <row r="45">
      <c r="A45" s="14" t="str">
        <f>IFERROR(__xludf.DUMMYFUNCTION("""COMPUTED_VALUE"""),"Jeimarson Politico")</f>
        <v>Jeimarson Politico</v>
      </c>
      <c r="B45" s="21">
        <v>4.0</v>
      </c>
      <c r="C45" s="21">
        <v>4.0</v>
      </c>
      <c r="D45" s="21">
        <v>4.0</v>
      </c>
      <c r="E45" s="21">
        <v>3.0</v>
      </c>
      <c r="F45" s="9">
        <f t="shared" si="1"/>
        <v>3.75</v>
      </c>
      <c r="G45" s="9">
        <f t="shared" si="2"/>
        <v>15</v>
      </c>
    </row>
    <row r="46">
      <c r="A46" s="14" t="str">
        <f>IFERROR(__xludf.DUMMYFUNCTION("""COMPUTED_VALUE"""),"Sophia Ong :3")</f>
        <v>Sophia Ong :3</v>
      </c>
      <c r="B46" s="21">
        <v>5.0</v>
      </c>
      <c r="C46" s="21">
        <v>4.0</v>
      </c>
      <c r="D46" s="21">
        <v>5.0</v>
      </c>
      <c r="E46" s="21">
        <v>1.0</v>
      </c>
      <c r="F46" s="9">
        <f t="shared" si="1"/>
        <v>3.75</v>
      </c>
      <c r="G46" s="9">
        <f t="shared" si="2"/>
        <v>15</v>
      </c>
    </row>
    <row r="47">
      <c r="A47" s="14" t="str">
        <f>IFERROR(__xludf.DUMMYFUNCTION("""COMPUTED_VALUE"""),"Ashley Cruz")</f>
        <v>Ashley Cruz</v>
      </c>
      <c r="B47" s="21">
        <v>3.0</v>
      </c>
      <c r="C47" s="21">
        <v>4.0</v>
      </c>
      <c r="D47" s="21">
        <v>3.0</v>
      </c>
      <c r="E47" s="21">
        <v>2.0</v>
      </c>
      <c r="F47" s="9">
        <f t="shared" si="1"/>
        <v>3</v>
      </c>
      <c r="G47" s="9">
        <f t="shared" si="2"/>
        <v>12</v>
      </c>
    </row>
    <row r="48">
      <c r="A48" s="14" t="str">
        <f>IFERROR(__xludf.DUMMYFUNCTION("""COMPUTED_VALUE"""),"Hillary Regalado")</f>
        <v>Hillary Regalado</v>
      </c>
      <c r="B48" s="21">
        <v>5.0</v>
      </c>
      <c r="C48" s="21">
        <v>5.0</v>
      </c>
      <c r="D48" s="21">
        <v>5.0</v>
      </c>
      <c r="E48" s="21">
        <v>2.0</v>
      </c>
      <c r="F48" s="9">
        <f t="shared" si="1"/>
        <v>4.25</v>
      </c>
      <c r="G48" s="9">
        <f t="shared" si="2"/>
        <v>17</v>
      </c>
    </row>
    <row r="49">
      <c r="A49" s="14" t="str">
        <f>IFERROR(__xludf.DUMMYFUNCTION("""COMPUTED_VALUE"""),"Rai Ledda")</f>
        <v>Rai Ledda</v>
      </c>
      <c r="B49" s="21">
        <v>4.0</v>
      </c>
      <c r="C49" s="21">
        <v>3.0</v>
      </c>
      <c r="D49" s="21">
        <v>4.0</v>
      </c>
      <c r="E49" s="21">
        <v>1.0</v>
      </c>
      <c r="F49" s="9">
        <f t="shared" si="1"/>
        <v>3</v>
      </c>
      <c r="G49" s="9">
        <f t="shared" si="2"/>
        <v>12</v>
      </c>
    </row>
    <row r="50">
      <c r="A50" s="14" t="str">
        <f>IFERROR(__xludf.DUMMYFUNCTION("""COMPUTED_VALUE"""),"Jeanella P Mangaluz ")</f>
        <v>Jeanella P Mangaluz </v>
      </c>
      <c r="B50" s="21">
        <v>5.0</v>
      </c>
      <c r="C50" s="21">
        <v>5.0</v>
      </c>
      <c r="D50" s="21">
        <v>4.0</v>
      </c>
      <c r="E50" s="21">
        <v>2.0</v>
      </c>
      <c r="F50" s="9">
        <f t="shared" si="1"/>
        <v>4</v>
      </c>
      <c r="G50" s="9">
        <f t="shared" si="2"/>
        <v>16</v>
      </c>
    </row>
    <row r="51">
      <c r="A51" s="14" t="str">
        <f>IFERROR(__xludf.DUMMYFUNCTION("""COMPUTED_VALUE"""),"Mariana Gardoce")</f>
        <v>Mariana Gardoce</v>
      </c>
      <c r="B51" s="21">
        <v>5.0</v>
      </c>
      <c r="C51" s="21">
        <v>5.0</v>
      </c>
      <c r="D51" s="21">
        <v>5.0</v>
      </c>
      <c r="E51" s="21">
        <v>2.0</v>
      </c>
      <c r="F51" s="9">
        <f t="shared" si="1"/>
        <v>4.25</v>
      </c>
      <c r="G51" s="9">
        <f t="shared" si="2"/>
        <v>17</v>
      </c>
    </row>
    <row r="52">
      <c r="A52" s="14" t="str">
        <f>IFERROR(__xludf.DUMMYFUNCTION("""COMPUTED_VALUE"""),"Erin Ambulo")</f>
        <v>Erin Ambulo</v>
      </c>
      <c r="B52" s="21">
        <v>5.0</v>
      </c>
      <c r="C52" s="21">
        <v>5.0</v>
      </c>
      <c r="D52" s="21">
        <v>5.0</v>
      </c>
      <c r="E52" s="21">
        <v>2.0</v>
      </c>
      <c r="F52" s="9">
        <f t="shared" si="1"/>
        <v>4.25</v>
      </c>
      <c r="G52" s="9">
        <f t="shared" si="2"/>
        <v>17</v>
      </c>
    </row>
    <row r="53">
      <c r="A53" s="19" t="str">
        <f>IFERROR(__xludf.DUMMYFUNCTION("""COMPUTED_VALUE"""),"Rosemarie Sy")</f>
        <v>Rosemarie Sy</v>
      </c>
      <c r="B53" s="21">
        <v>5.0</v>
      </c>
      <c r="C53" s="21">
        <v>4.0</v>
      </c>
      <c r="D53" s="21">
        <v>5.0</v>
      </c>
      <c r="E53" s="21">
        <v>2.0</v>
      </c>
      <c r="F53" s="9">
        <f t="shared" si="1"/>
        <v>4</v>
      </c>
      <c r="G53" s="9">
        <f t="shared" si="2"/>
        <v>16</v>
      </c>
    </row>
    <row r="54">
      <c r="A54" s="19" t="str">
        <f>IFERROR(__xludf.DUMMYFUNCTION("""COMPUTED_VALUE"""),"Andie")</f>
        <v>Andie</v>
      </c>
      <c r="B54" s="21">
        <v>5.0</v>
      </c>
      <c r="C54" s="21">
        <v>4.0</v>
      </c>
      <c r="D54" s="21">
        <v>5.0</v>
      </c>
      <c r="E54" s="21">
        <v>4.0</v>
      </c>
      <c r="F54" s="9">
        <f t="shared" si="1"/>
        <v>4.5</v>
      </c>
      <c r="G54" s="9">
        <f t="shared" si="2"/>
        <v>18</v>
      </c>
    </row>
    <row r="55">
      <c r="A55" s="19" t="str">
        <f>IFERROR(__xludf.DUMMYFUNCTION("""COMPUTED_VALUE"""),"Leslie Joy Gutierrez")</f>
        <v>Leslie Joy Gutierrez</v>
      </c>
      <c r="B55" s="21">
        <v>5.0</v>
      </c>
      <c r="C55" s="21">
        <v>5.0</v>
      </c>
      <c r="D55" s="21">
        <v>4.0</v>
      </c>
      <c r="E55" s="21">
        <v>3.0</v>
      </c>
      <c r="F55" s="9">
        <f t="shared" si="1"/>
        <v>4.25</v>
      </c>
      <c r="G55" s="9">
        <f t="shared" si="2"/>
        <v>17</v>
      </c>
    </row>
    <row r="56">
      <c r="A56" s="19" t="str">
        <f>IFERROR(__xludf.DUMMYFUNCTION("""COMPUTED_VALUE"""),"Stephen Sison")</f>
        <v>Stephen Sison</v>
      </c>
      <c r="B56" s="21">
        <v>5.0</v>
      </c>
      <c r="C56" s="21">
        <v>5.0</v>
      </c>
      <c r="D56" s="21">
        <v>4.0</v>
      </c>
      <c r="E56" s="21">
        <v>2.0</v>
      </c>
      <c r="F56" s="9">
        <f t="shared" si="1"/>
        <v>4</v>
      </c>
      <c r="G56" s="9">
        <f t="shared" si="2"/>
        <v>16</v>
      </c>
    </row>
    <row r="57">
      <c r="A57" s="19" t="str">
        <f>IFERROR(__xludf.DUMMYFUNCTION("""COMPUTED_VALUE"""),"Creesian Skeen Villaruel")</f>
        <v>Creesian Skeen Villaruel</v>
      </c>
      <c r="B57" s="21">
        <v>4.0</v>
      </c>
      <c r="C57" s="21">
        <v>5.0</v>
      </c>
      <c r="D57" s="21">
        <v>5.0</v>
      </c>
      <c r="E57" s="21">
        <v>3.0</v>
      </c>
      <c r="F57" s="9">
        <f t="shared" si="1"/>
        <v>4.25</v>
      </c>
      <c r="G57" s="9">
        <f t="shared" si="2"/>
        <v>17</v>
      </c>
    </row>
    <row r="58">
      <c r="A58" s="19" t="str">
        <f>IFERROR(__xludf.DUMMYFUNCTION("""COMPUTED_VALUE"""),"Emilio Anton T. Bello")</f>
        <v>Emilio Anton T. Bello</v>
      </c>
      <c r="B58" s="21">
        <v>5.0</v>
      </c>
      <c r="C58" s="21">
        <v>4.0</v>
      </c>
      <c r="D58" s="21">
        <v>5.0</v>
      </c>
      <c r="E58" s="21">
        <v>3.0</v>
      </c>
      <c r="F58" s="9">
        <f t="shared" si="1"/>
        <v>4.25</v>
      </c>
      <c r="G58" s="9">
        <f t="shared" si="2"/>
        <v>17</v>
      </c>
    </row>
    <row r="59">
      <c r="A59" s="19" t="str">
        <f>IFERROR(__xludf.DUMMYFUNCTION("""COMPUTED_VALUE"""),"Julia Badiola")</f>
        <v>Julia Badiola</v>
      </c>
      <c r="B59" s="21">
        <v>4.0</v>
      </c>
      <c r="C59" s="21">
        <v>4.0</v>
      </c>
      <c r="D59" s="21">
        <v>4.0</v>
      </c>
      <c r="E59" s="21">
        <v>4.0</v>
      </c>
      <c r="F59" s="9">
        <f t="shared" si="1"/>
        <v>4</v>
      </c>
      <c r="G59" s="9">
        <f t="shared" si="2"/>
        <v>16</v>
      </c>
    </row>
    <row r="60">
      <c r="A60" s="19" t="str">
        <f>IFERROR(__xludf.DUMMYFUNCTION("""COMPUTED_VALUE"""),"Ella Sario")</f>
        <v>Ella Sario</v>
      </c>
      <c r="B60" s="21">
        <v>4.0</v>
      </c>
      <c r="C60" s="21">
        <v>4.0</v>
      </c>
      <c r="D60" s="21">
        <v>5.0</v>
      </c>
      <c r="E60" s="21">
        <v>4.0</v>
      </c>
      <c r="F60" s="9">
        <f t="shared" si="1"/>
        <v>4.25</v>
      </c>
      <c r="G60" s="9">
        <f t="shared" si="2"/>
        <v>17</v>
      </c>
    </row>
    <row r="61">
      <c r="A61" s="19" t="str">
        <f>IFERROR(__xludf.DUMMYFUNCTION("""COMPUTED_VALUE"""),"Dana Salvador")</f>
        <v>Dana Salvador</v>
      </c>
      <c r="B61" s="21">
        <v>5.0</v>
      </c>
      <c r="C61" s="21">
        <v>5.0</v>
      </c>
      <c r="D61" s="21">
        <v>5.0</v>
      </c>
      <c r="E61" s="21">
        <v>4.0</v>
      </c>
      <c r="F61" s="9">
        <f t="shared" si="1"/>
        <v>4.75</v>
      </c>
      <c r="G61" s="9">
        <f t="shared" si="2"/>
        <v>19</v>
      </c>
    </row>
    <row r="62">
      <c r="A62" s="19" t="str">
        <f>IFERROR(__xludf.DUMMYFUNCTION("""COMPUTED_VALUE"""),"Melissa Togle")</f>
        <v>Melissa Togle</v>
      </c>
      <c r="B62" s="21">
        <v>5.0</v>
      </c>
      <c r="C62" s="21">
        <v>4.0</v>
      </c>
      <c r="D62" s="21">
        <v>5.0</v>
      </c>
      <c r="E62" s="21">
        <v>2.0</v>
      </c>
      <c r="F62" s="9">
        <f t="shared" si="1"/>
        <v>4</v>
      </c>
      <c r="G62" s="9">
        <f t="shared" si="2"/>
        <v>16</v>
      </c>
    </row>
    <row r="63">
      <c r="A63" s="19" t="str">
        <f>IFERROR(__xludf.DUMMYFUNCTION("""COMPUTED_VALUE"""),"Trisha")</f>
        <v>Trisha</v>
      </c>
      <c r="B63" s="21">
        <v>5.0</v>
      </c>
      <c r="C63" s="21">
        <v>5.0</v>
      </c>
      <c r="D63" s="21">
        <v>5.0</v>
      </c>
      <c r="E63" s="21">
        <v>2.0</v>
      </c>
      <c r="F63" s="9">
        <f t="shared" si="1"/>
        <v>4.25</v>
      </c>
      <c r="G63" s="9">
        <f t="shared" si="2"/>
        <v>17</v>
      </c>
    </row>
    <row r="64">
      <c r="A64" s="19" t="str">
        <f>IFERROR(__xludf.DUMMYFUNCTION("""COMPUTED_VALUE"""),"Jerry Jerald")</f>
        <v>Jerry Jerald</v>
      </c>
      <c r="B64" s="21">
        <v>5.0</v>
      </c>
      <c r="C64" s="21">
        <v>5.0</v>
      </c>
      <c r="D64" s="21">
        <v>5.0</v>
      </c>
      <c r="E64" s="21">
        <v>3.0</v>
      </c>
      <c r="F64" s="9">
        <f t="shared" si="1"/>
        <v>4.5</v>
      </c>
      <c r="G64" s="9">
        <f t="shared" si="2"/>
        <v>18</v>
      </c>
    </row>
    <row r="65">
      <c r="A65" s="19" t="str">
        <f>IFERROR(__xludf.DUMMYFUNCTION("""COMPUTED_VALUE"""),"Pierre Matthews Delos reyes ")</f>
        <v>Pierre Matthews Delos reyes </v>
      </c>
      <c r="B65" s="21">
        <v>5.0</v>
      </c>
      <c r="C65" s="21">
        <v>5.0</v>
      </c>
      <c r="D65" s="21">
        <v>4.0</v>
      </c>
      <c r="E65" s="21">
        <v>2.0</v>
      </c>
      <c r="F65" s="9">
        <f t="shared" si="1"/>
        <v>4</v>
      </c>
      <c r="G65" s="9">
        <f t="shared" si="2"/>
        <v>16</v>
      </c>
    </row>
    <row r="66">
      <c r="A66" s="19" t="str">
        <f>IFERROR(__xludf.DUMMYFUNCTION("""COMPUTED_VALUE"""),"Ivan Murray D Solimen")</f>
        <v>Ivan Murray D Solimen</v>
      </c>
      <c r="B66" s="21">
        <f>IFERROR(__xludf.DUMMYFUNCTION("IMPORTRANGE(""https://docs.google.com/spreadsheets/d/1lKPaQGUu6PjrJXf-ZQFt7O-rPfdo4cQGZ8e_vXaoXuM/edit?resourcekey#gid=725040286"",""RESPONSES!AU66:AU101"")"),4.0)</f>
        <v>4</v>
      </c>
      <c r="C66" s="21">
        <f>IFERROR(__xludf.DUMMYFUNCTION("IMPORTRANGE(""https://docs.google.com/spreadsheets/d/1lKPaQGUu6PjrJXf-ZQFt7O-rPfdo4cQGZ8e_vXaoXuM/edit?resourcekey#gid=725040286"",""RESPONSES!AV66:AV101"")"),4.0)</f>
        <v>4</v>
      </c>
      <c r="D66" s="21">
        <f>IFERROR(__xludf.DUMMYFUNCTION("IMPORTRANGE(""https://docs.google.com/spreadsheets/d/1lKPaQGUu6PjrJXf-ZQFt7O-rPfdo4cQGZ8e_vXaoXuM/edit?resourcekey#gid=725040286"",""RESPONSES!AW66:AW101"")"),5.0)</f>
        <v>5</v>
      </c>
      <c r="E66" s="21">
        <f>IFERROR(__xludf.DUMMYFUNCTION("IMPORTRANGE(""https://docs.google.com/spreadsheets/d/1lKPaQGUu6PjrJXf-ZQFt7O-rPfdo4cQGZ8e_vXaoXuM/edit?resourcekey#gid=725040286"",""RESPONSES!AX66:AX101"")"),1.0)</f>
        <v>1</v>
      </c>
      <c r="F66" s="9">
        <f t="shared" si="1"/>
        <v>3.5</v>
      </c>
      <c r="G66" s="9">
        <f t="shared" si="2"/>
        <v>14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IFERROR(__xludf.DUMMYFUNCTION("""COMPUTED_VALUE"""),5.0)</f>
        <v>5</v>
      </c>
      <c r="C67" s="9">
        <f>IFERROR(__xludf.DUMMYFUNCTION("""COMPUTED_VALUE"""),5.0)</f>
        <v>5</v>
      </c>
      <c r="D67" s="9">
        <f>IFERROR(__xludf.DUMMYFUNCTION("""COMPUTED_VALUE"""),5.0)</f>
        <v>5</v>
      </c>
      <c r="E67" s="9">
        <f>IFERROR(__xludf.DUMMYFUNCTION("""COMPUTED_VALUE"""),2.0)</f>
        <v>2</v>
      </c>
      <c r="F67" s="9">
        <f t="shared" si="1"/>
        <v>4.25</v>
      </c>
      <c r="G67" s="9">
        <f t="shared" si="2"/>
        <v>17</v>
      </c>
    </row>
    <row r="68">
      <c r="A68" s="19" t="str">
        <f>IFERROR(__xludf.DUMMYFUNCTION("""COMPUTED_VALUE"""),"Tom ")</f>
        <v>Tom </v>
      </c>
      <c r="B68" s="9">
        <f>IFERROR(__xludf.DUMMYFUNCTION("""COMPUTED_VALUE"""),3.0)</f>
        <v>3</v>
      </c>
      <c r="C68" s="9">
        <f>IFERROR(__xludf.DUMMYFUNCTION("""COMPUTED_VALUE"""),3.0)</f>
        <v>3</v>
      </c>
      <c r="D68" s="9">
        <f>IFERROR(__xludf.DUMMYFUNCTION("""COMPUTED_VALUE"""),3.0)</f>
        <v>3</v>
      </c>
      <c r="E68" s="9">
        <f>IFERROR(__xludf.DUMMYFUNCTION("""COMPUTED_VALUE"""),3.0)</f>
        <v>3</v>
      </c>
      <c r="F68" s="9">
        <f t="shared" si="1"/>
        <v>3</v>
      </c>
      <c r="G68" s="9">
        <f t="shared" si="2"/>
        <v>12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IFERROR(__xludf.DUMMYFUNCTION("""COMPUTED_VALUE"""),4.0)</f>
        <v>4</v>
      </c>
      <c r="C69" s="9">
        <f>IFERROR(__xludf.DUMMYFUNCTION("""COMPUTED_VALUE"""),4.0)</f>
        <v>4</v>
      </c>
      <c r="D69" s="9">
        <f>IFERROR(__xludf.DUMMYFUNCTION("""COMPUTED_VALUE"""),4.0)</f>
        <v>4</v>
      </c>
      <c r="E69" s="9">
        <f>IFERROR(__xludf.DUMMYFUNCTION("""COMPUTED_VALUE"""),3.0)</f>
        <v>3</v>
      </c>
      <c r="F69" s="9">
        <f t="shared" si="1"/>
        <v>3.75</v>
      </c>
      <c r="G69" s="9">
        <f t="shared" si="2"/>
        <v>15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IFERROR(__xludf.DUMMYFUNCTION("""COMPUTED_VALUE"""),5.0)</f>
        <v>5</v>
      </c>
      <c r="C70" s="9">
        <f>IFERROR(__xludf.DUMMYFUNCTION("""COMPUTED_VALUE"""),4.0)</f>
        <v>4</v>
      </c>
      <c r="D70" s="9">
        <f>IFERROR(__xludf.DUMMYFUNCTION("""COMPUTED_VALUE"""),5.0)</f>
        <v>5</v>
      </c>
      <c r="E70" s="9">
        <f>IFERROR(__xludf.DUMMYFUNCTION("""COMPUTED_VALUE"""),3.0)</f>
        <v>3</v>
      </c>
      <c r="F70" s="9">
        <f t="shared" si="1"/>
        <v>4.25</v>
      </c>
      <c r="G70" s="9">
        <f t="shared" si="2"/>
        <v>17</v>
      </c>
    </row>
    <row r="71">
      <c r="A71" s="19" t="str">
        <f>IFERROR(__xludf.DUMMYFUNCTION("""COMPUTED_VALUE"""),"Faith")</f>
        <v>Faith</v>
      </c>
      <c r="B71" s="9">
        <f>IFERROR(__xludf.DUMMYFUNCTION("""COMPUTED_VALUE"""),3.0)</f>
        <v>3</v>
      </c>
      <c r="C71" s="9">
        <f>IFERROR(__xludf.DUMMYFUNCTION("""COMPUTED_VALUE"""),3.0)</f>
        <v>3</v>
      </c>
      <c r="D71" s="9">
        <f>IFERROR(__xludf.DUMMYFUNCTION("""COMPUTED_VALUE"""),4.0)</f>
        <v>4</v>
      </c>
      <c r="E71" s="9">
        <f>IFERROR(__xludf.DUMMYFUNCTION("""COMPUTED_VALUE"""),2.0)</f>
        <v>2</v>
      </c>
      <c r="F71" s="9">
        <f t="shared" si="1"/>
        <v>3</v>
      </c>
      <c r="G71" s="9">
        <f t="shared" si="2"/>
        <v>12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IFERROR(__xludf.DUMMYFUNCTION("""COMPUTED_VALUE"""),5.0)</f>
        <v>5</v>
      </c>
      <c r="C72" s="9">
        <f>IFERROR(__xludf.DUMMYFUNCTION("""COMPUTED_VALUE"""),4.0)</f>
        <v>4</v>
      </c>
      <c r="D72" s="9">
        <f>IFERROR(__xludf.DUMMYFUNCTION("""COMPUTED_VALUE"""),5.0)</f>
        <v>5</v>
      </c>
      <c r="E72" s="9">
        <f>IFERROR(__xludf.DUMMYFUNCTION("""COMPUTED_VALUE"""),4.0)</f>
        <v>4</v>
      </c>
      <c r="F72" s="9">
        <f t="shared" si="1"/>
        <v>4.5</v>
      </c>
      <c r="G72" s="9">
        <f t="shared" si="2"/>
        <v>18</v>
      </c>
    </row>
    <row r="73">
      <c r="A73" s="19" t="str">
        <f>IFERROR(__xludf.DUMMYFUNCTION("""COMPUTED_VALUE"""),"Robee Ng")</f>
        <v>Robee Ng</v>
      </c>
      <c r="B73" s="9">
        <f>IFERROR(__xludf.DUMMYFUNCTION("""COMPUTED_VALUE"""),5.0)</f>
        <v>5</v>
      </c>
      <c r="C73" s="9">
        <f>IFERROR(__xludf.DUMMYFUNCTION("""COMPUTED_VALUE"""),3.0)</f>
        <v>3</v>
      </c>
      <c r="D73" s="9">
        <f>IFERROR(__xludf.DUMMYFUNCTION("""COMPUTED_VALUE"""),5.0)</f>
        <v>5</v>
      </c>
      <c r="E73" s="9">
        <f>IFERROR(__xludf.DUMMYFUNCTION("""COMPUTED_VALUE"""),2.0)</f>
        <v>2</v>
      </c>
      <c r="F73" s="9">
        <f t="shared" si="1"/>
        <v>3.75</v>
      </c>
      <c r="G73" s="9">
        <f t="shared" si="2"/>
        <v>15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IFERROR(__xludf.DUMMYFUNCTION("""COMPUTED_VALUE"""),5.0)</f>
        <v>5</v>
      </c>
      <c r="C74" s="9">
        <f>IFERROR(__xludf.DUMMYFUNCTION("""COMPUTED_VALUE"""),5.0)</f>
        <v>5</v>
      </c>
      <c r="D74" s="9">
        <f>IFERROR(__xludf.DUMMYFUNCTION("""COMPUTED_VALUE"""),5.0)</f>
        <v>5</v>
      </c>
      <c r="E74" s="9">
        <f>IFERROR(__xludf.DUMMYFUNCTION("""COMPUTED_VALUE"""),2.0)</f>
        <v>2</v>
      </c>
      <c r="F74" s="9">
        <f t="shared" si="1"/>
        <v>4.25</v>
      </c>
      <c r="G74" s="9">
        <f t="shared" si="2"/>
        <v>17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IFERROR(__xludf.DUMMYFUNCTION("""COMPUTED_VALUE"""),5.0)</f>
        <v>5</v>
      </c>
      <c r="C75" s="9">
        <f>IFERROR(__xludf.DUMMYFUNCTION("""COMPUTED_VALUE"""),5.0)</f>
        <v>5</v>
      </c>
      <c r="D75" s="9">
        <f>IFERROR(__xludf.DUMMYFUNCTION("""COMPUTED_VALUE"""),4.0)</f>
        <v>4</v>
      </c>
      <c r="E75" s="9">
        <f>IFERROR(__xludf.DUMMYFUNCTION("""COMPUTED_VALUE"""),2.0)</f>
        <v>2</v>
      </c>
      <c r="F75" s="9">
        <f t="shared" si="1"/>
        <v>4</v>
      </c>
      <c r="G75" s="9">
        <f t="shared" si="2"/>
        <v>16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IFERROR(__xludf.DUMMYFUNCTION("""COMPUTED_VALUE"""),5.0)</f>
        <v>5</v>
      </c>
      <c r="C76" s="9">
        <f>IFERROR(__xludf.DUMMYFUNCTION("""COMPUTED_VALUE"""),5.0)</f>
        <v>5</v>
      </c>
      <c r="D76" s="9">
        <f>IFERROR(__xludf.DUMMYFUNCTION("""COMPUTED_VALUE"""),5.0)</f>
        <v>5</v>
      </c>
      <c r="E76" s="9">
        <f>IFERROR(__xludf.DUMMYFUNCTION("""COMPUTED_VALUE"""),3.0)</f>
        <v>3</v>
      </c>
      <c r="F76" s="9">
        <f t="shared" si="1"/>
        <v>4.5</v>
      </c>
      <c r="G76" s="9">
        <f t="shared" si="2"/>
        <v>18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IFERROR(__xludf.DUMMYFUNCTION("""COMPUTED_VALUE"""),5.0)</f>
        <v>5</v>
      </c>
      <c r="C77" s="9">
        <f>IFERROR(__xludf.DUMMYFUNCTION("""COMPUTED_VALUE"""),5.0)</f>
        <v>5</v>
      </c>
      <c r="D77" s="9">
        <f>IFERROR(__xludf.DUMMYFUNCTION("""COMPUTED_VALUE"""),3.0)</f>
        <v>3</v>
      </c>
      <c r="E77" s="9">
        <f>IFERROR(__xludf.DUMMYFUNCTION("""COMPUTED_VALUE"""),4.0)</f>
        <v>4</v>
      </c>
      <c r="F77" s="9">
        <f t="shared" si="1"/>
        <v>4.25</v>
      </c>
      <c r="G77" s="9">
        <f t="shared" si="2"/>
        <v>17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IFERROR(__xludf.DUMMYFUNCTION("""COMPUTED_VALUE"""),5.0)</f>
        <v>5</v>
      </c>
      <c r="C78" s="9">
        <f>IFERROR(__xludf.DUMMYFUNCTION("""COMPUTED_VALUE"""),4.0)</f>
        <v>4</v>
      </c>
      <c r="D78" s="9">
        <f>IFERROR(__xludf.DUMMYFUNCTION("""COMPUTED_VALUE"""),5.0)</f>
        <v>5</v>
      </c>
      <c r="E78" s="9">
        <f>IFERROR(__xludf.DUMMYFUNCTION("""COMPUTED_VALUE"""),1.0)</f>
        <v>1</v>
      </c>
      <c r="F78" s="9">
        <f t="shared" si="1"/>
        <v>3.75</v>
      </c>
      <c r="G78" s="9">
        <f t="shared" si="2"/>
        <v>15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IFERROR(__xludf.DUMMYFUNCTION("""COMPUTED_VALUE"""),5.0)</f>
        <v>5</v>
      </c>
      <c r="C79" s="9">
        <f>IFERROR(__xludf.DUMMYFUNCTION("""COMPUTED_VALUE"""),5.0)</f>
        <v>5</v>
      </c>
      <c r="D79" s="9">
        <f>IFERROR(__xludf.DUMMYFUNCTION("""COMPUTED_VALUE"""),4.0)</f>
        <v>4</v>
      </c>
      <c r="E79" s="9">
        <f>IFERROR(__xludf.DUMMYFUNCTION("""COMPUTED_VALUE"""),4.0)</f>
        <v>4</v>
      </c>
      <c r="F79" s="9">
        <f t="shared" si="1"/>
        <v>4.5</v>
      </c>
      <c r="G79" s="9">
        <f t="shared" si="2"/>
        <v>18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IFERROR(__xludf.DUMMYFUNCTION("""COMPUTED_VALUE"""),5.0)</f>
        <v>5</v>
      </c>
      <c r="C80" s="9">
        <f>IFERROR(__xludf.DUMMYFUNCTION("""COMPUTED_VALUE"""),3.0)</f>
        <v>3</v>
      </c>
      <c r="D80" s="9">
        <f>IFERROR(__xludf.DUMMYFUNCTION("""COMPUTED_VALUE"""),4.0)</f>
        <v>4</v>
      </c>
      <c r="E80" s="9">
        <f>IFERROR(__xludf.DUMMYFUNCTION("""COMPUTED_VALUE"""),2.0)</f>
        <v>2</v>
      </c>
      <c r="F80" s="9">
        <f t="shared" si="1"/>
        <v>3.5</v>
      </c>
      <c r="G80" s="9">
        <f t="shared" si="2"/>
        <v>14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IFERROR(__xludf.DUMMYFUNCTION("""COMPUTED_VALUE"""),4.0)</f>
        <v>4</v>
      </c>
      <c r="C81" s="9">
        <f>IFERROR(__xludf.DUMMYFUNCTION("""COMPUTED_VALUE"""),2.0)</f>
        <v>2</v>
      </c>
      <c r="D81" s="9">
        <f>IFERROR(__xludf.DUMMYFUNCTION("""COMPUTED_VALUE"""),2.0)</f>
        <v>2</v>
      </c>
      <c r="E81" s="9">
        <f>IFERROR(__xludf.DUMMYFUNCTION("""COMPUTED_VALUE"""),1.0)</f>
        <v>1</v>
      </c>
      <c r="F81" s="9">
        <f t="shared" si="1"/>
        <v>2.25</v>
      </c>
      <c r="G81" s="9">
        <f t="shared" si="2"/>
        <v>9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IFERROR(__xludf.DUMMYFUNCTION("""COMPUTED_VALUE"""),4.0)</f>
        <v>4</v>
      </c>
      <c r="C82" s="9">
        <f>IFERROR(__xludf.DUMMYFUNCTION("""COMPUTED_VALUE"""),4.0)</f>
        <v>4</v>
      </c>
      <c r="D82" s="9">
        <f>IFERROR(__xludf.DUMMYFUNCTION("""COMPUTED_VALUE"""),4.0)</f>
        <v>4</v>
      </c>
      <c r="E82" s="9">
        <f>IFERROR(__xludf.DUMMYFUNCTION("""COMPUTED_VALUE"""),1.0)</f>
        <v>1</v>
      </c>
      <c r="F82" s="9">
        <f t="shared" si="1"/>
        <v>3.25</v>
      </c>
      <c r="G82" s="9">
        <f t="shared" si="2"/>
        <v>13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IFERROR(__xludf.DUMMYFUNCTION("""COMPUTED_VALUE"""),5.0)</f>
        <v>5</v>
      </c>
      <c r="C83" s="9">
        <f>IFERROR(__xludf.DUMMYFUNCTION("""COMPUTED_VALUE"""),5.0)</f>
        <v>5</v>
      </c>
      <c r="D83" s="9">
        <f>IFERROR(__xludf.DUMMYFUNCTION("""COMPUTED_VALUE"""),4.0)</f>
        <v>4</v>
      </c>
      <c r="E83" s="9">
        <f>IFERROR(__xludf.DUMMYFUNCTION("""COMPUTED_VALUE"""),1.0)</f>
        <v>1</v>
      </c>
      <c r="F83" s="9">
        <f t="shared" si="1"/>
        <v>3.75</v>
      </c>
      <c r="G83" s="9">
        <f t="shared" si="2"/>
        <v>15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IFERROR(__xludf.DUMMYFUNCTION("""COMPUTED_VALUE"""),5.0)</f>
        <v>5</v>
      </c>
      <c r="C84" s="9">
        <f>IFERROR(__xludf.DUMMYFUNCTION("""COMPUTED_VALUE"""),5.0)</f>
        <v>5</v>
      </c>
      <c r="D84" s="9">
        <f>IFERROR(__xludf.DUMMYFUNCTION("""COMPUTED_VALUE"""),5.0)</f>
        <v>5</v>
      </c>
      <c r="E84" s="9">
        <f>IFERROR(__xludf.DUMMYFUNCTION("""COMPUTED_VALUE"""),2.0)</f>
        <v>2</v>
      </c>
      <c r="F84" s="9">
        <f t="shared" si="1"/>
        <v>4.25</v>
      </c>
      <c r="G84" s="9">
        <f t="shared" si="2"/>
        <v>17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IFERROR(__xludf.DUMMYFUNCTION("""COMPUTED_VALUE"""),4.0)</f>
        <v>4</v>
      </c>
      <c r="C85" s="9">
        <f>IFERROR(__xludf.DUMMYFUNCTION("""COMPUTED_VALUE"""),4.0)</f>
        <v>4</v>
      </c>
      <c r="D85" s="9">
        <f>IFERROR(__xludf.DUMMYFUNCTION("""COMPUTED_VALUE"""),5.0)</f>
        <v>5</v>
      </c>
      <c r="E85" s="9">
        <f>IFERROR(__xludf.DUMMYFUNCTION("""COMPUTED_VALUE"""),4.0)</f>
        <v>4</v>
      </c>
      <c r="F85" s="9">
        <f t="shared" si="1"/>
        <v>4.25</v>
      </c>
      <c r="G85" s="9">
        <f t="shared" si="2"/>
        <v>17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IFERROR(__xludf.DUMMYFUNCTION("""COMPUTED_VALUE"""),5.0)</f>
        <v>5</v>
      </c>
      <c r="C86" s="9">
        <f>IFERROR(__xludf.DUMMYFUNCTION("""COMPUTED_VALUE"""),5.0)</f>
        <v>5</v>
      </c>
      <c r="D86" s="9">
        <f>IFERROR(__xludf.DUMMYFUNCTION("""COMPUTED_VALUE"""),5.0)</f>
        <v>5</v>
      </c>
      <c r="E86" s="9">
        <f>IFERROR(__xludf.DUMMYFUNCTION("""COMPUTED_VALUE"""),3.0)</f>
        <v>3</v>
      </c>
      <c r="F86" s="9">
        <f t="shared" si="1"/>
        <v>4.5</v>
      </c>
      <c r="G86" s="9">
        <f t="shared" si="2"/>
        <v>18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IFERROR(__xludf.DUMMYFUNCTION("""COMPUTED_VALUE"""),5.0)</f>
        <v>5</v>
      </c>
      <c r="C87" s="9">
        <f>IFERROR(__xludf.DUMMYFUNCTION("""COMPUTED_VALUE"""),4.0)</f>
        <v>4</v>
      </c>
      <c r="D87" s="9">
        <f>IFERROR(__xludf.DUMMYFUNCTION("""COMPUTED_VALUE"""),4.0)</f>
        <v>4</v>
      </c>
      <c r="E87" s="9">
        <f>IFERROR(__xludf.DUMMYFUNCTION("""COMPUTED_VALUE"""),4.0)</f>
        <v>4</v>
      </c>
      <c r="F87" s="9">
        <f t="shared" si="1"/>
        <v>4.25</v>
      </c>
      <c r="G87" s="9">
        <f t="shared" si="2"/>
        <v>17</v>
      </c>
    </row>
    <row r="88">
      <c r="A88" s="19" t="str">
        <f>IFERROR(__xludf.DUMMYFUNCTION("""COMPUTED_VALUE"""),"AJ")</f>
        <v>AJ</v>
      </c>
      <c r="B88" s="9">
        <f>IFERROR(__xludf.DUMMYFUNCTION("""COMPUTED_VALUE"""),5.0)</f>
        <v>5</v>
      </c>
      <c r="C88" s="9">
        <f>IFERROR(__xludf.DUMMYFUNCTION("""COMPUTED_VALUE"""),4.0)</f>
        <v>4</v>
      </c>
      <c r="D88" s="9">
        <f>IFERROR(__xludf.DUMMYFUNCTION("""COMPUTED_VALUE"""),3.0)</f>
        <v>3</v>
      </c>
      <c r="E88" s="9">
        <f>IFERROR(__xludf.DUMMYFUNCTION("""COMPUTED_VALUE"""),2.0)</f>
        <v>2</v>
      </c>
      <c r="F88" s="9">
        <f t="shared" si="1"/>
        <v>3.5</v>
      </c>
      <c r="G88" s="9">
        <f t="shared" si="2"/>
        <v>14</v>
      </c>
    </row>
    <row r="89">
      <c r="A89" s="19" t="str">
        <f>IFERROR(__xludf.DUMMYFUNCTION("""COMPUTED_VALUE"""),"Rachel")</f>
        <v>Rachel</v>
      </c>
      <c r="B89" s="9">
        <f>IFERROR(__xludf.DUMMYFUNCTION("""COMPUTED_VALUE"""),5.0)</f>
        <v>5</v>
      </c>
      <c r="C89" s="9">
        <f>IFERROR(__xludf.DUMMYFUNCTION("""COMPUTED_VALUE"""),5.0)</f>
        <v>5</v>
      </c>
      <c r="D89" s="9">
        <f>IFERROR(__xludf.DUMMYFUNCTION("""COMPUTED_VALUE"""),5.0)</f>
        <v>5</v>
      </c>
      <c r="E89" s="9">
        <f>IFERROR(__xludf.DUMMYFUNCTION("""COMPUTED_VALUE"""),4.0)</f>
        <v>4</v>
      </c>
      <c r="F89" s="9">
        <f t="shared" si="1"/>
        <v>4.75</v>
      </c>
      <c r="G89" s="9">
        <f t="shared" si="2"/>
        <v>19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IFERROR(__xludf.DUMMYFUNCTION("""COMPUTED_VALUE"""),5.0)</f>
        <v>5</v>
      </c>
      <c r="E90" s="9">
        <f>IFERROR(__xludf.DUMMYFUNCTION("""COMPUTED_VALUE"""),3.0)</f>
        <v>3</v>
      </c>
      <c r="F90" s="9">
        <f t="shared" si="1"/>
        <v>4.5</v>
      </c>
      <c r="G90" s="9">
        <f t="shared" si="2"/>
        <v>18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IFERROR(__xludf.DUMMYFUNCTION("""COMPUTED_VALUE"""),5.0)</f>
        <v>5</v>
      </c>
      <c r="C91" s="9">
        <f>IFERROR(__xludf.DUMMYFUNCTION("""COMPUTED_VALUE"""),5.0)</f>
        <v>5</v>
      </c>
      <c r="D91" s="9">
        <f>IFERROR(__xludf.DUMMYFUNCTION("""COMPUTED_VALUE"""),5.0)</f>
        <v>5</v>
      </c>
      <c r="E91" s="9">
        <f>IFERROR(__xludf.DUMMYFUNCTION("""COMPUTED_VALUE"""),3.0)</f>
        <v>3</v>
      </c>
      <c r="F91" s="9">
        <f t="shared" si="1"/>
        <v>4.5</v>
      </c>
      <c r="G91" s="9">
        <f t="shared" si="2"/>
        <v>18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IFERROR(__xludf.DUMMYFUNCTION("""COMPUTED_VALUE"""),5.0)</f>
        <v>5</v>
      </c>
      <c r="C92" s="9">
        <f>IFERROR(__xludf.DUMMYFUNCTION("""COMPUTED_VALUE"""),5.0)</f>
        <v>5</v>
      </c>
      <c r="D92" s="9">
        <f>IFERROR(__xludf.DUMMYFUNCTION("""COMPUTED_VALUE"""),5.0)</f>
        <v>5</v>
      </c>
      <c r="E92" s="9">
        <f>IFERROR(__xludf.DUMMYFUNCTION("""COMPUTED_VALUE"""),4.0)</f>
        <v>4</v>
      </c>
      <c r="F92" s="9">
        <f t="shared" si="1"/>
        <v>4.75</v>
      </c>
      <c r="G92" s="9">
        <f t="shared" si="2"/>
        <v>19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IFERROR(__xludf.DUMMYFUNCTION("""COMPUTED_VALUE"""),5.0)</f>
        <v>5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>IFERROR(__xludf.DUMMYFUNCTION("""COMPUTED_VALUE"""),2.0)</f>
        <v>2</v>
      </c>
      <c r="F93" s="9">
        <f t="shared" si="1"/>
        <v>4.25</v>
      </c>
      <c r="G93" s="9">
        <f t="shared" si="2"/>
        <v>17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IFERROR(__xludf.DUMMYFUNCTION("""COMPUTED_VALUE"""),5.0)</f>
        <v>5</v>
      </c>
      <c r="C94" s="9">
        <f>IFERROR(__xludf.DUMMYFUNCTION("""COMPUTED_VALUE"""),5.0)</f>
        <v>5</v>
      </c>
      <c r="D94" s="9">
        <f>IFERROR(__xludf.DUMMYFUNCTION("""COMPUTED_VALUE"""),5.0)</f>
        <v>5</v>
      </c>
      <c r="E94" s="9">
        <f>IFERROR(__xludf.DUMMYFUNCTION("""COMPUTED_VALUE"""),4.0)</f>
        <v>4</v>
      </c>
      <c r="F94" s="9">
        <f t="shared" si="1"/>
        <v>4.75</v>
      </c>
      <c r="G94" s="9">
        <f t="shared" si="2"/>
        <v>19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IFERROR(__xludf.DUMMYFUNCTION("""COMPUTED_VALUE"""),5.0)</f>
        <v>5</v>
      </c>
      <c r="C95" s="9">
        <f>IFERROR(__xludf.DUMMYFUNCTION("""COMPUTED_VALUE"""),5.0)</f>
        <v>5</v>
      </c>
      <c r="D95" s="9">
        <f>IFERROR(__xludf.DUMMYFUNCTION("""COMPUTED_VALUE"""),3.0)</f>
        <v>3</v>
      </c>
      <c r="E95" s="9">
        <f>IFERROR(__xludf.DUMMYFUNCTION("""COMPUTED_VALUE"""),1.0)</f>
        <v>1</v>
      </c>
      <c r="F95" s="9">
        <f t="shared" si="1"/>
        <v>3.5</v>
      </c>
      <c r="G95" s="9">
        <f t="shared" si="2"/>
        <v>14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IFERROR(__xludf.DUMMYFUNCTION("""COMPUTED_VALUE"""),4.0)</f>
        <v>4</v>
      </c>
      <c r="C96" s="9">
        <f>IFERROR(__xludf.DUMMYFUNCTION("""COMPUTED_VALUE"""),4.0)</f>
        <v>4</v>
      </c>
      <c r="D96" s="9">
        <f>IFERROR(__xludf.DUMMYFUNCTION("""COMPUTED_VALUE"""),4.0)</f>
        <v>4</v>
      </c>
      <c r="E96" s="9">
        <f>IFERROR(__xludf.DUMMYFUNCTION("""COMPUTED_VALUE"""),3.0)</f>
        <v>3</v>
      </c>
      <c r="F96" s="9">
        <f t="shared" si="1"/>
        <v>3.75</v>
      </c>
      <c r="G96" s="9">
        <f t="shared" si="2"/>
        <v>15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IFERROR(__xludf.DUMMYFUNCTION("""COMPUTED_VALUE"""),5.0)</f>
        <v>5</v>
      </c>
      <c r="C97" s="9">
        <f>IFERROR(__xludf.DUMMYFUNCTION("""COMPUTED_VALUE"""),5.0)</f>
        <v>5</v>
      </c>
      <c r="D97" s="9">
        <f>IFERROR(__xludf.DUMMYFUNCTION("""COMPUTED_VALUE"""),4.0)</f>
        <v>4</v>
      </c>
      <c r="E97" s="9">
        <f>IFERROR(__xludf.DUMMYFUNCTION("""COMPUTED_VALUE"""),1.0)</f>
        <v>1</v>
      </c>
      <c r="F97" s="9">
        <f t="shared" si="1"/>
        <v>3.75</v>
      </c>
      <c r="G97" s="9">
        <f t="shared" si="2"/>
        <v>15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IFERROR(__xludf.DUMMYFUNCTION("""COMPUTED_VALUE"""),4.0)</f>
        <v>4</v>
      </c>
      <c r="C98" s="9">
        <f>IFERROR(__xludf.DUMMYFUNCTION("""COMPUTED_VALUE"""),5.0)</f>
        <v>5</v>
      </c>
      <c r="D98" s="9">
        <f>IFERROR(__xludf.DUMMYFUNCTION("""COMPUTED_VALUE"""),5.0)</f>
        <v>5</v>
      </c>
      <c r="E98" s="9">
        <f>IFERROR(__xludf.DUMMYFUNCTION("""COMPUTED_VALUE"""),2.0)</f>
        <v>2</v>
      </c>
      <c r="F98" s="9">
        <f t="shared" si="1"/>
        <v>4</v>
      </c>
      <c r="G98" s="9">
        <f t="shared" si="2"/>
        <v>16</v>
      </c>
    </row>
    <row r="99">
      <c r="A99" s="19" t="str">
        <f>IFERROR(__xludf.DUMMYFUNCTION("""COMPUTED_VALUE"""),"Zaza")</f>
        <v>Zaza</v>
      </c>
      <c r="B99" s="9">
        <f>IFERROR(__xludf.DUMMYFUNCTION("""COMPUTED_VALUE"""),5.0)</f>
        <v>5</v>
      </c>
      <c r="C99" s="9">
        <f>IFERROR(__xludf.DUMMYFUNCTION("""COMPUTED_VALUE"""),5.0)</f>
        <v>5</v>
      </c>
      <c r="D99" s="9">
        <f>IFERROR(__xludf.DUMMYFUNCTION("""COMPUTED_VALUE"""),5.0)</f>
        <v>5</v>
      </c>
      <c r="E99" s="9">
        <f>IFERROR(__xludf.DUMMYFUNCTION("""COMPUTED_VALUE"""),2.0)</f>
        <v>2</v>
      </c>
      <c r="F99" s="9">
        <f t="shared" si="1"/>
        <v>4.25</v>
      </c>
      <c r="G99" s="9">
        <f t="shared" si="2"/>
        <v>17</v>
      </c>
    </row>
    <row r="100">
      <c r="A100" s="19" t="str">
        <f>IFERROR(__xludf.DUMMYFUNCTION("""COMPUTED_VALUE"""),"Olivia")</f>
        <v>Olivia</v>
      </c>
      <c r="B100" s="9">
        <f>IFERROR(__xludf.DUMMYFUNCTION("""COMPUTED_VALUE"""),5.0)</f>
        <v>5</v>
      </c>
      <c r="C100" s="9">
        <f>IFERROR(__xludf.DUMMYFUNCTION("""COMPUTED_VALUE"""),5.0)</f>
        <v>5</v>
      </c>
      <c r="D100" s="9">
        <f>IFERROR(__xludf.DUMMYFUNCTION("""COMPUTED_VALUE"""),4.0)</f>
        <v>4</v>
      </c>
      <c r="E100" s="9">
        <f>IFERROR(__xludf.DUMMYFUNCTION("""COMPUTED_VALUE"""),3.0)</f>
        <v>3</v>
      </c>
      <c r="F100" s="9">
        <f t="shared" si="1"/>
        <v>4.25</v>
      </c>
      <c r="G100" s="9">
        <f t="shared" si="2"/>
        <v>17</v>
      </c>
    </row>
    <row r="101">
      <c r="A101" s="19" t="str">
        <f>IFERROR(__xludf.DUMMYFUNCTION("""COMPUTED_VALUE"""),"Rach")</f>
        <v>Rach</v>
      </c>
      <c r="B101" s="9">
        <f>IFERROR(__xludf.DUMMYFUNCTION("""COMPUTED_VALUE"""),5.0)</f>
        <v>5</v>
      </c>
      <c r="C101" s="9">
        <f>IFERROR(__xludf.DUMMYFUNCTION("""COMPUTED_VALUE"""),5.0)</f>
        <v>5</v>
      </c>
      <c r="D101" s="9">
        <f>IFERROR(__xludf.DUMMYFUNCTION("""COMPUTED_VALUE"""),5.0)</f>
        <v>5</v>
      </c>
      <c r="E101" s="9">
        <f>IFERROR(__xludf.DUMMYFUNCTION("""COMPUTED_VALUE"""),3.0)</f>
        <v>3</v>
      </c>
      <c r="F101" s="9">
        <f t="shared" si="1"/>
        <v>4.5</v>
      </c>
      <c r="G101" s="9">
        <f t="shared" si="2"/>
        <v>18</v>
      </c>
    </row>
    <row r="102">
      <c r="A102" s="19"/>
      <c r="F102" s="7" t="s">
        <v>35</v>
      </c>
      <c r="G102" s="9">
        <f>SUM(G1:G101)</f>
        <v>1616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2">
        <v>1.0</v>
      </c>
      <c r="C1" s="12">
        <v>2.0</v>
      </c>
      <c r="D1" s="12">
        <v>3.0</v>
      </c>
      <c r="E1" s="12" t="s">
        <v>33</v>
      </c>
      <c r="F1" s="12" t="s">
        <v>34</v>
      </c>
    </row>
    <row r="2">
      <c r="A2" s="14" t="str">
        <f>IFERROR(__xludf.DUMMYFUNCTION("IMPORTRANGE(""https://docs.google.com/spreadsheets/d/1lKPaQGUu6PjrJXf-ZQFt7O-rPfdo4cQGZ8e_vXaoXuM/edit?resourcekey#gid=725040286"",""RESPONSES!C2:C101"")"),"Kin Janel Diego An")</f>
        <v>Kin Janel Diego An</v>
      </c>
      <c r="B2" s="21">
        <v>2.0</v>
      </c>
      <c r="C2" s="21">
        <v>4.0</v>
      </c>
      <c r="D2" s="21">
        <v>1.0</v>
      </c>
      <c r="E2" s="9">
        <f t="shared" ref="E2:E101" si="1">AVERAGE(B2:D2)</f>
        <v>2.333333333</v>
      </c>
      <c r="F2" s="9">
        <f t="shared" ref="F2:F101" si="2">SUM(B2:D2)</f>
        <v>7</v>
      </c>
    </row>
    <row r="3">
      <c r="A3" s="14" t="str">
        <f>IFERROR(__xludf.DUMMYFUNCTION("""COMPUTED_VALUE"""),"Bea Jose")</f>
        <v>Bea Jose</v>
      </c>
      <c r="B3" s="21">
        <v>5.0</v>
      </c>
      <c r="C3" s="21">
        <v>5.0</v>
      </c>
      <c r="D3" s="21">
        <v>5.0</v>
      </c>
      <c r="E3" s="9">
        <f t="shared" si="1"/>
        <v>5</v>
      </c>
      <c r="F3" s="9">
        <f t="shared" si="2"/>
        <v>15</v>
      </c>
    </row>
    <row r="4">
      <c r="A4" s="14" t="str">
        <f>IFERROR(__xludf.DUMMYFUNCTION("""COMPUTED_VALUE"""),"Julia Nevares")</f>
        <v>Julia Nevares</v>
      </c>
      <c r="B4" s="21">
        <v>5.0</v>
      </c>
      <c r="C4" s="21">
        <v>5.0</v>
      </c>
      <c r="D4" s="21">
        <v>5.0</v>
      </c>
      <c r="E4" s="9">
        <f t="shared" si="1"/>
        <v>5</v>
      </c>
      <c r="F4" s="9">
        <f t="shared" si="2"/>
        <v>15</v>
      </c>
    </row>
    <row r="5">
      <c r="A5" s="14" t="str">
        <f>IFERROR(__xludf.DUMMYFUNCTION("""COMPUTED_VALUE"""),"Martin Ramos")</f>
        <v>Martin Ramos</v>
      </c>
      <c r="B5" s="21">
        <v>4.0</v>
      </c>
      <c r="C5" s="21">
        <v>4.0</v>
      </c>
      <c r="D5" s="21">
        <v>2.0</v>
      </c>
      <c r="E5" s="9">
        <f t="shared" si="1"/>
        <v>3.333333333</v>
      </c>
      <c r="F5" s="9">
        <f t="shared" si="2"/>
        <v>10</v>
      </c>
    </row>
    <row r="6">
      <c r="A6" s="14" t="str">
        <f>IFERROR(__xludf.DUMMYFUNCTION("""COMPUTED_VALUE"""),"Kirsten Segui")</f>
        <v>Kirsten Segui</v>
      </c>
      <c r="B6" s="21">
        <v>5.0</v>
      </c>
      <c r="C6" s="21">
        <v>5.0</v>
      </c>
      <c r="D6" s="21">
        <v>5.0</v>
      </c>
      <c r="E6" s="9">
        <f t="shared" si="1"/>
        <v>5</v>
      </c>
      <c r="F6" s="9">
        <f t="shared" si="2"/>
        <v>15</v>
      </c>
    </row>
    <row r="7">
      <c r="A7" s="14" t="str">
        <f>IFERROR(__xludf.DUMMYFUNCTION("""COMPUTED_VALUE"""),"Therese Paps")</f>
        <v>Therese Paps</v>
      </c>
      <c r="B7" s="21">
        <v>4.0</v>
      </c>
      <c r="C7" s="21">
        <v>5.0</v>
      </c>
      <c r="D7" s="21">
        <v>3.0</v>
      </c>
      <c r="E7" s="9">
        <f t="shared" si="1"/>
        <v>4</v>
      </c>
      <c r="F7" s="9">
        <f t="shared" si="2"/>
        <v>12</v>
      </c>
    </row>
    <row r="8">
      <c r="A8" s="14" t="str">
        <f>IFERROR(__xludf.DUMMYFUNCTION("""COMPUTED_VALUE"""),"Joaquin Alfonso R. Pelea")</f>
        <v>Joaquin Alfonso R. Pelea</v>
      </c>
      <c r="B8" s="21">
        <v>5.0</v>
      </c>
      <c r="C8" s="21">
        <v>5.0</v>
      </c>
      <c r="D8" s="21">
        <v>5.0</v>
      </c>
      <c r="E8" s="9">
        <f t="shared" si="1"/>
        <v>5</v>
      </c>
      <c r="F8" s="9">
        <f t="shared" si="2"/>
        <v>15</v>
      </c>
    </row>
    <row r="9">
      <c r="A9" s="14" t="str">
        <f>IFERROR(__xludf.DUMMYFUNCTION("""COMPUTED_VALUE"""),"Audrey Cabrera")</f>
        <v>Audrey Cabrera</v>
      </c>
      <c r="B9" s="21">
        <v>4.0</v>
      </c>
      <c r="C9" s="21">
        <v>5.0</v>
      </c>
      <c r="D9" s="21">
        <v>5.0</v>
      </c>
      <c r="E9" s="9">
        <f t="shared" si="1"/>
        <v>4.666666667</v>
      </c>
      <c r="F9" s="9">
        <f t="shared" si="2"/>
        <v>14</v>
      </c>
    </row>
    <row r="10">
      <c r="A10" s="14" t="str">
        <f>IFERROR(__xludf.DUMMYFUNCTION("""COMPUTED_VALUE"""),"Jino Villariba ")</f>
        <v>Jino Villariba </v>
      </c>
      <c r="B10" s="21">
        <v>4.0</v>
      </c>
      <c r="C10" s="21">
        <v>5.0</v>
      </c>
      <c r="D10" s="21">
        <v>4.0</v>
      </c>
      <c r="E10" s="9">
        <f t="shared" si="1"/>
        <v>4.333333333</v>
      </c>
      <c r="F10" s="9">
        <f t="shared" si="2"/>
        <v>13</v>
      </c>
    </row>
    <row r="11">
      <c r="A11" s="14" t="str">
        <f>IFERROR(__xludf.DUMMYFUNCTION("""COMPUTED_VALUE"""),"Therese Ybañez")</f>
        <v>Therese Ybañez</v>
      </c>
      <c r="B11" s="21">
        <v>4.0</v>
      </c>
      <c r="C11" s="21">
        <v>5.0</v>
      </c>
      <c r="D11" s="21">
        <v>4.0</v>
      </c>
      <c r="E11" s="9">
        <f t="shared" si="1"/>
        <v>4.333333333</v>
      </c>
      <c r="F11" s="9">
        <f t="shared" si="2"/>
        <v>13</v>
      </c>
    </row>
    <row r="12">
      <c r="A12" s="14" t="str">
        <f>IFERROR(__xludf.DUMMYFUNCTION("""COMPUTED_VALUE"""),"Tz")</f>
        <v>Tz</v>
      </c>
      <c r="B12" s="21">
        <v>4.0</v>
      </c>
      <c r="C12" s="21">
        <v>4.0</v>
      </c>
      <c r="D12" s="21">
        <v>4.0</v>
      </c>
      <c r="E12" s="9">
        <f t="shared" si="1"/>
        <v>4</v>
      </c>
      <c r="F12" s="9">
        <f t="shared" si="2"/>
        <v>12</v>
      </c>
    </row>
    <row r="13">
      <c r="A13" s="14" t="str">
        <f>IFERROR(__xludf.DUMMYFUNCTION("""COMPUTED_VALUE"""),"Justin Cortes")</f>
        <v>Justin Cortes</v>
      </c>
      <c r="B13" s="21">
        <v>5.0</v>
      </c>
      <c r="C13" s="21">
        <v>4.0</v>
      </c>
      <c r="D13" s="21">
        <v>4.0</v>
      </c>
      <c r="E13" s="9">
        <f t="shared" si="1"/>
        <v>4.333333333</v>
      </c>
      <c r="F13" s="9">
        <f t="shared" si="2"/>
        <v>13</v>
      </c>
    </row>
    <row r="14">
      <c r="A14" s="14" t="str">
        <f>IFERROR(__xludf.DUMMYFUNCTION("""COMPUTED_VALUE"""),"Jacob Reyes")</f>
        <v>Jacob Reyes</v>
      </c>
      <c r="B14" s="21">
        <v>5.0</v>
      </c>
      <c r="C14" s="21">
        <v>5.0</v>
      </c>
      <c r="D14" s="21">
        <v>4.0</v>
      </c>
      <c r="E14" s="9">
        <f t="shared" si="1"/>
        <v>4.666666667</v>
      </c>
      <c r="F14" s="9">
        <f t="shared" si="2"/>
        <v>14</v>
      </c>
    </row>
    <row r="15">
      <c r="A15" s="14" t="str">
        <f>IFERROR(__xludf.DUMMYFUNCTION("""COMPUTED_VALUE"""),"Sam Francisco ")</f>
        <v>Sam Francisco </v>
      </c>
      <c r="B15" s="21">
        <v>5.0</v>
      </c>
      <c r="C15" s="21">
        <v>5.0</v>
      </c>
      <c r="D15" s="21">
        <v>5.0</v>
      </c>
      <c r="E15" s="9">
        <f t="shared" si="1"/>
        <v>5</v>
      </c>
      <c r="F15" s="9">
        <f t="shared" si="2"/>
        <v>15</v>
      </c>
    </row>
    <row r="16">
      <c r="A16" s="14" t="str">
        <f>IFERROR(__xludf.DUMMYFUNCTION("""COMPUTED_VALUE"""),"Bea U")</f>
        <v>Bea U</v>
      </c>
      <c r="B16" s="21">
        <v>4.0</v>
      </c>
      <c r="C16" s="21">
        <v>5.0</v>
      </c>
      <c r="D16" s="21">
        <v>4.0</v>
      </c>
      <c r="E16" s="9">
        <f t="shared" si="1"/>
        <v>4.333333333</v>
      </c>
      <c r="F16" s="9">
        <f t="shared" si="2"/>
        <v>13</v>
      </c>
    </row>
    <row r="17">
      <c r="A17" s="14" t="str">
        <f>IFERROR(__xludf.DUMMYFUNCTION("""COMPUTED_VALUE"""),"Keith Yao")</f>
        <v>Keith Yao</v>
      </c>
      <c r="B17" s="21">
        <v>5.0</v>
      </c>
      <c r="C17" s="21">
        <v>5.0</v>
      </c>
      <c r="D17" s="21">
        <v>5.0</v>
      </c>
      <c r="E17" s="9">
        <f t="shared" si="1"/>
        <v>5</v>
      </c>
      <c r="F17" s="9">
        <f t="shared" si="2"/>
        <v>15</v>
      </c>
    </row>
    <row r="18">
      <c r="A18" s="14" t="str">
        <f>IFERROR(__xludf.DUMMYFUNCTION("""COMPUTED_VALUE"""),"Andrea Gajisan")</f>
        <v>Andrea Gajisan</v>
      </c>
      <c r="B18" s="21">
        <v>5.0</v>
      </c>
      <c r="C18" s="21">
        <v>4.0</v>
      </c>
      <c r="D18" s="21">
        <v>5.0</v>
      </c>
      <c r="E18" s="9">
        <f t="shared" si="1"/>
        <v>4.666666667</v>
      </c>
      <c r="F18" s="9">
        <f t="shared" si="2"/>
        <v>14</v>
      </c>
    </row>
    <row r="19">
      <c r="A19" s="14" t="str">
        <f>IFERROR(__xludf.DUMMYFUNCTION("""COMPUTED_VALUE"""),"LIND DANIELLE PORTES BILWAYEN")</f>
        <v>LIND DANIELLE PORTES BILWAYEN</v>
      </c>
      <c r="B19" s="21">
        <v>4.0</v>
      </c>
      <c r="C19" s="21">
        <v>5.0</v>
      </c>
      <c r="D19" s="21">
        <v>5.0</v>
      </c>
      <c r="E19" s="9">
        <f t="shared" si="1"/>
        <v>4.666666667</v>
      </c>
      <c r="F19" s="9">
        <f t="shared" si="2"/>
        <v>14</v>
      </c>
    </row>
    <row r="20">
      <c r="A20" s="14" t="str">
        <f>IFERROR(__xludf.DUMMYFUNCTION("""COMPUTED_VALUE"""),"Melissa M. Luzuriaga")</f>
        <v>Melissa M. Luzuriaga</v>
      </c>
      <c r="B20" s="21">
        <v>3.0</v>
      </c>
      <c r="C20" s="21">
        <v>4.0</v>
      </c>
      <c r="D20" s="21">
        <v>4.0</v>
      </c>
      <c r="E20" s="9">
        <f t="shared" si="1"/>
        <v>3.666666667</v>
      </c>
      <c r="F20" s="9">
        <f t="shared" si="2"/>
        <v>11</v>
      </c>
    </row>
    <row r="21">
      <c r="A21" s="14" t="str">
        <f>IFERROR(__xludf.DUMMYFUNCTION("""COMPUTED_VALUE"""),"Eddie Miyao")</f>
        <v>Eddie Miyao</v>
      </c>
      <c r="B21" s="21">
        <v>5.0</v>
      </c>
      <c r="C21" s="21">
        <v>5.0</v>
      </c>
      <c r="D21" s="21">
        <v>5.0</v>
      </c>
      <c r="E21" s="9">
        <f t="shared" si="1"/>
        <v>5</v>
      </c>
      <c r="F21" s="9">
        <f t="shared" si="2"/>
        <v>15</v>
      </c>
    </row>
    <row r="22">
      <c r="A22" s="14" t="str">
        <f>IFERROR(__xludf.DUMMYFUNCTION("""COMPUTED_VALUE"""),"ALAIZAH GAIL L. MATIAS")</f>
        <v>ALAIZAH GAIL L. MATIAS</v>
      </c>
      <c r="B22" s="21">
        <v>1.0</v>
      </c>
      <c r="C22" s="21">
        <v>1.0</v>
      </c>
      <c r="D22" s="21">
        <v>1.0</v>
      </c>
      <c r="E22" s="9">
        <f t="shared" si="1"/>
        <v>1</v>
      </c>
      <c r="F22" s="9">
        <f t="shared" si="2"/>
        <v>3</v>
      </c>
    </row>
    <row r="23">
      <c r="A23" s="14" t="str">
        <f>IFERROR(__xludf.DUMMYFUNCTION("""COMPUTED_VALUE"""),"Sophia Paynor")</f>
        <v>Sophia Paynor</v>
      </c>
      <c r="B23" s="21">
        <v>4.0</v>
      </c>
      <c r="C23" s="21">
        <v>3.0</v>
      </c>
      <c r="D23" s="21">
        <v>5.0</v>
      </c>
      <c r="E23" s="9">
        <f t="shared" si="1"/>
        <v>4</v>
      </c>
      <c r="F23" s="9">
        <f t="shared" si="2"/>
        <v>12</v>
      </c>
    </row>
    <row r="24">
      <c r="A24" s="14" t="str">
        <f>IFERROR(__xludf.DUMMYFUNCTION("""COMPUTED_VALUE"""),"Antonella P. Ventura")</f>
        <v>Antonella P. Ventura</v>
      </c>
      <c r="B24" s="21">
        <v>5.0</v>
      </c>
      <c r="C24" s="21">
        <v>5.0</v>
      </c>
      <c r="D24" s="21">
        <v>5.0</v>
      </c>
      <c r="E24" s="9">
        <f t="shared" si="1"/>
        <v>5</v>
      </c>
      <c r="F24" s="9">
        <f t="shared" si="2"/>
        <v>15</v>
      </c>
    </row>
    <row r="25">
      <c r="A25" s="14" t="str">
        <f>IFERROR(__xludf.DUMMYFUNCTION("""COMPUTED_VALUE"""),"Christian Tiu")</f>
        <v>Christian Tiu</v>
      </c>
      <c r="B25" s="21">
        <v>5.0</v>
      </c>
      <c r="C25" s="21">
        <v>5.0</v>
      </c>
      <c r="D25" s="21">
        <v>5.0</v>
      </c>
      <c r="E25" s="9">
        <f t="shared" si="1"/>
        <v>5</v>
      </c>
      <c r="F25" s="9">
        <f t="shared" si="2"/>
        <v>15</v>
      </c>
    </row>
    <row r="26">
      <c r="A26" s="14" t="str">
        <f>IFERROR(__xludf.DUMMYFUNCTION("""COMPUTED_VALUE"""),"Marie Angeli O. Rondilla")</f>
        <v>Marie Angeli O. Rondilla</v>
      </c>
      <c r="B26" s="21">
        <v>5.0</v>
      </c>
      <c r="C26" s="21">
        <v>5.0</v>
      </c>
      <c r="D26" s="21">
        <v>5.0</v>
      </c>
      <c r="E26" s="9">
        <f t="shared" si="1"/>
        <v>5</v>
      </c>
      <c r="F26" s="9">
        <f t="shared" si="2"/>
        <v>15</v>
      </c>
    </row>
    <row r="27">
      <c r="A27" s="14" t="str">
        <f>IFERROR(__xludf.DUMMYFUNCTION("""COMPUTED_VALUE"""),"Margaret Macasiray ")</f>
        <v>Margaret Macasiray </v>
      </c>
      <c r="B27" s="21">
        <v>5.0</v>
      </c>
      <c r="C27" s="21">
        <v>5.0</v>
      </c>
      <c r="D27" s="21">
        <v>5.0</v>
      </c>
      <c r="E27" s="9">
        <f t="shared" si="1"/>
        <v>5</v>
      </c>
      <c r="F27" s="9">
        <f t="shared" si="2"/>
        <v>15</v>
      </c>
    </row>
    <row r="28">
      <c r="A28" s="14" t="str">
        <f>IFERROR(__xludf.DUMMYFUNCTION("""COMPUTED_VALUE"""),"Leila Jasmine P. Gonzales")</f>
        <v>Leila Jasmine P. Gonzales</v>
      </c>
      <c r="B28" s="21">
        <v>4.0</v>
      </c>
      <c r="C28" s="21">
        <v>5.0</v>
      </c>
      <c r="D28" s="21">
        <v>4.0</v>
      </c>
      <c r="E28" s="9">
        <f t="shared" si="1"/>
        <v>4.333333333</v>
      </c>
      <c r="F28" s="9">
        <f t="shared" si="2"/>
        <v>13</v>
      </c>
    </row>
    <row r="29">
      <c r="A29" s="14" t="str">
        <f>IFERROR(__xludf.DUMMYFUNCTION("""COMPUTED_VALUE"""),"Mabel Villanueva")</f>
        <v>Mabel Villanueva</v>
      </c>
      <c r="B29" s="21">
        <v>5.0</v>
      </c>
      <c r="C29" s="21">
        <v>5.0</v>
      </c>
      <c r="D29" s="21">
        <v>5.0</v>
      </c>
      <c r="E29" s="9">
        <f t="shared" si="1"/>
        <v>5</v>
      </c>
      <c r="F29" s="9">
        <f t="shared" si="2"/>
        <v>15</v>
      </c>
    </row>
    <row r="30">
      <c r="A30" s="14" t="str">
        <f>IFERROR(__xludf.DUMMYFUNCTION("""COMPUTED_VALUE"""),"Joaquin Querido")</f>
        <v>Joaquin Querido</v>
      </c>
      <c r="B30" s="21">
        <v>5.0</v>
      </c>
      <c r="C30" s="21">
        <v>5.0</v>
      </c>
      <c r="D30" s="21">
        <v>5.0</v>
      </c>
      <c r="E30" s="9">
        <f t="shared" si="1"/>
        <v>5</v>
      </c>
      <c r="F30" s="9">
        <f t="shared" si="2"/>
        <v>15</v>
      </c>
    </row>
    <row r="31">
      <c r="A31" s="14" t="str">
        <f>IFERROR(__xludf.DUMMYFUNCTION("""COMPUTED_VALUE"""),"Gabrielle Belmonte")</f>
        <v>Gabrielle Belmonte</v>
      </c>
      <c r="B31" s="21">
        <v>4.0</v>
      </c>
      <c r="C31" s="21">
        <v>5.0</v>
      </c>
      <c r="D31" s="21">
        <v>5.0</v>
      </c>
      <c r="E31" s="9">
        <f t="shared" si="1"/>
        <v>4.666666667</v>
      </c>
      <c r="F31" s="9">
        <f t="shared" si="2"/>
        <v>14</v>
      </c>
    </row>
    <row r="32">
      <c r="A32" s="14" t="str">
        <f>IFERROR(__xludf.DUMMYFUNCTION("""COMPUTED_VALUE"""),"Skye")</f>
        <v>Skye</v>
      </c>
      <c r="B32" s="21">
        <v>5.0</v>
      </c>
      <c r="C32" s="21">
        <v>5.0</v>
      </c>
      <c r="D32" s="21">
        <v>5.0</v>
      </c>
      <c r="E32" s="9">
        <f t="shared" si="1"/>
        <v>5</v>
      </c>
      <c r="F32" s="9">
        <f t="shared" si="2"/>
        <v>15</v>
      </c>
    </row>
    <row r="33">
      <c r="A33" s="14" t="str">
        <f>IFERROR(__xludf.DUMMYFUNCTION("""COMPUTED_VALUE"""),"Joaquin de Dios")</f>
        <v>Joaquin de Dios</v>
      </c>
      <c r="B33" s="21">
        <v>4.0</v>
      </c>
      <c r="C33" s="21">
        <v>5.0</v>
      </c>
      <c r="D33" s="21">
        <v>5.0</v>
      </c>
      <c r="E33" s="9">
        <f t="shared" si="1"/>
        <v>4.666666667</v>
      </c>
      <c r="F33" s="9">
        <f t="shared" si="2"/>
        <v>14</v>
      </c>
    </row>
    <row r="34">
      <c r="A34" s="14" t="str">
        <f>IFERROR(__xludf.DUMMYFUNCTION("""COMPUTED_VALUE"""),"Alyanna Abear")</f>
        <v>Alyanna Abear</v>
      </c>
      <c r="B34" s="21">
        <v>3.0</v>
      </c>
      <c r="C34" s="21">
        <v>4.0</v>
      </c>
      <c r="D34" s="21">
        <v>4.0</v>
      </c>
      <c r="E34" s="9">
        <f t="shared" si="1"/>
        <v>3.666666667</v>
      </c>
      <c r="F34" s="9">
        <f t="shared" si="2"/>
        <v>11</v>
      </c>
    </row>
    <row r="35">
      <c r="A35" s="14" t="str">
        <f>IFERROR(__xludf.DUMMYFUNCTION("""COMPUTED_VALUE"""),"Rice Brion")</f>
        <v>Rice Brion</v>
      </c>
      <c r="B35" s="21">
        <v>5.0</v>
      </c>
      <c r="C35" s="21">
        <v>5.0</v>
      </c>
      <c r="D35" s="21">
        <v>5.0</v>
      </c>
      <c r="E35" s="9">
        <f t="shared" si="1"/>
        <v>5</v>
      </c>
      <c r="F35" s="9">
        <f t="shared" si="2"/>
        <v>15</v>
      </c>
    </row>
    <row r="36">
      <c r="A36" s="14" t="str">
        <f>IFERROR(__xludf.DUMMYFUNCTION("""COMPUTED_VALUE"""),"Jessa Tan")</f>
        <v>Jessa Tan</v>
      </c>
      <c r="B36" s="21">
        <v>4.0</v>
      </c>
      <c r="C36" s="21">
        <v>5.0</v>
      </c>
      <c r="D36" s="21">
        <v>4.0</v>
      </c>
      <c r="E36" s="9">
        <f t="shared" si="1"/>
        <v>4.333333333</v>
      </c>
      <c r="F36" s="9">
        <f t="shared" si="2"/>
        <v>13</v>
      </c>
    </row>
    <row r="37">
      <c r="A37" s="14" t="str">
        <f>IFERROR(__xludf.DUMMYFUNCTION("""COMPUTED_VALUE"""),"Alyssa Co")</f>
        <v>Alyssa Co</v>
      </c>
      <c r="B37" s="21">
        <v>4.0</v>
      </c>
      <c r="C37" s="21">
        <v>4.0</v>
      </c>
      <c r="D37" s="21">
        <v>4.0</v>
      </c>
      <c r="E37" s="9">
        <f t="shared" si="1"/>
        <v>4</v>
      </c>
      <c r="F37" s="9">
        <f t="shared" si="2"/>
        <v>12</v>
      </c>
    </row>
    <row r="38">
      <c r="A38" s="14" t="str">
        <f>IFERROR(__xludf.DUMMYFUNCTION("""COMPUTED_VALUE"""),"Kyrene Santos")</f>
        <v>Kyrene Santos</v>
      </c>
      <c r="B38" s="21">
        <v>5.0</v>
      </c>
      <c r="C38" s="21">
        <v>5.0</v>
      </c>
      <c r="D38" s="21">
        <v>5.0</v>
      </c>
      <c r="E38" s="9">
        <f t="shared" si="1"/>
        <v>5</v>
      </c>
      <c r="F38" s="9">
        <f t="shared" si="2"/>
        <v>15</v>
      </c>
    </row>
    <row r="39">
      <c r="A39" s="14" t="str">
        <f>IFERROR(__xludf.DUMMYFUNCTION("""COMPUTED_VALUE"""),"Grace Chan")</f>
        <v>Grace Chan</v>
      </c>
      <c r="B39" s="21">
        <v>5.0</v>
      </c>
      <c r="C39" s="21">
        <v>5.0</v>
      </c>
      <c r="D39" s="21">
        <v>5.0</v>
      </c>
      <c r="E39" s="9">
        <f t="shared" si="1"/>
        <v>5</v>
      </c>
      <c r="F39" s="9">
        <f t="shared" si="2"/>
        <v>15</v>
      </c>
    </row>
    <row r="40">
      <c r="A40" s="14" t="str">
        <f>IFERROR(__xludf.DUMMYFUNCTION("""COMPUTED_VALUE"""),"Beatrice Pangandian")</f>
        <v>Beatrice Pangandian</v>
      </c>
      <c r="B40" s="21">
        <v>5.0</v>
      </c>
      <c r="C40" s="21">
        <v>5.0</v>
      </c>
      <c r="D40" s="21">
        <v>5.0</v>
      </c>
      <c r="E40" s="9">
        <f t="shared" si="1"/>
        <v>5</v>
      </c>
      <c r="F40" s="9">
        <f t="shared" si="2"/>
        <v>15</v>
      </c>
    </row>
    <row r="41">
      <c r="A41" s="14" t="str">
        <f>IFERROR(__xludf.DUMMYFUNCTION("""COMPUTED_VALUE"""),"Beatrice Santillan")</f>
        <v>Beatrice Santillan</v>
      </c>
      <c r="B41" s="21">
        <v>5.0</v>
      </c>
      <c r="C41" s="21">
        <v>5.0</v>
      </c>
      <c r="D41" s="21">
        <v>5.0</v>
      </c>
      <c r="E41" s="9">
        <f t="shared" si="1"/>
        <v>5</v>
      </c>
      <c r="F41" s="9">
        <f t="shared" si="2"/>
        <v>15</v>
      </c>
    </row>
    <row r="42">
      <c r="A42" s="14" t="str">
        <f>IFERROR(__xludf.DUMMYFUNCTION("""COMPUTED_VALUE"""),"Mathieu Zeph Estacion ")</f>
        <v>Mathieu Zeph Estacion </v>
      </c>
      <c r="B42" s="21">
        <v>4.0</v>
      </c>
      <c r="C42" s="21">
        <v>4.0</v>
      </c>
      <c r="D42" s="21">
        <v>5.0</v>
      </c>
      <c r="E42" s="9">
        <f t="shared" si="1"/>
        <v>4.333333333</v>
      </c>
      <c r="F42" s="9">
        <f t="shared" si="2"/>
        <v>13</v>
      </c>
    </row>
    <row r="43">
      <c r="A43" s="14" t="str">
        <f>IFERROR(__xludf.DUMMYFUNCTION("""COMPUTED_VALUE"""),"Andrea Isaac")</f>
        <v>Andrea Isaac</v>
      </c>
      <c r="B43" s="21">
        <v>4.0</v>
      </c>
      <c r="C43" s="21">
        <v>4.0</v>
      </c>
      <c r="D43" s="21">
        <v>4.0</v>
      </c>
      <c r="E43" s="9">
        <f t="shared" si="1"/>
        <v>4</v>
      </c>
      <c r="F43" s="9">
        <f t="shared" si="2"/>
        <v>12</v>
      </c>
    </row>
    <row r="44">
      <c r="A44" s="14" t="str">
        <f>IFERROR(__xludf.DUMMYFUNCTION("""COMPUTED_VALUE"""),"Martha Olanday ")</f>
        <v>Martha Olanday </v>
      </c>
      <c r="B44" s="21">
        <v>4.0</v>
      </c>
      <c r="C44" s="21">
        <v>3.0</v>
      </c>
      <c r="D44" s="21">
        <v>4.0</v>
      </c>
      <c r="E44" s="9">
        <f t="shared" si="1"/>
        <v>3.666666667</v>
      </c>
      <c r="F44" s="9">
        <f t="shared" si="2"/>
        <v>11</v>
      </c>
    </row>
    <row r="45">
      <c r="A45" s="14" t="str">
        <f>IFERROR(__xludf.DUMMYFUNCTION("""COMPUTED_VALUE"""),"Jeimarson Politico")</f>
        <v>Jeimarson Politico</v>
      </c>
      <c r="B45" s="21">
        <v>4.0</v>
      </c>
      <c r="C45" s="21">
        <v>4.0</v>
      </c>
      <c r="D45" s="21">
        <v>4.0</v>
      </c>
      <c r="E45" s="9">
        <f t="shared" si="1"/>
        <v>4</v>
      </c>
      <c r="F45" s="9">
        <f t="shared" si="2"/>
        <v>12</v>
      </c>
    </row>
    <row r="46">
      <c r="A46" s="14" t="str">
        <f>IFERROR(__xludf.DUMMYFUNCTION("""COMPUTED_VALUE"""),"Sophia Ong :3")</f>
        <v>Sophia Ong :3</v>
      </c>
      <c r="B46" s="21">
        <v>5.0</v>
      </c>
      <c r="C46" s="21">
        <v>5.0</v>
      </c>
      <c r="D46" s="21">
        <v>4.0</v>
      </c>
      <c r="E46" s="9">
        <f t="shared" si="1"/>
        <v>4.666666667</v>
      </c>
      <c r="F46" s="9">
        <f t="shared" si="2"/>
        <v>14</v>
      </c>
    </row>
    <row r="47">
      <c r="A47" s="14" t="str">
        <f>IFERROR(__xludf.DUMMYFUNCTION("""COMPUTED_VALUE"""),"Ashley Cruz")</f>
        <v>Ashley Cruz</v>
      </c>
      <c r="B47" s="21">
        <v>5.0</v>
      </c>
      <c r="C47" s="21">
        <v>5.0</v>
      </c>
      <c r="D47" s="21">
        <v>4.0</v>
      </c>
      <c r="E47" s="9">
        <f t="shared" si="1"/>
        <v>4.666666667</v>
      </c>
      <c r="F47" s="9">
        <f t="shared" si="2"/>
        <v>14</v>
      </c>
    </row>
    <row r="48">
      <c r="A48" s="14" t="str">
        <f>IFERROR(__xludf.DUMMYFUNCTION("""COMPUTED_VALUE"""),"Hillary Regalado")</f>
        <v>Hillary Regalado</v>
      </c>
      <c r="B48" s="21">
        <v>2.0</v>
      </c>
      <c r="C48" s="21">
        <v>4.0</v>
      </c>
      <c r="D48" s="21">
        <v>4.0</v>
      </c>
      <c r="E48" s="9">
        <f t="shared" si="1"/>
        <v>3.333333333</v>
      </c>
      <c r="F48" s="9">
        <f t="shared" si="2"/>
        <v>10</v>
      </c>
    </row>
    <row r="49">
      <c r="A49" s="14" t="str">
        <f>IFERROR(__xludf.DUMMYFUNCTION("""COMPUTED_VALUE"""),"Rai Ledda")</f>
        <v>Rai Ledda</v>
      </c>
      <c r="B49" s="21">
        <v>4.0</v>
      </c>
      <c r="C49" s="21">
        <v>4.0</v>
      </c>
      <c r="D49" s="21">
        <v>4.0</v>
      </c>
      <c r="E49" s="9">
        <f t="shared" si="1"/>
        <v>4</v>
      </c>
      <c r="F49" s="9">
        <f t="shared" si="2"/>
        <v>12</v>
      </c>
    </row>
    <row r="50">
      <c r="A50" s="14" t="str">
        <f>IFERROR(__xludf.DUMMYFUNCTION("""COMPUTED_VALUE"""),"Jeanella P Mangaluz ")</f>
        <v>Jeanella P Mangaluz </v>
      </c>
      <c r="B50" s="21">
        <v>4.0</v>
      </c>
      <c r="C50" s="21">
        <v>4.0</v>
      </c>
      <c r="D50" s="21">
        <v>4.0</v>
      </c>
      <c r="E50" s="9">
        <f t="shared" si="1"/>
        <v>4</v>
      </c>
      <c r="F50" s="9">
        <f t="shared" si="2"/>
        <v>12</v>
      </c>
    </row>
    <row r="51">
      <c r="A51" s="14" t="str">
        <f>IFERROR(__xludf.DUMMYFUNCTION("""COMPUTED_VALUE"""),"Mariana Gardoce")</f>
        <v>Mariana Gardoce</v>
      </c>
      <c r="B51" s="21">
        <v>5.0</v>
      </c>
      <c r="C51" s="21">
        <v>5.0</v>
      </c>
      <c r="D51" s="21">
        <v>5.0</v>
      </c>
      <c r="E51" s="9">
        <f t="shared" si="1"/>
        <v>5</v>
      </c>
      <c r="F51" s="9">
        <f t="shared" si="2"/>
        <v>15</v>
      </c>
    </row>
    <row r="52">
      <c r="A52" s="14" t="str">
        <f>IFERROR(__xludf.DUMMYFUNCTION("""COMPUTED_VALUE"""),"Erin Ambulo")</f>
        <v>Erin Ambulo</v>
      </c>
      <c r="B52" s="21">
        <v>5.0</v>
      </c>
      <c r="C52" s="21">
        <v>5.0</v>
      </c>
      <c r="D52" s="21">
        <v>5.0</v>
      </c>
      <c r="E52" s="9">
        <f t="shared" si="1"/>
        <v>5</v>
      </c>
      <c r="F52" s="9">
        <f t="shared" si="2"/>
        <v>15</v>
      </c>
    </row>
    <row r="53">
      <c r="A53" s="19" t="str">
        <f>IFERROR(__xludf.DUMMYFUNCTION("""COMPUTED_VALUE"""),"Rosemarie Sy")</f>
        <v>Rosemarie Sy</v>
      </c>
      <c r="B53" s="21">
        <v>5.0</v>
      </c>
      <c r="C53" s="21">
        <v>5.0</v>
      </c>
      <c r="D53" s="21">
        <v>4.0</v>
      </c>
      <c r="E53" s="9">
        <f t="shared" si="1"/>
        <v>4.666666667</v>
      </c>
      <c r="F53" s="9">
        <f t="shared" si="2"/>
        <v>14</v>
      </c>
    </row>
    <row r="54">
      <c r="A54" s="19" t="str">
        <f>IFERROR(__xludf.DUMMYFUNCTION("""COMPUTED_VALUE"""),"Andie")</f>
        <v>Andie</v>
      </c>
      <c r="B54" s="21">
        <v>5.0</v>
      </c>
      <c r="C54" s="21">
        <v>5.0</v>
      </c>
      <c r="D54" s="21">
        <v>5.0</v>
      </c>
      <c r="E54" s="9">
        <f t="shared" si="1"/>
        <v>5</v>
      </c>
      <c r="F54" s="9">
        <f t="shared" si="2"/>
        <v>15</v>
      </c>
    </row>
    <row r="55">
      <c r="A55" s="19" t="str">
        <f>IFERROR(__xludf.DUMMYFUNCTION("""COMPUTED_VALUE"""),"Leslie Joy Gutierrez")</f>
        <v>Leslie Joy Gutierrez</v>
      </c>
      <c r="B55" s="21">
        <v>4.0</v>
      </c>
      <c r="C55" s="21">
        <v>5.0</v>
      </c>
      <c r="D55" s="21">
        <v>5.0</v>
      </c>
      <c r="E55" s="9">
        <f t="shared" si="1"/>
        <v>4.666666667</v>
      </c>
      <c r="F55" s="9">
        <f t="shared" si="2"/>
        <v>14</v>
      </c>
    </row>
    <row r="56">
      <c r="A56" s="19" t="str">
        <f>IFERROR(__xludf.DUMMYFUNCTION("""COMPUTED_VALUE"""),"Stephen Sison")</f>
        <v>Stephen Sison</v>
      </c>
      <c r="B56" s="21">
        <v>5.0</v>
      </c>
      <c r="C56" s="21">
        <v>4.0</v>
      </c>
      <c r="D56" s="21">
        <v>5.0</v>
      </c>
      <c r="E56" s="9">
        <f t="shared" si="1"/>
        <v>4.666666667</v>
      </c>
      <c r="F56" s="9">
        <f t="shared" si="2"/>
        <v>14</v>
      </c>
    </row>
    <row r="57">
      <c r="A57" s="19" t="str">
        <f>IFERROR(__xludf.DUMMYFUNCTION("""COMPUTED_VALUE"""),"Creesian Skeen Villaruel")</f>
        <v>Creesian Skeen Villaruel</v>
      </c>
      <c r="B57" s="21">
        <v>5.0</v>
      </c>
      <c r="C57" s="21">
        <v>5.0</v>
      </c>
      <c r="D57" s="21">
        <v>5.0</v>
      </c>
      <c r="E57" s="9">
        <f t="shared" si="1"/>
        <v>5</v>
      </c>
      <c r="F57" s="9">
        <f t="shared" si="2"/>
        <v>15</v>
      </c>
    </row>
    <row r="58">
      <c r="A58" s="19" t="str">
        <f>IFERROR(__xludf.DUMMYFUNCTION("""COMPUTED_VALUE"""),"Emilio Anton T. Bello")</f>
        <v>Emilio Anton T. Bello</v>
      </c>
      <c r="B58" s="21">
        <v>5.0</v>
      </c>
      <c r="C58" s="21">
        <v>5.0</v>
      </c>
      <c r="D58" s="21">
        <v>4.0</v>
      </c>
      <c r="E58" s="9">
        <f t="shared" si="1"/>
        <v>4.666666667</v>
      </c>
      <c r="F58" s="9">
        <f t="shared" si="2"/>
        <v>14</v>
      </c>
    </row>
    <row r="59">
      <c r="A59" s="19" t="str">
        <f>IFERROR(__xludf.DUMMYFUNCTION("""COMPUTED_VALUE"""),"Julia Badiola")</f>
        <v>Julia Badiola</v>
      </c>
      <c r="B59" s="21">
        <v>5.0</v>
      </c>
      <c r="C59" s="21">
        <v>5.0</v>
      </c>
      <c r="D59" s="21">
        <v>5.0</v>
      </c>
      <c r="E59" s="9">
        <f t="shared" si="1"/>
        <v>5</v>
      </c>
      <c r="F59" s="9">
        <f t="shared" si="2"/>
        <v>15</v>
      </c>
    </row>
    <row r="60">
      <c r="A60" s="19" t="str">
        <f>IFERROR(__xludf.DUMMYFUNCTION("""COMPUTED_VALUE"""),"Ella Sario")</f>
        <v>Ella Sario</v>
      </c>
      <c r="B60" s="21">
        <v>5.0</v>
      </c>
      <c r="C60" s="21">
        <v>5.0</v>
      </c>
      <c r="D60" s="21">
        <v>4.0</v>
      </c>
      <c r="E60" s="9">
        <f t="shared" si="1"/>
        <v>4.666666667</v>
      </c>
      <c r="F60" s="9">
        <f t="shared" si="2"/>
        <v>14</v>
      </c>
    </row>
    <row r="61">
      <c r="A61" s="19" t="str">
        <f>IFERROR(__xludf.DUMMYFUNCTION("""COMPUTED_VALUE"""),"Dana Salvador")</f>
        <v>Dana Salvador</v>
      </c>
      <c r="B61" s="21">
        <v>5.0</v>
      </c>
      <c r="C61" s="21">
        <v>5.0</v>
      </c>
      <c r="D61" s="21">
        <v>5.0</v>
      </c>
      <c r="E61" s="9">
        <f t="shared" si="1"/>
        <v>5</v>
      </c>
      <c r="F61" s="9">
        <f t="shared" si="2"/>
        <v>15</v>
      </c>
    </row>
    <row r="62">
      <c r="A62" s="19" t="str">
        <f>IFERROR(__xludf.DUMMYFUNCTION("""COMPUTED_VALUE"""),"Melissa Togle")</f>
        <v>Melissa Togle</v>
      </c>
      <c r="B62" s="21">
        <v>5.0</v>
      </c>
      <c r="C62" s="21">
        <v>5.0</v>
      </c>
      <c r="D62" s="21">
        <v>4.0</v>
      </c>
      <c r="E62" s="9">
        <f t="shared" si="1"/>
        <v>4.666666667</v>
      </c>
      <c r="F62" s="9">
        <f t="shared" si="2"/>
        <v>14</v>
      </c>
    </row>
    <row r="63">
      <c r="A63" s="19" t="str">
        <f>IFERROR(__xludf.DUMMYFUNCTION("""COMPUTED_VALUE"""),"Trisha")</f>
        <v>Trisha</v>
      </c>
      <c r="B63" s="21">
        <v>5.0</v>
      </c>
      <c r="C63" s="21">
        <v>3.0</v>
      </c>
      <c r="D63" s="21">
        <v>5.0</v>
      </c>
      <c r="E63" s="9">
        <f t="shared" si="1"/>
        <v>4.333333333</v>
      </c>
      <c r="F63" s="9">
        <f t="shared" si="2"/>
        <v>13</v>
      </c>
    </row>
    <row r="64">
      <c r="A64" s="19" t="str">
        <f>IFERROR(__xludf.DUMMYFUNCTION("""COMPUTED_VALUE"""),"Jerry Jerald")</f>
        <v>Jerry Jerald</v>
      </c>
      <c r="B64" s="21">
        <v>5.0</v>
      </c>
      <c r="C64" s="21">
        <v>5.0</v>
      </c>
      <c r="D64" s="21">
        <v>5.0</v>
      </c>
      <c r="E64" s="9">
        <f t="shared" si="1"/>
        <v>5</v>
      </c>
      <c r="F64" s="9">
        <f t="shared" si="2"/>
        <v>15</v>
      </c>
    </row>
    <row r="65">
      <c r="A65" s="19" t="str">
        <f>IFERROR(__xludf.DUMMYFUNCTION("""COMPUTED_VALUE"""),"Pierre Matthews Delos reyes ")</f>
        <v>Pierre Matthews Delos reyes </v>
      </c>
      <c r="B65" s="21">
        <v>4.0</v>
      </c>
      <c r="C65" s="21">
        <v>4.0</v>
      </c>
      <c r="D65" s="21">
        <v>5.0</v>
      </c>
      <c r="E65" s="9">
        <f t="shared" si="1"/>
        <v>4.333333333</v>
      </c>
      <c r="F65" s="9">
        <f t="shared" si="2"/>
        <v>13</v>
      </c>
    </row>
    <row r="66">
      <c r="A66" s="19" t="str">
        <f>IFERROR(__xludf.DUMMYFUNCTION("""COMPUTED_VALUE"""),"Ivan Murray D Solimen")</f>
        <v>Ivan Murray D Solimen</v>
      </c>
      <c r="B66" s="21">
        <f>IFERROR(__xludf.DUMMYFUNCTION("IMPORTRANGE(""https://docs.google.com/spreadsheets/d/1lKPaQGUu6PjrJXf-ZQFt7O-rPfdo4cQGZ8e_vXaoXuM/edit?resourcekey#gid=725040286"",""RESPONSES!AY66:AY101"")"),3.0)</f>
        <v>3</v>
      </c>
      <c r="C66" s="21">
        <f>IFERROR(__xludf.DUMMYFUNCTION("IMPORTRANGE(""https://docs.google.com/spreadsheets/d/1lKPaQGUu6PjrJXf-ZQFt7O-rPfdo4cQGZ8e_vXaoXuM/edit?resourcekey#gid=725040286"",""RESPONSES!AZ66:AZ101"")"),4.0)</f>
        <v>4</v>
      </c>
      <c r="D66" s="21">
        <f>IFERROR(__xludf.DUMMYFUNCTION("IMPORTRANGE(""https://docs.google.com/spreadsheets/d/1lKPaQGUu6PjrJXf-ZQFt7O-rPfdo4cQGZ8e_vXaoXuM/edit?resourcekey#gid=725040286"",""RESPONSES!BA66:BA101"")"),5.0)</f>
        <v>5</v>
      </c>
      <c r="E66" s="9">
        <f t="shared" si="1"/>
        <v>4</v>
      </c>
      <c r="F66" s="9">
        <f t="shared" si="2"/>
        <v>12</v>
      </c>
    </row>
    <row r="67">
      <c r="A67" s="19" t="str">
        <f>IFERROR(__xludf.DUMMYFUNCTION("""COMPUTED_VALUE"""),"Jazzmin Maranan")</f>
        <v>Jazzmin Maranan</v>
      </c>
      <c r="B67" s="9">
        <f>IFERROR(__xludf.DUMMYFUNCTION("""COMPUTED_VALUE"""),3.0)</f>
        <v>3</v>
      </c>
      <c r="C67" s="9">
        <f>IFERROR(__xludf.DUMMYFUNCTION("""COMPUTED_VALUE"""),5.0)</f>
        <v>5</v>
      </c>
      <c r="D67" s="9">
        <f>IFERROR(__xludf.DUMMYFUNCTION("""COMPUTED_VALUE"""),4.0)</f>
        <v>4</v>
      </c>
      <c r="E67" s="9">
        <f t="shared" si="1"/>
        <v>4</v>
      </c>
      <c r="F67" s="9">
        <f t="shared" si="2"/>
        <v>12</v>
      </c>
    </row>
    <row r="68">
      <c r="A68" s="19" t="str">
        <f>IFERROR(__xludf.DUMMYFUNCTION("""COMPUTED_VALUE"""),"Tom ")</f>
        <v>Tom </v>
      </c>
      <c r="B68" s="9">
        <f>IFERROR(__xludf.DUMMYFUNCTION("""COMPUTED_VALUE"""),2.0)</f>
        <v>2</v>
      </c>
      <c r="C68" s="9">
        <f>IFERROR(__xludf.DUMMYFUNCTION("""COMPUTED_VALUE"""),3.0)</f>
        <v>3</v>
      </c>
      <c r="D68" s="9">
        <f>IFERROR(__xludf.DUMMYFUNCTION("""COMPUTED_VALUE"""),3.0)</f>
        <v>3</v>
      </c>
      <c r="E68" s="9">
        <f t="shared" si="1"/>
        <v>2.666666667</v>
      </c>
      <c r="F68" s="9">
        <f t="shared" si="2"/>
        <v>8</v>
      </c>
    </row>
    <row r="69">
      <c r="A69" s="19" t="str">
        <f>IFERROR(__xludf.DUMMYFUNCTION("""COMPUTED_VALUE"""),"Donamae Valdez")</f>
        <v>Donamae Valdez</v>
      </c>
      <c r="B69" s="9">
        <f>IFERROR(__xludf.DUMMYFUNCTION("""COMPUTED_VALUE"""),3.0)</f>
        <v>3</v>
      </c>
      <c r="C69" s="9">
        <f>IFERROR(__xludf.DUMMYFUNCTION("""COMPUTED_VALUE"""),4.0)</f>
        <v>4</v>
      </c>
      <c r="D69" s="9">
        <f>IFERROR(__xludf.DUMMYFUNCTION("""COMPUTED_VALUE"""),3.0)</f>
        <v>3</v>
      </c>
      <c r="E69" s="9">
        <f t="shared" si="1"/>
        <v>3.333333333</v>
      </c>
      <c r="F69" s="9">
        <f t="shared" si="2"/>
        <v>10</v>
      </c>
    </row>
    <row r="70">
      <c r="A70" s="19" t="str">
        <f>IFERROR(__xludf.DUMMYFUNCTION("""COMPUTED_VALUE"""),"Amber Garma")</f>
        <v>Amber Garma</v>
      </c>
      <c r="B70" s="9">
        <f>IFERROR(__xludf.DUMMYFUNCTION("""COMPUTED_VALUE"""),4.0)</f>
        <v>4</v>
      </c>
      <c r="C70" s="9">
        <f>IFERROR(__xludf.DUMMYFUNCTION("""COMPUTED_VALUE"""),5.0)</f>
        <v>5</v>
      </c>
      <c r="D70" s="9">
        <f>IFERROR(__xludf.DUMMYFUNCTION("""COMPUTED_VALUE"""),4.0)</f>
        <v>4</v>
      </c>
      <c r="E70" s="9">
        <f t="shared" si="1"/>
        <v>4.333333333</v>
      </c>
      <c r="F70" s="9">
        <f t="shared" si="2"/>
        <v>13</v>
      </c>
    </row>
    <row r="71">
      <c r="A71" s="19" t="str">
        <f>IFERROR(__xludf.DUMMYFUNCTION("""COMPUTED_VALUE"""),"Faith")</f>
        <v>Faith</v>
      </c>
      <c r="B71" s="9">
        <f>IFERROR(__xludf.DUMMYFUNCTION("""COMPUTED_VALUE"""),4.0)</f>
        <v>4</v>
      </c>
      <c r="C71" s="9">
        <f>IFERROR(__xludf.DUMMYFUNCTION("""COMPUTED_VALUE"""),4.0)</f>
        <v>4</v>
      </c>
      <c r="D71" s="9">
        <f>IFERROR(__xludf.DUMMYFUNCTION("""COMPUTED_VALUE"""),4.0)</f>
        <v>4</v>
      </c>
      <c r="E71" s="9">
        <f t="shared" si="1"/>
        <v>4</v>
      </c>
      <c r="F71" s="9">
        <f t="shared" si="2"/>
        <v>12</v>
      </c>
    </row>
    <row r="72">
      <c r="A72" s="19" t="str">
        <f>IFERROR(__xludf.DUMMYFUNCTION("""COMPUTED_VALUE"""),"Jacob Tambunting")</f>
        <v>Jacob Tambunting</v>
      </c>
      <c r="B72" s="9">
        <f>IFERROR(__xludf.DUMMYFUNCTION("""COMPUTED_VALUE"""),5.0)</f>
        <v>5</v>
      </c>
      <c r="C72" s="9">
        <f>IFERROR(__xludf.DUMMYFUNCTION("""COMPUTED_VALUE"""),5.0)</f>
        <v>5</v>
      </c>
      <c r="D72" s="9">
        <f>IFERROR(__xludf.DUMMYFUNCTION("""COMPUTED_VALUE"""),5.0)</f>
        <v>5</v>
      </c>
      <c r="E72" s="9">
        <f t="shared" si="1"/>
        <v>5</v>
      </c>
      <c r="F72" s="9">
        <f t="shared" si="2"/>
        <v>15</v>
      </c>
    </row>
    <row r="73">
      <c r="A73" s="19" t="str">
        <f>IFERROR(__xludf.DUMMYFUNCTION("""COMPUTED_VALUE"""),"Robee Ng")</f>
        <v>Robee Ng</v>
      </c>
      <c r="B73" s="9">
        <f>IFERROR(__xludf.DUMMYFUNCTION("""COMPUTED_VALUE"""),5.0)</f>
        <v>5</v>
      </c>
      <c r="C73" s="9">
        <f>IFERROR(__xludf.DUMMYFUNCTION("""COMPUTED_VALUE"""),4.0)</f>
        <v>4</v>
      </c>
      <c r="D73" s="9">
        <f>IFERROR(__xludf.DUMMYFUNCTION("""COMPUTED_VALUE"""),4.0)</f>
        <v>4</v>
      </c>
      <c r="E73" s="9">
        <f t="shared" si="1"/>
        <v>4.333333333</v>
      </c>
      <c r="F73" s="9">
        <f t="shared" si="2"/>
        <v>13</v>
      </c>
    </row>
    <row r="74">
      <c r="A74" s="19" t="str">
        <f>IFERROR(__xludf.DUMMYFUNCTION("""COMPUTED_VALUE"""),"Juan Aruego")</f>
        <v>Juan Aruego</v>
      </c>
      <c r="B74" s="9">
        <f>IFERROR(__xludf.DUMMYFUNCTION("""COMPUTED_VALUE"""),5.0)</f>
        <v>5</v>
      </c>
      <c r="C74" s="9">
        <f>IFERROR(__xludf.DUMMYFUNCTION("""COMPUTED_VALUE"""),5.0)</f>
        <v>5</v>
      </c>
      <c r="D74" s="9">
        <f>IFERROR(__xludf.DUMMYFUNCTION("""COMPUTED_VALUE"""),5.0)</f>
        <v>5</v>
      </c>
      <c r="E74" s="9">
        <f t="shared" si="1"/>
        <v>5</v>
      </c>
      <c r="F74" s="9">
        <f t="shared" si="2"/>
        <v>15</v>
      </c>
    </row>
    <row r="75">
      <c r="A75" s="19" t="str">
        <f>IFERROR(__xludf.DUMMYFUNCTION("""COMPUTED_VALUE"""),"Jhaztyn Garcia")</f>
        <v>Jhaztyn Garcia</v>
      </c>
      <c r="B75" s="9">
        <f>IFERROR(__xludf.DUMMYFUNCTION("""COMPUTED_VALUE"""),5.0)</f>
        <v>5</v>
      </c>
      <c r="C75" s="9">
        <f>IFERROR(__xludf.DUMMYFUNCTION("""COMPUTED_VALUE"""),4.0)</f>
        <v>4</v>
      </c>
      <c r="D75" s="9">
        <f>IFERROR(__xludf.DUMMYFUNCTION("""COMPUTED_VALUE"""),5.0)</f>
        <v>5</v>
      </c>
      <c r="E75" s="9">
        <f t="shared" si="1"/>
        <v>4.666666667</v>
      </c>
      <c r="F75" s="9">
        <f t="shared" si="2"/>
        <v>14</v>
      </c>
    </row>
    <row r="76">
      <c r="A76" s="19" t="str">
        <f>IFERROR(__xludf.DUMMYFUNCTION("""COMPUTED_VALUE"""),"Alissa Evangelista ")</f>
        <v>Alissa Evangelista </v>
      </c>
      <c r="B76" s="9">
        <f>IFERROR(__xludf.DUMMYFUNCTION("""COMPUTED_VALUE"""),5.0)</f>
        <v>5</v>
      </c>
      <c r="C76" s="9">
        <f>IFERROR(__xludf.DUMMYFUNCTION("""COMPUTED_VALUE"""),5.0)</f>
        <v>5</v>
      </c>
      <c r="D76" s="9">
        <f>IFERROR(__xludf.DUMMYFUNCTION("""COMPUTED_VALUE"""),5.0)</f>
        <v>5</v>
      </c>
      <c r="E76" s="9">
        <f t="shared" si="1"/>
        <v>5</v>
      </c>
      <c r="F76" s="9">
        <f t="shared" si="2"/>
        <v>15</v>
      </c>
    </row>
    <row r="77">
      <c r="A77" s="19" t="str">
        <f>IFERROR(__xludf.DUMMYFUNCTION("""COMPUTED_VALUE"""),"Eliane Santos")</f>
        <v>Eliane Santos</v>
      </c>
      <c r="B77" s="9">
        <f>IFERROR(__xludf.DUMMYFUNCTION("""COMPUTED_VALUE"""),3.0)</f>
        <v>3</v>
      </c>
      <c r="C77" s="9">
        <f>IFERROR(__xludf.DUMMYFUNCTION("""COMPUTED_VALUE"""),3.0)</f>
        <v>3</v>
      </c>
      <c r="D77" s="9">
        <f>IFERROR(__xludf.DUMMYFUNCTION("""COMPUTED_VALUE"""),3.0)</f>
        <v>3</v>
      </c>
      <c r="E77" s="9">
        <f t="shared" si="1"/>
        <v>3</v>
      </c>
      <c r="F77" s="9">
        <f t="shared" si="2"/>
        <v>9</v>
      </c>
    </row>
    <row r="78">
      <c r="A78" s="19" t="str">
        <f>IFERROR(__xludf.DUMMYFUNCTION("""COMPUTED_VALUE"""),"Ria Querido")</f>
        <v>Ria Querido</v>
      </c>
      <c r="B78" s="9">
        <f>IFERROR(__xludf.DUMMYFUNCTION("""COMPUTED_VALUE"""),5.0)</f>
        <v>5</v>
      </c>
      <c r="C78" s="9">
        <f>IFERROR(__xludf.DUMMYFUNCTION("""COMPUTED_VALUE"""),5.0)</f>
        <v>5</v>
      </c>
      <c r="D78" s="9">
        <f>IFERROR(__xludf.DUMMYFUNCTION("""COMPUTED_VALUE"""),5.0)</f>
        <v>5</v>
      </c>
      <c r="E78" s="9">
        <f t="shared" si="1"/>
        <v>5</v>
      </c>
      <c r="F78" s="9">
        <f t="shared" si="2"/>
        <v>15</v>
      </c>
    </row>
    <row r="79">
      <c r="A79" s="19" t="str">
        <f>IFERROR(__xludf.DUMMYFUNCTION("""COMPUTED_VALUE"""),"Ryanna Syvel Esteves")</f>
        <v>Ryanna Syvel Esteves</v>
      </c>
      <c r="B79" s="9">
        <f>IFERROR(__xludf.DUMMYFUNCTION("""COMPUTED_VALUE"""),5.0)</f>
        <v>5</v>
      </c>
      <c r="C79" s="9">
        <f>IFERROR(__xludf.DUMMYFUNCTION("""COMPUTED_VALUE"""),5.0)</f>
        <v>5</v>
      </c>
      <c r="D79" s="9">
        <f>IFERROR(__xludf.DUMMYFUNCTION("""COMPUTED_VALUE"""),5.0)</f>
        <v>5</v>
      </c>
      <c r="E79" s="9">
        <f t="shared" si="1"/>
        <v>5</v>
      </c>
      <c r="F79" s="9">
        <f t="shared" si="2"/>
        <v>15</v>
      </c>
    </row>
    <row r="80">
      <c r="A80" s="19" t="str">
        <f>IFERROR(__xludf.DUMMYFUNCTION("""COMPUTED_VALUE"""),"Mellah Oandasan ")</f>
        <v>Mellah Oandasan </v>
      </c>
      <c r="B80" s="9">
        <f>IFERROR(__xludf.DUMMYFUNCTION("""COMPUTED_VALUE"""),5.0)</f>
        <v>5</v>
      </c>
      <c r="C80" s="9">
        <f>IFERROR(__xludf.DUMMYFUNCTION("""COMPUTED_VALUE"""),5.0)</f>
        <v>5</v>
      </c>
      <c r="D80" s="9">
        <f>IFERROR(__xludf.DUMMYFUNCTION("""COMPUTED_VALUE"""),4.0)</f>
        <v>4</v>
      </c>
      <c r="E80" s="9">
        <f t="shared" si="1"/>
        <v>4.666666667</v>
      </c>
      <c r="F80" s="9">
        <f t="shared" si="2"/>
        <v>14</v>
      </c>
    </row>
    <row r="81">
      <c r="A81" s="19" t="str">
        <f>IFERROR(__xludf.DUMMYFUNCTION("""COMPUTED_VALUE"""),"Antoinette")</f>
        <v>Antoinette</v>
      </c>
      <c r="B81" s="9">
        <f>IFERROR(__xludf.DUMMYFUNCTION("""COMPUTED_VALUE"""),4.0)</f>
        <v>4</v>
      </c>
      <c r="C81" s="9">
        <f>IFERROR(__xludf.DUMMYFUNCTION("""COMPUTED_VALUE"""),5.0)</f>
        <v>5</v>
      </c>
      <c r="D81" s="9">
        <f>IFERROR(__xludf.DUMMYFUNCTION("""COMPUTED_VALUE"""),4.0)</f>
        <v>4</v>
      </c>
      <c r="E81" s="9">
        <f t="shared" si="1"/>
        <v>4.333333333</v>
      </c>
      <c r="F81" s="9">
        <f t="shared" si="2"/>
        <v>13</v>
      </c>
    </row>
    <row r="82">
      <c r="A82" s="19" t="str">
        <f>IFERROR(__xludf.DUMMYFUNCTION("""COMPUTED_VALUE"""),"Kaelen Reyes")</f>
        <v>Kaelen Reyes</v>
      </c>
      <c r="B82" s="9">
        <f>IFERROR(__xludf.DUMMYFUNCTION("""COMPUTED_VALUE"""),4.0)</f>
        <v>4</v>
      </c>
      <c r="C82" s="9">
        <f>IFERROR(__xludf.DUMMYFUNCTION("""COMPUTED_VALUE"""),4.0)</f>
        <v>4</v>
      </c>
      <c r="D82" s="9">
        <f>IFERROR(__xludf.DUMMYFUNCTION("""COMPUTED_VALUE"""),4.0)</f>
        <v>4</v>
      </c>
      <c r="E82" s="9">
        <f t="shared" si="1"/>
        <v>4</v>
      </c>
      <c r="F82" s="9">
        <f t="shared" si="2"/>
        <v>12</v>
      </c>
    </row>
    <row r="83">
      <c r="A83" s="19" t="str">
        <f>IFERROR(__xludf.DUMMYFUNCTION("""COMPUTED_VALUE"""),"Cora Vega")</f>
        <v>Cora Vega</v>
      </c>
      <c r="B83" s="9">
        <f>IFERROR(__xludf.DUMMYFUNCTION("""COMPUTED_VALUE"""),5.0)</f>
        <v>5</v>
      </c>
      <c r="C83" s="9">
        <f>IFERROR(__xludf.DUMMYFUNCTION("""COMPUTED_VALUE"""),4.0)</f>
        <v>4</v>
      </c>
      <c r="D83" s="9">
        <f>IFERROR(__xludf.DUMMYFUNCTION("""COMPUTED_VALUE"""),5.0)</f>
        <v>5</v>
      </c>
      <c r="E83" s="9">
        <f t="shared" si="1"/>
        <v>4.666666667</v>
      </c>
      <c r="F83" s="9">
        <f t="shared" si="2"/>
        <v>14</v>
      </c>
    </row>
    <row r="84">
      <c r="A84" s="19" t="str">
        <f>IFERROR(__xludf.DUMMYFUNCTION("""COMPUTED_VALUE"""),"Christian Vergara")</f>
        <v>Christian Vergara</v>
      </c>
      <c r="B84" s="9">
        <f>IFERROR(__xludf.DUMMYFUNCTION("""COMPUTED_VALUE"""),5.0)</f>
        <v>5</v>
      </c>
      <c r="C84" s="9">
        <f>IFERROR(__xludf.DUMMYFUNCTION("""COMPUTED_VALUE"""),5.0)</f>
        <v>5</v>
      </c>
      <c r="D84" s="9">
        <f>IFERROR(__xludf.DUMMYFUNCTION("""COMPUTED_VALUE"""),5.0)</f>
        <v>5</v>
      </c>
      <c r="E84" s="9">
        <f t="shared" si="1"/>
        <v>5</v>
      </c>
      <c r="F84" s="9">
        <f t="shared" si="2"/>
        <v>15</v>
      </c>
    </row>
    <row r="85">
      <c r="A85" s="19" t="str">
        <f>IFERROR(__xludf.DUMMYFUNCTION("""COMPUTED_VALUE"""),"Kael De Guzman")</f>
        <v>Kael De Guzman</v>
      </c>
      <c r="B85" s="9">
        <f>IFERROR(__xludf.DUMMYFUNCTION("""COMPUTED_VALUE"""),4.0)</f>
        <v>4</v>
      </c>
      <c r="C85" s="9">
        <f>IFERROR(__xludf.DUMMYFUNCTION("""COMPUTED_VALUE"""),5.0)</f>
        <v>5</v>
      </c>
      <c r="D85" s="9">
        <f>IFERROR(__xludf.DUMMYFUNCTION("""COMPUTED_VALUE"""),5.0)</f>
        <v>5</v>
      </c>
      <c r="E85" s="9">
        <f t="shared" si="1"/>
        <v>4.666666667</v>
      </c>
      <c r="F85" s="9">
        <f t="shared" si="2"/>
        <v>14</v>
      </c>
    </row>
    <row r="86">
      <c r="A86" s="19" t="str">
        <f>IFERROR(__xludf.DUMMYFUNCTION("""COMPUTED_VALUE"""),"John Carlo Y. Bacani")</f>
        <v>John Carlo Y. Bacani</v>
      </c>
      <c r="B86" s="9">
        <f>IFERROR(__xludf.DUMMYFUNCTION("""COMPUTED_VALUE"""),4.0)</f>
        <v>4</v>
      </c>
      <c r="C86" s="9">
        <f>IFERROR(__xludf.DUMMYFUNCTION("""COMPUTED_VALUE"""),5.0)</f>
        <v>5</v>
      </c>
      <c r="D86" s="9">
        <f>IFERROR(__xludf.DUMMYFUNCTION("""COMPUTED_VALUE"""),5.0)</f>
        <v>5</v>
      </c>
      <c r="E86" s="9">
        <f t="shared" si="1"/>
        <v>4.666666667</v>
      </c>
      <c r="F86" s="9">
        <f t="shared" si="2"/>
        <v>14</v>
      </c>
    </row>
    <row r="87">
      <c r="A87" s="19" t="str">
        <f>IFERROR(__xludf.DUMMYFUNCTION("""COMPUTED_VALUE"""),"Radha Gregorio")</f>
        <v>Radha Gregorio</v>
      </c>
      <c r="B87" s="9">
        <f>IFERROR(__xludf.DUMMYFUNCTION("""COMPUTED_VALUE"""),4.0)</f>
        <v>4</v>
      </c>
      <c r="C87" s="9">
        <f>IFERROR(__xludf.DUMMYFUNCTION("""COMPUTED_VALUE"""),4.0)</f>
        <v>4</v>
      </c>
      <c r="D87" s="9">
        <f>IFERROR(__xludf.DUMMYFUNCTION("""COMPUTED_VALUE"""),4.0)</f>
        <v>4</v>
      </c>
      <c r="E87" s="9">
        <f t="shared" si="1"/>
        <v>4</v>
      </c>
      <c r="F87" s="9">
        <f t="shared" si="2"/>
        <v>12</v>
      </c>
    </row>
    <row r="88">
      <c r="A88" s="19" t="str">
        <f>IFERROR(__xludf.DUMMYFUNCTION("""COMPUTED_VALUE"""),"AJ")</f>
        <v>AJ</v>
      </c>
      <c r="B88" s="9">
        <f>IFERROR(__xludf.DUMMYFUNCTION("""COMPUTED_VALUE"""),4.0)</f>
        <v>4</v>
      </c>
      <c r="C88" s="9">
        <f>IFERROR(__xludf.DUMMYFUNCTION("""COMPUTED_VALUE"""),3.0)</f>
        <v>3</v>
      </c>
      <c r="D88" s="9">
        <f>IFERROR(__xludf.DUMMYFUNCTION("""COMPUTED_VALUE"""),3.0)</f>
        <v>3</v>
      </c>
      <c r="E88" s="9">
        <f t="shared" si="1"/>
        <v>3.333333333</v>
      </c>
      <c r="F88" s="9">
        <f t="shared" si="2"/>
        <v>10</v>
      </c>
    </row>
    <row r="89">
      <c r="A89" s="19" t="str">
        <f>IFERROR(__xludf.DUMMYFUNCTION("""COMPUTED_VALUE"""),"Rachel")</f>
        <v>Rachel</v>
      </c>
      <c r="B89" s="9">
        <f>IFERROR(__xludf.DUMMYFUNCTION("""COMPUTED_VALUE"""),5.0)</f>
        <v>5</v>
      </c>
      <c r="C89" s="9">
        <f>IFERROR(__xludf.DUMMYFUNCTION("""COMPUTED_VALUE"""),5.0)</f>
        <v>5</v>
      </c>
      <c r="D89" s="9">
        <f>IFERROR(__xludf.DUMMYFUNCTION("""COMPUTED_VALUE"""),5.0)</f>
        <v>5</v>
      </c>
      <c r="E89" s="9">
        <f t="shared" si="1"/>
        <v>5</v>
      </c>
      <c r="F89" s="9">
        <f t="shared" si="2"/>
        <v>15</v>
      </c>
    </row>
    <row r="90">
      <c r="A90" s="19" t="str">
        <f>IFERROR(__xludf.DUMMYFUNCTION("""COMPUTED_VALUE"""),"Alicia Baquiran")</f>
        <v>Alicia Baquiran</v>
      </c>
      <c r="B90" s="9">
        <f>IFERROR(__xludf.DUMMYFUNCTION("""COMPUTED_VALUE"""),5.0)</f>
        <v>5</v>
      </c>
      <c r="C90" s="9">
        <f>IFERROR(__xludf.DUMMYFUNCTION("""COMPUTED_VALUE"""),5.0)</f>
        <v>5</v>
      </c>
      <c r="D90" s="9">
        <f>IFERROR(__xludf.DUMMYFUNCTION("""COMPUTED_VALUE"""),5.0)</f>
        <v>5</v>
      </c>
      <c r="E90" s="9">
        <f t="shared" si="1"/>
        <v>5</v>
      </c>
      <c r="F90" s="9">
        <f t="shared" si="2"/>
        <v>15</v>
      </c>
    </row>
    <row r="91">
      <c r="A91" s="19" t="str">
        <f>IFERROR(__xludf.DUMMYFUNCTION("""COMPUTED_VALUE"""),"Jillian Aliño")</f>
        <v>Jillian Aliño</v>
      </c>
      <c r="B91" s="9">
        <f>IFERROR(__xludf.DUMMYFUNCTION("""COMPUTED_VALUE"""),5.0)</f>
        <v>5</v>
      </c>
      <c r="C91" s="9">
        <f>IFERROR(__xludf.DUMMYFUNCTION("""COMPUTED_VALUE"""),5.0)</f>
        <v>5</v>
      </c>
      <c r="D91" s="9">
        <f>IFERROR(__xludf.DUMMYFUNCTION("""COMPUTED_VALUE"""),5.0)</f>
        <v>5</v>
      </c>
      <c r="E91" s="9">
        <f t="shared" si="1"/>
        <v>5</v>
      </c>
      <c r="F91" s="9">
        <f t="shared" si="2"/>
        <v>15</v>
      </c>
    </row>
    <row r="92">
      <c r="A92" s="19" t="str">
        <f>IFERROR(__xludf.DUMMYFUNCTION("""COMPUTED_VALUE"""),"Dominique Louise S. Abrogar ")</f>
        <v>Dominique Louise S. Abrogar </v>
      </c>
      <c r="B92" s="9">
        <f>IFERROR(__xludf.DUMMYFUNCTION("""COMPUTED_VALUE"""),5.0)</f>
        <v>5</v>
      </c>
      <c r="C92" s="9">
        <f>IFERROR(__xludf.DUMMYFUNCTION("""COMPUTED_VALUE"""),5.0)</f>
        <v>5</v>
      </c>
      <c r="D92" s="9">
        <f>IFERROR(__xludf.DUMMYFUNCTION("""COMPUTED_VALUE"""),5.0)</f>
        <v>5</v>
      </c>
      <c r="E92" s="9">
        <f t="shared" si="1"/>
        <v>5</v>
      </c>
      <c r="F92" s="9">
        <f t="shared" si="2"/>
        <v>15</v>
      </c>
    </row>
    <row r="93">
      <c r="A93" s="19" t="str">
        <f>IFERROR(__xludf.DUMMYFUNCTION("""COMPUTED_VALUE"""),"Eloiza Dirige")</f>
        <v>Eloiza Dirige</v>
      </c>
      <c r="B93" s="9">
        <f>IFERROR(__xludf.DUMMYFUNCTION("""COMPUTED_VALUE"""),5.0)</f>
        <v>5</v>
      </c>
      <c r="C93" s="9">
        <f>IFERROR(__xludf.DUMMYFUNCTION("""COMPUTED_VALUE"""),5.0)</f>
        <v>5</v>
      </c>
      <c r="D93" s="9">
        <f>IFERROR(__xludf.DUMMYFUNCTION("""COMPUTED_VALUE"""),5.0)</f>
        <v>5</v>
      </c>
      <c r="E93" s="9">
        <f t="shared" si="1"/>
        <v>5</v>
      </c>
      <c r="F93" s="9">
        <f t="shared" si="2"/>
        <v>15</v>
      </c>
    </row>
    <row r="94">
      <c r="A94" s="19" t="str">
        <f>IFERROR(__xludf.DUMMYFUNCTION("""COMPUTED_VALUE"""),"Olivia Ong")</f>
        <v>Olivia Ong</v>
      </c>
      <c r="B94" s="9">
        <f>IFERROR(__xludf.DUMMYFUNCTION("""COMPUTED_VALUE"""),5.0)</f>
        <v>5</v>
      </c>
      <c r="C94" s="9">
        <f>IFERROR(__xludf.DUMMYFUNCTION("""COMPUTED_VALUE"""),5.0)</f>
        <v>5</v>
      </c>
      <c r="D94" s="9">
        <f>IFERROR(__xludf.DUMMYFUNCTION("""COMPUTED_VALUE"""),5.0)</f>
        <v>5</v>
      </c>
      <c r="E94" s="9">
        <f t="shared" si="1"/>
        <v>5</v>
      </c>
      <c r="F94" s="9">
        <f t="shared" si="2"/>
        <v>15</v>
      </c>
    </row>
    <row r="95">
      <c r="A95" s="19" t="str">
        <f>IFERROR(__xludf.DUMMYFUNCTION("""COMPUTED_VALUE"""),"Danielle De Leon ")</f>
        <v>Danielle De Leon </v>
      </c>
      <c r="B95" s="9">
        <f>IFERROR(__xludf.DUMMYFUNCTION("""COMPUTED_VALUE"""),4.0)</f>
        <v>4</v>
      </c>
      <c r="C95" s="9">
        <f>IFERROR(__xludf.DUMMYFUNCTION("""COMPUTED_VALUE"""),4.0)</f>
        <v>4</v>
      </c>
      <c r="D95" s="9">
        <f>IFERROR(__xludf.DUMMYFUNCTION("""COMPUTED_VALUE"""),5.0)</f>
        <v>5</v>
      </c>
      <c r="E95" s="9">
        <f t="shared" si="1"/>
        <v>4.333333333</v>
      </c>
      <c r="F95" s="9">
        <f t="shared" si="2"/>
        <v>13</v>
      </c>
    </row>
    <row r="96">
      <c r="A96" s="19" t="str">
        <f>IFERROR(__xludf.DUMMYFUNCTION("""COMPUTED_VALUE"""),"VILLARIN JERICHA CLXZYN G")</f>
        <v>VILLARIN JERICHA CLXZYN G</v>
      </c>
      <c r="B96" s="9">
        <f>IFERROR(__xludf.DUMMYFUNCTION("""COMPUTED_VALUE"""),4.0)</f>
        <v>4</v>
      </c>
      <c r="C96" s="9">
        <f>IFERROR(__xludf.DUMMYFUNCTION("""COMPUTED_VALUE"""),4.0)</f>
        <v>4</v>
      </c>
      <c r="D96" s="9">
        <f>IFERROR(__xludf.DUMMYFUNCTION("""COMPUTED_VALUE"""),4.0)</f>
        <v>4</v>
      </c>
      <c r="E96" s="9">
        <f t="shared" si="1"/>
        <v>4</v>
      </c>
      <c r="F96" s="9">
        <f t="shared" si="2"/>
        <v>12</v>
      </c>
    </row>
    <row r="97">
      <c r="A97" s="19" t="str">
        <f>IFERROR(__xludf.DUMMYFUNCTION("""COMPUTED_VALUE"""),"Jammy Asuncion")</f>
        <v>Jammy Asuncion</v>
      </c>
      <c r="B97" s="9">
        <f>IFERROR(__xludf.DUMMYFUNCTION("""COMPUTED_VALUE"""),4.0)</f>
        <v>4</v>
      </c>
      <c r="C97" s="9">
        <f>IFERROR(__xludf.DUMMYFUNCTION("""COMPUTED_VALUE"""),5.0)</f>
        <v>5</v>
      </c>
      <c r="D97" s="9">
        <f>IFERROR(__xludf.DUMMYFUNCTION("""COMPUTED_VALUE"""),5.0)</f>
        <v>5</v>
      </c>
      <c r="E97" s="9">
        <f t="shared" si="1"/>
        <v>4.666666667</v>
      </c>
      <c r="F97" s="9">
        <f t="shared" si="2"/>
        <v>14</v>
      </c>
    </row>
    <row r="98">
      <c r="A98" s="19" t="str">
        <f>IFERROR(__xludf.DUMMYFUNCTION("""COMPUTED_VALUE"""),"Therese Yap")</f>
        <v>Therese Yap</v>
      </c>
      <c r="B98" s="9">
        <f>IFERROR(__xludf.DUMMYFUNCTION("""COMPUTED_VALUE"""),5.0)</f>
        <v>5</v>
      </c>
      <c r="C98" s="9">
        <f>IFERROR(__xludf.DUMMYFUNCTION("""COMPUTED_VALUE"""),5.0)</f>
        <v>5</v>
      </c>
      <c r="D98" s="9">
        <f>IFERROR(__xludf.DUMMYFUNCTION("""COMPUTED_VALUE"""),5.0)</f>
        <v>5</v>
      </c>
      <c r="E98" s="9">
        <f t="shared" si="1"/>
        <v>5</v>
      </c>
      <c r="F98" s="9">
        <f t="shared" si="2"/>
        <v>15</v>
      </c>
    </row>
    <row r="99">
      <c r="A99" s="19" t="str">
        <f>IFERROR(__xludf.DUMMYFUNCTION("""COMPUTED_VALUE"""),"Zaza")</f>
        <v>Zaza</v>
      </c>
      <c r="B99" s="9">
        <f>IFERROR(__xludf.DUMMYFUNCTION("""COMPUTED_VALUE"""),5.0)</f>
        <v>5</v>
      </c>
      <c r="C99" s="9">
        <f>IFERROR(__xludf.DUMMYFUNCTION("""COMPUTED_VALUE"""),5.0)</f>
        <v>5</v>
      </c>
      <c r="D99" s="9">
        <f>IFERROR(__xludf.DUMMYFUNCTION("""COMPUTED_VALUE"""),5.0)</f>
        <v>5</v>
      </c>
      <c r="E99" s="9">
        <f t="shared" si="1"/>
        <v>5</v>
      </c>
      <c r="F99" s="9">
        <f t="shared" si="2"/>
        <v>15</v>
      </c>
    </row>
    <row r="100">
      <c r="A100" s="19" t="str">
        <f>IFERROR(__xludf.DUMMYFUNCTION("""COMPUTED_VALUE"""),"Olivia")</f>
        <v>Olivia</v>
      </c>
      <c r="B100" s="9">
        <f>IFERROR(__xludf.DUMMYFUNCTION("""COMPUTED_VALUE"""),5.0)</f>
        <v>5</v>
      </c>
      <c r="C100" s="9">
        <f>IFERROR(__xludf.DUMMYFUNCTION("""COMPUTED_VALUE"""),4.0)</f>
        <v>4</v>
      </c>
      <c r="D100" s="9">
        <f>IFERROR(__xludf.DUMMYFUNCTION("""COMPUTED_VALUE"""),5.0)</f>
        <v>5</v>
      </c>
      <c r="E100" s="9">
        <f t="shared" si="1"/>
        <v>4.666666667</v>
      </c>
      <c r="F100" s="9">
        <f t="shared" si="2"/>
        <v>14</v>
      </c>
    </row>
    <row r="101">
      <c r="A101" s="19" t="str">
        <f>IFERROR(__xludf.DUMMYFUNCTION("""COMPUTED_VALUE"""),"Rach")</f>
        <v>Rach</v>
      </c>
      <c r="B101" s="9">
        <f>IFERROR(__xludf.DUMMYFUNCTION("""COMPUTED_VALUE"""),5.0)</f>
        <v>5</v>
      </c>
      <c r="C101" s="9">
        <f>IFERROR(__xludf.DUMMYFUNCTION("""COMPUTED_VALUE"""),5.0)</f>
        <v>5</v>
      </c>
      <c r="D101" s="9">
        <f>IFERROR(__xludf.DUMMYFUNCTION("""COMPUTED_VALUE"""),5.0)</f>
        <v>5</v>
      </c>
      <c r="E101" s="9">
        <f t="shared" si="1"/>
        <v>5</v>
      </c>
      <c r="F101" s="9">
        <f t="shared" si="2"/>
        <v>15</v>
      </c>
    </row>
  </sheetData>
  <drawing r:id="rId1"/>
</worksheet>
</file>