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dtronicemea.sharepoint.com/sites/Team201-Thesis/Shared Documents/UNIL-Thesis/Thesis/4. References/R - BI Tools/"/>
    </mc:Choice>
  </mc:AlternateContent>
  <xr:revisionPtr revIDLastSave="1057" documentId="8_{2198DEB7-4BC5-4275-A5B5-8CC3D9D43EBA}" xr6:coauthVersionLast="47" xr6:coauthVersionMax="47" xr10:uidLastSave="{482C9F75-950D-4269-868C-81D23F264E4C}"/>
  <bookViews>
    <workbookView xWindow="28680" yWindow="-120" windowWidth="29040" windowHeight="15720" activeTab="3" xr2:uid="{61C62942-D056-4CC8-BD83-EC91B7086640}"/>
  </bookViews>
  <sheets>
    <sheet name="1.Top 30 BI Tools in Healthcare" sheetId="1" r:id="rId1"/>
    <sheet name="2. Merge" sheetId="3" r:id="rId2"/>
    <sheet name="3. Top 30 - Score" sheetId="4" r:id="rId3"/>
    <sheet name="4. Top 30 - Gartn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4" l="1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2" i="4"/>
  <c r="AP3" i="4"/>
  <c r="AP4" i="4"/>
  <c r="AP5" i="4"/>
  <c r="AP6" i="4"/>
  <c r="AP7" i="4"/>
  <c r="AP8" i="4"/>
  <c r="AP11" i="4"/>
  <c r="AP14" i="4"/>
  <c r="AP9" i="4"/>
  <c r="AP10" i="4"/>
  <c r="AP19" i="4"/>
  <c r="AP15" i="4"/>
  <c r="AP13" i="4"/>
  <c r="AP16" i="4"/>
  <c r="AP17" i="4"/>
  <c r="AP20" i="4"/>
  <c r="AP12" i="4"/>
  <c r="AP24" i="4"/>
  <c r="AP18" i="4"/>
  <c r="AP21" i="4"/>
  <c r="AP22" i="4"/>
  <c r="AP23" i="4"/>
  <c r="AP27" i="4"/>
  <c r="AP31" i="4"/>
  <c r="AP26" i="4"/>
  <c r="AP30" i="4"/>
  <c r="AP28" i="4"/>
  <c r="AP29" i="4"/>
  <c r="AP25" i="4"/>
  <c r="AP2" i="4"/>
  <c r="AJ3" i="4"/>
  <c r="AJ4" i="4"/>
  <c r="AJ6" i="4"/>
  <c r="AJ5" i="4"/>
  <c r="AJ7" i="4"/>
  <c r="AJ8" i="4"/>
  <c r="AJ9" i="4"/>
  <c r="AJ10" i="4"/>
  <c r="AJ12" i="4"/>
  <c r="AJ11" i="4"/>
  <c r="AJ13" i="4"/>
  <c r="AJ14" i="4"/>
  <c r="AJ16" i="4"/>
  <c r="AJ15" i="4"/>
  <c r="AJ17" i="4"/>
  <c r="AJ18" i="4"/>
  <c r="AJ19" i="4"/>
  <c r="AJ20" i="4"/>
  <c r="AJ21" i="4"/>
  <c r="AJ22" i="4"/>
  <c r="AJ23" i="4"/>
  <c r="AJ24" i="4"/>
  <c r="AJ25" i="4"/>
  <c r="AJ27" i="4"/>
  <c r="AJ26" i="4"/>
  <c r="AJ28" i="4"/>
  <c r="AJ29" i="4"/>
  <c r="AJ31" i="4"/>
  <c r="AJ30" i="4"/>
  <c r="AJ2" i="4"/>
  <c r="AD2" i="4"/>
  <c r="R2" i="4"/>
  <c r="AD3" i="4"/>
  <c r="AD4" i="4"/>
  <c r="AD6" i="4"/>
  <c r="AD5" i="4"/>
  <c r="AD7" i="4"/>
  <c r="AD8" i="4"/>
  <c r="AD12" i="4"/>
  <c r="AD11" i="4"/>
  <c r="AD9" i="4"/>
  <c r="AD19" i="4"/>
  <c r="AD16" i="4"/>
  <c r="AD10" i="4"/>
  <c r="AD14" i="4"/>
  <c r="AD15" i="4"/>
  <c r="AD17" i="4"/>
  <c r="AD21" i="4"/>
  <c r="AD13" i="4"/>
  <c r="AD18" i="4"/>
  <c r="AD22" i="4"/>
  <c r="AD23" i="4"/>
  <c r="AD24" i="4"/>
  <c r="AD20" i="4"/>
  <c r="AD30" i="4"/>
  <c r="AD26" i="4"/>
  <c r="AD25" i="4"/>
  <c r="AD29" i="4"/>
  <c r="AD31" i="4"/>
  <c r="AD28" i="4"/>
  <c r="AD27" i="4"/>
  <c r="W32" i="4"/>
  <c r="X22" i="4" s="1"/>
  <c r="V32" i="4"/>
  <c r="R3" i="4"/>
  <c r="R4" i="4"/>
  <c r="R6" i="4"/>
  <c r="R5" i="4"/>
  <c r="R7" i="4"/>
  <c r="R8" i="4"/>
  <c r="R14" i="4"/>
  <c r="R11" i="4"/>
  <c r="R19" i="4"/>
  <c r="R10" i="4"/>
  <c r="R9" i="4"/>
  <c r="R24" i="4"/>
  <c r="R15" i="4"/>
  <c r="R20" i="4"/>
  <c r="R16" i="4"/>
  <c r="R17" i="4"/>
  <c r="R13" i="4"/>
  <c r="R27" i="4"/>
  <c r="R31" i="4"/>
  <c r="R23" i="4"/>
  <c r="R26" i="4"/>
  <c r="R21" i="4"/>
  <c r="R22" i="4"/>
  <c r="R18" i="4"/>
  <c r="R12" i="4"/>
  <c r="R30" i="4"/>
  <c r="R28" i="4"/>
  <c r="R29" i="4"/>
  <c r="R25" i="4"/>
  <c r="L1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9" i="4"/>
  <c r="L20" i="4"/>
  <c r="L21" i="4"/>
  <c r="L23" i="4"/>
  <c r="L24" i="4"/>
  <c r="L25" i="4"/>
  <c r="L26" i="4"/>
  <c r="L27" i="4"/>
  <c r="L22" i="4"/>
  <c r="L28" i="4"/>
  <c r="L29" i="4"/>
  <c r="L30" i="4"/>
  <c r="L31" i="4"/>
  <c r="F2" i="4"/>
  <c r="F6" i="4"/>
  <c r="F7" i="4"/>
  <c r="F8" i="4"/>
  <c r="F9" i="4"/>
  <c r="F10" i="4"/>
  <c r="F12" i="4"/>
  <c r="F11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4" i="4"/>
  <c r="F5" i="4"/>
  <c r="F3" i="4"/>
  <c r="C5" i="3"/>
  <c r="D5" i="3"/>
  <c r="D4" i="3"/>
  <c r="H4" i="3"/>
  <c r="I2" i="3"/>
  <c r="I4" i="3" s="1"/>
  <c r="I3" i="3"/>
  <c r="C32" i="3"/>
  <c r="D31" i="3"/>
  <c r="C18" i="3"/>
  <c r="D17" i="3"/>
  <c r="D30" i="3"/>
  <c r="D32" i="3" s="1"/>
  <c r="D29" i="3"/>
  <c r="D28" i="3"/>
  <c r="C24" i="3"/>
  <c r="D23" i="3"/>
  <c r="D22" i="3"/>
  <c r="D16" i="3"/>
  <c r="D15" i="3"/>
  <c r="D18" i="3" s="1"/>
  <c r="C11" i="3"/>
  <c r="D10" i="3"/>
  <c r="D9" i="3"/>
  <c r="D3" i="3"/>
  <c r="D2" i="3"/>
  <c r="X26" i="4" l="1"/>
  <c r="X7" i="4"/>
  <c r="X8" i="4"/>
  <c r="X10" i="4"/>
  <c r="X20" i="4"/>
  <c r="X19" i="4"/>
  <c r="X16" i="4"/>
  <c r="X17" i="4"/>
  <c r="X18" i="4"/>
  <c r="X5" i="4"/>
  <c r="X6" i="4"/>
  <c r="X25" i="4"/>
  <c r="X9" i="4"/>
  <c r="X2" i="4"/>
  <c r="X24" i="4"/>
  <c r="X15" i="4"/>
  <c r="X14" i="4"/>
  <c r="X21" i="4"/>
  <c r="X3" i="4"/>
  <c r="X27" i="4"/>
  <c r="X31" i="4"/>
  <c r="X12" i="4"/>
  <c r="X29" i="4"/>
  <c r="X30" i="4"/>
  <c r="X11" i="4"/>
  <c r="X13" i="4"/>
  <c r="X4" i="4"/>
  <c r="X28" i="4"/>
  <c r="X23" i="4"/>
  <c r="D11" i="3"/>
  <c r="G4" i="3"/>
  <c r="D24" i="3"/>
  <c r="B11" i="3"/>
  <c r="B32" i="3"/>
  <c r="B24" i="3"/>
  <c r="B18" i="3"/>
  <c r="B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Dinh, Olivier</author>
  </authors>
  <commentList>
    <comment ref="E2" authorId="0" shapeId="0" xr:uid="{8AC5A2A9-E0CF-493C-9B75-ED209611B47E}">
      <text>
        <r>
          <rPr>
            <b/>
            <sz val="9"/>
            <color indexed="81"/>
            <rFont val="Tahoma"/>
            <charset val="1"/>
          </rPr>
          <t>Dinh, Olivier:</t>
        </r>
        <r>
          <rPr>
            <sz val="9"/>
            <color indexed="81"/>
            <rFont val="Tahoma"/>
            <charset val="1"/>
          </rPr>
          <t xml:space="preserve">
https://www.gartner.com/reviews/market/analytics-business-intelligence-platforms</t>
        </r>
      </text>
    </comment>
    <comment ref="F2" authorId="0" shapeId="0" xr:uid="{B747973A-F5EC-4A01-9AE8-ACC9A7D05E73}">
      <text>
        <r>
          <rPr>
            <b/>
            <sz val="9"/>
            <color indexed="81"/>
            <rFont val="Tahoma"/>
            <charset val="1"/>
          </rPr>
          <t>Dinh, Olivier:</t>
        </r>
        <r>
          <rPr>
            <sz val="9"/>
            <color indexed="81"/>
            <rFont val="Tahoma"/>
            <charset val="1"/>
          </rPr>
          <t xml:space="preserve">
https://www.gartner.com/reviews/market/analytics-business-intelligence-platforms</t>
        </r>
      </text>
    </comment>
  </commentList>
</comments>
</file>

<file path=xl/sharedStrings.xml><?xml version="1.0" encoding="utf-8"?>
<sst xmlns="http://schemas.openxmlformats.org/spreadsheetml/2006/main" count="519" uniqueCount="141">
  <si>
    <t>Strategy One</t>
  </si>
  <si>
    <t>Amazon QuickSight</t>
  </si>
  <si>
    <t>Looker</t>
  </si>
  <si>
    <t>https://www.gartner.com/reviews/market/analytics-business-intelligence-platforms</t>
  </si>
  <si>
    <t>BI Tools</t>
  </si>
  <si>
    <t>Annual Revenue</t>
  </si>
  <si>
    <t>Monthly Active Users</t>
  </si>
  <si>
    <t>Customer Retention Rate (%)</t>
  </si>
  <si>
    <t>Churn Rate (%)</t>
  </si>
  <si>
    <t>Average Deal Size by Customer</t>
  </si>
  <si>
    <t>Supported Data Rows</t>
  </si>
  <si>
    <t>Net Promoter Score (NPS)</t>
  </si>
  <si>
    <t>Price / Cost</t>
  </si>
  <si>
    <t>Company</t>
  </si>
  <si>
    <t xml:space="preserve">Tableau  </t>
  </si>
  <si>
    <t xml:space="preserve">Microsoft Power BI  </t>
  </si>
  <si>
    <t xml:space="preserve">Qlik Sense  </t>
  </si>
  <si>
    <t xml:space="preserve">Sisense  </t>
  </si>
  <si>
    <t xml:space="preserve">ThoughtSpot  </t>
  </si>
  <si>
    <t xml:space="preserve">Yellowfin BI  </t>
  </si>
  <si>
    <t xml:space="preserve">Pyramid Analytics  </t>
  </si>
  <si>
    <t>Alteryx</t>
  </si>
  <si>
    <t>SAP BusinessObjects BI Suite</t>
  </si>
  <si>
    <t>Sisense Fusion Analytics</t>
  </si>
  <si>
    <t>SQL Server Reporting Services</t>
  </si>
  <si>
    <t>Spotfire</t>
  </si>
  <si>
    <t>Domo Data Experience Platform</t>
  </si>
  <si>
    <t>SAS Enterprise Guide</t>
  </si>
  <si>
    <t>IBM Cognos Analytics</t>
  </si>
  <si>
    <t>Oracle Analytics Cloud</t>
  </si>
  <si>
    <t>ThoughtSpot Analytics</t>
  </si>
  <si>
    <t>Diver Platform</t>
  </si>
  <si>
    <t>Pyramid Decision Intelligence Platform</t>
  </si>
  <si>
    <t>SAP Analytics Cloud</t>
  </si>
  <si>
    <t>Logi Symphony</t>
  </si>
  <si>
    <t>Zoho Analytics</t>
  </si>
  <si>
    <t>Tellius</t>
  </si>
  <si>
    <t>Yellowfin</t>
  </si>
  <si>
    <t>Birst</t>
  </si>
  <si>
    <t>CRM Analytics</t>
  </si>
  <si>
    <t>Sigma</t>
  </si>
  <si>
    <t>Splunk Cloud</t>
  </si>
  <si>
    <t>FineReport</t>
  </si>
  <si>
    <t>Minitab Connect</t>
  </si>
  <si>
    <t>Alibaba Quick BI</t>
  </si>
  <si>
    <t xml:space="preserve">Salesforce  </t>
  </si>
  <si>
    <t xml:space="preserve">Microsoft  </t>
  </si>
  <si>
    <t xml:space="preserve">Qlik  </t>
  </si>
  <si>
    <t xml:space="preserve">Strategy Companion  </t>
  </si>
  <si>
    <t xml:space="preserve">TIBCO Software  </t>
  </si>
  <si>
    <t xml:space="preserve">SAP  </t>
  </si>
  <si>
    <t xml:space="preserve">Google  </t>
  </si>
  <si>
    <t xml:space="preserve">Dimensional Insight  </t>
  </si>
  <si>
    <t xml:space="preserve">SAS Institute  </t>
  </si>
  <si>
    <t xml:space="preserve">IBM  </t>
  </si>
  <si>
    <t xml:space="preserve">Oracle Corporation  </t>
  </si>
  <si>
    <t xml:space="preserve">Zoho Corporation  </t>
  </si>
  <si>
    <t xml:space="preserve">Infor  </t>
  </si>
  <si>
    <t xml:space="preserve">Sigma Computing  </t>
  </si>
  <si>
    <t xml:space="preserve">Splunk  </t>
  </si>
  <si>
    <t>Alibaba Cloud</t>
  </si>
  <si>
    <t>Domo</t>
  </si>
  <si>
    <t>FanRuan Software Co</t>
  </si>
  <si>
    <t>Minitab</t>
  </si>
  <si>
    <t>InsightSoftware</t>
  </si>
  <si>
    <t xml:space="preserve">Amazon Web Services </t>
  </si>
  <si>
    <t>Each BI Tool Own Website</t>
  </si>
  <si>
    <t>Rank</t>
  </si>
  <si>
    <t xml:space="preserve">Not publicly disclosed  </t>
  </si>
  <si>
    <t>Star (Healthcare)</t>
  </si>
  <si>
    <t>Number of Reviews (Healthcare)</t>
  </si>
  <si>
    <t>Star (Global)</t>
  </si>
  <si>
    <t>Number of Reviews (Global)</t>
  </si>
  <si>
    <t>Yahoo Finance of Each Company (if available)</t>
  </si>
  <si>
    <t>Most are private companies with no publicly available revenue</t>
  </si>
  <si>
    <t>Company Valuation</t>
  </si>
  <si>
    <t>Sources
2024</t>
  </si>
  <si>
    <t>Not publicly disclosed</t>
  </si>
  <si>
    <t>Number of Customers BI Tools</t>
  </si>
  <si>
    <t>Tableau</t>
  </si>
  <si>
    <t>Microsoft Power BI</t>
  </si>
  <si>
    <t>Qlik Sense</t>
  </si>
  <si>
    <t>Tool</t>
  </si>
  <si>
    <t>Release Date</t>
  </si>
  <si>
    <t>Review</t>
  </si>
  <si>
    <t>Ratings Number</t>
  </si>
  <si>
    <t>QlikView</t>
  </si>
  <si>
    <t>Qlik</t>
  </si>
  <si>
    <t>SAP BO BI Suite</t>
  </si>
  <si>
    <t>SAP AC</t>
  </si>
  <si>
    <t>Number</t>
  </si>
  <si>
    <t>Score</t>
  </si>
  <si>
    <t>SAP</t>
  </si>
  <si>
    <t>1990 / 2015</t>
  </si>
  <si>
    <t>Oracle Analytics Server</t>
  </si>
  <si>
    <t>Tableau CRM</t>
  </si>
  <si>
    <t>Tableau (+ CRM Analytics)</t>
  </si>
  <si>
    <t>SAP (BusinessObjects + Analytics Cloud)</t>
  </si>
  <si>
    <t>Databricks Data Intelligence Platform</t>
  </si>
  <si>
    <t>SAS</t>
  </si>
  <si>
    <t>SAS Visual Analytics</t>
  </si>
  <si>
    <t>Board</t>
  </si>
  <si>
    <t>ibi WebFOCUS</t>
  </si>
  <si>
    <t>SAS Office Analytics</t>
  </si>
  <si>
    <t>Incorta</t>
  </si>
  <si>
    <t>Alteryx One Platform</t>
  </si>
  <si>
    <t>Oracle</t>
  </si>
  <si>
    <t>Oracle Fusion Data Intelligence</t>
  </si>
  <si>
    <t>Oracle Analytics (Server + Cloud + Fusion)</t>
  </si>
  <si>
    <t>SAS Viya</t>
  </si>
  <si>
    <t>SAS (Enterprise Guide + Visual Analytics + Office Analytics + Viya)</t>
  </si>
  <si>
    <t>Sisense</t>
  </si>
  <si>
    <t>Sisense Fusion Embed</t>
  </si>
  <si>
    <t>Qlik (View + Sense + Cloud Analytics)</t>
  </si>
  <si>
    <t>Qlik Cloud Analytics</t>
  </si>
  <si>
    <t>Conclusion: Ranking of BI tools used by companies in the manufacturing and healthcare industries, with a score by multiplying review with the number of ratings.</t>
  </si>
  <si>
    <t>Score2</t>
  </si>
  <si>
    <t>Score1</t>
  </si>
  <si>
    <t>Score3</t>
  </si>
  <si>
    <t>Sisense Fusion (Analytics + Embed)</t>
  </si>
  <si>
    <t>Score4</t>
  </si>
  <si>
    <t>AVG:</t>
  </si>
  <si>
    <t>Score5</t>
  </si>
  <si>
    <t>Score6</t>
  </si>
  <si>
    <t>Score7</t>
  </si>
  <si>
    <t>Score8</t>
  </si>
  <si>
    <t>Strong Emphasis on Quality</t>
  </si>
  <si>
    <t>Trust Through Popularity</t>
  </si>
  <si>
    <t>Balanced Influence</t>
  </si>
  <si>
    <t>High-rated niche tools don’t unfairly dominate</t>
  </si>
  <si>
    <t>Popular, well-rated tools shine as they should</t>
  </si>
  <si>
    <t>It’s stable, interpretable, and fair</t>
  </si>
  <si>
    <r>
      <t xml:space="preserve">Taking the </t>
    </r>
    <r>
      <rPr>
        <b/>
        <sz val="11"/>
        <color theme="1"/>
        <rFont val="Aptos Narrow"/>
        <family val="2"/>
        <scheme val="minor"/>
      </rPr>
      <t>square root of Count</t>
    </r>
    <r>
      <rPr>
        <sz val="11"/>
        <color theme="1"/>
        <rFont val="Aptos Narrow"/>
        <family val="2"/>
        <scheme val="minor"/>
      </rPr>
      <t xml:space="preserve"> means:</t>
    </r>
  </si>
  <si>
    <t>Popular tools are still favored (more reviews = more reliable)</t>
  </si>
  <si>
    <t>But not disproportionately (√600 = 24.5, not 600)</t>
  </si>
  <si>
    <r>
      <t>Squaring the review (</t>
    </r>
    <r>
      <rPr>
        <sz val="10"/>
        <color theme="1"/>
        <rFont val="Arial Unicode MS"/>
      </rPr>
      <t>Review²</t>
    </r>
    <r>
      <rPr>
        <sz val="11"/>
        <color theme="1"/>
        <rFont val="Aptos Narrow"/>
        <family val="2"/>
        <scheme val="minor"/>
      </rPr>
      <t>) magnifies differences in satisfaction</t>
    </r>
  </si>
  <si>
    <t>This formula says:</t>
  </si>
  <si>
    <t>“This tool is not just great — a lot of people consistently think it’s great.”</t>
  </si>
  <si>
    <t>Gartner's Ranking</t>
  </si>
  <si>
    <t>Average Rating</t>
  </si>
  <si>
    <t>Number of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</si>
</sst>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$-409]#,##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Arial Unicode MS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/>
    <xf numFmtId="1" fontId="0" fillId="0" borderId="0" xfId="0" applyNumberForma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1" fontId="1" fillId="4" borderId="0" xfId="0" applyNumberFormat="1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1" fillId="5" borderId="1" xfId="0" applyFont="1" applyFill="1" applyBorder="1"/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4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164" fontId="5" fillId="4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164" fontId="7" fillId="4" borderId="0" xfId="0" applyNumberFormat="1" applyFont="1" applyFill="1" applyAlignment="1">
      <alignment horizontal="center"/>
    </xf>
    <xf numFmtId="164" fontId="8" fillId="4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gartner.com/reviews/market/analytics-business-intelligence-platform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gartner.com/reviews/market/analytics-business-intelligence-platforms" TargetMode="External"/><Relationship Id="rId1" Type="http://schemas.openxmlformats.org/officeDocument/2006/relationships/hyperlink" Target="https://www.gartner.com/reviews/market/analytics-business-intelligence-platform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artner.com/reviews/market/analytics-business-intelligence-platforms" TargetMode="External"/><Relationship Id="rId4" Type="http://schemas.openxmlformats.org/officeDocument/2006/relationships/hyperlink" Target="https://www.gartner.com/reviews/market/analytics-business-intelligence-platfor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0AC2-35F2-45D6-9590-F337F2E1942B}">
  <dimension ref="A1:Z32"/>
  <sheetViews>
    <sheetView workbookViewId="0">
      <selection activeCell="F15" sqref="F15"/>
    </sheetView>
  </sheetViews>
  <sheetFormatPr defaultRowHeight="15"/>
  <cols>
    <col min="1" max="1" width="15.42578125" customWidth="1"/>
    <col min="2" max="2" width="35.85546875" bestFit="1" customWidth="1"/>
    <col min="3" max="3" width="30" bestFit="1" customWidth="1"/>
    <col min="4" max="4" width="24.7109375" bestFit="1" customWidth="1"/>
    <col min="5" max="5" width="17.42578125" style="7" customWidth="1"/>
    <col min="6" max="6" width="33.42578125" customWidth="1"/>
    <col min="7" max="7" width="24.85546875" customWidth="1"/>
    <col min="8" max="8" width="26.85546875" bestFit="1" customWidth="1"/>
    <col min="9" max="9" width="26.7109375" customWidth="1"/>
    <col min="10" max="10" width="29.7109375" customWidth="1"/>
    <col min="11" max="11" width="20.140625" bestFit="1" customWidth="1"/>
    <col min="12" max="12" width="28" bestFit="1" customWidth="1"/>
    <col min="13" max="13" width="14.7109375" bestFit="1" customWidth="1"/>
    <col min="14" max="14" width="29.42578125" bestFit="1" customWidth="1"/>
    <col min="15" max="15" width="25.85546875" customWidth="1"/>
    <col min="16" max="16" width="24.7109375" bestFit="1" customWidth="1"/>
    <col min="17" max="17" width="17.5703125" customWidth="1"/>
  </cols>
  <sheetData>
    <row r="1" spans="1:26" s="4" customFormat="1" ht="90">
      <c r="A1" s="4" t="s">
        <v>76</v>
      </c>
      <c r="B1" s="2" t="s">
        <v>3</v>
      </c>
      <c r="C1" s="4" t="s">
        <v>66</v>
      </c>
      <c r="D1" s="4" t="s">
        <v>73</v>
      </c>
      <c r="E1" s="2" t="s">
        <v>3</v>
      </c>
      <c r="F1" s="2" t="s">
        <v>3</v>
      </c>
      <c r="G1" s="2" t="s">
        <v>3</v>
      </c>
      <c r="H1" s="2" t="s">
        <v>3</v>
      </c>
      <c r="I1" s="4" t="s">
        <v>74</v>
      </c>
    </row>
    <row r="2" spans="1:26" s="3" customFormat="1">
      <c r="A2" s="5" t="s">
        <v>67</v>
      </c>
      <c r="B2" s="5" t="s">
        <v>4</v>
      </c>
      <c r="C2" s="5" t="s">
        <v>13</v>
      </c>
      <c r="D2" s="5" t="s">
        <v>75</v>
      </c>
      <c r="E2" s="5" t="s">
        <v>69</v>
      </c>
      <c r="F2" s="5" t="s">
        <v>70</v>
      </c>
      <c r="G2" s="5" t="s">
        <v>71</v>
      </c>
      <c r="H2" s="5" t="s">
        <v>72</v>
      </c>
      <c r="I2" s="5" t="s">
        <v>5</v>
      </c>
      <c r="J2" s="5" t="s">
        <v>78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</row>
    <row r="3" spans="1:26">
      <c r="A3" s="3">
        <v>1</v>
      </c>
      <c r="B3" s="9" t="s">
        <v>14</v>
      </c>
      <c r="C3" t="s">
        <v>45</v>
      </c>
      <c r="D3" s="6">
        <v>252830000000</v>
      </c>
      <c r="E3" s="7">
        <v>4.4000000000000004</v>
      </c>
      <c r="F3">
        <v>323</v>
      </c>
      <c r="G3">
        <v>4.4000000000000004</v>
      </c>
      <c r="H3">
        <v>3913</v>
      </c>
      <c r="I3" s="6">
        <v>37890000000</v>
      </c>
      <c r="J3" s="8">
        <v>150000</v>
      </c>
      <c r="Q3">
        <v>575000</v>
      </c>
      <c r="Z3" s="1"/>
    </row>
    <row r="4" spans="1:26">
      <c r="A4" s="3">
        <v>2</v>
      </c>
      <c r="B4" s="9" t="s">
        <v>15</v>
      </c>
      <c r="C4" t="s">
        <v>46</v>
      </c>
      <c r="D4" s="6">
        <v>3440000000000</v>
      </c>
      <c r="E4" s="7">
        <v>4.5</v>
      </c>
      <c r="F4">
        <v>234</v>
      </c>
      <c r="G4">
        <v>4.4000000000000004</v>
      </c>
      <c r="H4">
        <v>3192</v>
      </c>
      <c r="I4" s="6">
        <v>245120000000</v>
      </c>
      <c r="J4" s="8">
        <v>350000</v>
      </c>
      <c r="Q4">
        <v>70000</v>
      </c>
    </row>
    <row r="5" spans="1:26">
      <c r="A5" s="3">
        <v>3</v>
      </c>
      <c r="B5" s="9" t="s">
        <v>16</v>
      </c>
      <c r="C5" t="s">
        <v>47</v>
      </c>
      <c r="D5" s="6" t="s">
        <v>68</v>
      </c>
      <c r="E5" s="7">
        <v>4.5</v>
      </c>
      <c r="F5">
        <v>134</v>
      </c>
      <c r="G5">
        <v>4.5</v>
      </c>
      <c r="H5">
        <v>1302</v>
      </c>
      <c r="I5" s="6" t="s">
        <v>68</v>
      </c>
      <c r="J5" s="8">
        <v>40000</v>
      </c>
      <c r="Q5">
        <v>2750</v>
      </c>
    </row>
    <row r="6" spans="1:26">
      <c r="A6" s="3">
        <v>4</v>
      </c>
      <c r="B6" s="9" t="s">
        <v>0</v>
      </c>
      <c r="C6" t="s">
        <v>48</v>
      </c>
      <c r="D6" s="6" t="s">
        <v>68</v>
      </c>
      <c r="E6" s="7">
        <v>4.5999999999999996</v>
      </c>
      <c r="F6">
        <v>81</v>
      </c>
      <c r="G6">
        <v>4.5999999999999996</v>
      </c>
      <c r="H6">
        <v>854</v>
      </c>
      <c r="I6" s="6" t="s">
        <v>68</v>
      </c>
      <c r="J6" s="8">
        <v>1600</v>
      </c>
      <c r="Q6">
        <v>65000</v>
      </c>
    </row>
    <row r="7" spans="1:26">
      <c r="A7" s="3">
        <v>5</v>
      </c>
      <c r="B7" s="9" t="s">
        <v>1</v>
      </c>
      <c r="C7" t="s">
        <v>65</v>
      </c>
      <c r="D7" s="6">
        <v>2180000000000</v>
      </c>
      <c r="E7" s="7">
        <v>4.2</v>
      </c>
      <c r="F7">
        <v>65</v>
      </c>
      <c r="G7">
        <v>4.3</v>
      </c>
      <c r="H7">
        <v>820</v>
      </c>
      <c r="I7" s="6">
        <v>638000000000</v>
      </c>
      <c r="J7" s="8">
        <v>2380000</v>
      </c>
      <c r="Q7">
        <v>120000</v>
      </c>
    </row>
    <row r="8" spans="1:26">
      <c r="A8" s="3">
        <v>6</v>
      </c>
      <c r="B8" s="9" t="s">
        <v>25</v>
      </c>
      <c r="C8" t="s">
        <v>49</v>
      </c>
      <c r="D8" s="6" t="s">
        <v>68</v>
      </c>
      <c r="E8" s="7">
        <v>4.5999999999999996</v>
      </c>
      <c r="F8">
        <v>62</v>
      </c>
      <c r="G8">
        <v>4.4000000000000004</v>
      </c>
      <c r="H8">
        <v>543</v>
      </c>
      <c r="I8" s="6" t="s">
        <v>68</v>
      </c>
      <c r="J8" s="8">
        <v>4000</v>
      </c>
      <c r="Q8">
        <v>475000</v>
      </c>
    </row>
    <row r="9" spans="1:26">
      <c r="A9" s="3">
        <v>7</v>
      </c>
      <c r="B9" s="9" t="s">
        <v>23</v>
      </c>
      <c r="C9" t="s">
        <v>17</v>
      </c>
      <c r="D9" s="6" t="s">
        <v>68</v>
      </c>
      <c r="E9" s="7">
        <v>4.2</v>
      </c>
      <c r="F9">
        <v>60</v>
      </c>
      <c r="G9">
        <v>4.0999999999999996</v>
      </c>
      <c r="H9">
        <v>786</v>
      </c>
      <c r="I9" s="6" t="s">
        <v>68</v>
      </c>
      <c r="J9" s="8">
        <v>2000</v>
      </c>
      <c r="Q9">
        <v>200000</v>
      </c>
    </row>
    <row r="10" spans="1:26">
      <c r="A10" s="3">
        <v>8</v>
      </c>
      <c r="B10" s="9" t="s">
        <v>22</v>
      </c>
      <c r="C10" t="s">
        <v>50</v>
      </c>
      <c r="D10" s="6">
        <v>360080000000</v>
      </c>
      <c r="E10" s="7">
        <v>4.2</v>
      </c>
      <c r="F10">
        <v>58</v>
      </c>
      <c r="G10">
        <v>4.2</v>
      </c>
      <c r="H10">
        <v>826</v>
      </c>
      <c r="I10" s="6">
        <v>36980000000</v>
      </c>
      <c r="J10" s="8">
        <v>48000</v>
      </c>
      <c r="Q10">
        <v>1167</v>
      </c>
    </row>
    <row r="11" spans="1:26">
      <c r="A11" s="3">
        <v>9</v>
      </c>
      <c r="B11" t="s">
        <v>24</v>
      </c>
      <c r="C11" t="s">
        <v>46</v>
      </c>
      <c r="D11" s="6">
        <v>3440000000000</v>
      </c>
      <c r="E11" s="7">
        <v>4.3</v>
      </c>
      <c r="F11">
        <v>58</v>
      </c>
      <c r="G11">
        <v>4.4000000000000004</v>
      </c>
      <c r="H11">
        <v>611</v>
      </c>
      <c r="I11" s="6">
        <v>245120000000</v>
      </c>
      <c r="J11" s="8">
        <v>350000</v>
      </c>
    </row>
    <row r="12" spans="1:26">
      <c r="A12" s="3">
        <v>10</v>
      </c>
      <c r="B12" s="9" t="s">
        <v>2</v>
      </c>
      <c r="C12" t="s">
        <v>51</v>
      </c>
      <c r="D12" s="6">
        <v>1900000000000</v>
      </c>
      <c r="E12" s="7">
        <v>4.5999999999999996</v>
      </c>
      <c r="F12">
        <v>54</v>
      </c>
      <c r="G12">
        <v>4.5</v>
      </c>
      <c r="H12">
        <v>817</v>
      </c>
      <c r="I12" s="6">
        <v>350010000000</v>
      </c>
      <c r="J12" s="8" t="s">
        <v>68</v>
      </c>
    </row>
    <row r="13" spans="1:26">
      <c r="A13" s="3">
        <v>11</v>
      </c>
      <c r="B13" t="s">
        <v>31</v>
      </c>
      <c r="C13" t="s">
        <v>52</v>
      </c>
      <c r="D13" s="6" t="s">
        <v>68</v>
      </c>
      <c r="E13" s="7">
        <v>4.7</v>
      </c>
      <c r="F13">
        <v>52</v>
      </c>
      <c r="G13">
        <v>4.5999999999999996</v>
      </c>
      <c r="H13">
        <v>151</v>
      </c>
      <c r="I13" s="6" t="s">
        <v>68</v>
      </c>
      <c r="J13" s="8" t="s">
        <v>68</v>
      </c>
    </row>
    <row r="14" spans="1:26">
      <c r="A14" s="3">
        <v>12</v>
      </c>
      <c r="B14" s="9" t="s">
        <v>27</v>
      </c>
      <c r="C14" t="s">
        <v>53</v>
      </c>
      <c r="D14" s="6" t="s">
        <v>68</v>
      </c>
      <c r="E14" s="7">
        <v>4.5</v>
      </c>
      <c r="F14">
        <v>50</v>
      </c>
      <c r="G14">
        <v>4.4000000000000004</v>
      </c>
      <c r="H14">
        <v>474</v>
      </c>
      <c r="I14" s="6" t="s">
        <v>68</v>
      </c>
      <c r="J14" s="8" t="s">
        <v>68</v>
      </c>
    </row>
    <row r="15" spans="1:26">
      <c r="A15" s="3">
        <v>13</v>
      </c>
      <c r="B15" t="s">
        <v>28</v>
      </c>
      <c r="C15" t="s">
        <v>54</v>
      </c>
      <c r="D15" s="6">
        <v>155270000000</v>
      </c>
      <c r="E15" s="7">
        <v>4</v>
      </c>
      <c r="F15">
        <v>44</v>
      </c>
      <c r="G15">
        <v>4.2</v>
      </c>
      <c r="H15">
        <v>466</v>
      </c>
      <c r="I15" s="6">
        <v>62750000000</v>
      </c>
      <c r="J15" s="8" t="s">
        <v>68</v>
      </c>
    </row>
    <row r="16" spans="1:26">
      <c r="A16" s="3">
        <v>14</v>
      </c>
      <c r="B16" t="s">
        <v>26</v>
      </c>
      <c r="C16" t="s">
        <v>61</v>
      </c>
      <c r="D16" s="6" t="s">
        <v>68</v>
      </c>
      <c r="E16" s="7">
        <v>4.5</v>
      </c>
      <c r="F16">
        <v>40</v>
      </c>
      <c r="G16">
        <v>4.5</v>
      </c>
      <c r="H16">
        <v>488</v>
      </c>
      <c r="I16" s="6" t="s">
        <v>68</v>
      </c>
      <c r="J16" s="8" t="s">
        <v>68</v>
      </c>
    </row>
    <row r="17" spans="1:10">
      <c r="A17" s="3">
        <v>15</v>
      </c>
      <c r="B17" t="s">
        <v>29</v>
      </c>
      <c r="C17" t="s">
        <v>55</v>
      </c>
      <c r="D17" s="6">
        <v>339400000000</v>
      </c>
      <c r="E17" s="7">
        <v>4.0999999999999996</v>
      </c>
      <c r="F17">
        <v>38</v>
      </c>
      <c r="G17">
        <v>4.3</v>
      </c>
      <c r="H17">
        <v>434</v>
      </c>
      <c r="I17" s="6">
        <v>52960000000</v>
      </c>
      <c r="J17" s="8" t="s">
        <v>68</v>
      </c>
    </row>
    <row r="18" spans="1:10">
      <c r="A18" s="3">
        <v>16</v>
      </c>
      <c r="B18" t="s">
        <v>30</v>
      </c>
      <c r="C18" t="s">
        <v>18</v>
      </c>
      <c r="D18" s="6" t="s">
        <v>68</v>
      </c>
      <c r="E18" s="7">
        <v>4.5999999999999996</v>
      </c>
      <c r="F18">
        <v>33</v>
      </c>
      <c r="G18">
        <v>4.5999999999999996</v>
      </c>
      <c r="H18">
        <v>401</v>
      </c>
      <c r="I18" s="6" t="s">
        <v>68</v>
      </c>
      <c r="J18" s="8" t="s">
        <v>68</v>
      </c>
    </row>
    <row r="19" spans="1:10">
      <c r="A19" s="3">
        <v>17</v>
      </c>
      <c r="B19" t="s">
        <v>32</v>
      </c>
      <c r="C19" t="s">
        <v>20</v>
      </c>
      <c r="D19" s="6" t="s">
        <v>68</v>
      </c>
      <c r="E19" s="7">
        <v>4.2</v>
      </c>
      <c r="F19">
        <v>27</v>
      </c>
      <c r="G19">
        <v>4.4000000000000004</v>
      </c>
      <c r="H19">
        <v>240</v>
      </c>
      <c r="I19" s="6" t="s">
        <v>68</v>
      </c>
      <c r="J19" s="8" t="s">
        <v>68</v>
      </c>
    </row>
    <row r="20" spans="1:10">
      <c r="A20" s="3">
        <v>18</v>
      </c>
      <c r="B20" t="s">
        <v>33</v>
      </c>
      <c r="C20" t="s">
        <v>50</v>
      </c>
      <c r="D20" s="6">
        <v>360080000000</v>
      </c>
      <c r="E20" s="7">
        <v>4.3</v>
      </c>
      <c r="F20">
        <v>25</v>
      </c>
      <c r="G20">
        <v>4.2</v>
      </c>
      <c r="H20">
        <v>295</v>
      </c>
      <c r="I20" s="6">
        <v>36980000000</v>
      </c>
      <c r="J20" s="8">
        <v>480000</v>
      </c>
    </row>
    <row r="21" spans="1:10">
      <c r="A21" s="3">
        <v>19</v>
      </c>
      <c r="B21" t="s">
        <v>34</v>
      </c>
      <c r="C21" t="s">
        <v>64</v>
      </c>
      <c r="D21" s="6" t="s">
        <v>68</v>
      </c>
      <c r="E21" s="7">
        <v>4.4000000000000004</v>
      </c>
      <c r="F21">
        <v>24</v>
      </c>
      <c r="G21">
        <v>4.4000000000000004</v>
      </c>
      <c r="H21">
        <v>154</v>
      </c>
      <c r="I21" s="6" t="s">
        <v>68</v>
      </c>
      <c r="J21" s="8" t="s">
        <v>68</v>
      </c>
    </row>
    <row r="22" spans="1:10">
      <c r="A22" s="3">
        <v>20</v>
      </c>
      <c r="B22" t="s">
        <v>35</v>
      </c>
      <c r="C22" t="s">
        <v>56</v>
      </c>
      <c r="D22" s="6" t="s">
        <v>68</v>
      </c>
      <c r="E22" s="7">
        <v>4.5</v>
      </c>
      <c r="F22">
        <v>24</v>
      </c>
      <c r="G22">
        <v>4.4000000000000004</v>
      </c>
      <c r="H22">
        <v>376</v>
      </c>
      <c r="I22" s="6" t="s">
        <v>68</v>
      </c>
      <c r="J22" s="8" t="s">
        <v>68</v>
      </c>
    </row>
    <row r="23" spans="1:10">
      <c r="A23" s="3">
        <v>21</v>
      </c>
      <c r="B23" t="s">
        <v>36</v>
      </c>
      <c r="C23" t="s">
        <v>36</v>
      </c>
      <c r="D23" s="6" t="s">
        <v>68</v>
      </c>
      <c r="E23" s="7">
        <v>4.8</v>
      </c>
      <c r="F23">
        <v>23</v>
      </c>
      <c r="G23">
        <v>4.5999999999999996</v>
      </c>
      <c r="H23">
        <v>63</v>
      </c>
      <c r="I23" s="6" t="s">
        <v>68</v>
      </c>
      <c r="J23" s="8" t="s">
        <v>68</v>
      </c>
    </row>
    <row r="24" spans="1:10">
      <c r="A24" s="3">
        <v>22</v>
      </c>
      <c r="B24" t="s">
        <v>37</v>
      </c>
      <c r="C24" t="s">
        <v>19</v>
      </c>
      <c r="D24" s="6" t="s">
        <v>68</v>
      </c>
      <c r="E24" s="7">
        <v>4.5</v>
      </c>
      <c r="F24">
        <v>17</v>
      </c>
      <c r="G24">
        <v>4.4000000000000004</v>
      </c>
      <c r="H24">
        <v>122</v>
      </c>
      <c r="I24" s="6" t="s">
        <v>68</v>
      </c>
      <c r="J24" s="8" t="s">
        <v>68</v>
      </c>
    </row>
    <row r="25" spans="1:10">
      <c r="A25" s="3">
        <v>23</v>
      </c>
      <c r="B25" t="s">
        <v>38</v>
      </c>
      <c r="C25" t="s">
        <v>57</v>
      </c>
      <c r="D25" s="6" t="s">
        <v>68</v>
      </c>
      <c r="E25" s="7">
        <v>3.9</v>
      </c>
      <c r="F25">
        <v>16</v>
      </c>
      <c r="G25">
        <v>4</v>
      </c>
      <c r="H25">
        <v>181</v>
      </c>
      <c r="I25" s="6" t="s">
        <v>68</v>
      </c>
      <c r="J25" s="8" t="s">
        <v>68</v>
      </c>
    </row>
    <row r="26" spans="1:10">
      <c r="A26" s="3">
        <v>24</v>
      </c>
      <c r="B26" t="s">
        <v>39</v>
      </c>
      <c r="C26" t="s">
        <v>45</v>
      </c>
      <c r="D26" s="6">
        <v>252830000000</v>
      </c>
      <c r="E26" s="7">
        <v>4.5999999999999996</v>
      </c>
      <c r="F26">
        <v>16</v>
      </c>
      <c r="G26">
        <v>4.2</v>
      </c>
      <c r="H26">
        <v>223</v>
      </c>
      <c r="I26" s="6">
        <v>37890000000</v>
      </c>
      <c r="J26" s="8">
        <v>150000</v>
      </c>
    </row>
    <row r="27" spans="1:10">
      <c r="A27" s="3">
        <v>25</v>
      </c>
      <c r="B27" t="s">
        <v>21</v>
      </c>
      <c r="C27" t="s">
        <v>21</v>
      </c>
      <c r="D27" s="6" t="s">
        <v>68</v>
      </c>
      <c r="E27" s="7">
        <v>4.9000000000000004</v>
      </c>
      <c r="F27">
        <v>9</v>
      </c>
      <c r="G27">
        <v>4.4000000000000004</v>
      </c>
      <c r="H27">
        <v>89</v>
      </c>
      <c r="I27" s="6" t="s">
        <v>68</v>
      </c>
      <c r="J27" s="8" t="s">
        <v>68</v>
      </c>
    </row>
    <row r="28" spans="1:10">
      <c r="A28" s="3">
        <v>26</v>
      </c>
      <c r="B28" t="s">
        <v>40</v>
      </c>
      <c r="C28" t="s">
        <v>58</v>
      </c>
      <c r="D28" s="6" t="s">
        <v>68</v>
      </c>
      <c r="E28" s="7">
        <v>4.7</v>
      </c>
      <c r="F28">
        <v>9</v>
      </c>
      <c r="G28">
        <v>4.8</v>
      </c>
      <c r="H28">
        <v>97</v>
      </c>
      <c r="I28" s="6" t="s">
        <v>68</v>
      </c>
      <c r="J28" s="8" t="s">
        <v>68</v>
      </c>
    </row>
    <row r="29" spans="1:10">
      <c r="A29" s="3">
        <v>27</v>
      </c>
      <c r="B29" t="s">
        <v>41</v>
      </c>
      <c r="C29" t="s">
        <v>59</v>
      </c>
      <c r="D29" s="6" t="s">
        <v>68</v>
      </c>
      <c r="E29" s="7">
        <v>4.3</v>
      </c>
      <c r="F29">
        <v>9</v>
      </c>
      <c r="G29">
        <v>4.5</v>
      </c>
      <c r="H29">
        <v>86</v>
      </c>
      <c r="I29" s="6" t="s">
        <v>68</v>
      </c>
      <c r="J29" s="8" t="s">
        <v>68</v>
      </c>
    </row>
    <row r="30" spans="1:10">
      <c r="A30" s="3">
        <v>28</v>
      </c>
      <c r="B30" t="s">
        <v>42</v>
      </c>
      <c r="C30" t="s">
        <v>62</v>
      </c>
      <c r="D30" s="6" t="s">
        <v>68</v>
      </c>
      <c r="E30" s="7">
        <v>4.8</v>
      </c>
      <c r="F30">
        <v>8</v>
      </c>
      <c r="G30">
        <v>4.7</v>
      </c>
      <c r="H30">
        <v>62</v>
      </c>
      <c r="I30" s="6" t="s">
        <v>68</v>
      </c>
      <c r="J30" s="8" t="s">
        <v>68</v>
      </c>
    </row>
    <row r="31" spans="1:10">
      <c r="A31" s="3">
        <v>29</v>
      </c>
      <c r="B31" t="s">
        <v>43</v>
      </c>
      <c r="C31" t="s">
        <v>63</v>
      </c>
      <c r="D31" s="6" t="s">
        <v>68</v>
      </c>
      <c r="E31" s="7">
        <v>4</v>
      </c>
      <c r="F31">
        <v>8</v>
      </c>
      <c r="G31">
        <v>4.2</v>
      </c>
      <c r="H31">
        <v>54</v>
      </c>
      <c r="I31" s="6" t="s">
        <v>68</v>
      </c>
      <c r="J31" s="8" t="s">
        <v>68</v>
      </c>
    </row>
    <row r="32" spans="1:10">
      <c r="A32" s="3">
        <v>30</v>
      </c>
      <c r="B32" t="s">
        <v>44</v>
      </c>
      <c r="C32" t="s">
        <v>60</v>
      </c>
      <c r="D32" s="6">
        <v>200000000000</v>
      </c>
      <c r="E32" s="7">
        <v>4.5999999999999996</v>
      </c>
      <c r="F32">
        <v>7</v>
      </c>
      <c r="G32">
        <v>4.7</v>
      </c>
      <c r="H32">
        <v>138</v>
      </c>
      <c r="I32" s="6">
        <v>132300000000</v>
      </c>
      <c r="J32" s="8" t="s">
        <v>77</v>
      </c>
    </row>
  </sheetData>
  <hyperlinks>
    <hyperlink ref="E1" r:id="rId1" xr:uid="{D78917BB-E737-4E1C-98F7-5529CF78F18C}"/>
    <hyperlink ref="B1" r:id="rId2" xr:uid="{230E7B79-17F9-48B6-A1CD-DB3F3DB54058}"/>
    <hyperlink ref="F1" r:id="rId3" xr:uid="{E457961A-934E-449E-87D4-EB48062EA431}"/>
    <hyperlink ref="G1" r:id="rId4" xr:uid="{B64C0D88-07CF-41F5-B057-CAFC8502139A}"/>
    <hyperlink ref="H1" r:id="rId5" xr:uid="{AC60A831-8482-4BE9-9CD5-9E3ED6A6C3B2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DE11-24EC-451F-8874-0FC6F2B0E683}">
  <dimension ref="A1:I33"/>
  <sheetViews>
    <sheetView workbookViewId="0">
      <selection activeCell="G4" sqref="G4:H4"/>
    </sheetView>
  </sheetViews>
  <sheetFormatPr defaultRowHeight="15"/>
  <cols>
    <col min="1" max="1" width="29" bestFit="1" customWidth="1"/>
    <col min="2" max="2" width="7.5703125" style="3" bestFit="1" customWidth="1"/>
    <col min="3" max="3" width="8.28515625" style="3" bestFit="1" customWidth="1"/>
    <col min="4" max="4" width="6.140625" style="3" bestFit="1" customWidth="1"/>
    <col min="6" max="6" width="23" bestFit="1" customWidth="1"/>
    <col min="7" max="7" width="7.5703125" bestFit="1" customWidth="1"/>
    <col min="8" max="8" width="8.28515625" bestFit="1" customWidth="1"/>
    <col min="9" max="9" width="6.140625" bestFit="1" customWidth="1"/>
  </cols>
  <sheetData>
    <row r="1" spans="1:9">
      <c r="A1" s="17" t="s">
        <v>82</v>
      </c>
      <c r="B1" s="18" t="s">
        <v>84</v>
      </c>
      <c r="C1" s="18" t="s">
        <v>90</v>
      </c>
      <c r="D1" s="18" t="s">
        <v>91</v>
      </c>
      <c r="F1" s="22" t="s">
        <v>82</v>
      </c>
      <c r="G1" s="23" t="s">
        <v>84</v>
      </c>
      <c r="H1" s="23" t="s">
        <v>90</v>
      </c>
      <c r="I1" s="23" t="s">
        <v>91</v>
      </c>
    </row>
    <row r="2" spans="1:9">
      <c r="A2" t="s">
        <v>81</v>
      </c>
      <c r="B2" s="3">
        <v>4.5</v>
      </c>
      <c r="C2" s="3">
        <v>306</v>
      </c>
      <c r="D2" s="3">
        <f>B2*C2</f>
        <v>1377</v>
      </c>
      <c r="F2" s="24" t="s">
        <v>23</v>
      </c>
      <c r="G2" s="25">
        <v>4</v>
      </c>
      <c r="H2" s="26">
        <v>91</v>
      </c>
      <c r="I2" s="26">
        <f>H2*G2</f>
        <v>364</v>
      </c>
    </row>
    <row r="3" spans="1:9">
      <c r="A3" t="s">
        <v>86</v>
      </c>
      <c r="B3" s="3">
        <v>4.2</v>
      </c>
      <c r="C3" s="3">
        <v>165</v>
      </c>
      <c r="D3" s="3">
        <f>B3*C3</f>
        <v>693</v>
      </c>
      <c r="F3" s="24" t="s">
        <v>112</v>
      </c>
      <c r="G3" s="26">
        <v>4.0999999999999996</v>
      </c>
      <c r="H3" s="26">
        <v>13</v>
      </c>
      <c r="I3" s="27">
        <f>H3*G3</f>
        <v>53.3</v>
      </c>
    </row>
    <row r="4" spans="1:9" ht="15.75" thickBot="1">
      <c r="A4" t="s">
        <v>114</v>
      </c>
      <c r="B4" s="3">
        <v>4.7</v>
      </c>
      <c r="C4" s="3">
        <v>10</v>
      </c>
      <c r="D4" s="3">
        <f>B4*C4</f>
        <v>47</v>
      </c>
      <c r="F4" s="28" t="s">
        <v>111</v>
      </c>
      <c r="G4" s="29">
        <f>I4/H4</f>
        <v>4.0125000000000002</v>
      </c>
      <c r="H4" s="30">
        <f>SUM(H2:H3)</f>
        <v>104</v>
      </c>
      <c r="I4" s="31">
        <f>SUM(I2:I3)</f>
        <v>417.3</v>
      </c>
    </row>
    <row r="5" spans="1:9" ht="16.5" thickTop="1" thickBot="1">
      <c r="A5" s="12" t="s">
        <v>87</v>
      </c>
      <c r="B5" s="13">
        <f>D5/C5</f>
        <v>4.4012474012474012</v>
      </c>
      <c r="C5" s="14">
        <f>SUM(C2:C4)</f>
        <v>481</v>
      </c>
      <c r="D5" s="14">
        <f>SUM(D2:D4)</f>
        <v>2117</v>
      </c>
    </row>
    <row r="6" spans="1:9" ht="15.75" thickTop="1"/>
    <row r="8" spans="1:9">
      <c r="A8" s="17" t="s">
        <v>82</v>
      </c>
      <c r="B8" s="18" t="s">
        <v>84</v>
      </c>
      <c r="C8" s="18" t="s">
        <v>90</v>
      </c>
      <c r="D8" s="18" t="s">
        <v>91</v>
      </c>
    </row>
    <row r="9" spans="1:9">
      <c r="A9" t="s">
        <v>88</v>
      </c>
      <c r="B9" s="3">
        <v>4.3</v>
      </c>
      <c r="C9" s="3">
        <v>185</v>
      </c>
      <c r="D9" s="11">
        <f>C9*B9</f>
        <v>795.5</v>
      </c>
    </row>
    <row r="10" spans="1:9">
      <c r="A10" t="s">
        <v>89</v>
      </c>
      <c r="B10" s="3">
        <v>4.2</v>
      </c>
      <c r="C10" s="3">
        <v>84</v>
      </c>
      <c r="D10" s="11">
        <f>C10*B10</f>
        <v>352.8</v>
      </c>
    </row>
    <row r="11" spans="1:9" ht="15.75" thickBot="1">
      <c r="A11" s="12" t="s">
        <v>92</v>
      </c>
      <c r="B11" s="13">
        <f>D11/C11</f>
        <v>4.2687732342007436</v>
      </c>
      <c r="C11" s="14">
        <f>SUM(C9:C10)</f>
        <v>269</v>
      </c>
      <c r="D11" s="16">
        <f>SUM(D9:D10)</f>
        <v>1148.3</v>
      </c>
    </row>
    <row r="12" spans="1:9" ht="15.75" thickTop="1"/>
    <row r="14" spans="1:9">
      <c r="A14" s="17" t="s">
        <v>82</v>
      </c>
      <c r="B14" s="18" t="s">
        <v>84</v>
      </c>
      <c r="C14" s="18" t="s">
        <v>90</v>
      </c>
      <c r="D14" s="18" t="s">
        <v>91</v>
      </c>
    </row>
    <row r="15" spans="1:9">
      <c r="A15" t="s">
        <v>94</v>
      </c>
      <c r="B15" s="3">
        <v>4.2</v>
      </c>
      <c r="C15" s="3">
        <v>71</v>
      </c>
      <c r="D15" s="11">
        <f>C15*B15</f>
        <v>298.2</v>
      </c>
    </row>
    <row r="16" spans="1:9">
      <c r="A16" t="s">
        <v>29</v>
      </c>
      <c r="B16" s="3">
        <v>4</v>
      </c>
      <c r="C16" s="3">
        <v>65</v>
      </c>
      <c r="D16" s="11">
        <f>C16*B16</f>
        <v>260</v>
      </c>
    </row>
    <row r="17" spans="1:4">
      <c r="A17" t="s">
        <v>107</v>
      </c>
      <c r="B17" s="3">
        <v>4.7</v>
      </c>
      <c r="C17" s="3">
        <v>3</v>
      </c>
      <c r="D17" s="11">
        <f>C17*B17</f>
        <v>14.100000000000001</v>
      </c>
    </row>
    <row r="18" spans="1:4" ht="15.75" thickBot="1">
      <c r="A18" s="12" t="s">
        <v>106</v>
      </c>
      <c r="B18" s="13">
        <f>D18/C18</f>
        <v>4.11726618705036</v>
      </c>
      <c r="C18" s="14">
        <f>SUM(C15:C17)</f>
        <v>139</v>
      </c>
      <c r="D18" s="16">
        <f>SUM(D15:D17)</f>
        <v>572.30000000000007</v>
      </c>
    </row>
    <row r="19" spans="1:4" ht="15.75" thickTop="1"/>
    <row r="21" spans="1:4">
      <c r="A21" s="17" t="s">
        <v>82</v>
      </c>
      <c r="B21" s="18" t="s">
        <v>84</v>
      </c>
      <c r="C21" s="18" t="s">
        <v>90</v>
      </c>
      <c r="D21" s="18" t="s">
        <v>91</v>
      </c>
    </row>
    <row r="22" spans="1:4">
      <c r="A22" t="s">
        <v>79</v>
      </c>
      <c r="B22" s="7">
        <v>4.4000000000000004</v>
      </c>
      <c r="C22" s="3">
        <v>641</v>
      </c>
      <c r="D22" s="11">
        <f>C22*B22</f>
        <v>2820.4</v>
      </c>
    </row>
    <row r="23" spans="1:4">
      <c r="A23" t="s">
        <v>95</v>
      </c>
      <c r="B23" s="3">
        <v>4.4000000000000004</v>
      </c>
      <c r="C23" s="3">
        <v>37</v>
      </c>
      <c r="D23" s="11">
        <f>C23*B23</f>
        <v>162.80000000000001</v>
      </c>
    </row>
    <row r="24" spans="1:4" ht="15.75" thickBot="1">
      <c r="A24" s="12" t="s">
        <v>79</v>
      </c>
      <c r="B24" s="13">
        <f>D24/C24</f>
        <v>4.4000000000000004</v>
      </c>
      <c r="C24" s="14">
        <f>SUM(C22:C23)</f>
        <v>678</v>
      </c>
      <c r="D24" s="16">
        <f>SUM(D22:D23)</f>
        <v>2983.2000000000003</v>
      </c>
    </row>
    <row r="25" spans="1:4" ht="15.75" thickTop="1"/>
    <row r="27" spans="1:4">
      <c r="A27" s="17" t="s">
        <v>82</v>
      </c>
      <c r="B27" s="18" t="s">
        <v>84</v>
      </c>
      <c r="C27" s="18" t="s">
        <v>90</v>
      </c>
      <c r="D27" s="18" t="s">
        <v>91</v>
      </c>
    </row>
    <row r="28" spans="1:4">
      <c r="A28" t="s">
        <v>99</v>
      </c>
      <c r="B28" s="3">
        <v>4.5</v>
      </c>
      <c r="C28" s="3">
        <v>69</v>
      </c>
      <c r="D28" s="11">
        <f>C28*B28</f>
        <v>310.5</v>
      </c>
    </row>
    <row r="29" spans="1:4">
      <c r="A29" t="s">
        <v>100</v>
      </c>
      <c r="B29" s="3">
        <v>4.4000000000000004</v>
      </c>
      <c r="C29" s="3">
        <v>30</v>
      </c>
      <c r="D29" s="11">
        <f>C29*B29</f>
        <v>132</v>
      </c>
    </row>
    <row r="30" spans="1:4">
      <c r="A30" t="s">
        <v>103</v>
      </c>
      <c r="B30" s="3">
        <v>4.5</v>
      </c>
      <c r="C30" s="3">
        <v>17</v>
      </c>
      <c r="D30" s="11">
        <f>C30*B30</f>
        <v>76.5</v>
      </c>
    </row>
    <row r="31" spans="1:4">
      <c r="A31" t="s">
        <v>109</v>
      </c>
      <c r="B31" s="3">
        <v>4.7</v>
      </c>
      <c r="C31" s="3">
        <v>11</v>
      </c>
      <c r="D31" s="11">
        <f>C31*B31</f>
        <v>51.7</v>
      </c>
    </row>
    <row r="32" spans="1:4" ht="15.75" thickBot="1">
      <c r="A32" s="12" t="s">
        <v>99</v>
      </c>
      <c r="B32" s="13">
        <f>D32/C32</f>
        <v>4.4937007874015755</v>
      </c>
      <c r="C32" s="14">
        <f>SUM(C28:C31)</f>
        <v>127</v>
      </c>
      <c r="D32" s="16">
        <f>SUM(D28:D31)</f>
        <v>570.70000000000005</v>
      </c>
    </row>
    <row r="33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A0A7-C9CD-45DC-9206-7863C50C453B}">
  <dimension ref="A1:AV45"/>
  <sheetViews>
    <sheetView zoomScale="85" zoomScaleNormal="85" workbookViewId="0">
      <selection activeCell="A2" sqref="A2:E31"/>
    </sheetView>
  </sheetViews>
  <sheetFormatPr defaultRowHeight="15" outlineLevelCol="1"/>
  <cols>
    <col min="1" max="1" width="7" style="3" customWidth="1"/>
    <col min="2" max="2" width="59" bestFit="1" customWidth="1"/>
    <col min="3" max="3" width="13.140625" style="3" hidden="1" customWidth="1" outlineLevel="1"/>
    <col min="4" max="4" width="7.5703125" style="3" bestFit="1" customWidth="1" collapsed="1"/>
    <col min="5" max="5" width="15.5703125" style="3" bestFit="1" customWidth="1"/>
    <col min="6" max="6" width="9.140625" style="5"/>
    <col min="8" max="8" width="5.42578125" bestFit="1" customWidth="1"/>
    <col min="9" max="9" width="53" customWidth="1"/>
    <col min="10" max="10" width="7.5703125" bestFit="1" customWidth="1"/>
    <col min="11" max="11" width="15.5703125" bestFit="1" customWidth="1"/>
    <col min="12" max="12" width="7.140625" bestFit="1" customWidth="1"/>
    <col min="14" max="14" width="5.42578125" bestFit="1" customWidth="1"/>
    <col min="15" max="15" width="53.85546875" customWidth="1"/>
    <col min="16" max="16" width="7.5703125" bestFit="1" customWidth="1"/>
    <col min="17" max="17" width="15.5703125" bestFit="1" customWidth="1"/>
    <col min="18" max="18" width="7.140625" bestFit="1" customWidth="1"/>
    <col min="20" max="20" width="5.42578125" bestFit="1" customWidth="1"/>
    <col min="21" max="21" width="53.5703125" customWidth="1"/>
    <col min="22" max="22" width="7.5703125" bestFit="1" customWidth="1"/>
    <col min="23" max="23" width="15.5703125" bestFit="1" customWidth="1"/>
    <col min="24" max="24" width="7.140625" bestFit="1" customWidth="1"/>
    <col min="26" max="26" width="5.42578125" bestFit="1" customWidth="1"/>
    <col min="27" max="27" width="54.5703125" customWidth="1"/>
    <col min="28" max="28" width="7.5703125" bestFit="1" customWidth="1"/>
    <col min="29" max="29" width="15.5703125" bestFit="1" customWidth="1"/>
    <col min="30" max="30" width="7.140625" bestFit="1" customWidth="1"/>
    <col min="32" max="32" width="5.42578125" bestFit="1" customWidth="1"/>
    <col min="33" max="33" width="59" bestFit="1" customWidth="1"/>
    <col min="34" max="34" width="7.5703125" bestFit="1" customWidth="1"/>
    <col min="35" max="35" width="15.5703125" bestFit="1" customWidth="1"/>
    <col min="36" max="36" width="7.140625" bestFit="1" customWidth="1"/>
    <col min="38" max="38" width="5.42578125" bestFit="1" customWidth="1"/>
    <col min="39" max="39" width="54.140625" customWidth="1"/>
    <col min="40" max="40" width="7.5703125" bestFit="1" customWidth="1"/>
    <col min="41" max="41" width="15.5703125" bestFit="1" customWidth="1"/>
    <col min="42" max="42" width="7.140625" bestFit="1" customWidth="1"/>
    <col min="44" max="44" width="5.42578125" bestFit="1" customWidth="1"/>
    <col min="45" max="45" width="53.5703125" customWidth="1"/>
    <col min="46" max="46" width="7.5703125" bestFit="1" customWidth="1"/>
    <col min="47" max="47" width="15.5703125" bestFit="1" customWidth="1"/>
    <col min="48" max="48" width="7.140625" bestFit="1" customWidth="1"/>
  </cols>
  <sheetData>
    <row r="1" spans="1:48" ht="24" customHeight="1">
      <c r="A1" s="19" t="s">
        <v>67</v>
      </c>
      <c r="B1" s="20" t="s">
        <v>82</v>
      </c>
      <c r="C1" s="19" t="s">
        <v>83</v>
      </c>
      <c r="D1" s="19" t="s">
        <v>84</v>
      </c>
      <c r="E1" s="19" t="s">
        <v>85</v>
      </c>
      <c r="F1" s="19" t="s">
        <v>117</v>
      </c>
      <c r="H1" s="19" t="s">
        <v>67</v>
      </c>
      <c r="I1" s="20" t="s">
        <v>82</v>
      </c>
      <c r="J1" s="19" t="s">
        <v>84</v>
      </c>
      <c r="K1" s="19" t="s">
        <v>85</v>
      </c>
      <c r="L1" s="19" t="s">
        <v>116</v>
      </c>
      <c r="N1" s="19" t="s">
        <v>67</v>
      </c>
      <c r="O1" s="20" t="s">
        <v>82</v>
      </c>
      <c r="P1" s="19" t="s">
        <v>84</v>
      </c>
      <c r="Q1" s="19" t="s">
        <v>85</v>
      </c>
      <c r="R1" s="19" t="s">
        <v>118</v>
      </c>
      <c r="T1" s="19" t="s">
        <v>67</v>
      </c>
      <c r="U1" s="20" t="s">
        <v>82</v>
      </c>
      <c r="V1" s="19" t="s">
        <v>84</v>
      </c>
      <c r="W1" s="19" t="s">
        <v>85</v>
      </c>
      <c r="X1" s="19" t="s">
        <v>120</v>
      </c>
      <c r="Z1" s="19" t="s">
        <v>67</v>
      </c>
      <c r="AA1" s="20" t="s">
        <v>82</v>
      </c>
      <c r="AB1" s="19" t="s">
        <v>84</v>
      </c>
      <c r="AC1" s="19" t="s">
        <v>85</v>
      </c>
      <c r="AD1" s="19" t="s">
        <v>122</v>
      </c>
      <c r="AF1" s="19" t="s">
        <v>67</v>
      </c>
      <c r="AG1" s="20" t="s">
        <v>82</v>
      </c>
      <c r="AH1" s="19" t="s">
        <v>84</v>
      </c>
      <c r="AI1" s="19" t="s">
        <v>85</v>
      </c>
      <c r="AJ1" s="19" t="s">
        <v>123</v>
      </c>
      <c r="AL1" s="19" t="s">
        <v>67</v>
      </c>
      <c r="AM1" s="20" t="s">
        <v>82</v>
      </c>
      <c r="AN1" s="19" t="s">
        <v>84</v>
      </c>
      <c r="AO1" s="19" t="s">
        <v>85</v>
      </c>
      <c r="AP1" s="19" t="s">
        <v>124</v>
      </c>
      <c r="AR1" s="19" t="s">
        <v>67</v>
      </c>
      <c r="AS1" s="20" t="s">
        <v>82</v>
      </c>
      <c r="AT1" s="19" t="s">
        <v>84</v>
      </c>
      <c r="AU1" s="19" t="s">
        <v>85</v>
      </c>
      <c r="AV1" s="19" t="s">
        <v>125</v>
      </c>
    </row>
    <row r="2" spans="1:48">
      <c r="A2" s="33">
        <v>1</v>
      </c>
      <c r="B2" s="34" t="s">
        <v>96</v>
      </c>
      <c r="C2" s="33">
        <v>2004</v>
      </c>
      <c r="D2" s="35">
        <v>4.4000000000000004</v>
      </c>
      <c r="E2" s="33">
        <v>678</v>
      </c>
      <c r="F2" s="21">
        <f t="shared" ref="F2:F31" si="0">$E2*$D2</f>
        <v>2983.2000000000003</v>
      </c>
      <c r="H2" s="33">
        <v>1</v>
      </c>
      <c r="I2" s="34" t="s">
        <v>96</v>
      </c>
      <c r="J2" s="35">
        <v>4.4000000000000004</v>
      </c>
      <c r="K2" s="33">
        <v>678</v>
      </c>
      <c r="L2" s="21">
        <f t="shared" ref="L2:L31" si="1">$K2*($J2^$J2)</f>
        <v>459643.86771927634</v>
      </c>
      <c r="N2" s="33">
        <v>1</v>
      </c>
      <c r="O2" s="34" t="s">
        <v>96</v>
      </c>
      <c r="P2" s="35">
        <v>4.4000000000000004</v>
      </c>
      <c r="Q2" s="33">
        <v>678</v>
      </c>
      <c r="R2" s="21">
        <f t="shared" ref="R2:R31" si="2">$Q2*($P2^2)</f>
        <v>13126.080000000002</v>
      </c>
      <c r="T2" s="47">
        <v>1</v>
      </c>
      <c r="U2" s="48" t="s">
        <v>98</v>
      </c>
      <c r="V2" s="47">
        <v>4.9000000000000004</v>
      </c>
      <c r="W2" s="47">
        <v>31</v>
      </c>
      <c r="X2" s="53">
        <f t="shared" ref="X2:X31" si="3">(($W2/($W2+$W$32))*V2)+(($W$32/($W2+$W$32))*$V$32)</f>
        <v>4.563333875051268</v>
      </c>
      <c r="Z2" s="33">
        <v>1</v>
      </c>
      <c r="AA2" s="34" t="s">
        <v>96</v>
      </c>
      <c r="AB2" s="35">
        <v>4.4000000000000004</v>
      </c>
      <c r="AC2" s="33">
        <v>678</v>
      </c>
      <c r="AD2" s="38">
        <f t="shared" ref="AD2:AD31" si="4">($AB2^2)*LN($AC2)</f>
        <v>126.21069149452607</v>
      </c>
      <c r="AF2" s="33">
        <v>1</v>
      </c>
      <c r="AG2" s="34" t="s">
        <v>96</v>
      </c>
      <c r="AH2" s="35">
        <v>4.4000000000000004</v>
      </c>
      <c r="AI2" s="33">
        <v>678</v>
      </c>
      <c r="AJ2" s="38">
        <f t="shared" ref="AJ2:AJ31" si="5">($AH2^2)*($AI2^0.25)</f>
        <v>98.789952460005821</v>
      </c>
      <c r="AL2" s="33">
        <v>1</v>
      </c>
      <c r="AM2" s="34" t="s">
        <v>96</v>
      </c>
      <c r="AN2" s="35">
        <v>4.4000000000000004</v>
      </c>
      <c r="AO2" s="33">
        <v>678</v>
      </c>
      <c r="AP2" s="38">
        <f t="shared" ref="AP2:AP31" si="6">AN2*(AO2^(1/2))</f>
        <v>114.56910578336553</v>
      </c>
      <c r="AR2" s="33">
        <v>1</v>
      </c>
      <c r="AS2" s="34" t="s">
        <v>96</v>
      </c>
      <c r="AT2" s="35">
        <v>4.4000000000000004</v>
      </c>
      <c r="AU2" s="33">
        <v>678</v>
      </c>
      <c r="AV2" s="38">
        <f>(AT2^2)*(AU2^(1/2))</f>
        <v>504.10406544680836</v>
      </c>
    </row>
    <row r="3" spans="1:48">
      <c r="A3" s="33">
        <v>2</v>
      </c>
      <c r="B3" s="34" t="s">
        <v>80</v>
      </c>
      <c r="C3" s="33">
        <v>2015</v>
      </c>
      <c r="D3" s="35">
        <v>4.4000000000000004</v>
      </c>
      <c r="E3" s="33">
        <v>613</v>
      </c>
      <c r="F3" s="21">
        <f t="shared" si="0"/>
        <v>2697.2000000000003</v>
      </c>
      <c r="H3" s="33">
        <v>2</v>
      </c>
      <c r="I3" s="34" t="s">
        <v>80</v>
      </c>
      <c r="J3" s="35">
        <v>4.4000000000000004</v>
      </c>
      <c r="K3" s="33">
        <v>613</v>
      </c>
      <c r="L3" s="21">
        <f t="shared" si="1"/>
        <v>415577.71520931623</v>
      </c>
      <c r="N3" s="33">
        <v>2</v>
      </c>
      <c r="O3" s="34" t="s">
        <v>80</v>
      </c>
      <c r="P3" s="35">
        <v>4.4000000000000004</v>
      </c>
      <c r="Q3" s="33">
        <v>613</v>
      </c>
      <c r="R3" s="21">
        <f t="shared" si="2"/>
        <v>11867.680000000002</v>
      </c>
      <c r="T3" s="47">
        <v>2</v>
      </c>
      <c r="U3" s="48" t="s">
        <v>31</v>
      </c>
      <c r="V3" s="47">
        <v>4.7</v>
      </c>
      <c r="W3" s="47">
        <v>59</v>
      </c>
      <c r="X3" s="53">
        <f t="shared" si="3"/>
        <v>4.5498514938653063</v>
      </c>
      <c r="Z3" s="33">
        <v>2</v>
      </c>
      <c r="AA3" s="34" t="s">
        <v>80</v>
      </c>
      <c r="AB3" s="35">
        <v>4.4000000000000004</v>
      </c>
      <c r="AC3" s="33">
        <v>613</v>
      </c>
      <c r="AD3" s="38">
        <f t="shared" si="4"/>
        <v>124.25954515972508</v>
      </c>
      <c r="AF3" s="33">
        <v>2</v>
      </c>
      <c r="AG3" s="34" t="s">
        <v>80</v>
      </c>
      <c r="AH3" s="35">
        <v>4.4000000000000004</v>
      </c>
      <c r="AI3" s="33">
        <v>613</v>
      </c>
      <c r="AJ3" s="38">
        <f t="shared" si="5"/>
        <v>96.331976621613279</v>
      </c>
      <c r="AL3" s="33">
        <v>2</v>
      </c>
      <c r="AM3" s="34" t="s">
        <v>80</v>
      </c>
      <c r="AN3" s="35">
        <v>4.4000000000000004</v>
      </c>
      <c r="AO3" s="33">
        <v>613</v>
      </c>
      <c r="AP3" s="38">
        <f t="shared" si="6"/>
        <v>108.93888194763154</v>
      </c>
      <c r="AR3" s="33">
        <v>2</v>
      </c>
      <c r="AS3" s="34" t="s">
        <v>80</v>
      </c>
      <c r="AT3" s="35">
        <v>4.4000000000000004</v>
      </c>
      <c r="AU3" s="33">
        <v>613</v>
      </c>
      <c r="AV3" s="38">
        <f t="shared" ref="AV3:AV31" si="7">(AT3^2)*(AU3^(1/2))</f>
        <v>479.33108056957883</v>
      </c>
    </row>
    <row r="4" spans="1:48">
      <c r="A4" s="33">
        <v>3</v>
      </c>
      <c r="B4" s="34" t="s">
        <v>113</v>
      </c>
      <c r="C4" s="33">
        <v>2014</v>
      </c>
      <c r="D4" s="35">
        <v>4.4012474012474012</v>
      </c>
      <c r="E4" s="33">
        <v>481</v>
      </c>
      <c r="F4" s="21">
        <f t="shared" si="0"/>
        <v>2117</v>
      </c>
      <c r="H4" s="33">
        <v>3</v>
      </c>
      <c r="I4" s="34" t="s">
        <v>113</v>
      </c>
      <c r="J4" s="35">
        <v>4.4012474012474012</v>
      </c>
      <c r="K4" s="33">
        <v>481</v>
      </c>
      <c r="L4" s="21">
        <f t="shared" si="1"/>
        <v>327100.5789833233</v>
      </c>
      <c r="N4" s="33">
        <v>3</v>
      </c>
      <c r="O4" s="34" t="s">
        <v>113</v>
      </c>
      <c r="P4" s="35">
        <v>4.4012474012474012</v>
      </c>
      <c r="Q4" s="33">
        <v>481</v>
      </c>
      <c r="R4" s="21">
        <f t="shared" si="2"/>
        <v>9317.4407484407475</v>
      </c>
      <c r="T4" s="47">
        <v>3</v>
      </c>
      <c r="U4" s="48" t="s">
        <v>0</v>
      </c>
      <c r="V4" s="49">
        <v>4.5999999999999996</v>
      </c>
      <c r="W4" s="47">
        <v>137</v>
      </c>
      <c r="X4" s="53">
        <f t="shared" si="3"/>
        <v>4.5420241095791472</v>
      </c>
      <c r="Z4" s="33">
        <v>3</v>
      </c>
      <c r="AA4" s="34" t="s">
        <v>113</v>
      </c>
      <c r="AB4" s="35">
        <v>4.4012474012474012</v>
      </c>
      <c r="AC4" s="33">
        <v>481</v>
      </c>
      <c r="AD4" s="38">
        <f t="shared" si="4"/>
        <v>119.6325932628793</v>
      </c>
      <c r="AF4" s="33">
        <v>3</v>
      </c>
      <c r="AG4" s="34" t="s">
        <v>113</v>
      </c>
      <c r="AH4" s="35">
        <v>4.4012474012474012</v>
      </c>
      <c r="AI4" s="33">
        <v>481</v>
      </c>
      <c r="AJ4" s="38">
        <f t="shared" si="5"/>
        <v>90.716823005414426</v>
      </c>
      <c r="AL4" s="33">
        <v>3</v>
      </c>
      <c r="AM4" s="34" t="s">
        <v>113</v>
      </c>
      <c r="AN4" s="35">
        <v>4.4012474012474012</v>
      </c>
      <c r="AO4" s="33">
        <v>481</v>
      </c>
      <c r="AP4" s="38">
        <f t="shared" si="6"/>
        <v>96.526891322785005</v>
      </c>
      <c r="AR4" s="33">
        <v>3</v>
      </c>
      <c r="AS4" s="34" t="s">
        <v>113</v>
      </c>
      <c r="AT4" s="35">
        <v>4.4012474012474012</v>
      </c>
      <c r="AU4" s="33">
        <v>481</v>
      </c>
      <c r="AV4" s="38">
        <f t="shared" si="7"/>
        <v>424.83872958489781</v>
      </c>
    </row>
    <row r="5" spans="1:48">
      <c r="A5" s="33">
        <v>4</v>
      </c>
      <c r="B5" s="34" t="s">
        <v>97</v>
      </c>
      <c r="C5" s="33" t="s">
        <v>93</v>
      </c>
      <c r="D5" s="35">
        <v>4.3</v>
      </c>
      <c r="E5" s="33">
        <v>269</v>
      </c>
      <c r="F5" s="21">
        <f t="shared" si="0"/>
        <v>1156.7</v>
      </c>
      <c r="H5" s="33">
        <v>4</v>
      </c>
      <c r="I5" s="34" t="s">
        <v>0</v>
      </c>
      <c r="J5" s="35">
        <v>4.5999999999999996</v>
      </c>
      <c r="K5" s="33">
        <v>137</v>
      </c>
      <c r="L5" s="21">
        <f t="shared" si="1"/>
        <v>153252.15595254631</v>
      </c>
      <c r="N5" s="33">
        <v>4</v>
      </c>
      <c r="O5" s="34" t="s">
        <v>97</v>
      </c>
      <c r="P5" s="35">
        <v>4.3</v>
      </c>
      <c r="Q5" s="33">
        <v>269</v>
      </c>
      <c r="R5" s="21">
        <f t="shared" si="2"/>
        <v>4973.8099999999995</v>
      </c>
      <c r="T5" s="47">
        <v>4</v>
      </c>
      <c r="U5" s="48" t="s">
        <v>42</v>
      </c>
      <c r="V5" s="47">
        <v>4.9000000000000004</v>
      </c>
      <c r="W5" s="47">
        <v>19</v>
      </c>
      <c r="X5" s="53">
        <f t="shared" si="3"/>
        <v>4.5336353195546879</v>
      </c>
      <c r="Z5" s="33">
        <v>4</v>
      </c>
      <c r="AA5" s="34" t="s">
        <v>0</v>
      </c>
      <c r="AB5" s="35">
        <v>4.5999999999999996</v>
      </c>
      <c r="AC5" s="33">
        <v>137</v>
      </c>
      <c r="AD5" s="38">
        <f t="shared" si="4"/>
        <v>104.10679639052312</v>
      </c>
      <c r="AF5" s="33">
        <v>4</v>
      </c>
      <c r="AG5" s="34" t="s">
        <v>97</v>
      </c>
      <c r="AH5" s="35">
        <v>4.3</v>
      </c>
      <c r="AI5" s="33">
        <v>269</v>
      </c>
      <c r="AJ5" s="38">
        <f t="shared" si="5"/>
        <v>74.881576849388807</v>
      </c>
      <c r="AL5" s="33">
        <v>4</v>
      </c>
      <c r="AM5" s="34" t="s">
        <v>97</v>
      </c>
      <c r="AN5" s="35">
        <v>4.3</v>
      </c>
      <c r="AO5" s="33">
        <v>269</v>
      </c>
      <c r="AP5" s="38">
        <f t="shared" si="6"/>
        <v>70.525243707483924</v>
      </c>
      <c r="AR5" s="33">
        <v>4</v>
      </c>
      <c r="AS5" s="34" t="s">
        <v>97</v>
      </c>
      <c r="AT5" s="35">
        <v>4.3</v>
      </c>
      <c r="AU5" s="33">
        <v>269</v>
      </c>
      <c r="AV5" s="38">
        <f t="shared" si="7"/>
        <v>303.25854794218083</v>
      </c>
    </row>
    <row r="6" spans="1:48">
      <c r="A6" s="33">
        <v>5</v>
      </c>
      <c r="B6" s="34" t="s">
        <v>0</v>
      </c>
      <c r="C6" s="33">
        <v>2008</v>
      </c>
      <c r="D6" s="35">
        <v>4.5999999999999996</v>
      </c>
      <c r="E6" s="33">
        <v>137</v>
      </c>
      <c r="F6" s="21">
        <f t="shared" si="0"/>
        <v>630.19999999999993</v>
      </c>
      <c r="H6" s="33">
        <v>5</v>
      </c>
      <c r="I6" s="34" t="s">
        <v>97</v>
      </c>
      <c r="J6" s="35">
        <v>4.3</v>
      </c>
      <c r="K6" s="33">
        <v>269</v>
      </c>
      <c r="L6" s="21">
        <f t="shared" si="1"/>
        <v>142451.37283767917</v>
      </c>
      <c r="N6" s="33">
        <v>5</v>
      </c>
      <c r="O6" s="34" t="s">
        <v>0</v>
      </c>
      <c r="P6" s="35">
        <v>4.5999999999999996</v>
      </c>
      <c r="Q6" s="33">
        <v>137</v>
      </c>
      <c r="R6" s="21">
        <f t="shared" si="2"/>
        <v>2898.9199999999996</v>
      </c>
      <c r="T6" s="47">
        <v>5</v>
      </c>
      <c r="U6" s="48" t="s">
        <v>36</v>
      </c>
      <c r="V6" s="47">
        <v>4.7</v>
      </c>
      <c r="W6" s="47">
        <v>31</v>
      </c>
      <c r="X6" s="53">
        <f t="shared" si="3"/>
        <v>4.5214514161456156</v>
      </c>
      <c r="Z6" s="33">
        <v>5</v>
      </c>
      <c r="AA6" s="34" t="s">
        <v>97</v>
      </c>
      <c r="AB6" s="35">
        <v>4.3</v>
      </c>
      <c r="AC6" s="33">
        <v>269</v>
      </c>
      <c r="AD6" s="38">
        <f t="shared" si="4"/>
        <v>103.44621340883799</v>
      </c>
      <c r="AF6" s="33">
        <v>5</v>
      </c>
      <c r="AG6" s="34" t="s">
        <v>0</v>
      </c>
      <c r="AH6" s="35">
        <v>4.5999999999999996</v>
      </c>
      <c r="AI6" s="33">
        <v>137</v>
      </c>
      <c r="AJ6" s="38">
        <f t="shared" si="5"/>
        <v>72.392871778546706</v>
      </c>
      <c r="AL6" s="33">
        <v>5</v>
      </c>
      <c r="AM6" s="34" t="s">
        <v>0</v>
      </c>
      <c r="AN6" s="35">
        <v>4.5999999999999996</v>
      </c>
      <c r="AO6" s="33">
        <v>137</v>
      </c>
      <c r="AP6" s="38">
        <f t="shared" si="6"/>
        <v>53.841619589310277</v>
      </c>
      <c r="AR6" s="33">
        <v>5</v>
      </c>
      <c r="AS6" s="34" t="s">
        <v>0</v>
      </c>
      <c r="AT6" s="35">
        <v>4.5999999999999996</v>
      </c>
      <c r="AU6" s="33">
        <v>137</v>
      </c>
      <c r="AV6" s="38">
        <f t="shared" si="7"/>
        <v>247.67145011082724</v>
      </c>
    </row>
    <row r="7" spans="1:48">
      <c r="A7" s="33">
        <v>6</v>
      </c>
      <c r="B7" s="34" t="s">
        <v>108</v>
      </c>
      <c r="C7" s="33"/>
      <c r="D7" s="35">
        <v>4.11726618705036</v>
      </c>
      <c r="E7" s="33">
        <v>139</v>
      </c>
      <c r="F7" s="21">
        <f t="shared" si="0"/>
        <v>572.30000000000007</v>
      </c>
      <c r="H7" s="33">
        <v>6</v>
      </c>
      <c r="I7" s="34" t="s">
        <v>110</v>
      </c>
      <c r="J7" s="35">
        <v>4.4937007874015755</v>
      </c>
      <c r="K7" s="33">
        <v>127</v>
      </c>
      <c r="L7" s="21">
        <f t="shared" si="1"/>
        <v>108745.55418121483</v>
      </c>
      <c r="N7" s="33">
        <v>6</v>
      </c>
      <c r="O7" s="34" t="s">
        <v>110</v>
      </c>
      <c r="P7" s="35">
        <v>4.4937007874015755</v>
      </c>
      <c r="Q7" s="33">
        <v>127</v>
      </c>
      <c r="R7" s="21">
        <f t="shared" si="2"/>
        <v>2564.5550393700796</v>
      </c>
      <c r="T7" s="47">
        <v>6</v>
      </c>
      <c r="U7" s="48" t="s">
        <v>105</v>
      </c>
      <c r="V7" s="47">
        <v>4.9000000000000004</v>
      </c>
      <c r="W7" s="47">
        <v>13</v>
      </c>
      <c r="X7" s="53">
        <f t="shared" si="3"/>
        <v>4.516730515022477</v>
      </c>
      <c r="Z7" s="33">
        <v>6</v>
      </c>
      <c r="AA7" s="34" t="s">
        <v>110</v>
      </c>
      <c r="AB7" s="35">
        <v>4.4937007874015755</v>
      </c>
      <c r="AC7" s="33">
        <v>127</v>
      </c>
      <c r="AD7" s="38">
        <f t="shared" si="4"/>
        <v>97.820349639597197</v>
      </c>
      <c r="AF7" s="33">
        <v>6</v>
      </c>
      <c r="AG7" s="34" t="s">
        <v>110</v>
      </c>
      <c r="AH7" s="35">
        <v>4.4937007874015755</v>
      </c>
      <c r="AI7" s="33">
        <v>127</v>
      </c>
      <c r="AJ7" s="38">
        <f t="shared" si="5"/>
        <v>67.789000941384828</v>
      </c>
      <c r="AL7" s="33">
        <v>6</v>
      </c>
      <c r="AM7" s="34" t="s">
        <v>110</v>
      </c>
      <c r="AN7" s="35">
        <v>4.4937007874015755</v>
      </c>
      <c r="AO7" s="33">
        <v>127</v>
      </c>
      <c r="AP7" s="38">
        <f t="shared" si="6"/>
        <v>50.641435992377616</v>
      </c>
      <c r="AR7" s="33">
        <v>6</v>
      </c>
      <c r="AS7" s="34" t="s">
        <v>110</v>
      </c>
      <c r="AT7" s="35">
        <v>4.4937007874015755</v>
      </c>
      <c r="AU7" s="33">
        <v>127</v>
      </c>
      <c r="AV7" s="38">
        <f t="shared" si="7"/>
        <v>227.56746079409379</v>
      </c>
    </row>
    <row r="8" spans="1:48">
      <c r="A8" s="33">
        <v>7</v>
      </c>
      <c r="B8" s="34" t="s">
        <v>110</v>
      </c>
      <c r="C8" s="33"/>
      <c r="D8" s="35">
        <v>4.4937007874015755</v>
      </c>
      <c r="E8" s="33">
        <v>127</v>
      </c>
      <c r="F8" s="21">
        <f t="shared" si="0"/>
        <v>570.70000000000005</v>
      </c>
      <c r="H8" s="33">
        <v>7</v>
      </c>
      <c r="I8" s="34" t="s">
        <v>25</v>
      </c>
      <c r="J8" s="35">
        <v>4.5</v>
      </c>
      <c r="K8" s="33">
        <v>123</v>
      </c>
      <c r="L8" s="21">
        <f t="shared" si="1"/>
        <v>106994.49257585396</v>
      </c>
      <c r="N8" s="33">
        <v>7</v>
      </c>
      <c r="O8" s="34" t="s">
        <v>25</v>
      </c>
      <c r="P8" s="35">
        <v>4.5</v>
      </c>
      <c r="Q8" s="33">
        <v>123</v>
      </c>
      <c r="R8" s="21">
        <f t="shared" si="2"/>
        <v>2490.75</v>
      </c>
      <c r="T8" s="47">
        <v>7</v>
      </c>
      <c r="U8" s="48" t="s">
        <v>40</v>
      </c>
      <c r="V8" s="47">
        <v>4.8</v>
      </c>
      <c r="W8" s="47">
        <v>17</v>
      </c>
      <c r="X8" s="53">
        <f t="shared" si="3"/>
        <v>4.5154851378022087</v>
      </c>
      <c r="Z8" s="33">
        <v>7</v>
      </c>
      <c r="AA8" s="34" t="s">
        <v>25</v>
      </c>
      <c r="AB8" s="35">
        <v>4.5</v>
      </c>
      <c r="AC8" s="33">
        <v>123</v>
      </c>
      <c r="AD8" s="38">
        <f t="shared" si="4"/>
        <v>97.446733196291447</v>
      </c>
      <c r="AF8" s="33">
        <v>7</v>
      </c>
      <c r="AG8" s="34" t="s">
        <v>25</v>
      </c>
      <c r="AH8" s="35">
        <v>4.5</v>
      </c>
      <c r="AI8" s="33">
        <v>123</v>
      </c>
      <c r="AJ8" s="38">
        <f t="shared" si="5"/>
        <v>67.437475680510985</v>
      </c>
      <c r="AL8" s="47">
        <v>7</v>
      </c>
      <c r="AM8" s="48" t="s">
        <v>25</v>
      </c>
      <c r="AN8" s="49">
        <v>4.5</v>
      </c>
      <c r="AO8" s="47">
        <v>123</v>
      </c>
      <c r="AP8" s="50">
        <f t="shared" si="6"/>
        <v>49.907414278842381</v>
      </c>
      <c r="AR8" s="33">
        <v>7</v>
      </c>
      <c r="AS8" s="34" t="s">
        <v>25</v>
      </c>
      <c r="AT8" s="35">
        <v>4.5</v>
      </c>
      <c r="AU8" s="33">
        <v>123</v>
      </c>
      <c r="AV8" s="38">
        <f t="shared" si="7"/>
        <v>224.58336425479069</v>
      </c>
    </row>
    <row r="9" spans="1:48">
      <c r="A9" s="33">
        <v>8</v>
      </c>
      <c r="B9" s="34" t="s">
        <v>25</v>
      </c>
      <c r="C9" s="33">
        <v>1996</v>
      </c>
      <c r="D9" s="35">
        <v>4.5</v>
      </c>
      <c r="E9" s="33">
        <v>123</v>
      </c>
      <c r="F9" s="21">
        <f t="shared" si="0"/>
        <v>553.5</v>
      </c>
      <c r="H9" s="47">
        <v>8</v>
      </c>
      <c r="I9" s="48" t="s">
        <v>31</v>
      </c>
      <c r="J9" s="47">
        <v>4.7</v>
      </c>
      <c r="K9" s="47">
        <v>59</v>
      </c>
      <c r="L9" s="51">
        <f t="shared" si="1"/>
        <v>85057.368800045981</v>
      </c>
      <c r="N9" s="33">
        <v>8</v>
      </c>
      <c r="O9" s="34" t="s">
        <v>108</v>
      </c>
      <c r="P9" s="35">
        <v>4.11726618705036</v>
      </c>
      <c r="Q9" s="33">
        <v>139</v>
      </c>
      <c r="R9" s="21">
        <f t="shared" si="2"/>
        <v>2356.3114388489212</v>
      </c>
      <c r="T9" s="47">
        <v>8</v>
      </c>
      <c r="U9" s="48" t="s">
        <v>44</v>
      </c>
      <c r="V9" s="47">
        <v>4.7</v>
      </c>
      <c r="W9" s="47">
        <v>18</v>
      </c>
      <c r="X9" s="53">
        <f t="shared" si="3"/>
        <v>4.504262093088788</v>
      </c>
      <c r="Z9" s="54">
        <v>8</v>
      </c>
      <c r="AA9" s="55" t="s">
        <v>2</v>
      </c>
      <c r="AB9" s="56">
        <v>4.5</v>
      </c>
      <c r="AC9" s="54">
        <v>88</v>
      </c>
      <c r="AD9" s="57">
        <f t="shared" si="4"/>
        <v>90.666070493183696</v>
      </c>
      <c r="AF9" s="33">
        <v>8</v>
      </c>
      <c r="AG9" s="34" t="s">
        <v>2</v>
      </c>
      <c r="AH9" s="35">
        <v>4.5</v>
      </c>
      <c r="AI9" s="33">
        <v>88</v>
      </c>
      <c r="AJ9" s="38">
        <f t="shared" si="5"/>
        <v>62.021989850577924</v>
      </c>
      <c r="AL9" s="47">
        <v>8</v>
      </c>
      <c r="AM9" s="48" t="s">
        <v>108</v>
      </c>
      <c r="AN9" s="49">
        <v>4.11726618705036</v>
      </c>
      <c r="AO9" s="47">
        <v>139</v>
      </c>
      <c r="AP9" s="50">
        <f t="shared" si="6"/>
        <v>48.541852445584738</v>
      </c>
      <c r="AR9" s="54">
        <v>8</v>
      </c>
      <c r="AS9" s="55" t="s">
        <v>108</v>
      </c>
      <c r="AT9" s="56">
        <v>4.11726618705036</v>
      </c>
      <c r="AU9" s="54">
        <v>139</v>
      </c>
      <c r="AV9" s="38">
        <f t="shared" si="7"/>
        <v>199.85972773099388</v>
      </c>
    </row>
    <row r="10" spans="1:48">
      <c r="A10" s="33">
        <v>9</v>
      </c>
      <c r="B10" s="34" t="s">
        <v>1</v>
      </c>
      <c r="C10" s="33">
        <v>2016</v>
      </c>
      <c r="D10" s="35">
        <v>4.2</v>
      </c>
      <c r="E10" s="33">
        <v>116</v>
      </c>
      <c r="F10" s="21">
        <f t="shared" si="0"/>
        <v>487.20000000000005</v>
      </c>
      <c r="H10" s="47">
        <v>9</v>
      </c>
      <c r="I10" s="48" t="s">
        <v>2</v>
      </c>
      <c r="J10" s="49">
        <v>4.5</v>
      </c>
      <c r="K10" s="47">
        <v>88</v>
      </c>
      <c r="L10" s="51">
        <f t="shared" si="1"/>
        <v>76548.905257521532</v>
      </c>
      <c r="N10" s="33">
        <v>9</v>
      </c>
      <c r="O10" s="34" t="s">
        <v>1</v>
      </c>
      <c r="P10" s="35">
        <v>4.2</v>
      </c>
      <c r="Q10" s="33">
        <v>116</v>
      </c>
      <c r="R10" s="21">
        <f t="shared" si="2"/>
        <v>2046.24</v>
      </c>
      <c r="T10" s="47">
        <v>9</v>
      </c>
      <c r="U10" s="48" t="s">
        <v>37</v>
      </c>
      <c r="V10" s="47">
        <v>4.5999999999999996</v>
      </c>
      <c r="W10" s="47">
        <v>24</v>
      </c>
      <c r="X10" s="53">
        <f t="shared" si="3"/>
        <v>4.49557214348917</v>
      </c>
      <c r="Z10" s="47">
        <v>9</v>
      </c>
      <c r="AA10" s="48" t="s">
        <v>31</v>
      </c>
      <c r="AB10" s="47">
        <v>4.7</v>
      </c>
      <c r="AC10" s="47">
        <v>59</v>
      </c>
      <c r="AD10" s="50">
        <f t="shared" si="4"/>
        <v>90.072802135877367</v>
      </c>
      <c r="AF10" s="33">
        <v>9</v>
      </c>
      <c r="AG10" s="34" t="s">
        <v>31</v>
      </c>
      <c r="AH10" s="33">
        <v>4.7</v>
      </c>
      <c r="AI10" s="33">
        <v>59</v>
      </c>
      <c r="AJ10" s="38">
        <f t="shared" si="5"/>
        <v>61.222169974695646</v>
      </c>
      <c r="AL10" s="47">
        <v>9</v>
      </c>
      <c r="AM10" s="48" t="s">
        <v>1</v>
      </c>
      <c r="AN10" s="49">
        <v>4.2</v>
      </c>
      <c r="AO10" s="47">
        <v>116</v>
      </c>
      <c r="AP10" s="50">
        <f t="shared" si="6"/>
        <v>45.235384379929833</v>
      </c>
      <c r="AR10" s="54">
        <v>9</v>
      </c>
      <c r="AS10" s="55" t="s">
        <v>1</v>
      </c>
      <c r="AT10" s="56">
        <v>4.2</v>
      </c>
      <c r="AU10" s="54">
        <v>116</v>
      </c>
      <c r="AV10" s="38">
        <f t="shared" si="7"/>
        <v>189.9886143957053</v>
      </c>
    </row>
    <row r="11" spans="1:48">
      <c r="A11" s="47">
        <v>10</v>
      </c>
      <c r="B11" s="48" t="s">
        <v>23</v>
      </c>
      <c r="C11" s="47">
        <v>2021</v>
      </c>
      <c r="D11" s="49">
        <v>4.0125000000000002</v>
      </c>
      <c r="E11" s="47">
        <v>104</v>
      </c>
      <c r="F11" s="51">
        <f t="shared" si="0"/>
        <v>417.3</v>
      </c>
      <c r="H11" s="47">
        <v>10</v>
      </c>
      <c r="I11" s="48" t="s">
        <v>98</v>
      </c>
      <c r="J11" s="47">
        <v>4.9000000000000004</v>
      </c>
      <c r="K11" s="47">
        <v>31</v>
      </c>
      <c r="L11" s="51">
        <f t="shared" si="1"/>
        <v>74700.324081833736</v>
      </c>
      <c r="N11" s="33">
        <v>10</v>
      </c>
      <c r="O11" s="34" t="s">
        <v>2</v>
      </c>
      <c r="P11" s="35">
        <v>4.5</v>
      </c>
      <c r="Q11" s="33">
        <v>88</v>
      </c>
      <c r="R11" s="21">
        <f t="shared" si="2"/>
        <v>1782</v>
      </c>
      <c r="T11" s="47">
        <v>10</v>
      </c>
      <c r="U11" s="48" t="s">
        <v>25</v>
      </c>
      <c r="V11" s="49">
        <v>4.5</v>
      </c>
      <c r="W11" s="47">
        <v>123</v>
      </c>
      <c r="X11" s="53">
        <f t="shared" si="3"/>
        <v>4.4873997693518515</v>
      </c>
      <c r="Z11" s="33">
        <v>10</v>
      </c>
      <c r="AA11" s="34" t="s">
        <v>1</v>
      </c>
      <c r="AB11" s="35">
        <v>4.2</v>
      </c>
      <c r="AC11" s="33">
        <v>116</v>
      </c>
      <c r="AD11" s="38">
        <f t="shared" si="4"/>
        <v>83.853330971116279</v>
      </c>
      <c r="AF11" s="47">
        <v>10</v>
      </c>
      <c r="AG11" s="48" t="s">
        <v>108</v>
      </c>
      <c r="AH11" s="49">
        <v>4.11726618705036</v>
      </c>
      <c r="AI11" s="47">
        <v>139</v>
      </c>
      <c r="AJ11" s="50">
        <f t="shared" si="5"/>
        <v>58.206514173365385</v>
      </c>
      <c r="AL11" s="47">
        <v>10</v>
      </c>
      <c r="AM11" s="48" t="s">
        <v>2</v>
      </c>
      <c r="AN11" s="49">
        <v>4.5</v>
      </c>
      <c r="AO11" s="47">
        <v>88</v>
      </c>
      <c r="AP11" s="50">
        <f t="shared" si="6"/>
        <v>42.213741838410868</v>
      </c>
      <c r="AR11" s="54">
        <v>10</v>
      </c>
      <c r="AS11" s="55" t="s">
        <v>2</v>
      </c>
      <c r="AT11" s="56">
        <v>4.5</v>
      </c>
      <c r="AU11" s="54">
        <v>88</v>
      </c>
      <c r="AV11" s="38">
        <f t="shared" si="7"/>
        <v>189.96183827284889</v>
      </c>
    </row>
    <row r="12" spans="1:48">
      <c r="A12" s="40">
        <v>11</v>
      </c>
      <c r="B12" s="41" t="s">
        <v>2</v>
      </c>
      <c r="C12" s="40">
        <v>2016</v>
      </c>
      <c r="D12" s="42">
        <v>4.5</v>
      </c>
      <c r="E12" s="40">
        <v>88</v>
      </c>
      <c r="F12" s="52">
        <f t="shared" si="0"/>
        <v>396</v>
      </c>
      <c r="H12" s="40">
        <v>11</v>
      </c>
      <c r="I12" s="41" t="s">
        <v>1</v>
      </c>
      <c r="J12" s="42">
        <v>4.2</v>
      </c>
      <c r="K12" s="40">
        <v>116</v>
      </c>
      <c r="L12" s="52">
        <f t="shared" si="1"/>
        <v>48095.562557750447</v>
      </c>
      <c r="N12" s="3">
        <v>11</v>
      </c>
      <c r="O12" t="s">
        <v>119</v>
      </c>
      <c r="P12" s="7">
        <v>4.0125000000000002</v>
      </c>
      <c r="Q12" s="3">
        <v>104</v>
      </c>
      <c r="R12" s="15">
        <f t="shared" si="2"/>
        <v>1674.4162500000002</v>
      </c>
      <c r="T12" s="3">
        <v>11</v>
      </c>
      <c r="U12" t="s">
        <v>2</v>
      </c>
      <c r="V12" s="7">
        <v>4.5</v>
      </c>
      <c r="W12" s="3">
        <v>88</v>
      </c>
      <c r="X12" s="39">
        <f t="shared" si="3"/>
        <v>4.4852488602020291</v>
      </c>
      <c r="Z12" s="3">
        <v>11</v>
      </c>
      <c r="AA12" t="s">
        <v>108</v>
      </c>
      <c r="AB12" s="7">
        <v>4.11726618705036</v>
      </c>
      <c r="AC12" s="3">
        <v>139</v>
      </c>
      <c r="AD12" s="37">
        <f t="shared" si="4"/>
        <v>83.648614196673932</v>
      </c>
      <c r="AF12" s="40">
        <v>11</v>
      </c>
      <c r="AG12" s="41" t="s">
        <v>1</v>
      </c>
      <c r="AH12" s="42">
        <v>4.2</v>
      </c>
      <c r="AI12" s="40">
        <v>116</v>
      </c>
      <c r="AJ12" s="43">
        <f t="shared" si="5"/>
        <v>57.891270135835178</v>
      </c>
      <c r="AL12" s="44">
        <v>11</v>
      </c>
      <c r="AM12" s="45" t="s">
        <v>119</v>
      </c>
      <c r="AN12" s="46">
        <v>4.0125000000000002</v>
      </c>
      <c r="AO12" s="44">
        <v>104</v>
      </c>
      <c r="AP12" s="37">
        <f t="shared" si="6"/>
        <v>40.9196315965821</v>
      </c>
      <c r="AR12" s="44">
        <v>11</v>
      </c>
      <c r="AS12" s="45" t="s">
        <v>119</v>
      </c>
      <c r="AT12" s="46">
        <v>4.0125000000000002</v>
      </c>
      <c r="AU12" s="44">
        <v>104</v>
      </c>
      <c r="AV12" s="37">
        <f t="shared" si="7"/>
        <v>164.19002178128568</v>
      </c>
    </row>
    <row r="13" spans="1:48">
      <c r="A13" s="3">
        <v>12</v>
      </c>
      <c r="B13" t="s">
        <v>28</v>
      </c>
      <c r="D13" s="7">
        <v>4.3</v>
      </c>
      <c r="E13" s="3">
        <v>72</v>
      </c>
      <c r="F13" s="15">
        <f t="shared" si="0"/>
        <v>309.59999999999997</v>
      </c>
      <c r="H13" s="40">
        <v>12</v>
      </c>
      <c r="I13" s="41" t="s">
        <v>108</v>
      </c>
      <c r="J13" s="42">
        <v>4.11726618705036</v>
      </c>
      <c r="K13" s="40">
        <v>139</v>
      </c>
      <c r="L13" s="52">
        <f t="shared" si="1"/>
        <v>47154.53108105938</v>
      </c>
      <c r="N13" s="3">
        <v>12</v>
      </c>
      <c r="O13" t="s">
        <v>28</v>
      </c>
      <c r="P13" s="7">
        <v>4.3</v>
      </c>
      <c r="Q13" s="3">
        <v>72</v>
      </c>
      <c r="R13" s="15">
        <f t="shared" si="2"/>
        <v>1331.28</v>
      </c>
      <c r="T13" s="3">
        <v>12</v>
      </c>
      <c r="U13" t="s">
        <v>110</v>
      </c>
      <c r="V13" s="7">
        <v>4.4937007874015755</v>
      </c>
      <c r="W13" s="3">
        <v>127</v>
      </c>
      <c r="X13" s="39">
        <f t="shared" si="3"/>
        <v>4.4843280616176315</v>
      </c>
      <c r="Z13" s="40">
        <v>12</v>
      </c>
      <c r="AA13" s="41" t="s">
        <v>98</v>
      </c>
      <c r="AB13" s="40">
        <v>4.9000000000000004</v>
      </c>
      <c r="AC13" s="40">
        <v>31</v>
      </c>
      <c r="AD13" s="43">
        <f t="shared" si="4"/>
        <v>82.450032779688385</v>
      </c>
      <c r="AF13" s="3">
        <v>12</v>
      </c>
      <c r="AG13" t="s">
        <v>98</v>
      </c>
      <c r="AH13" s="3">
        <v>4.9000000000000004</v>
      </c>
      <c r="AI13" s="3">
        <v>31</v>
      </c>
      <c r="AJ13" s="37">
        <f t="shared" si="5"/>
        <v>56.654261593111329</v>
      </c>
      <c r="AL13" s="44">
        <v>12</v>
      </c>
      <c r="AM13" s="45" t="s">
        <v>28</v>
      </c>
      <c r="AN13" s="46">
        <v>4.3</v>
      </c>
      <c r="AO13" s="44">
        <v>72</v>
      </c>
      <c r="AP13" s="37">
        <f t="shared" si="6"/>
        <v>36.486709909225844</v>
      </c>
      <c r="AR13" s="44">
        <v>12</v>
      </c>
      <c r="AS13" s="45" t="s">
        <v>28</v>
      </c>
      <c r="AT13" s="46">
        <v>4.3</v>
      </c>
      <c r="AU13" s="44">
        <v>72</v>
      </c>
      <c r="AV13" s="37">
        <f t="shared" si="7"/>
        <v>156.89285260967114</v>
      </c>
    </row>
    <row r="14" spans="1:48">
      <c r="A14" s="3">
        <v>13</v>
      </c>
      <c r="B14" t="s">
        <v>61</v>
      </c>
      <c r="D14" s="3">
        <v>4.4000000000000004</v>
      </c>
      <c r="E14" s="3">
        <v>67</v>
      </c>
      <c r="F14" s="15">
        <f t="shared" si="0"/>
        <v>294.8</v>
      </c>
      <c r="H14" s="3">
        <v>13</v>
      </c>
      <c r="I14" t="s">
        <v>42</v>
      </c>
      <c r="J14" s="3">
        <v>4.9000000000000004</v>
      </c>
      <c r="K14" s="3">
        <v>19</v>
      </c>
      <c r="L14" s="15">
        <f t="shared" si="1"/>
        <v>45784.069598543261</v>
      </c>
      <c r="N14" s="3">
        <v>13</v>
      </c>
      <c r="O14" t="s">
        <v>31</v>
      </c>
      <c r="P14" s="3">
        <v>4.7</v>
      </c>
      <c r="Q14" s="3">
        <v>59</v>
      </c>
      <c r="R14" s="15">
        <f t="shared" si="2"/>
        <v>1303.3100000000002</v>
      </c>
      <c r="T14" s="3">
        <v>13</v>
      </c>
      <c r="U14" t="s">
        <v>30</v>
      </c>
      <c r="V14" s="3">
        <v>4.5</v>
      </c>
      <c r="W14" s="3">
        <v>50</v>
      </c>
      <c r="X14" s="39">
        <f t="shared" si="3"/>
        <v>4.48189298325737</v>
      </c>
      <c r="Z14" s="3">
        <v>13</v>
      </c>
      <c r="AA14" t="s">
        <v>61</v>
      </c>
      <c r="AB14" s="3">
        <v>4.4000000000000004</v>
      </c>
      <c r="AC14" s="3">
        <v>67</v>
      </c>
      <c r="AD14" s="37">
        <f t="shared" si="4"/>
        <v>81.402849111409111</v>
      </c>
      <c r="AF14" s="3">
        <v>13</v>
      </c>
      <c r="AG14" t="s">
        <v>61</v>
      </c>
      <c r="AH14" s="3">
        <v>4.4000000000000004</v>
      </c>
      <c r="AI14" s="3">
        <v>67</v>
      </c>
      <c r="AJ14" s="37">
        <f t="shared" si="5"/>
        <v>55.389067497877278</v>
      </c>
      <c r="AL14" s="44">
        <v>13</v>
      </c>
      <c r="AM14" s="45" t="s">
        <v>31</v>
      </c>
      <c r="AN14" s="44">
        <v>4.7</v>
      </c>
      <c r="AO14" s="44">
        <v>59</v>
      </c>
      <c r="AP14" s="37">
        <f t="shared" si="6"/>
        <v>36.101385014982455</v>
      </c>
      <c r="AR14" s="44">
        <v>13</v>
      </c>
      <c r="AS14" s="45" t="s">
        <v>31</v>
      </c>
      <c r="AT14" s="44">
        <v>4.7</v>
      </c>
      <c r="AU14" s="44">
        <v>59</v>
      </c>
      <c r="AV14" s="37">
        <f t="shared" si="7"/>
        <v>169.67650957041758</v>
      </c>
    </row>
    <row r="15" spans="1:48">
      <c r="A15" s="3">
        <v>14</v>
      </c>
      <c r="B15" t="s">
        <v>31</v>
      </c>
      <c r="D15" s="3">
        <v>4.7</v>
      </c>
      <c r="E15" s="3">
        <v>59</v>
      </c>
      <c r="F15" s="15">
        <f t="shared" si="0"/>
        <v>277.3</v>
      </c>
      <c r="H15" s="3">
        <v>14</v>
      </c>
      <c r="I15" t="s">
        <v>61</v>
      </c>
      <c r="J15" s="3">
        <v>4.4000000000000004</v>
      </c>
      <c r="K15" s="3">
        <v>67</v>
      </c>
      <c r="L15" s="15">
        <f t="shared" si="1"/>
        <v>45422.034125651204</v>
      </c>
      <c r="N15" s="3">
        <v>14</v>
      </c>
      <c r="O15" t="s">
        <v>61</v>
      </c>
      <c r="P15" s="3">
        <v>4.4000000000000004</v>
      </c>
      <c r="Q15" s="3">
        <v>67</v>
      </c>
      <c r="R15" s="15">
        <f t="shared" si="2"/>
        <v>1297.1200000000001</v>
      </c>
      <c r="T15" s="3">
        <v>14</v>
      </c>
      <c r="U15" t="s">
        <v>35</v>
      </c>
      <c r="V15" s="3">
        <v>4.5</v>
      </c>
      <c r="W15" s="3">
        <v>44</v>
      </c>
      <c r="X15" s="39">
        <f t="shared" si="3"/>
        <v>4.4812183272826909</v>
      </c>
      <c r="Z15" s="3">
        <v>14</v>
      </c>
      <c r="AA15" t="s">
        <v>30</v>
      </c>
      <c r="AB15" s="3">
        <v>4.5</v>
      </c>
      <c r="AC15" s="3">
        <v>50</v>
      </c>
      <c r="AD15" s="37">
        <f t="shared" si="4"/>
        <v>79.218465859919959</v>
      </c>
      <c r="AF15" s="3">
        <v>14</v>
      </c>
      <c r="AG15" t="s">
        <v>28</v>
      </c>
      <c r="AH15" s="7">
        <v>4.3</v>
      </c>
      <c r="AI15" s="3">
        <v>72</v>
      </c>
      <c r="AJ15" s="37">
        <f t="shared" si="5"/>
        <v>53.860457153210454</v>
      </c>
      <c r="AL15" s="44">
        <v>14</v>
      </c>
      <c r="AM15" s="45" t="s">
        <v>61</v>
      </c>
      <c r="AN15" s="44">
        <v>4.4000000000000004</v>
      </c>
      <c r="AO15" s="44">
        <v>67</v>
      </c>
      <c r="AP15" s="37">
        <f t="shared" si="6"/>
        <v>36.015552196238787</v>
      </c>
      <c r="AR15" s="44">
        <v>14</v>
      </c>
      <c r="AS15" s="45" t="s">
        <v>61</v>
      </c>
      <c r="AT15" s="44">
        <v>4.4000000000000004</v>
      </c>
      <c r="AU15" s="44">
        <v>67</v>
      </c>
      <c r="AV15" s="37">
        <f t="shared" si="7"/>
        <v>158.46842966345065</v>
      </c>
    </row>
    <row r="16" spans="1:48">
      <c r="A16" s="3">
        <v>15</v>
      </c>
      <c r="B16" t="s">
        <v>30</v>
      </c>
      <c r="D16" s="3">
        <v>4.5</v>
      </c>
      <c r="E16" s="3">
        <v>50</v>
      </c>
      <c r="F16" s="15">
        <f t="shared" si="0"/>
        <v>225</v>
      </c>
      <c r="H16" s="3">
        <v>15</v>
      </c>
      <c r="I16" t="s">
        <v>36</v>
      </c>
      <c r="J16" s="3">
        <v>4.7</v>
      </c>
      <c r="K16" s="3">
        <v>31</v>
      </c>
      <c r="L16" s="15">
        <f t="shared" si="1"/>
        <v>44691.159877990263</v>
      </c>
      <c r="N16" s="3">
        <v>15</v>
      </c>
      <c r="O16" t="s">
        <v>30</v>
      </c>
      <c r="P16" s="3">
        <v>4.5</v>
      </c>
      <c r="Q16" s="3">
        <v>50</v>
      </c>
      <c r="R16" s="15">
        <f t="shared" si="2"/>
        <v>1012.5</v>
      </c>
      <c r="T16" s="3">
        <v>15</v>
      </c>
      <c r="U16" t="s">
        <v>104</v>
      </c>
      <c r="V16" s="3">
        <v>4.5</v>
      </c>
      <c r="W16" s="3">
        <v>16</v>
      </c>
      <c r="X16" s="39">
        <f t="shared" si="3"/>
        <v>4.4772652816594034</v>
      </c>
      <c r="Z16" s="3">
        <v>15</v>
      </c>
      <c r="AA16" t="s">
        <v>28</v>
      </c>
      <c r="AB16" s="7">
        <v>4.3</v>
      </c>
      <c r="AC16" s="3">
        <v>72</v>
      </c>
      <c r="AD16" s="37">
        <f t="shared" si="4"/>
        <v>79.075556540606854</v>
      </c>
      <c r="AF16" s="3">
        <v>15</v>
      </c>
      <c r="AG16" t="s">
        <v>30</v>
      </c>
      <c r="AH16" s="3">
        <v>4.5</v>
      </c>
      <c r="AI16" s="3">
        <v>50</v>
      </c>
      <c r="AJ16" s="37">
        <f t="shared" si="5"/>
        <v>53.847745956568005</v>
      </c>
      <c r="AL16" s="44">
        <v>15</v>
      </c>
      <c r="AM16" s="45" t="s">
        <v>30</v>
      </c>
      <c r="AN16" s="44">
        <v>4.5</v>
      </c>
      <c r="AO16" s="44">
        <v>50</v>
      </c>
      <c r="AP16" s="37">
        <f t="shared" si="6"/>
        <v>31.81980515339464</v>
      </c>
      <c r="AR16" s="44">
        <v>15</v>
      </c>
      <c r="AS16" s="45" t="s">
        <v>30</v>
      </c>
      <c r="AT16" s="44">
        <v>4.5</v>
      </c>
      <c r="AU16" s="44">
        <v>50</v>
      </c>
      <c r="AV16" s="37">
        <f t="shared" si="7"/>
        <v>143.18912319027589</v>
      </c>
    </row>
    <row r="17" spans="1:48">
      <c r="A17" s="3">
        <v>16</v>
      </c>
      <c r="B17" t="s">
        <v>35</v>
      </c>
      <c r="D17" s="3">
        <v>4.5</v>
      </c>
      <c r="E17" s="3">
        <v>44</v>
      </c>
      <c r="F17" s="15">
        <f t="shared" si="0"/>
        <v>198</v>
      </c>
      <c r="H17" s="3">
        <v>16</v>
      </c>
      <c r="I17" t="s">
        <v>30</v>
      </c>
      <c r="J17" s="3">
        <v>4.5</v>
      </c>
      <c r="K17" s="3">
        <v>50</v>
      </c>
      <c r="L17" s="15">
        <f t="shared" si="1"/>
        <v>43493.696169046321</v>
      </c>
      <c r="N17" s="3">
        <v>16</v>
      </c>
      <c r="O17" t="s">
        <v>35</v>
      </c>
      <c r="P17" s="3">
        <v>4.5</v>
      </c>
      <c r="Q17" s="3">
        <v>44</v>
      </c>
      <c r="R17" s="15">
        <f t="shared" si="2"/>
        <v>891</v>
      </c>
      <c r="T17" s="3">
        <v>16</v>
      </c>
      <c r="U17" t="s">
        <v>102</v>
      </c>
      <c r="V17" s="3">
        <v>4.4000000000000004</v>
      </c>
      <c r="W17" s="3">
        <v>18</v>
      </c>
      <c r="X17" s="39">
        <f t="shared" si="3"/>
        <v>4.4642719671939473</v>
      </c>
      <c r="Z17" s="3">
        <v>16</v>
      </c>
      <c r="AA17" t="s">
        <v>35</v>
      </c>
      <c r="AB17" s="3">
        <v>4.5</v>
      </c>
      <c r="AC17" s="3">
        <v>44</v>
      </c>
      <c r="AD17" s="37">
        <f t="shared" si="4"/>
        <v>76.62984008684478</v>
      </c>
      <c r="AF17" s="3">
        <v>16</v>
      </c>
      <c r="AG17" t="s">
        <v>35</v>
      </c>
      <c r="AH17" s="3">
        <v>4.5</v>
      </c>
      <c r="AI17" s="3">
        <v>44</v>
      </c>
      <c r="AJ17" s="37">
        <f t="shared" si="5"/>
        <v>52.154068932253239</v>
      </c>
      <c r="AL17" s="44">
        <v>16</v>
      </c>
      <c r="AM17" s="45" t="s">
        <v>35</v>
      </c>
      <c r="AN17" s="44">
        <v>4.5</v>
      </c>
      <c r="AO17" s="44">
        <v>44</v>
      </c>
      <c r="AP17" s="37">
        <f t="shared" si="6"/>
        <v>29.849623113198597</v>
      </c>
      <c r="AR17" s="44">
        <v>16</v>
      </c>
      <c r="AS17" s="45" t="s">
        <v>35</v>
      </c>
      <c r="AT17" s="44">
        <v>4.5</v>
      </c>
      <c r="AU17" s="44">
        <v>44</v>
      </c>
      <c r="AV17" s="37">
        <f t="shared" si="7"/>
        <v>134.32330400939369</v>
      </c>
    </row>
    <row r="18" spans="1:48">
      <c r="A18" s="3">
        <v>17</v>
      </c>
      <c r="B18" t="s">
        <v>32</v>
      </c>
      <c r="D18" s="3">
        <v>4.3</v>
      </c>
      <c r="E18" s="3">
        <v>44</v>
      </c>
      <c r="F18" s="15">
        <f t="shared" si="0"/>
        <v>189.2</v>
      </c>
      <c r="H18" s="3">
        <v>17</v>
      </c>
      <c r="I18" t="s">
        <v>35</v>
      </c>
      <c r="J18" s="3">
        <v>4.5</v>
      </c>
      <c r="K18" s="3">
        <v>44</v>
      </c>
      <c r="L18" s="15">
        <f t="shared" si="1"/>
        <v>38274.452628760766</v>
      </c>
      <c r="N18" s="3">
        <v>17</v>
      </c>
      <c r="O18" t="s">
        <v>32</v>
      </c>
      <c r="P18" s="3">
        <v>4.3</v>
      </c>
      <c r="Q18" s="3">
        <v>44</v>
      </c>
      <c r="R18" s="15">
        <f t="shared" si="2"/>
        <v>813.56</v>
      </c>
      <c r="T18" s="3">
        <v>17</v>
      </c>
      <c r="U18" t="s">
        <v>34</v>
      </c>
      <c r="V18" s="3">
        <v>4.4000000000000004</v>
      </c>
      <c r="W18" s="3">
        <v>35</v>
      </c>
      <c r="X18" s="39">
        <f t="shared" si="3"/>
        <v>4.4570852311121865</v>
      </c>
      <c r="Z18" s="3">
        <v>17</v>
      </c>
      <c r="AA18" t="s">
        <v>36</v>
      </c>
      <c r="AB18" s="3">
        <v>4.7</v>
      </c>
      <c r="AC18" s="3">
        <v>31</v>
      </c>
      <c r="AD18" s="37">
        <f t="shared" si="4"/>
        <v>75.8567773470769</v>
      </c>
      <c r="AF18" s="3">
        <v>17</v>
      </c>
      <c r="AG18" t="s">
        <v>36</v>
      </c>
      <c r="AH18" s="3">
        <v>4.7</v>
      </c>
      <c r="AI18" s="3">
        <v>31</v>
      </c>
      <c r="AJ18" s="37">
        <f t="shared" si="5"/>
        <v>52.12380835451183</v>
      </c>
      <c r="AL18" s="3">
        <v>17</v>
      </c>
      <c r="AM18" t="s">
        <v>32</v>
      </c>
      <c r="AN18" s="3">
        <v>4.3</v>
      </c>
      <c r="AO18" s="3">
        <v>44</v>
      </c>
      <c r="AP18" s="37">
        <f t="shared" si="6"/>
        <v>28.522973197056437</v>
      </c>
      <c r="AR18" s="3">
        <v>17</v>
      </c>
      <c r="AS18" t="s">
        <v>32</v>
      </c>
      <c r="AT18" s="3">
        <v>4.3</v>
      </c>
      <c r="AU18" s="3">
        <v>44</v>
      </c>
      <c r="AV18" s="37">
        <f t="shared" si="7"/>
        <v>122.64878474734267</v>
      </c>
    </row>
    <row r="19" spans="1:48">
      <c r="A19" s="3">
        <v>18</v>
      </c>
      <c r="B19" t="s">
        <v>38</v>
      </c>
      <c r="D19" s="3">
        <v>4.4000000000000004</v>
      </c>
      <c r="E19" s="3">
        <v>35</v>
      </c>
      <c r="F19" s="15">
        <f t="shared" si="0"/>
        <v>154</v>
      </c>
      <c r="H19" s="3">
        <v>18</v>
      </c>
      <c r="I19" t="s">
        <v>28</v>
      </c>
      <c r="J19" s="7">
        <v>4.3</v>
      </c>
      <c r="K19" s="3">
        <v>72</v>
      </c>
      <c r="L19" s="15">
        <f t="shared" si="1"/>
        <v>38128.248491869519</v>
      </c>
      <c r="N19" s="3">
        <v>18</v>
      </c>
      <c r="O19" t="s">
        <v>98</v>
      </c>
      <c r="P19" s="3">
        <v>4.9000000000000004</v>
      </c>
      <c r="Q19" s="3">
        <v>31</v>
      </c>
      <c r="R19" s="15">
        <f t="shared" si="2"/>
        <v>744.31000000000017</v>
      </c>
      <c r="T19" s="3">
        <v>18</v>
      </c>
      <c r="U19" t="s">
        <v>38</v>
      </c>
      <c r="V19" s="3">
        <v>4.4000000000000004</v>
      </c>
      <c r="W19" s="3">
        <v>35</v>
      </c>
      <c r="X19" s="39">
        <f t="shared" si="3"/>
        <v>4.4570852311121865</v>
      </c>
      <c r="Z19" s="40">
        <v>18</v>
      </c>
      <c r="AA19" s="41" t="s">
        <v>119</v>
      </c>
      <c r="AB19" s="42">
        <v>4.0125000000000002</v>
      </c>
      <c r="AC19" s="40">
        <v>104</v>
      </c>
      <c r="AD19" s="43">
        <f t="shared" si="4"/>
        <v>74.775419162254096</v>
      </c>
      <c r="AF19" s="44">
        <v>18</v>
      </c>
      <c r="AG19" s="45" t="s">
        <v>119</v>
      </c>
      <c r="AH19" s="46">
        <v>4.0125000000000002</v>
      </c>
      <c r="AI19" s="44">
        <v>104</v>
      </c>
      <c r="AJ19" s="37">
        <f t="shared" si="5"/>
        <v>51.414832542463877</v>
      </c>
      <c r="AL19" s="44">
        <v>18</v>
      </c>
      <c r="AM19" s="45" t="s">
        <v>98</v>
      </c>
      <c r="AN19" s="44">
        <v>4.9000000000000004</v>
      </c>
      <c r="AO19" s="44">
        <v>31</v>
      </c>
      <c r="AP19" s="37">
        <f t="shared" si="6"/>
        <v>27.282045377867107</v>
      </c>
      <c r="AR19" s="44">
        <v>18</v>
      </c>
      <c r="AS19" s="45" t="s">
        <v>98</v>
      </c>
      <c r="AT19" s="44">
        <v>4.9000000000000004</v>
      </c>
      <c r="AU19" s="44">
        <v>31</v>
      </c>
      <c r="AV19" s="37">
        <f t="shared" si="7"/>
        <v>133.68202235154885</v>
      </c>
    </row>
    <row r="20" spans="1:48">
      <c r="A20" s="3">
        <v>19</v>
      </c>
      <c r="B20" t="s">
        <v>34</v>
      </c>
      <c r="D20" s="3">
        <v>4.4000000000000004</v>
      </c>
      <c r="E20" s="3">
        <v>35</v>
      </c>
      <c r="F20" s="15">
        <f t="shared" si="0"/>
        <v>154</v>
      </c>
      <c r="H20" s="3">
        <v>19</v>
      </c>
      <c r="I20" t="s">
        <v>40</v>
      </c>
      <c r="J20" s="3">
        <v>4.8</v>
      </c>
      <c r="K20" s="3">
        <v>17</v>
      </c>
      <c r="L20" s="15">
        <f t="shared" si="1"/>
        <v>31652.41569837146</v>
      </c>
      <c r="N20" s="3">
        <v>19</v>
      </c>
      <c r="O20" t="s">
        <v>36</v>
      </c>
      <c r="P20" s="3">
        <v>4.7</v>
      </c>
      <c r="Q20" s="3">
        <v>31</v>
      </c>
      <c r="R20" s="15">
        <f t="shared" si="2"/>
        <v>684.79000000000008</v>
      </c>
      <c r="T20" s="3">
        <v>19</v>
      </c>
      <c r="U20" t="s">
        <v>43</v>
      </c>
      <c r="V20" s="3">
        <v>4.3</v>
      </c>
      <c r="W20" s="3">
        <v>18</v>
      </c>
      <c r="X20" s="39">
        <f t="shared" si="3"/>
        <v>4.4509419252290003</v>
      </c>
      <c r="Z20" s="3">
        <v>19</v>
      </c>
      <c r="AA20" t="s">
        <v>42</v>
      </c>
      <c r="AB20" s="3">
        <v>4.9000000000000004</v>
      </c>
      <c r="AC20" s="3">
        <v>19</v>
      </c>
      <c r="AD20" s="37">
        <f t="shared" si="4"/>
        <v>70.695979889786244</v>
      </c>
      <c r="AF20" s="3">
        <v>19</v>
      </c>
      <c r="AG20" t="s">
        <v>42</v>
      </c>
      <c r="AH20" s="3">
        <v>4.9000000000000004</v>
      </c>
      <c r="AI20" s="3">
        <v>19</v>
      </c>
      <c r="AJ20" s="37">
        <f t="shared" si="5"/>
        <v>50.128021094615562</v>
      </c>
      <c r="AL20" s="3">
        <v>19</v>
      </c>
      <c r="AM20" t="s">
        <v>36</v>
      </c>
      <c r="AN20" s="3">
        <v>4.7</v>
      </c>
      <c r="AO20" s="3">
        <v>31</v>
      </c>
      <c r="AP20" s="37">
        <f t="shared" si="6"/>
        <v>26.168492505301103</v>
      </c>
      <c r="AR20" s="3">
        <v>19</v>
      </c>
      <c r="AS20" t="s">
        <v>36</v>
      </c>
      <c r="AT20" s="3">
        <v>4.7</v>
      </c>
      <c r="AU20" s="3">
        <v>31</v>
      </c>
      <c r="AV20" s="37">
        <f t="shared" si="7"/>
        <v>122.99191477491519</v>
      </c>
    </row>
    <row r="21" spans="1:48">
      <c r="A21" s="3">
        <v>20</v>
      </c>
      <c r="B21" t="s">
        <v>98</v>
      </c>
      <c r="D21" s="3">
        <v>4.9000000000000004</v>
      </c>
      <c r="E21" s="3">
        <v>31</v>
      </c>
      <c r="F21" s="15">
        <f t="shared" si="0"/>
        <v>151.9</v>
      </c>
      <c r="H21" s="3">
        <v>20</v>
      </c>
      <c r="I21" t="s">
        <v>105</v>
      </c>
      <c r="J21" s="3">
        <v>4.9000000000000004</v>
      </c>
      <c r="K21" s="3">
        <v>13</v>
      </c>
      <c r="L21" s="15">
        <f t="shared" si="1"/>
        <v>31325.94235689802</v>
      </c>
      <c r="N21" s="3">
        <v>20</v>
      </c>
      <c r="O21" t="s">
        <v>34</v>
      </c>
      <c r="P21" s="3">
        <v>4.4000000000000004</v>
      </c>
      <c r="Q21" s="3">
        <v>35</v>
      </c>
      <c r="R21" s="15">
        <f t="shared" si="2"/>
        <v>677.60000000000014</v>
      </c>
      <c r="T21" s="3">
        <v>20</v>
      </c>
      <c r="U21" t="s">
        <v>61</v>
      </c>
      <c r="V21" s="3">
        <v>4.4000000000000004</v>
      </c>
      <c r="W21" s="3">
        <v>67</v>
      </c>
      <c r="X21" s="39">
        <f t="shared" si="3"/>
        <v>4.4471591630325449</v>
      </c>
      <c r="Z21" s="3">
        <v>20</v>
      </c>
      <c r="AA21" t="s">
        <v>32</v>
      </c>
      <c r="AB21" s="3">
        <v>4.3</v>
      </c>
      <c r="AC21" s="3">
        <v>44</v>
      </c>
      <c r="AD21" s="37">
        <f t="shared" si="4"/>
        <v>69.969666331148645</v>
      </c>
      <c r="AF21" s="3">
        <v>20</v>
      </c>
      <c r="AG21" t="s">
        <v>32</v>
      </c>
      <c r="AH21" s="3">
        <v>4.3</v>
      </c>
      <c r="AI21" s="3">
        <v>44</v>
      </c>
      <c r="AJ21" s="37">
        <f t="shared" si="5"/>
        <v>47.621172076906781</v>
      </c>
      <c r="AL21" s="3">
        <v>20</v>
      </c>
      <c r="AM21" t="s">
        <v>34</v>
      </c>
      <c r="AN21" s="3">
        <v>4.4000000000000004</v>
      </c>
      <c r="AO21" s="3">
        <v>35</v>
      </c>
      <c r="AP21" s="37">
        <f t="shared" si="6"/>
        <v>26.030751045638311</v>
      </c>
      <c r="AR21" s="3">
        <v>20</v>
      </c>
      <c r="AS21" t="s">
        <v>34</v>
      </c>
      <c r="AT21" s="3">
        <v>4.4000000000000004</v>
      </c>
      <c r="AU21" s="3">
        <v>35</v>
      </c>
      <c r="AV21" s="37">
        <f t="shared" si="7"/>
        <v>114.53530460080859</v>
      </c>
    </row>
    <row r="22" spans="1:48">
      <c r="A22" s="3">
        <v>21</v>
      </c>
      <c r="B22" t="s">
        <v>36</v>
      </c>
      <c r="D22" s="3">
        <v>4.7</v>
      </c>
      <c r="E22" s="3">
        <v>31</v>
      </c>
      <c r="F22" s="15">
        <f t="shared" si="0"/>
        <v>145.70000000000002</v>
      </c>
      <c r="H22" s="40">
        <v>26</v>
      </c>
      <c r="I22" s="41" t="s">
        <v>23</v>
      </c>
      <c r="J22" s="42">
        <v>4.0125000000000002</v>
      </c>
      <c r="K22" s="40">
        <v>104</v>
      </c>
      <c r="L22" s="52">
        <f t="shared" si="1"/>
        <v>27430.656960206299</v>
      </c>
      <c r="N22" s="3">
        <v>21</v>
      </c>
      <c r="O22" t="s">
        <v>38</v>
      </c>
      <c r="P22" s="3">
        <v>4.4000000000000004</v>
      </c>
      <c r="Q22" s="3">
        <v>35</v>
      </c>
      <c r="R22" s="15">
        <f t="shared" si="2"/>
        <v>677.60000000000014</v>
      </c>
      <c r="T22" s="3">
        <v>21</v>
      </c>
      <c r="U22" t="s">
        <v>32</v>
      </c>
      <c r="V22" s="3">
        <v>4.3</v>
      </c>
      <c r="W22" s="3">
        <v>44</v>
      </c>
      <c r="X22" s="39">
        <f t="shared" si="3"/>
        <v>4.426571256282898</v>
      </c>
      <c r="Z22" s="3">
        <v>21</v>
      </c>
      <c r="AA22" t="s">
        <v>34</v>
      </c>
      <c r="AB22" s="3">
        <v>4.4000000000000004</v>
      </c>
      <c r="AC22" s="3">
        <v>35</v>
      </c>
      <c r="AD22" s="37">
        <f t="shared" si="4"/>
        <v>68.831538470435049</v>
      </c>
      <c r="AF22" s="3">
        <v>21</v>
      </c>
      <c r="AG22" t="s">
        <v>34</v>
      </c>
      <c r="AH22" s="3">
        <v>4.4000000000000004</v>
      </c>
      <c r="AI22" s="3">
        <v>35</v>
      </c>
      <c r="AJ22" s="37">
        <f t="shared" si="5"/>
        <v>47.089314043333168</v>
      </c>
      <c r="AL22" s="3">
        <v>21</v>
      </c>
      <c r="AM22" t="s">
        <v>38</v>
      </c>
      <c r="AN22" s="3">
        <v>4.4000000000000004</v>
      </c>
      <c r="AO22" s="3">
        <v>35</v>
      </c>
      <c r="AP22" s="37">
        <f t="shared" si="6"/>
        <v>26.030751045638311</v>
      </c>
      <c r="AR22" s="3">
        <v>21</v>
      </c>
      <c r="AS22" t="s">
        <v>38</v>
      </c>
      <c r="AT22" s="3">
        <v>4.4000000000000004</v>
      </c>
      <c r="AU22" s="3">
        <v>35</v>
      </c>
      <c r="AV22" s="37">
        <f t="shared" si="7"/>
        <v>114.53530460080859</v>
      </c>
    </row>
    <row r="23" spans="1:48">
      <c r="A23" s="3">
        <v>22</v>
      </c>
      <c r="B23" t="s">
        <v>37</v>
      </c>
      <c r="D23" s="3">
        <v>4.5999999999999996</v>
      </c>
      <c r="E23" s="3">
        <v>24</v>
      </c>
      <c r="F23" s="15">
        <f t="shared" si="0"/>
        <v>110.39999999999999</v>
      </c>
      <c r="H23" s="3">
        <v>21</v>
      </c>
      <c r="I23" t="s">
        <v>37</v>
      </c>
      <c r="J23" s="3">
        <v>4.5999999999999996</v>
      </c>
      <c r="K23" s="3">
        <v>24</v>
      </c>
      <c r="L23" s="15">
        <f t="shared" si="1"/>
        <v>26847.093013584752</v>
      </c>
      <c r="N23" s="3">
        <v>22</v>
      </c>
      <c r="O23" t="s">
        <v>37</v>
      </c>
      <c r="P23" s="3">
        <v>4.5999999999999996</v>
      </c>
      <c r="Q23" s="3">
        <v>24</v>
      </c>
      <c r="R23" s="15">
        <f t="shared" si="2"/>
        <v>507.83999999999992</v>
      </c>
      <c r="T23" s="3">
        <v>22</v>
      </c>
      <c r="U23" t="s">
        <v>113</v>
      </c>
      <c r="V23" s="7">
        <v>4.4012474012474012</v>
      </c>
      <c r="W23" s="3">
        <v>481</v>
      </c>
      <c r="X23" s="39">
        <f t="shared" si="3"/>
        <v>4.4155156200380521</v>
      </c>
      <c r="Z23" s="3">
        <v>22</v>
      </c>
      <c r="AA23" t="s">
        <v>38</v>
      </c>
      <c r="AB23" s="3">
        <v>4.4000000000000004</v>
      </c>
      <c r="AC23" s="3">
        <v>35</v>
      </c>
      <c r="AD23" s="37">
        <f t="shared" si="4"/>
        <v>68.831538470435049</v>
      </c>
      <c r="AF23" s="3">
        <v>22</v>
      </c>
      <c r="AG23" t="s">
        <v>38</v>
      </c>
      <c r="AH23" s="3">
        <v>4.4000000000000004</v>
      </c>
      <c r="AI23" s="3">
        <v>35</v>
      </c>
      <c r="AJ23" s="37">
        <f t="shared" si="5"/>
        <v>47.089314043333168</v>
      </c>
      <c r="AL23" s="3">
        <v>22</v>
      </c>
      <c r="AM23" t="s">
        <v>37</v>
      </c>
      <c r="AN23" s="3">
        <v>4.5999999999999996</v>
      </c>
      <c r="AO23" s="3">
        <v>24</v>
      </c>
      <c r="AP23" s="37">
        <f t="shared" si="6"/>
        <v>22.535305633605233</v>
      </c>
      <c r="AR23" s="3">
        <v>22</v>
      </c>
      <c r="AS23" t="s">
        <v>37</v>
      </c>
      <c r="AT23" s="3">
        <v>4.5999999999999996</v>
      </c>
      <c r="AU23" s="3">
        <v>24</v>
      </c>
      <c r="AV23" s="37">
        <f t="shared" si="7"/>
        <v>103.66240591458407</v>
      </c>
    </row>
    <row r="24" spans="1:48">
      <c r="A24" s="3">
        <v>23</v>
      </c>
      <c r="B24" t="s">
        <v>101</v>
      </c>
      <c r="D24" s="3">
        <v>4.0999999999999996</v>
      </c>
      <c r="E24" s="3">
        <v>25</v>
      </c>
      <c r="F24" s="15">
        <f t="shared" si="0"/>
        <v>102.49999999999999</v>
      </c>
      <c r="H24" s="3">
        <v>22</v>
      </c>
      <c r="I24" t="s">
        <v>44</v>
      </c>
      <c r="J24" s="3">
        <v>4.7</v>
      </c>
      <c r="K24" s="3">
        <v>18</v>
      </c>
      <c r="L24" s="15">
        <f t="shared" si="1"/>
        <v>25949.705735607247</v>
      </c>
      <c r="N24" s="3">
        <v>23</v>
      </c>
      <c r="O24" t="s">
        <v>42</v>
      </c>
      <c r="P24" s="3">
        <v>4.9000000000000004</v>
      </c>
      <c r="Q24" s="3">
        <v>19</v>
      </c>
      <c r="R24" s="15">
        <f t="shared" si="2"/>
        <v>456.19000000000011</v>
      </c>
      <c r="T24" s="3">
        <v>23</v>
      </c>
      <c r="U24" t="s">
        <v>80</v>
      </c>
      <c r="V24" s="7">
        <v>4.4000000000000004</v>
      </c>
      <c r="W24" s="3">
        <v>613</v>
      </c>
      <c r="X24" s="39">
        <f t="shared" si="3"/>
        <v>4.4118883036894525</v>
      </c>
      <c r="Z24" s="3">
        <v>23</v>
      </c>
      <c r="AA24" t="s">
        <v>37</v>
      </c>
      <c r="AB24" s="3">
        <v>4.5999999999999996</v>
      </c>
      <c r="AC24" s="3">
        <v>24</v>
      </c>
      <c r="AD24" s="37">
        <f t="shared" si="4"/>
        <v>67.247619050162527</v>
      </c>
      <c r="AF24" s="3">
        <v>23</v>
      </c>
      <c r="AG24" t="s">
        <v>37</v>
      </c>
      <c r="AH24" s="3">
        <v>4.5999999999999996</v>
      </c>
      <c r="AI24" s="3">
        <v>24</v>
      </c>
      <c r="AJ24" s="37">
        <f t="shared" si="5"/>
        <v>46.834778841717608</v>
      </c>
      <c r="AL24" s="3">
        <v>23</v>
      </c>
      <c r="AM24" t="s">
        <v>42</v>
      </c>
      <c r="AN24" s="3">
        <v>4.9000000000000004</v>
      </c>
      <c r="AO24" s="3">
        <v>19</v>
      </c>
      <c r="AP24" s="37">
        <f t="shared" si="6"/>
        <v>21.358604823349303</v>
      </c>
      <c r="AR24" s="3">
        <v>23</v>
      </c>
      <c r="AS24" t="s">
        <v>42</v>
      </c>
      <c r="AT24" s="3">
        <v>4.9000000000000004</v>
      </c>
      <c r="AU24" s="3">
        <v>19</v>
      </c>
      <c r="AV24" s="37">
        <f t="shared" si="7"/>
        <v>104.6571636344116</v>
      </c>
    </row>
    <row r="25" spans="1:48">
      <c r="A25" s="3">
        <v>24</v>
      </c>
      <c r="B25" t="s">
        <v>42</v>
      </c>
      <c r="D25" s="3">
        <v>4.9000000000000004</v>
      </c>
      <c r="E25" s="3">
        <v>19</v>
      </c>
      <c r="F25" s="15">
        <f t="shared" si="0"/>
        <v>93.100000000000009</v>
      </c>
      <c r="H25" s="3">
        <v>23</v>
      </c>
      <c r="I25" t="s">
        <v>34</v>
      </c>
      <c r="J25" s="3">
        <v>4.4000000000000004</v>
      </c>
      <c r="K25" s="3">
        <v>35</v>
      </c>
      <c r="L25" s="15">
        <f t="shared" si="1"/>
        <v>23727.928274593913</v>
      </c>
      <c r="N25" s="3">
        <v>24</v>
      </c>
      <c r="O25" t="s">
        <v>101</v>
      </c>
      <c r="P25" s="3">
        <v>4.0999999999999996</v>
      </c>
      <c r="Q25" s="3">
        <v>25</v>
      </c>
      <c r="R25" s="15">
        <f t="shared" si="2"/>
        <v>420.24999999999994</v>
      </c>
      <c r="T25" s="3">
        <v>24</v>
      </c>
      <c r="U25" t="s">
        <v>96</v>
      </c>
      <c r="V25" s="7">
        <v>4.4000000000000004</v>
      </c>
      <c r="W25" s="3">
        <v>678</v>
      </c>
      <c r="X25" s="39">
        <f t="shared" si="3"/>
        <v>4.4109163447697242</v>
      </c>
      <c r="Z25" s="3">
        <v>24</v>
      </c>
      <c r="AA25" t="s">
        <v>40</v>
      </c>
      <c r="AB25" s="3">
        <v>4.8</v>
      </c>
      <c r="AC25" s="3">
        <v>17</v>
      </c>
      <c r="AD25" s="37">
        <f t="shared" si="4"/>
        <v>65.277235447055219</v>
      </c>
      <c r="AF25" s="3">
        <v>24</v>
      </c>
      <c r="AG25" t="s">
        <v>40</v>
      </c>
      <c r="AH25" s="3">
        <v>4.8</v>
      </c>
      <c r="AI25" s="3">
        <v>17</v>
      </c>
      <c r="AJ25" s="37">
        <f t="shared" si="5"/>
        <v>46.783714979380157</v>
      </c>
      <c r="AL25" s="3">
        <v>24</v>
      </c>
      <c r="AM25" t="s">
        <v>101</v>
      </c>
      <c r="AN25" s="3">
        <v>4.0999999999999996</v>
      </c>
      <c r="AO25" s="3">
        <v>25</v>
      </c>
      <c r="AP25" s="37">
        <f t="shared" si="6"/>
        <v>20.5</v>
      </c>
      <c r="AR25" s="3">
        <v>24</v>
      </c>
      <c r="AS25" t="s">
        <v>101</v>
      </c>
      <c r="AT25" s="3">
        <v>4.0999999999999996</v>
      </c>
      <c r="AU25" s="3">
        <v>25</v>
      </c>
      <c r="AV25" s="37">
        <f t="shared" si="7"/>
        <v>84.05</v>
      </c>
    </row>
    <row r="26" spans="1:48">
      <c r="A26" s="3">
        <v>25</v>
      </c>
      <c r="B26" t="s">
        <v>44</v>
      </c>
      <c r="D26" s="3">
        <v>4.7</v>
      </c>
      <c r="E26" s="3">
        <v>18</v>
      </c>
      <c r="F26" s="15">
        <f t="shared" si="0"/>
        <v>84.600000000000009</v>
      </c>
      <c r="H26" s="3">
        <v>24</v>
      </c>
      <c r="I26" t="s">
        <v>38</v>
      </c>
      <c r="J26" s="3">
        <v>4.4000000000000004</v>
      </c>
      <c r="K26" s="3">
        <v>35</v>
      </c>
      <c r="L26" s="15">
        <f t="shared" si="1"/>
        <v>23727.928274593913</v>
      </c>
      <c r="N26" s="3">
        <v>25</v>
      </c>
      <c r="O26" t="s">
        <v>44</v>
      </c>
      <c r="P26" s="3">
        <v>4.7</v>
      </c>
      <c r="Q26" s="3">
        <v>18</v>
      </c>
      <c r="R26" s="15">
        <f t="shared" si="2"/>
        <v>397.62000000000006</v>
      </c>
      <c r="T26" s="3">
        <v>25</v>
      </c>
      <c r="U26" t="s">
        <v>101</v>
      </c>
      <c r="V26" s="3">
        <v>4.0999999999999996</v>
      </c>
      <c r="W26" s="3">
        <v>25</v>
      </c>
      <c r="X26" s="39">
        <f t="shared" si="3"/>
        <v>4.4082998683648631</v>
      </c>
      <c r="Z26" s="3">
        <v>25</v>
      </c>
      <c r="AA26" t="s">
        <v>44</v>
      </c>
      <c r="AB26" s="3">
        <v>4.7</v>
      </c>
      <c r="AC26" s="3">
        <v>18</v>
      </c>
      <c r="AD26" s="37">
        <f t="shared" si="4"/>
        <v>63.848312131926285</v>
      </c>
      <c r="AF26" s="3">
        <v>25</v>
      </c>
      <c r="AG26" t="s">
        <v>105</v>
      </c>
      <c r="AH26" s="3">
        <v>4.9000000000000004</v>
      </c>
      <c r="AI26" s="3">
        <v>13</v>
      </c>
      <c r="AJ26" s="37">
        <f t="shared" si="5"/>
        <v>45.590882420003773</v>
      </c>
      <c r="AL26" s="3">
        <v>25</v>
      </c>
      <c r="AM26" t="s">
        <v>44</v>
      </c>
      <c r="AN26" s="3">
        <v>4.7</v>
      </c>
      <c r="AO26" s="3">
        <v>18</v>
      </c>
      <c r="AP26" s="37">
        <f t="shared" si="6"/>
        <v>19.94041122946064</v>
      </c>
      <c r="AR26" s="3">
        <v>25</v>
      </c>
      <c r="AS26" t="s">
        <v>44</v>
      </c>
      <c r="AT26" s="3">
        <v>4.7</v>
      </c>
      <c r="AU26" s="3">
        <v>18</v>
      </c>
      <c r="AV26" s="37">
        <f t="shared" si="7"/>
        <v>93.719932778465008</v>
      </c>
    </row>
    <row r="27" spans="1:48">
      <c r="A27" s="3">
        <v>26</v>
      </c>
      <c r="B27" t="s">
        <v>40</v>
      </c>
      <c r="D27" s="3">
        <v>4.8</v>
      </c>
      <c r="E27" s="3">
        <v>17</v>
      </c>
      <c r="F27" s="15">
        <f t="shared" si="0"/>
        <v>81.599999999999994</v>
      </c>
      <c r="H27" s="3">
        <v>25</v>
      </c>
      <c r="I27" t="s">
        <v>32</v>
      </c>
      <c r="J27" s="3">
        <v>4.3</v>
      </c>
      <c r="K27" s="3">
        <v>44</v>
      </c>
      <c r="L27" s="15">
        <f t="shared" si="1"/>
        <v>23300.596300586927</v>
      </c>
      <c r="N27" s="3">
        <v>26</v>
      </c>
      <c r="O27" t="s">
        <v>40</v>
      </c>
      <c r="P27" s="3">
        <v>4.8</v>
      </c>
      <c r="Q27" s="3">
        <v>17</v>
      </c>
      <c r="R27" s="15">
        <f t="shared" si="2"/>
        <v>391.68</v>
      </c>
      <c r="T27" s="3">
        <v>26</v>
      </c>
      <c r="U27" t="s">
        <v>28</v>
      </c>
      <c r="V27" s="7">
        <v>4.3</v>
      </c>
      <c r="W27" s="3">
        <v>72</v>
      </c>
      <c r="X27" s="39">
        <f t="shared" si="3"/>
        <v>4.4078232655797356</v>
      </c>
      <c r="Z27" s="3">
        <v>26</v>
      </c>
      <c r="AA27" t="s">
        <v>105</v>
      </c>
      <c r="AB27" s="3">
        <v>4.9000000000000004</v>
      </c>
      <c r="AC27" s="3">
        <v>13</v>
      </c>
      <c r="AD27" s="37">
        <f t="shared" si="4"/>
        <v>61.584434072651511</v>
      </c>
      <c r="AF27" s="3">
        <v>26</v>
      </c>
      <c r="AG27" t="s">
        <v>44</v>
      </c>
      <c r="AH27" s="3">
        <v>4.7</v>
      </c>
      <c r="AI27" s="3">
        <v>18</v>
      </c>
      <c r="AJ27" s="37">
        <f t="shared" si="5"/>
        <v>45.500256208908233</v>
      </c>
      <c r="AL27" s="3">
        <v>26</v>
      </c>
      <c r="AM27" t="s">
        <v>40</v>
      </c>
      <c r="AN27" s="3">
        <v>4.8</v>
      </c>
      <c r="AO27" s="3">
        <v>17</v>
      </c>
      <c r="AP27" s="37">
        <f t="shared" si="6"/>
        <v>19.790907002964769</v>
      </c>
      <c r="AR27" s="3">
        <v>26</v>
      </c>
      <c r="AS27" t="s">
        <v>40</v>
      </c>
      <c r="AT27" s="3">
        <v>4.8</v>
      </c>
      <c r="AU27" s="3">
        <v>17</v>
      </c>
      <c r="AV27" s="37">
        <f t="shared" si="7"/>
        <v>94.996353614230898</v>
      </c>
    </row>
    <row r="28" spans="1:48">
      <c r="A28" s="3">
        <v>27</v>
      </c>
      <c r="B28" t="s">
        <v>102</v>
      </c>
      <c r="D28" s="3">
        <v>4.4000000000000004</v>
      </c>
      <c r="E28" s="3">
        <v>18</v>
      </c>
      <c r="F28" s="15">
        <f t="shared" si="0"/>
        <v>79.2</v>
      </c>
      <c r="H28" s="3">
        <v>27</v>
      </c>
      <c r="I28" t="s">
        <v>104</v>
      </c>
      <c r="J28" s="3">
        <v>4.5</v>
      </c>
      <c r="K28" s="3">
        <v>16</v>
      </c>
      <c r="L28" s="15">
        <f t="shared" si="1"/>
        <v>13917.982774094824</v>
      </c>
      <c r="N28" s="3">
        <v>27</v>
      </c>
      <c r="O28" t="s">
        <v>102</v>
      </c>
      <c r="P28" s="3">
        <v>4.4000000000000004</v>
      </c>
      <c r="Q28" s="3">
        <v>18</v>
      </c>
      <c r="R28" s="15">
        <f t="shared" si="2"/>
        <v>348.48000000000008</v>
      </c>
      <c r="T28" s="3">
        <v>27</v>
      </c>
      <c r="U28" t="s">
        <v>97</v>
      </c>
      <c r="V28" s="7">
        <v>4.3</v>
      </c>
      <c r="W28" s="3">
        <v>269</v>
      </c>
      <c r="X28" s="39">
        <f t="shared" si="3"/>
        <v>4.3527990449099976</v>
      </c>
      <c r="Z28" s="3">
        <v>27</v>
      </c>
      <c r="AA28" t="s">
        <v>104</v>
      </c>
      <c r="AB28" s="3">
        <v>4.5</v>
      </c>
      <c r="AC28" s="3">
        <v>16</v>
      </c>
      <c r="AD28" s="37">
        <f t="shared" si="4"/>
        <v>56.144921625355565</v>
      </c>
      <c r="AF28" s="3">
        <v>27</v>
      </c>
      <c r="AG28" t="s">
        <v>104</v>
      </c>
      <c r="AH28" s="3">
        <v>4.5</v>
      </c>
      <c r="AI28" s="3">
        <v>16</v>
      </c>
      <c r="AJ28" s="37">
        <f t="shared" si="5"/>
        <v>40.5</v>
      </c>
      <c r="AL28" s="3">
        <v>27</v>
      </c>
      <c r="AM28" t="s">
        <v>102</v>
      </c>
      <c r="AN28" s="3">
        <v>4.4000000000000004</v>
      </c>
      <c r="AO28" s="3">
        <v>18</v>
      </c>
      <c r="AP28" s="37">
        <f t="shared" si="6"/>
        <v>18.667619023324853</v>
      </c>
      <c r="AR28" s="3">
        <v>27</v>
      </c>
      <c r="AS28" t="s">
        <v>102</v>
      </c>
      <c r="AT28" s="3">
        <v>4.4000000000000004</v>
      </c>
      <c r="AU28" s="3">
        <v>18</v>
      </c>
      <c r="AV28" s="37">
        <f t="shared" si="7"/>
        <v>82.137523702629366</v>
      </c>
    </row>
    <row r="29" spans="1:48">
      <c r="A29" s="3">
        <v>28</v>
      </c>
      <c r="B29" t="s">
        <v>43</v>
      </c>
      <c r="D29" s="3">
        <v>4.3</v>
      </c>
      <c r="E29" s="3">
        <v>18</v>
      </c>
      <c r="F29" s="15">
        <f t="shared" si="0"/>
        <v>77.399999999999991</v>
      </c>
      <c r="H29" s="3">
        <v>28</v>
      </c>
      <c r="I29" t="s">
        <v>102</v>
      </c>
      <c r="J29" s="3">
        <v>4.4000000000000004</v>
      </c>
      <c r="K29" s="3">
        <v>18</v>
      </c>
      <c r="L29" s="15">
        <f t="shared" si="1"/>
        <v>12202.934541219725</v>
      </c>
      <c r="N29" s="3">
        <v>28</v>
      </c>
      <c r="O29" t="s">
        <v>43</v>
      </c>
      <c r="P29" s="3">
        <v>4.3</v>
      </c>
      <c r="Q29" s="3">
        <v>18</v>
      </c>
      <c r="R29" s="15">
        <f t="shared" si="2"/>
        <v>332.82</v>
      </c>
      <c r="T29" s="3">
        <v>28</v>
      </c>
      <c r="U29" t="s">
        <v>1</v>
      </c>
      <c r="V29" s="7">
        <v>4.2</v>
      </c>
      <c r="W29" s="3">
        <v>116</v>
      </c>
      <c r="X29" s="39">
        <f t="shared" si="3"/>
        <v>4.3376864166932743</v>
      </c>
      <c r="Z29" s="3">
        <v>28</v>
      </c>
      <c r="AA29" t="s">
        <v>102</v>
      </c>
      <c r="AB29" s="3">
        <v>4.4000000000000004</v>
      </c>
      <c r="AC29" s="3">
        <v>18</v>
      </c>
      <c r="AD29" s="37">
        <f t="shared" si="4"/>
        <v>55.957597232869752</v>
      </c>
      <c r="AF29" s="3">
        <v>28</v>
      </c>
      <c r="AG29" t="s">
        <v>102</v>
      </c>
      <c r="AH29" s="3">
        <v>4.4000000000000004</v>
      </c>
      <c r="AI29" s="3">
        <v>18</v>
      </c>
      <c r="AJ29" s="37">
        <f t="shared" si="5"/>
        <v>39.877091906041805</v>
      </c>
      <c r="AL29" s="3">
        <v>28</v>
      </c>
      <c r="AM29" t="s">
        <v>43</v>
      </c>
      <c r="AN29" s="3">
        <v>4.3</v>
      </c>
      <c r="AO29" s="3">
        <v>18</v>
      </c>
      <c r="AP29" s="37">
        <f t="shared" si="6"/>
        <v>18.243354954612922</v>
      </c>
      <c r="AR29" s="3">
        <v>28</v>
      </c>
      <c r="AS29" t="s">
        <v>43</v>
      </c>
      <c r="AT29" s="3">
        <v>4.3</v>
      </c>
      <c r="AU29" s="3">
        <v>18</v>
      </c>
      <c r="AV29" s="37">
        <f t="shared" si="7"/>
        <v>78.446426304835569</v>
      </c>
    </row>
    <row r="30" spans="1:48">
      <c r="A30" s="3">
        <v>29</v>
      </c>
      <c r="B30" t="s">
        <v>104</v>
      </c>
      <c r="D30" s="3">
        <v>4.5</v>
      </c>
      <c r="E30" s="3">
        <v>16</v>
      </c>
      <c r="F30" s="15">
        <f t="shared" si="0"/>
        <v>72</v>
      </c>
      <c r="H30" s="3">
        <v>29</v>
      </c>
      <c r="I30" t="s">
        <v>43</v>
      </c>
      <c r="J30" s="3">
        <v>4.3</v>
      </c>
      <c r="K30" s="3">
        <v>18</v>
      </c>
      <c r="L30" s="15">
        <f t="shared" si="1"/>
        <v>9532.0621229673798</v>
      </c>
      <c r="N30" s="3">
        <v>29</v>
      </c>
      <c r="O30" t="s">
        <v>104</v>
      </c>
      <c r="P30" s="3">
        <v>4.5</v>
      </c>
      <c r="Q30" s="3">
        <v>16</v>
      </c>
      <c r="R30" s="15">
        <f t="shared" si="2"/>
        <v>324</v>
      </c>
      <c r="T30" s="3">
        <v>29</v>
      </c>
      <c r="U30" t="s">
        <v>108</v>
      </c>
      <c r="V30" s="7">
        <v>4.11726618705036</v>
      </c>
      <c r="W30" s="3">
        <v>139</v>
      </c>
      <c r="X30" s="39">
        <f t="shared" si="3"/>
        <v>4.2804017366362039</v>
      </c>
      <c r="Z30" s="3">
        <v>29</v>
      </c>
      <c r="AA30" t="s">
        <v>101</v>
      </c>
      <c r="AB30" s="3">
        <v>4.0999999999999996</v>
      </c>
      <c r="AC30" s="3">
        <v>25</v>
      </c>
      <c r="AD30" s="37">
        <f t="shared" si="4"/>
        <v>54.109302616034448</v>
      </c>
      <c r="AF30" s="3">
        <v>29</v>
      </c>
      <c r="AG30" t="s">
        <v>43</v>
      </c>
      <c r="AH30" s="3">
        <v>4.3</v>
      </c>
      <c r="AI30" s="3">
        <v>18</v>
      </c>
      <c r="AJ30" s="37">
        <f t="shared" si="5"/>
        <v>38.0850944908426</v>
      </c>
      <c r="AL30" s="40">
        <v>29</v>
      </c>
      <c r="AM30" s="41" t="s">
        <v>104</v>
      </c>
      <c r="AN30" s="40">
        <v>4.5</v>
      </c>
      <c r="AO30" s="40">
        <v>16</v>
      </c>
      <c r="AP30" s="43">
        <f t="shared" si="6"/>
        <v>18</v>
      </c>
      <c r="AR30" s="3">
        <v>29</v>
      </c>
      <c r="AS30" t="s">
        <v>104</v>
      </c>
      <c r="AT30" s="3">
        <v>4.5</v>
      </c>
      <c r="AU30" s="3">
        <v>16</v>
      </c>
      <c r="AV30" s="37">
        <f t="shared" si="7"/>
        <v>81</v>
      </c>
    </row>
    <row r="31" spans="1:48">
      <c r="A31" s="3">
        <v>30</v>
      </c>
      <c r="B31" t="s">
        <v>105</v>
      </c>
      <c r="D31" s="3">
        <v>4.9000000000000004</v>
      </c>
      <c r="E31" s="3">
        <v>13</v>
      </c>
      <c r="F31" s="15">
        <f t="shared" si="0"/>
        <v>63.7</v>
      </c>
      <c r="H31" s="3">
        <v>30</v>
      </c>
      <c r="I31" t="s">
        <v>101</v>
      </c>
      <c r="J31" s="3">
        <v>4.0999999999999996</v>
      </c>
      <c r="K31" s="3">
        <v>25</v>
      </c>
      <c r="L31" s="15">
        <f t="shared" si="1"/>
        <v>8134.9300183707637</v>
      </c>
      <c r="N31" s="3">
        <v>30</v>
      </c>
      <c r="O31" t="s">
        <v>105</v>
      </c>
      <c r="P31" s="3">
        <v>4.9000000000000004</v>
      </c>
      <c r="Q31" s="3">
        <v>13</v>
      </c>
      <c r="R31" s="15">
        <f t="shared" si="2"/>
        <v>312.13000000000005</v>
      </c>
      <c r="T31" s="3">
        <v>30</v>
      </c>
      <c r="U31" t="s">
        <v>119</v>
      </c>
      <c r="V31" s="7">
        <v>4.0125000000000002</v>
      </c>
      <c r="W31" s="3">
        <v>104</v>
      </c>
      <c r="X31" s="39">
        <f t="shared" si="3"/>
        <v>4.2569394871215023</v>
      </c>
      <c r="Z31" s="3">
        <v>30</v>
      </c>
      <c r="AA31" t="s">
        <v>43</v>
      </c>
      <c r="AB31" s="3">
        <v>4.3</v>
      </c>
      <c r="AC31" s="3">
        <v>18</v>
      </c>
      <c r="AD31" s="37">
        <f t="shared" si="4"/>
        <v>53.442973803500074</v>
      </c>
      <c r="AF31" s="3">
        <v>30</v>
      </c>
      <c r="AG31" t="s">
        <v>101</v>
      </c>
      <c r="AH31" s="3">
        <v>4.0999999999999996</v>
      </c>
      <c r="AI31" s="3">
        <v>25</v>
      </c>
      <c r="AJ31" s="37">
        <f t="shared" si="5"/>
        <v>37.588302701771461</v>
      </c>
      <c r="AL31" s="40">
        <v>30</v>
      </c>
      <c r="AM31" s="41" t="s">
        <v>105</v>
      </c>
      <c r="AN31" s="40">
        <v>4.9000000000000004</v>
      </c>
      <c r="AO31" s="40">
        <v>13</v>
      </c>
      <c r="AP31" s="43">
        <f t="shared" si="6"/>
        <v>17.667201249773548</v>
      </c>
      <c r="AR31" s="3">
        <v>30</v>
      </c>
      <c r="AS31" t="s">
        <v>105</v>
      </c>
      <c r="AT31" s="3">
        <v>4.9000000000000004</v>
      </c>
      <c r="AU31" s="3">
        <v>13</v>
      </c>
      <c r="AV31" s="37">
        <f t="shared" si="7"/>
        <v>86.569286123890393</v>
      </c>
    </row>
    <row r="32" spans="1:48">
      <c r="U32" s="36" t="s">
        <v>121</v>
      </c>
      <c r="V32" s="37">
        <f>AVERAGE(V2:V31)</f>
        <v>4.4741571458566449</v>
      </c>
      <c r="W32" s="15">
        <f>AVERAGE(W2:W31)</f>
        <v>117.03333333333333</v>
      </c>
    </row>
    <row r="33" spans="1:47">
      <c r="A33" s="32" t="s">
        <v>115</v>
      </c>
      <c r="AR33" t="s">
        <v>126</v>
      </c>
    </row>
    <row r="34" spans="1:47">
      <c r="AS34" t="s">
        <v>135</v>
      </c>
    </row>
    <row r="35" spans="1:47">
      <c r="AR35" t="s">
        <v>127</v>
      </c>
    </row>
    <row r="36" spans="1:47">
      <c r="AS36" t="s">
        <v>132</v>
      </c>
      <c r="AU36" s="58"/>
    </row>
    <row r="37" spans="1:47">
      <c r="AS37" s="58" t="s">
        <v>133</v>
      </c>
    </row>
    <row r="38" spans="1:47">
      <c r="AS38" s="58" t="s">
        <v>134</v>
      </c>
      <c r="AU38" s="58"/>
    </row>
    <row r="39" spans="1:47">
      <c r="AR39" t="s">
        <v>128</v>
      </c>
    </row>
    <row r="40" spans="1:47">
      <c r="AS40" t="s">
        <v>129</v>
      </c>
    </row>
    <row r="41" spans="1:47">
      <c r="AS41" t="s">
        <v>130</v>
      </c>
    </row>
    <row r="42" spans="1:47">
      <c r="AS42" t="s">
        <v>131</v>
      </c>
    </row>
    <row r="44" spans="1:47">
      <c r="AR44" t="s">
        <v>136</v>
      </c>
    </row>
    <row r="45" spans="1:47">
      <c r="AR45" s="58"/>
      <c r="AS45" s="59" t="s">
        <v>137</v>
      </c>
    </row>
  </sheetData>
  <sortState xmlns:xlrd2="http://schemas.microsoft.com/office/spreadsheetml/2017/richdata2" ref="AM2:AP31">
    <sortCondition descending="1" ref="AP2:AP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575C-4C0D-4EF2-885E-5546EB5AB17C}">
  <dimension ref="A1:D31"/>
  <sheetViews>
    <sheetView tabSelected="1" workbookViewId="0">
      <selection activeCell="F3" sqref="F3"/>
    </sheetView>
  </sheetViews>
  <sheetFormatPr defaultRowHeight="15"/>
  <cols>
    <col min="1" max="1" width="16.7109375" bestFit="1" customWidth="1"/>
    <col min="2" max="2" width="59" bestFit="1" customWidth="1"/>
    <col min="3" max="3" width="31.7109375" style="3" customWidth="1"/>
    <col min="4" max="4" width="18.85546875" style="3" bestFit="1" customWidth="1"/>
  </cols>
  <sheetData>
    <row r="1" spans="1:4">
      <c r="A1" s="10" t="s">
        <v>138</v>
      </c>
      <c r="B1" s="10" t="s">
        <v>82</v>
      </c>
      <c r="C1" s="5" t="s">
        <v>139</v>
      </c>
      <c r="D1" s="5" t="s">
        <v>140</v>
      </c>
    </row>
    <row r="2" spans="1:4">
      <c r="A2" s="3">
        <v>1</v>
      </c>
      <c r="B2" t="s">
        <v>96</v>
      </c>
      <c r="C2" s="7">
        <v>4.4000000000000004</v>
      </c>
      <c r="D2" s="3">
        <v>678</v>
      </c>
    </row>
    <row r="3" spans="1:4">
      <c r="A3" s="3">
        <v>2</v>
      </c>
      <c r="B3" t="s">
        <v>80</v>
      </c>
      <c r="C3" s="7">
        <v>4.4000000000000004</v>
      </c>
      <c r="D3" s="3">
        <v>613</v>
      </c>
    </row>
    <row r="4" spans="1:4">
      <c r="A4" s="3">
        <v>3</v>
      </c>
      <c r="B4" t="s">
        <v>113</v>
      </c>
      <c r="C4" s="7">
        <v>4.4000000000000004</v>
      </c>
      <c r="D4" s="3">
        <v>481</v>
      </c>
    </row>
    <row r="5" spans="1:4">
      <c r="A5" s="3">
        <v>4</v>
      </c>
      <c r="B5" t="s">
        <v>97</v>
      </c>
      <c r="C5" s="7">
        <v>4.3</v>
      </c>
      <c r="D5" s="3">
        <v>269</v>
      </c>
    </row>
    <row r="6" spans="1:4">
      <c r="A6" s="3">
        <v>5</v>
      </c>
      <c r="B6" t="s">
        <v>0</v>
      </c>
      <c r="C6" s="7">
        <v>4.5999999999999996</v>
      </c>
      <c r="D6" s="3">
        <v>137</v>
      </c>
    </row>
    <row r="7" spans="1:4">
      <c r="A7" s="3">
        <v>6</v>
      </c>
      <c r="B7" t="s">
        <v>108</v>
      </c>
      <c r="C7" s="7">
        <v>4.0999999999999996</v>
      </c>
      <c r="D7" s="3">
        <v>139</v>
      </c>
    </row>
    <row r="8" spans="1:4">
      <c r="A8" s="3">
        <v>7</v>
      </c>
      <c r="B8" t="s">
        <v>110</v>
      </c>
      <c r="C8" s="7">
        <v>4.5</v>
      </c>
      <c r="D8" s="3">
        <v>127</v>
      </c>
    </row>
    <row r="9" spans="1:4">
      <c r="A9" s="3">
        <v>8</v>
      </c>
      <c r="B9" t="s">
        <v>25</v>
      </c>
      <c r="C9" s="7">
        <v>4.5</v>
      </c>
      <c r="D9" s="3">
        <v>123</v>
      </c>
    </row>
    <row r="10" spans="1:4">
      <c r="A10" s="3">
        <v>9</v>
      </c>
      <c r="B10" t="s">
        <v>1</v>
      </c>
      <c r="C10" s="7">
        <v>4.2</v>
      </c>
      <c r="D10" s="3">
        <v>116</v>
      </c>
    </row>
    <row r="11" spans="1:4">
      <c r="A11" s="3">
        <v>10</v>
      </c>
      <c r="B11" t="s">
        <v>23</v>
      </c>
      <c r="C11" s="7">
        <v>4</v>
      </c>
      <c r="D11" s="3">
        <v>104</v>
      </c>
    </row>
    <row r="12" spans="1:4">
      <c r="A12" s="3">
        <v>11</v>
      </c>
      <c r="B12" t="s">
        <v>2</v>
      </c>
      <c r="C12" s="7">
        <v>4.5</v>
      </c>
      <c r="D12" s="3">
        <v>88</v>
      </c>
    </row>
    <row r="13" spans="1:4">
      <c r="A13" s="3">
        <v>12</v>
      </c>
      <c r="B13" t="s">
        <v>28</v>
      </c>
      <c r="C13" s="7">
        <v>4.3</v>
      </c>
      <c r="D13" s="3">
        <v>72</v>
      </c>
    </row>
    <row r="14" spans="1:4">
      <c r="A14" s="3">
        <v>13</v>
      </c>
      <c r="B14" t="s">
        <v>61</v>
      </c>
      <c r="C14" s="7">
        <v>4.4000000000000004</v>
      </c>
      <c r="D14" s="3">
        <v>67</v>
      </c>
    </row>
    <row r="15" spans="1:4">
      <c r="A15" s="3">
        <v>14</v>
      </c>
      <c r="B15" t="s">
        <v>31</v>
      </c>
      <c r="C15" s="7">
        <v>4.7</v>
      </c>
      <c r="D15" s="3">
        <v>59</v>
      </c>
    </row>
    <row r="16" spans="1:4">
      <c r="A16" s="3">
        <v>15</v>
      </c>
      <c r="B16" t="s">
        <v>30</v>
      </c>
      <c r="C16" s="7">
        <v>4.5</v>
      </c>
      <c r="D16" s="3">
        <v>50</v>
      </c>
    </row>
    <row r="17" spans="1:4">
      <c r="A17" s="3">
        <v>16</v>
      </c>
      <c r="B17" t="s">
        <v>35</v>
      </c>
      <c r="C17" s="7">
        <v>4.5</v>
      </c>
      <c r="D17" s="3">
        <v>44</v>
      </c>
    </row>
    <row r="18" spans="1:4">
      <c r="A18" s="3">
        <v>17</v>
      </c>
      <c r="B18" t="s">
        <v>32</v>
      </c>
      <c r="C18" s="7">
        <v>4.3</v>
      </c>
      <c r="D18" s="3">
        <v>44</v>
      </c>
    </row>
    <row r="19" spans="1:4">
      <c r="A19" s="3">
        <v>18</v>
      </c>
      <c r="B19" t="s">
        <v>38</v>
      </c>
      <c r="C19" s="7">
        <v>4.4000000000000004</v>
      </c>
      <c r="D19" s="3">
        <v>35</v>
      </c>
    </row>
    <row r="20" spans="1:4">
      <c r="A20" s="3">
        <v>19</v>
      </c>
      <c r="B20" t="s">
        <v>34</v>
      </c>
      <c r="C20" s="7">
        <v>4.4000000000000004</v>
      </c>
      <c r="D20" s="3">
        <v>35</v>
      </c>
    </row>
    <row r="21" spans="1:4">
      <c r="A21" s="3">
        <v>20</v>
      </c>
      <c r="B21" t="s">
        <v>98</v>
      </c>
      <c r="C21" s="7">
        <v>4.9000000000000004</v>
      </c>
      <c r="D21" s="3">
        <v>31</v>
      </c>
    </row>
    <row r="22" spans="1:4">
      <c r="A22" s="3">
        <v>21</v>
      </c>
      <c r="B22" t="s">
        <v>36</v>
      </c>
      <c r="C22" s="7">
        <v>4.7</v>
      </c>
      <c r="D22" s="3">
        <v>31</v>
      </c>
    </row>
    <row r="23" spans="1:4">
      <c r="A23" s="3">
        <v>22</v>
      </c>
      <c r="B23" t="s">
        <v>37</v>
      </c>
      <c r="C23" s="7">
        <v>4.5999999999999996</v>
      </c>
      <c r="D23" s="3">
        <v>24</v>
      </c>
    </row>
    <row r="24" spans="1:4">
      <c r="A24" s="3">
        <v>23</v>
      </c>
      <c r="B24" t="s">
        <v>101</v>
      </c>
      <c r="C24" s="7">
        <v>4.0999999999999996</v>
      </c>
      <c r="D24" s="3">
        <v>25</v>
      </c>
    </row>
    <row r="25" spans="1:4">
      <c r="A25" s="3">
        <v>24</v>
      </c>
      <c r="B25" t="s">
        <v>42</v>
      </c>
      <c r="C25" s="7">
        <v>4.9000000000000004</v>
      </c>
      <c r="D25" s="3">
        <v>19</v>
      </c>
    </row>
    <row r="26" spans="1:4">
      <c r="A26" s="3">
        <v>25</v>
      </c>
      <c r="B26" t="s">
        <v>44</v>
      </c>
      <c r="C26" s="7">
        <v>4.7</v>
      </c>
      <c r="D26" s="3">
        <v>18</v>
      </c>
    </row>
    <row r="27" spans="1:4">
      <c r="A27" s="3">
        <v>26</v>
      </c>
      <c r="B27" t="s">
        <v>40</v>
      </c>
      <c r="C27" s="7">
        <v>4.8</v>
      </c>
      <c r="D27" s="3">
        <v>17</v>
      </c>
    </row>
    <row r="28" spans="1:4">
      <c r="A28" s="3">
        <v>27</v>
      </c>
      <c r="B28" t="s">
        <v>102</v>
      </c>
      <c r="C28" s="7">
        <v>4.4000000000000004</v>
      </c>
      <c r="D28" s="3">
        <v>18</v>
      </c>
    </row>
    <row r="29" spans="1:4">
      <c r="A29" s="3">
        <v>28</v>
      </c>
      <c r="B29" t="s">
        <v>43</v>
      </c>
      <c r="C29" s="7">
        <v>4.3</v>
      </c>
      <c r="D29" s="3">
        <v>18</v>
      </c>
    </row>
    <row r="30" spans="1:4">
      <c r="A30" s="3">
        <v>29</v>
      </c>
      <c r="B30" t="s">
        <v>104</v>
      </c>
      <c r="C30" s="7">
        <v>4.5</v>
      </c>
      <c r="D30" s="3">
        <v>16</v>
      </c>
    </row>
    <row r="31" spans="1:4">
      <c r="A31" s="3">
        <v>30</v>
      </c>
      <c r="B31" t="s">
        <v>105</v>
      </c>
      <c r="C31" s="7">
        <v>4.9000000000000004</v>
      </c>
      <c r="D31" s="3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10b14f-d0ba-4aed-aa10-638473c1a0d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DC294DDAFCB847A324FB472FFF5448" ma:contentTypeVersion="12" ma:contentTypeDescription="Create a new document." ma:contentTypeScope="" ma:versionID="e75f62f6913454bfe0a18f1406198d65">
  <xsd:schema xmlns:xsd="http://www.w3.org/2001/XMLSchema" xmlns:xs="http://www.w3.org/2001/XMLSchema" xmlns:p="http://schemas.microsoft.com/office/2006/metadata/properties" xmlns:ns2="e710b14f-d0ba-4aed-aa10-638473c1a0df" targetNamespace="http://schemas.microsoft.com/office/2006/metadata/properties" ma:root="true" ma:fieldsID="65c66a347c8de5e46a16dd4b524cab85" ns2:_="">
    <xsd:import namespace="e710b14f-d0ba-4aed-aa10-638473c1a0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0b14f-d0ba-4aed-aa10-638473c1a0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9bdff84-a4da-460b-8613-303c0b90a2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3300F0-970F-4437-97A8-733FDE1042B9}">
  <ds:schemaRefs>
    <ds:schemaRef ds:uri="http://schemas.microsoft.com/office/2006/metadata/properties"/>
    <ds:schemaRef ds:uri="http://schemas.microsoft.com/office/infopath/2007/PartnerControls"/>
    <ds:schemaRef ds:uri="e710b14f-d0ba-4aed-aa10-638473c1a0df"/>
  </ds:schemaRefs>
</ds:datastoreItem>
</file>

<file path=customXml/itemProps2.xml><?xml version="1.0" encoding="utf-8"?>
<ds:datastoreItem xmlns:ds="http://schemas.openxmlformats.org/officeDocument/2006/customXml" ds:itemID="{F0A4B3D5-22F9-48C8-8592-019B2D17E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0b14f-d0ba-4aed-aa10-638473c1a0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6BC38E-1DCB-4BFE-B66C-E137399629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1.Top 30 BI Tools in Healthcare</vt:lpstr>
      <vt:lpstr>2. Merge</vt:lpstr>
      <vt:lpstr>3. Top 30 - Score</vt:lpstr>
      <vt:lpstr>4. Top 30 - Gartner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Dinh, Olivier</dc:creator>
  <cp:lastModifiedBy>Dinh, Olivier</cp:lastModifiedBy>
  <dcterms:created xsi:type="dcterms:W3CDTF">2025-06-04T14:31:27Z</dcterms:created>
  <dcterms:modified xsi:type="dcterms:W3CDTF">2025-08-08T08:57:31Z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0x010100A8DC294DDAFCB847A324FB472FFF5448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