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layground\PytonJinja2\"/>
    </mc:Choice>
  </mc:AlternateContent>
  <xr:revisionPtr revIDLastSave="0" documentId="13_ncr:1_{1A0C95CF-931B-48F5-830D-6DCEF77D1E14}" xr6:coauthVersionLast="47" xr6:coauthVersionMax="47" xr10:uidLastSave="{00000000-0000-0000-0000-000000000000}"/>
  <bookViews>
    <workbookView xWindow="7200" yWindow="1770" windowWidth="21600" windowHeight="11385" xr2:uid="{00000000-000D-0000-FFFF-FFFF00000000}"/>
  </bookViews>
  <sheets>
    <sheet name="Gam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1" l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1" i="2"/>
  <c r="B83" i="2"/>
  <c r="P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1" i="2"/>
  <c r="C1" i="2"/>
  <c r="E213" i="1"/>
  <c r="F213" i="1" s="1" a="1"/>
  <c r="F213" i="1" s="1"/>
  <c r="H213" i="1"/>
  <c r="I213" i="1" s="1"/>
  <c r="J213" i="1" s="1"/>
  <c r="E214" i="1"/>
  <c r="F214" i="1" s="1" a="1"/>
  <c r="F214" i="1" s="1"/>
  <c r="H214" i="1"/>
  <c r="I214" i="1" s="1"/>
  <c r="J214" i="1" s="1"/>
  <c r="E212" i="1"/>
  <c r="F212" i="1" s="1" a="1"/>
  <c r="F212" i="1" s="1"/>
  <c r="H212" i="1"/>
  <c r="I212" i="1" s="1"/>
  <c r="J212" i="1" s="1"/>
  <c r="E211" i="1"/>
  <c r="F211" i="1" s="1" a="1"/>
  <c r="F211" i="1" s="1"/>
  <c r="H211" i="1"/>
  <c r="I211" i="1" s="1"/>
  <c r="J211" i="1" s="1"/>
  <c r="F210" i="1" a="1"/>
  <c r="F210" i="1" s="1"/>
  <c r="E210" i="1"/>
  <c r="H210" i="1"/>
  <c r="I210" i="1" s="1"/>
  <c r="J210" i="1" s="1"/>
  <c r="E209" i="1"/>
  <c r="F209" i="1" s="1" a="1"/>
  <c r="F209" i="1" s="1"/>
  <c r="H209" i="1"/>
  <c r="I209" i="1" s="1"/>
  <c r="J209" i="1" s="1"/>
  <c r="E208" i="1"/>
  <c r="F208" i="1" s="1" a="1"/>
  <c r="F208" i="1" s="1"/>
  <c r="H208" i="1"/>
  <c r="I208" i="1" s="1"/>
  <c r="J208" i="1" s="1"/>
  <c r="E207" i="1"/>
  <c r="F207" i="1" s="1" a="1"/>
  <c r="F207" i="1" s="1"/>
  <c r="H207" i="1"/>
  <c r="I207" i="1" s="1"/>
  <c r="J207" i="1" s="1"/>
  <c r="E206" i="1"/>
  <c r="F206" i="1" s="1" a="1"/>
  <c r="F206" i="1" s="1"/>
  <c r="H206" i="1"/>
  <c r="I206" i="1" s="1"/>
  <c r="J206" i="1" s="1"/>
  <c r="D200" i="1"/>
  <c r="H200" i="1" s="1"/>
  <c r="I200" i="1" s="1"/>
  <c r="J200" i="1" s="1"/>
  <c r="H205" i="1"/>
  <c r="I205" i="1" s="1"/>
  <c r="J205" i="1" s="1"/>
  <c r="E205" i="1"/>
  <c r="F205" i="1" s="1" a="1"/>
  <c r="F205" i="1" s="1"/>
  <c r="E203" i="1"/>
  <c r="F203" i="1" s="1" a="1"/>
  <c r="F203" i="1" s="1"/>
  <c r="H203" i="1"/>
  <c r="I203" i="1" s="1"/>
  <c r="J203" i="1" s="1"/>
  <c r="E202" i="1"/>
  <c r="F202" i="1" s="1" a="1"/>
  <c r="F202" i="1" s="1"/>
  <c r="H201" i="1"/>
  <c r="I201" i="1" s="1"/>
  <c r="J201" i="1" s="1"/>
  <c r="H202" i="1"/>
  <c r="I202" i="1" s="1"/>
  <c r="J202" i="1" s="1"/>
  <c r="E201" i="1"/>
  <c r="F201" i="1" s="1" a="1"/>
  <c r="F201" i="1" s="1"/>
  <c r="E200" i="1"/>
  <c r="F200" i="1" s="1" a="1"/>
  <c r="F200" i="1" s="1"/>
  <c r="E199" i="1"/>
  <c r="F199" i="1" s="1" a="1"/>
  <c r="F199" i="1" s="1"/>
  <c r="H199" i="1"/>
  <c r="I199" i="1" s="1"/>
  <c r="J199" i="1" s="1"/>
  <c r="E198" i="1"/>
  <c r="F198" i="1" s="1" a="1"/>
  <c r="F198" i="1" s="1"/>
  <c r="H198" i="1"/>
  <c r="I198" i="1" s="1"/>
  <c r="J198" i="1" s="1"/>
  <c r="C204" i="1"/>
  <c r="H204" i="1" s="1"/>
  <c r="I204" i="1" s="1"/>
  <c r="J204" i="1" s="1"/>
  <c r="E204" i="1"/>
  <c r="F204" i="1" s="1" a="1"/>
  <c r="F204" i="1" s="1"/>
  <c r="E197" i="1"/>
  <c r="F197" i="1" s="1" a="1"/>
  <c r="F197" i="1" s="1"/>
  <c r="H197" i="1"/>
  <c r="I197" i="1" s="1"/>
  <c r="J197" i="1" s="1"/>
  <c r="E196" i="1"/>
  <c r="F196" i="1" s="1" a="1"/>
  <c r="F196" i="1" s="1"/>
  <c r="H196" i="1"/>
  <c r="I196" i="1" s="1"/>
  <c r="J196" i="1" s="1"/>
  <c r="E195" i="1"/>
  <c r="F195" i="1" s="1" a="1"/>
  <c r="F195" i="1" s="1"/>
  <c r="H195" i="1"/>
  <c r="I195" i="1" s="1"/>
  <c r="J195" i="1" s="1"/>
  <c r="H194" i="1"/>
  <c r="I194" i="1" s="1"/>
  <c r="J194" i="1" s="1"/>
  <c r="E194" i="1"/>
  <c r="F194" i="1" s="1" a="1"/>
  <c r="F194" i="1" s="1"/>
  <c r="E193" i="1"/>
  <c r="F193" i="1" s="1" a="1"/>
  <c r="F193" i="1" s="1"/>
  <c r="H193" i="1"/>
  <c r="I193" i="1" s="1"/>
  <c r="J193" i="1" s="1"/>
  <c r="E192" i="1"/>
  <c r="F192" i="1" s="1" a="1"/>
  <c r="F192" i="1" s="1"/>
  <c r="H192" i="1"/>
  <c r="I192" i="1" s="1"/>
  <c r="J192" i="1" s="1"/>
  <c r="E191" i="1"/>
  <c r="F191" i="1" s="1" a="1"/>
  <c r="F191" i="1" s="1"/>
  <c r="H191" i="1"/>
  <c r="I191" i="1" s="1"/>
  <c r="J191" i="1" s="1"/>
  <c r="E190" i="1"/>
  <c r="F190" i="1" s="1" a="1"/>
  <c r="F190" i="1" s="1"/>
  <c r="H190" i="1"/>
  <c r="I190" i="1" s="1"/>
  <c r="J190" i="1" s="1"/>
  <c r="C190" i="2" s="1"/>
  <c r="E189" i="1"/>
  <c r="F189" i="1" s="1" a="1"/>
  <c r="F189" i="1" s="1"/>
  <c r="H189" i="1"/>
  <c r="I189" i="1" s="1"/>
  <c r="J189" i="1" s="1"/>
  <c r="E188" i="1"/>
  <c r="F188" i="1" s="1" a="1"/>
  <c r="F188" i="1" s="1"/>
  <c r="H188" i="1"/>
  <c r="I188" i="1" s="1"/>
  <c r="J188" i="1" s="1"/>
  <c r="E187" i="1"/>
  <c r="F187" i="1" s="1" a="1"/>
  <c r="F187" i="1" s="1"/>
  <c r="H187" i="1"/>
  <c r="I187" i="1" s="1"/>
  <c r="J187" i="1" s="1"/>
  <c r="E186" i="1"/>
  <c r="F186" i="1" s="1" a="1"/>
  <c r="F186" i="1" s="1"/>
  <c r="H186" i="1"/>
  <c r="I186" i="1" s="1"/>
  <c r="J186" i="1" s="1"/>
  <c r="E185" i="1"/>
  <c r="F185" i="1" s="1" a="1"/>
  <c r="F185" i="1" s="1"/>
  <c r="H185" i="1"/>
  <c r="I185" i="1" s="1"/>
  <c r="J185" i="1" s="1"/>
  <c r="E184" i="1"/>
  <c r="F184" i="1" s="1" a="1"/>
  <c r="F184" i="1" s="1"/>
  <c r="H184" i="1"/>
  <c r="I184" i="1" s="1"/>
  <c r="J184" i="1" s="1"/>
  <c r="E183" i="1"/>
  <c r="F183" i="1" s="1" a="1"/>
  <c r="F183" i="1" s="1"/>
  <c r="H183" i="1"/>
  <c r="I183" i="1" s="1"/>
  <c r="J183" i="1" s="1"/>
  <c r="E182" i="1"/>
  <c r="F182" i="1" s="1" a="1"/>
  <c r="F182" i="1" s="1"/>
  <c r="H182" i="1"/>
  <c r="I182" i="1" s="1"/>
  <c r="J182" i="1" s="1"/>
  <c r="E181" i="1"/>
  <c r="F181" i="1" s="1" a="1"/>
  <c r="F181" i="1" s="1"/>
  <c r="H181" i="1"/>
  <c r="I181" i="1" s="1"/>
  <c r="J181" i="1" s="1"/>
  <c r="E180" i="1"/>
  <c r="F180" i="1" s="1" a="1"/>
  <c r="F180" i="1" s="1"/>
  <c r="H180" i="1"/>
  <c r="I180" i="1" s="1"/>
  <c r="J180" i="1" s="1"/>
  <c r="E179" i="1"/>
  <c r="F179" i="1" s="1" a="1"/>
  <c r="F179" i="1" s="1"/>
  <c r="H179" i="1"/>
  <c r="I179" i="1" s="1"/>
  <c r="J179" i="1" s="1"/>
  <c r="E178" i="1"/>
  <c r="F178" i="1" s="1" a="1"/>
  <c r="F178" i="1" s="1"/>
  <c r="H178" i="1"/>
  <c r="I178" i="1" s="1"/>
  <c r="J178" i="1" s="1"/>
  <c r="E177" i="1"/>
  <c r="F177" i="1" s="1" a="1"/>
  <c r="F177" i="1" s="1"/>
  <c r="E176" i="1"/>
  <c r="F176" i="1" s="1" a="1"/>
  <c r="F176" i="1" s="1"/>
  <c r="H176" i="1"/>
  <c r="I176" i="1" s="1"/>
  <c r="J176" i="1" s="1"/>
  <c r="E175" i="1"/>
  <c r="F175" i="1" s="1" a="1"/>
  <c r="F175" i="1" s="1"/>
  <c r="H175" i="1"/>
  <c r="I175" i="1" s="1"/>
  <c r="J175" i="1" s="1"/>
  <c r="E174" i="1"/>
  <c r="F174" i="1" s="1" a="1"/>
  <c r="F174" i="1" s="1"/>
  <c r="H174" i="1"/>
  <c r="I174" i="1" s="1"/>
  <c r="J174" i="1" s="1"/>
  <c r="E173" i="1"/>
  <c r="F173" i="1" s="1" a="1"/>
  <c r="F173" i="1" s="1"/>
  <c r="H173" i="1"/>
  <c r="I173" i="1" s="1"/>
  <c r="J173" i="1" s="1"/>
  <c r="H172" i="1"/>
  <c r="I172" i="1" s="1"/>
  <c r="J172" i="1" s="1"/>
  <c r="E172" i="1"/>
  <c r="F172" i="1" s="1" a="1"/>
  <c r="F172" i="1" s="1"/>
  <c r="E171" i="1"/>
  <c r="F171" i="1" s="1" a="1"/>
  <c r="F171" i="1" s="1"/>
  <c r="C171" i="1"/>
  <c r="H171" i="1" s="1"/>
  <c r="I171" i="1" s="1"/>
  <c r="J171" i="1" s="1"/>
  <c r="E170" i="1"/>
  <c r="F170" i="1" s="1" a="1"/>
  <c r="F170" i="1" s="1"/>
  <c r="H170" i="1"/>
  <c r="I170" i="1" s="1"/>
  <c r="J170" i="1" s="1"/>
  <c r="H177" i="1"/>
  <c r="I177" i="1" s="1"/>
  <c r="J177" i="1" s="1"/>
  <c r="E169" i="1"/>
  <c r="F169" i="1" s="1" a="1"/>
  <c r="F169" i="1" s="1"/>
  <c r="H169" i="1"/>
  <c r="I169" i="1" s="1"/>
  <c r="J169" i="1" s="1"/>
  <c r="E168" i="1"/>
  <c r="F168" i="1" s="1" a="1"/>
  <c r="F168" i="1" s="1"/>
  <c r="H168" i="1"/>
  <c r="I168" i="1" s="1"/>
  <c r="J168" i="1" s="1"/>
  <c r="H167" i="1"/>
  <c r="I167" i="1" s="1"/>
  <c r="J167" i="1" s="1"/>
  <c r="E167" i="1"/>
  <c r="F167" i="1" s="1" a="1"/>
  <c r="F167" i="1" s="1"/>
  <c r="E166" i="1"/>
  <c r="F166" i="1" s="1" a="1"/>
  <c r="F166" i="1" s="1"/>
  <c r="H166" i="1"/>
  <c r="I166" i="1" s="1"/>
  <c r="J166" i="1" s="1"/>
  <c r="H165" i="1"/>
  <c r="I165" i="1" s="1"/>
  <c r="J165" i="1" s="1"/>
  <c r="E165" i="1"/>
  <c r="F165" i="1" s="1" a="1"/>
  <c r="F165" i="1" s="1"/>
  <c r="E164" i="1"/>
  <c r="F164" i="1" s="1" a="1"/>
  <c r="F164" i="1" s="1"/>
  <c r="C164" i="1"/>
  <c r="H164" i="1" s="1"/>
  <c r="I164" i="1" s="1"/>
  <c r="J164" i="1" s="1"/>
  <c r="E215" i="1"/>
  <c r="F215" i="1" s="1" a="1"/>
  <c r="F215" i="1" s="1"/>
  <c r="H215" i="1"/>
  <c r="I215" i="1" s="1"/>
  <c r="J215" i="1" s="1"/>
  <c r="H3" i="1"/>
  <c r="H4" i="1"/>
  <c r="I4" i="1" s="1"/>
  <c r="H5" i="1"/>
  <c r="I5" i="1" s="1"/>
  <c r="H6" i="1"/>
  <c r="I6" i="1" s="1"/>
  <c r="H7" i="1"/>
  <c r="H8" i="1"/>
  <c r="I8" i="1" s="1"/>
  <c r="H9" i="1"/>
  <c r="I9" i="1" s="1"/>
  <c r="H10" i="1"/>
  <c r="I10" i="1" s="1"/>
  <c r="H11" i="1"/>
  <c r="H12" i="1"/>
  <c r="I12" i="1" s="1"/>
  <c r="H13" i="1"/>
  <c r="I13" i="1" s="1"/>
  <c r="H14" i="1"/>
  <c r="I14" i="1" s="1"/>
  <c r="H15" i="1"/>
  <c r="H16" i="1"/>
  <c r="I16" i="1" s="1"/>
  <c r="H17" i="1"/>
  <c r="I17" i="1" s="1"/>
  <c r="H18" i="1"/>
  <c r="I18" i="1" s="1"/>
  <c r="H19" i="1"/>
  <c r="H20" i="1"/>
  <c r="I20" i="1" s="1"/>
  <c r="H21" i="1"/>
  <c r="I21" i="1" s="1"/>
  <c r="H22" i="1"/>
  <c r="I22" i="1" s="1"/>
  <c r="H23" i="1"/>
  <c r="H24" i="1"/>
  <c r="I24" i="1" s="1"/>
  <c r="H25" i="1"/>
  <c r="I25" i="1" s="1"/>
  <c r="H26" i="1"/>
  <c r="I26" i="1" s="1"/>
  <c r="H27" i="1"/>
  <c r="H28" i="1"/>
  <c r="I28" i="1" s="1"/>
  <c r="H29" i="1"/>
  <c r="I29" i="1" s="1"/>
  <c r="H30" i="1"/>
  <c r="I30" i="1" s="1"/>
  <c r="H31" i="1"/>
  <c r="H32" i="1"/>
  <c r="I32" i="1" s="1"/>
  <c r="H33" i="1"/>
  <c r="I33" i="1" s="1"/>
  <c r="H34" i="1"/>
  <c r="I34" i="1" s="1"/>
  <c r="H35" i="1"/>
  <c r="H36" i="1"/>
  <c r="I36" i="1" s="1"/>
  <c r="H37" i="1"/>
  <c r="I37" i="1" s="1"/>
  <c r="H38" i="1"/>
  <c r="I38" i="1" s="1"/>
  <c r="H39" i="1"/>
  <c r="H40" i="1"/>
  <c r="I40" i="1" s="1"/>
  <c r="H41" i="1"/>
  <c r="I41" i="1" s="1"/>
  <c r="H42" i="1"/>
  <c r="I42" i="1" s="1"/>
  <c r="H43" i="1"/>
  <c r="H44" i="1"/>
  <c r="I44" i="1" s="1"/>
  <c r="H45" i="1"/>
  <c r="I45" i="1" s="1"/>
  <c r="H46" i="1"/>
  <c r="I46" i="1" s="1"/>
  <c r="H47" i="1"/>
  <c r="H48" i="1"/>
  <c r="I48" i="1" s="1"/>
  <c r="H49" i="1"/>
  <c r="I49" i="1" s="1"/>
  <c r="H50" i="1"/>
  <c r="I50" i="1" s="1"/>
  <c r="H51" i="1"/>
  <c r="H52" i="1"/>
  <c r="I52" i="1" s="1"/>
  <c r="H53" i="1"/>
  <c r="I53" i="1" s="1"/>
  <c r="H54" i="1"/>
  <c r="I54" i="1" s="1"/>
  <c r="H55" i="1"/>
  <c r="H56" i="1"/>
  <c r="I56" i="1" s="1"/>
  <c r="H57" i="1"/>
  <c r="I57" i="1" s="1"/>
  <c r="H58" i="1"/>
  <c r="I58" i="1" s="1"/>
  <c r="H59" i="1"/>
  <c r="H60" i="1"/>
  <c r="I60" i="1" s="1"/>
  <c r="H61" i="1"/>
  <c r="I61" i="1" s="1"/>
  <c r="H62" i="1"/>
  <c r="I62" i="1" s="1"/>
  <c r="H63" i="1"/>
  <c r="H64" i="1"/>
  <c r="I64" i="1" s="1"/>
  <c r="H65" i="1"/>
  <c r="I65" i="1" s="1"/>
  <c r="H66" i="1"/>
  <c r="I66" i="1" s="1"/>
  <c r="H67" i="1"/>
  <c r="H68" i="1"/>
  <c r="I68" i="1" s="1"/>
  <c r="H69" i="1"/>
  <c r="I69" i="1" s="1"/>
  <c r="H70" i="1"/>
  <c r="I70" i="1" s="1"/>
  <c r="H71" i="1"/>
  <c r="H72" i="1"/>
  <c r="I72" i="1" s="1"/>
  <c r="H73" i="1"/>
  <c r="I73" i="1" s="1"/>
  <c r="H74" i="1"/>
  <c r="I74" i="1" s="1"/>
  <c r="H75" i="1"/>
  <c r="H76" i="1"/>
  <c r="I76" i="1" s="1"/>
  <c r="H77" i="1"/>
  <c r="I77" i="1" s="1"/>
  <c r="H78" i="1"/>
  <c r="I78" i="1" s="1"/>
  <c r="H79" i="1"/>
  <c r="H80" i="1"/>
  <c r="I80" i="1" s="1"/>
  <c r="H81" i="1"/>
  <c r="I81" i="1" s="1"/>
  <c r="H82" i="1"/>
  <c r="I82" i="1" s="1"/>
  <c r="H83" i="1"/>
  <c r="H84" i="1"/>
  <c r="I84" i="1" s="1"/>
  <c r="H85" i="1"/>
  <c r="I85" i="1" s="1"/>
  <c r="H86" i="1"/>
  <c r="I86" i="1" s="1"/>
  <c r="H87" i="1"/>
  <c r="H88" i="1"/>
  <c r="I88" i="1" s="1"/>
  <c r="H89" i="1"/>
  <c r="I89" i="1" s="1"/>
  <c r="H90" i="1"/>
  <c r="I90" i="1" s="1"/>
  <c r="H91" i="1"/>
  <c r="H92" i="1"/>
  <c r="I92" i="1" s="1"/>
  <c r="H93" i="1"/>
  <c r="I93" i="1" s="1"/>
  <c r="H94" i="1"/>
  <c r="I94" i="1" s="1"/>
  <c r="H95" i="1"/>
  <c r="H96" i="1"/>
  <c r="I96" i="1" s="1"/>
  <c r="H97" i="1"/>
  <c r="I97" i="1" s="1"/>
  <c r="H98" i="1"/>
  <c r="I98" i="1" s="1"/>
  <c r="H99" i="1"/>
  <c r="H100" i="1"/>
  <c r="I100" i="1" s="1"/>
  <c r="H101" i="1"/>
  <c r="I101" i="1" s="1"/>
  <c r="H102" i="1"/>
  <c r="I102" i="1" s="1"/>
  <c r="H103" i="1"/>
  <c r="H104" i="1"/>
  <c r="I104" i="1" s="1"/>
  <c r="H105" i="1"/>
  <c r="I105" i="1" s="1"/>
  <c r="H106" i="1"/>
  <c r="I106" i="1" s="1"/>
  <c r="H107" i="1"/>
  <c r="H108" i="1"/>
  <c r="I108" i="1" s="1"/>
  <c r="H109" i="1"/>
  <c r="I109" i="1" s="1"/>
  <c r="H110" i="1"/>
  <c r="I110" i="1" s="1"/>
  <c r="H111" i="1"/>
  <c r="H112" i="1"/>
  <c r="I112" i="1" s="1"/>
  <c r="H113" i="1"/>
  <c r="I113" i="1" s="1"/>
  <c r="H114" i="1"/>
  <c r="I114" i="1" s="1"/>
  <c r="H115" i="1"/>
  <c r="H116" i="1"/>
  <c r="I116" i="1" s="1"/>
  <c r="H117" i="1"/>
  <c r="I117" i="1" s="1"/>
  <c r="H118" i="1"/>
  <c r="I118" i="1" s="1"/>
  <c r="H119" i="1"/>
  <c r="H120" i="1"/>
  <c r="I120" i="1" s="1"/>
  <c r="H121" i="1"/>
  <c r="I121" i="1" s="1"/>
  <c r="H122" i="1"/>
  <c r="I122" i="1" s="1"/>
  <c r="H123" i="1"/>
  <c r="H124" i="1"/>
  <c r="I124" i="1" s="1"/>
  <c r="H125" i="1"/>
  <c r="I125" i="1" s="1"/>
  <c r="H126" i="1"/>
  <c r="I126" i="1" s="1"/>
  <c r="H127" i="1"/>
  <c r="H128" i="1"/>
  <c r="I128" i="1" s="1"/>
  <c r="H129" i="1"/>
  <c r="I129" i="1" s="1"/>
  <c r="H130" i="1"/>
  <c r="I130" i="1" s="1"/>
  <c r="H131" i="1"/>
  <c r="H132" i="1"/>
  <c r="I132" i="1" s="1"/>
  <c r="H133" i="1"/>
  <c r="I133" i="1" s="1"/>
  <c r="H134" i="1"/>
  <c r="I134" i="1" s="1"/>
  <c r="H135" i="1"/>
  <c r="H136" i="1"/>
  <c r="I136" i="1" s="1"/>
  <c r="H137" i="1"/>
  <c r="I137" i="1" s="1"/>
  <c r="H138" i="1"/>
  <c r="I138" i="1" s="1"/>
  <c r="H139" i="1"/>
  <c r="H140" i="1"/>
  <c r="I140" i="1" s="1"/>
  <c r="H141" i="1"/>
  <c r="I141" i="1" s="1"/>
  <c r="H142" i="1"/>
  <c r="I142" i="1" s="1"/>
  <c r="H143" i="1"/>
  <c r="H144" i="1"/>
  <c r="I144" i="1" s="1"/>
  <c r="H145" i="1"/>
  <c r="I145" i="1" s="1"/>
  <c r="H146" i="1"/>
  <c r="I146" i="1" s="1"/>
  <c r="H147" i="1"/>
  <c r="H148" i="1"/>
  <c r="I148" i="1" s="1"/>
  <c r="H149" i="1"/>
  <c r="I149" i="1" s="1"/>
  <c r="H150" i="1"/>
  <c r="I150" i="1" s="1"/>
  <c r="H151" i="1"/>
  <c r="H152" i="1"/>
  <c r="I152" i="1" s="1"/>
  <c r="H153" i="1"/>
  <c r="I153" i="1" s="1"/>
  <c r="H154" i="1"/>
  <c r="I154" i="1" s="1"/>
  <c r="H155" i="1"/>
  <c r="H156" i="1"/>
  <c r="I156" i="1" s="1"/>
  <c r="H157" i="1"/>
  <c r="I157" i="1" s="1"/>
  <c r="H158" i="1"/>
  <c r="I158" i="1" s="1"/>
  <c r="H159" i="1"/>
  <c r="H160" i="1"/>
  <c r="I160" i="1" s="1"/>
  <c r="H161" i="1"/>
  <c r="I161" i="1" s="1"/>
  <c r="H162" i="1"/>
  <c r="I162" i="1" s="1"/>
  <c r="H163" i="1"/>
  <c r="H2" i="1"/>
  <c r="E1" i="1"/>
  <c r="D1" i="1"/>
  <c r="C1" i="1"/>
  <c r="E153" i="1"/>
  <c r="F153" i="1" s="1" a="1"/>
  <c r="F153" i="1" s="1"/>
  <c r="E154" i="1"/>
  <c r="F154" i="1" s="1" a="1"/>
  <c r="F154" i="1" s="1"/>
  <c r="E155" i="1"/>
  <c r="F155" i="1" s="1" a="1"/>
  <c r="F155" i="1" s="1"/>
  <c r="E156" i="1"/>
  <c r="F156" i="1" s="1" a="1"/>
  <c r="F156" i="1" s="1"/>
  <c r="E157" i="1"/>
  <c r="F157" i="1" s="1" a="1"/>
  <c r="F157" i="1" s="1"/>
  <c r="E158" i="1"/>
  <c r="F158" i="1" s="1" a="1"/>
  <c r="F158" i="1" s="1"/>
  <c r="E159" i="1"/>
  <c r="F159" i="1" s="1" a="1"/>
  <c r="F159" i="1" s="1"/>
  <c r="E160" i="1"/>
  <c r="F160" i="1" s="1" a="1"/>
  <c r="F160" i="1" s="1"/>
  <c r="E161" i="1"/>
  <c r="F161" i="1" s="1" a="1"/>
  <c r="F161" i="1" s="1"/>
  <c r="E162" i="1"/>
  <c r="F162" i="1" s="1" a="1"/>
  <c r="F162" i="1" s="1"/>
  <c r="E163" i="1"/>
  <c r="F163" i="1" s="1" a="1"/>
  <c r="F163" i="1" s="1"/>
  <c r="E152" i="1"/>
  <c r="F152" i="1" s="1" a="1"/>
  <c r="F152" i="1" s="1"/>
  <c r="E142" i="1"/>
  <c r="F142" i="1" s="1" a="1"/>
  <c r="F142" i="1" s="1"/>
  <c r="E143" i="1"/>
  <c r="F143" i="1" s="1" a="1"/>
  <c r="F143" i="1" s="1"/>
  <c r="E144" i="1"/>
  <c r="F144" i="1" s="1" a="1"/>
  <c r="F144" i="1" s="1"/>
  <c r="E145" i="1"/>
  <c r="F145" i="1" s="1" a="1"/>
  <c r="F145" i="1" s="1"/>
  <c r="E146" i="1"/>
  <c r="F146" i="1" s="1" a="1"/>
  <c r="F146" i="1" s="1"/>
  <c r="E147" i="1"/>
  <c r="F147" i="1" s="1" a="1"/>
  <c r="F147" i="1" s="1"/>
  <c r="E148" i="1"/>
  <c r="F148" i="1" s="1" a="1"/>
  <c r="F148" i="1" s="1"/>
  <c r="E149" i="1"/>
  <c r="F149" i="1" s="1" a="1"/>
  <c r="F149" i="1" s="1"/>
  <c r="E150" i="1"/>
  <c r="F150" i="1" s="1" a="1"/>
  <c r="F150" i="1" s="1"/>
  <c r="E151" i="1"/>
  <c r="F151" i="1" s="1" a="1"/>
  <c r="F151" i="1" s="1"/>
  <c r="E141" i="1"/>
  <c r="F141" i="1" s="1" a="1"/>
  <c r="F141" i="1" s="1"/>
  <c r="E133" i="1"/>
  <c r="F133" i="1" s="1" a="1"/>
  <c r="F133" i="1" s="1"/>
  <c r="E134" i="1"/>
  <c r="F134" i="1" s="1" a="1"/>
  <c r="F134" i="1" s="1"/>
  <c r="E135" i="1"/>
  <c r="F135" i="1" s="1" a="1"/>
  <c r="F135" i="1" s="1"/>
  <c r="E136" i="1"/>
  <c r="F136" i="1" s="1" a="1"/>
  <c r="F136" i="1" s="1"/>
  <c r="E137" i="1"/>
  <c r="F137" i="1" s="1" a="1"/>
  <c r="F137" i="1" s="1"/>
  <c r="E138" i="1"/>
  <c r="F138" i="1" s="1" a="1"/>
  <c r="F138" i="1" s="1"/>
  <c r="E139" i="1"/>
  <c r="F139" i="1" s="1" a="1"/>
  <c r="F139" i="1" s="1"/>
  <c r="E140" i="1"/>
  <c r="F140" i="1" s="1" a="1"/>
  <c r="F140" i="1" s="1"/>
  <c r="E132" i="1"/>
  <c r="F132" i="1" s="1" a="1"/>
  <c r="F132" i="1" s="1"/>
  <c r="E119" i="1"/>
  <c r="F119" i="1" s="1" a="1"/>
  <c r="F119" i="1" s="1"/>
  <c r="E120" i="1"/>
  <c r="F120" i="1" s="1" a="1"/>
  <c r="F120" i="1" s="1"/>
  <c r="E121" i="1"/>
  <c r="F121" i="1" s="1" a="1"/>
  <c r="F121" i="1" s="1"/>
  <c r="E122" i="1"/>
  <c r="F122" i="1" s="1" a="1"/>
  <c r="F122" i="1" s="1"/>
  <c r="E123" i="1"/>
  <c r="F123" i="1" s="1" a="1"/>
  <c r="F123" i="1" s="1"/>
  <c r="E124" i="1"/>
  <c r="F124" i="1" s="1" a="1"/>
  <c r="F124" i="1" s="1"/>
  <c r="E125" i="1"/>
  <c r="F125" i="1" s="1" a="1"/>
  <c r="F125" i="1" s="1"/>
  <c r="E126" i="1"/>
  <c r="F126" i="1" s="1" a="1"/>
  <c r="F126" i="1" s="1"/>
  <c r="E127" i="1"/>
  <c r="F127" i="1" s="1" a="1"/>
  <c r="F127" i="1" s="1"/>
  <c r="E128" i="1"/>
  <c r="F128" i="1" s="1" a="1"/>
  <c r="F128" i="1" s="1"/>
  <c r="E129" i="1"/>
  <c r="F129" i="1" s="1" a="1"/>
  <c r="F129" i="1" s="1"/>
  <c r="E130" i="1"/>
  <c r="F130" i="1" s="1" a="1"/>
  <c r="F130" i="1" s="1"/>
  <c r="E131" i="1"/>
  <c r="F131" i="1" s="1" a="1"/>
  <c r="F131" i="1" s="1"/>
  <c r="E118" i="1"/>
  <c r="F118" i="1" s="1" a="1"/>
  <c r="F118" i="1" s="1"/>
  <c r="E109" i="1"/>
  <c r="F109" i="1" s="1" a="1"/>
  <c r="F109" i="1" s="1"/>
  <c r="E110" i="1"/>
  <c r="F110" i="1" s="1" a="1"/>
  <c r="F110" i="1" s="1"/>
  <c r="E111" i="1"/>
  <c r="F111" i="1" s="1" a="1"/>
  <c r="F111" i="1" s="1"/>
  <c r="E112" i="1"/>
  <c r="F112" i="1" s="1" a="1"/>
  <c r="F112" i="1" s="1"/>
  <c r="E113" i="1"/>
  <c r="F113" i="1" s="1" a="1"/>
  <c r="F113" i="1" s="1"/>
  <c r="E114" i="1"/>
  <c r="F114" i="1" s="1" a="1"/>
  <c r="F114" i="1" s="1"/>
  <c r="E115" i="1"/>
  <c r="F115" i="1" s="1" a="1"/>
  <c r="F115" i="1" s="1"/>
  <c r="E116" i="1"/>
  <c r="F116" i="1" s="1" a="1"/>
  <c r="F116" i="1" s="1"/>
  <c r="E117" i="1"/>
  <c r="F117" i="1" s="1" a="1"/>
  <c r="F117" i="1" s="1"/>
  <c r="E108" i="1"/>
  <c r="F108" i="1" s="1" a="1"/>
  <c r="F108" i="1" s="1"/>
  <c r="E99" i="1"/>
  <c r="F99" i="1" s="1" a="1"/>
  <c r="F99" i="1" s="1"/>
  <c r="E100" i="1"/>
  <c r="F100" i="1" s="1" a="1"/>
  <c r="F100" i="1" s="1"/>
  <c r="E101" i="1"/>
  <c r="F101" i="1" s="1" a="1"/>
  <c r="F101" i="1" s="1"/>
  <c r="E102" i="1"/>
  <c r="F102" i="1" s="1" a="1"/>
  <c r="F102" i="1" s="1"/>
  <c r="E103" i="1"/>
  <c r="F103" i="1" s="1" a="1"/>
  <c r="F103" i="1" s="1"/>
  <c r="E104" i="1"/>
  <c r="F104" i="1" s="1" a="1"/>
  <c r="F104" i="1" s="1"/>
  <c r="E105" i="1"/>
  <c r="F105" i="1" s="1" a="1"/>
  <c r="F105" i="1" s="1"/>
  <c r="E106" i="1"/>
  <c r="F106" i="1" s="1" a="1"/>
  <c r="F106" i="1" s="1"/>
  <c r="E107" i="1"/>
  <c r="F107" i="1" s="1" a="1"/>
  <c r="F107" i="1" s="1"/>
  <c r="E98" i="1"/>
  <c r="F98" i="1" s="1" a="1"/>
  <c r="F98" i="1" s="1"/>
  <c r="E87" i="1"/>
  <c r="F87" i="1" s="1" a="1"/>
  <c r="F87" i="1" s="1"/>
  <c r="E88" i="1"/>
  <c r="F88" i="1" s="1" a="1"/>
  <c r="F88" i="1" s="1"/>
  <c r="E89" i="1"/>
  <c r="F89" i="1" s="1" a="1"/>
  <c r="F89" i="1" s="1"/>
  <c r="E90" i="1"/>
  <c r="F90" i="1" s="1" a="1"/>
  <c r="F90" i="1" s="1"/>
  <c r="E91" i="1"/>
  <c r="F91" i="1" s="1" a="1"/>
  <c r="F91" i="1" s="1"/>
  <c r="E92" i="1"/>
  <c r="F92" i="1" s="1" a="1"/>
  <c r="F92" i="1" s="1"/>
  <c r="E93" i="1"/>
  <c r="F93" i="1" s="1" a="1"/>
  <c r="F93" i="1" s="1"/>
  <c r="E94" i="1"/>
  <c r="F94" i="1" s="1" a="1"/>
  <c r="F94" i="1" s="1"/>
  <c r="E95" i="1"/>
  <c r="F95" i="1" s="1" a="1"/>
  <c r="F95" i="1" s="1"/>
  <c r="E96" i="1"/>
  <c r="F96" i="1" s="1" a="1"/>
  <c r="F96" i="1" s="1"/>
  <c r="E97" i="1"/>
  <c r="F97" i="1" s="1" a="1"/>
  <c r="F97" i="1" s="1"/>
  <c r="E86" i="1"/>
  <c r="F86" i="1" s="1" a="1"/>
  <c r="F86" i="1" s="1"/>
  <c r="E75" i="1"/>
  <c r="F75" i="1" s="1" a="1"/>
  <c r="F75" i="1" s="1"/>
  <c r="E76" i="1"/>
  <c r="F76" i="1" s="1" a="1"/>
  <c r="F76" i="1" s="1"/>
  <c r="E77" i="1"/>
  <c r="F77" i="1" s="1" a="1"/>
  <c r="F77" i="1" s="1"/>
  <c r="E78" i="1"/>
  <c r="F78" i="1" s="1" a="1"/>
  <c r="F78" i="1" s="1"/>
  <c r="E79" i="1"/>
  <c r="F79" i="1" s="1" a="1"/>
  <c r="F79" i="1" s="1"/>
  <c r="E80" i="1"/>
  <c r="F80" i="1" s="1" a="1"/>
  <c r="F80" i="1" s="1"/>
  <c r="E81" i="1"/>
  <c r="F81" i="1" s="1" a="1"/>
  <c r="F81" i="1" s="1"/>
  <c r="E82" i="1"/>
  <c r="F82" i="1" s="1" a="1"/>
  <c r="F82" i="1" s="1"/>
  <c r="E83" i="1"/>
  <c r="F83" i="1" s="1" a="1"/>
  <c r="F83" i="1" s="1"/>
  <c r="E84" i="1"/>
  <c r="F84" i="1" s="1" a="1"/>
  <c r="F84" i="1" s="1"/>
  <c r="E85" i="1"/>
  <c r="F85" i="1" s="1" a="1"/>
  <c r="F85" i="1" s="1"/>
  <c r="E74" i="1"/>
  <c r="F74" i="1" s="1" a="1"/>
  <c r="F74" i="1" s="1"/>
  <c r="E63" i="1"/>
  <c r="F63" i="1" s="1" a="1"/>
  <c r="F63" i="1" s="1"/>
  <c r="E64" i="1"/>
  <c r="F64" i="1" s="1" a="1"/>
  <c r="F64" i="1" s="1"/>
  <c r="E65" i="1"/>
  <c r="F65" i="1" s="1" a="1"/>
  <c r="F65" i="1" s="1"/>
  <c r="E66" i="1"/>
  <c r="F66" i="1" s="1" a="1"/>
  <c r="F66" i="1" s="1"/>
  <c r="E67" i="1"/>
  <c r="F67" i="1" s="1" a="1"/>
  <c r="F67" i="1" s="1"/>
  <c r="E68" i="1"/>
  <c r="F68" i="1" s="1" a="1"/>
  <c r="F68" i="1" s="1"/>
  <c r="E69" i="1"/>
  <c r="F69" i="1" s="1" a="1"/>
  <c r="F69" i="1" s="1"/>
  <c r="E70" i="1"/>
  <c r="F70" i="1" s="1" a="1"/>
  <c r="F70" i="1" s="1"/>
  <c r="E71" i="1"/>
  <c r="F71" i="1" s="1" a="1"/>
  <c r="F71" i="1" s="1"/>
  <c r="E72" i="1"/>
  <c r="F72" i="1" s="1" a="1"/>
  <c r="F72" i="1" s="1"/>
  <c r="E73" i="1"/>
  <c r="F73" i="1" s="1" a="1"/>
  <c r="F73" i="1" s="1"/>
  <c r="E62" i="1"/>
  <c r="F62" i="1" s="1" a="1"/>
  <c r="F62" i="1" s="1"/>
  <c r="E51" i="1"/>
  <c r="F51" i="1" s="1" a="1"/>
  <c r="F51" i="1" s="1"/>
  <c r="E52" i="1"/>
  <c r="F52" i="1" s="1" a="1"/>
  <c r="F52" i="1" s="1"/>
  <c r="E53" i="1"/>
  <c r="F53" i="1" s="1" a="1"/>
  <c r="F53" i="1" s="1"/>
  <c r="E54" i="1"/>
  <c r="F54" i="1" s="1" a="1"/>
  <c r="F54" i="1" s="1"/>
  <c r="E55" i="1"/>
  <c r="F55" i="1" s="1" a="1"/>
  <c r="F55" i="1" s="1"/>
  <c r="E56" i="1"/>
  <c r="F56" i="1" s="1" a="1"/>
  <c r="F56" i="1" s="1"/>
  <c r="E57" i="1"/>
  <c r="F57" i="1" s="1" a="1"/>
  <c r="F57" i="1" s="1"/>
  <c r="E58" i="1"/>
  <c r="F58" i="1" s="1" a="1"/>
  <c r="F58" i="1" s="1"/>
  <c r="E59" i="1"/>
  <c r="F59" i="1" s="1" a="1"/>
  <c r="F59" i="1" s="1"/>
  <c r="E60" i="1"/>
  <c r="F60" i="1" s="1" a="1"/>
  <c r="F60" i="1" s="1"/>
  <c r="E61" i="1"/>
  <c r="F61" i="1" s="1" a="1"/>
  <c r="F61" i="1" s="1"/>
  <c r="E50" i="1"/>
  <c r="F50" i="1" s="1" a="1"/>
  <c r="F50" i="1" s="1"/>
  <c r="E39" i="1"/>
  <c r="F39" i="1" s="1" a="1"/>
  <c r="F39" i="1" s="1"/>
  <c r="E40" i="1"/>
  <c r="F40" i="1" s="1" a="1"/>
  <c r="F40" i="1" s="1"/>
  <c r="E41" i="1"/>
  <c r="F41" i="1" s="1" a="1"/>
  <c r="F41" i="1" s="1"/>
  <c r="E42" i="1"/>
  <c r="F42" i="1" s="1" a="1"/>
  <c r="F42" i="1" s="1"/>
  <c r="E43" i="1"/>
  <c r="F43" i="1" s="1" a="1"/>
  <c r="F43" i="1" s="1"/>
  <c r="E44" i="1"/>
  <c r="F44" i="1" s="1" a="1"/>
  <c r="F44" i="1" s="1"/>
  <c r="E45" i="1"/>
  <c r="F45" i="1" s="1" a="1"/>
  <c r="F45" i="1" s="1"/>
  <c r="E46" i="1"/>
  <c r="F46" i="1" s="1" a="1"/>
  <c r="F46" i="1" s="1"/>
  <c r="E47" i="1"/>
  <c r="F47" i="1" s="1" a="1"/>
  <c r="F47" i="1" s="1"/>
  <c r="E48" i="1"/>
  <c r="F48" i="1" s="1" a="1"/>
  <c r="F48" i="1" s="1"/>
  <c r="E49" i="1"/>
  <c r="F49" i="1" s="1" a="1"/>
  <c r="F49" i="1" s="1"/>
  <c r="E38" i="1"/>
  <c r="F38" i="1" s="1" a="1"/>
  <c r="F38" i="1" s="1"/>
  <c r="E31" i="1"/>
  <c r="F31" i="1" s="1" a="1"/>
  <c r="F31" i="1" s="1"/>
  <c r="E32" i="1"/>
  <c r="F32" i="1" s="1" a="1"/>
  <c r="F32" i="1" s="1"/>
  <c r="E33" i="1"/>
  <c r="F33" i="1" s="1" a="1"/>
  <c r="F33" i="1" s="1"/>
  <c r="E34" i="1"/>
  <c r="F34" i="1" s="1" a="1"/>
  <c r="F34" i="1" s="1"/>
  <c r="E35" i="1"/>
  <c r="F35" i="1" s="1" a="1"/>
  <c r="F35" i="1" s="1"/>
  <c r="E36" i="1"/>
  <c r="F36" i="1" s="1" a="1"/>
  <c r="F36" i="1" s="1"/>
  <c r="E37" i="1"/>
  <c r="F37" i="1" s="1" a="1"/>
  <c r="F37" i="1" s="1"/>
  <c r="E26" i="1"/>
  <c r="F26" i="1" s="1" a="1"/>
  <c r="F26" i="1" s="1"/>
  <c r="E27" i="1"/>
  <c r="F27" i="1" s="1" a="1"/>
  <c r="F27" i="1" s="1"/>
  <c r="E28" i="1"/>
  <c r="F28" i="1" s="1" a="1"/>
  <c r="F28" i="1" s="1"/>
  <c r="E29" i="1"/>
  <c r="F29" i="1" s="1" a="1"/>
  <c r="F29" i="1" s="1"/>
  <c r="E30" i="1"/>
  <c r="F30" i="1" s="1" a="1"/>
  <c r="F30" i="1" s="1"/>
  <c r="E15" i="1"/>
  <c r="F15" i="1" s="1" a="1"/>
  <c r="F15" i="1" s="1"/>
  <c r="E16" i="1"/>
  <c r="F16" i="1" s="1" a="1"/>
  <c r="F16" i="1" s="1"/>
  <c r="E17" i="1"/>
  <c r="F17" i="1" s="1" a="1"/>
  <c r="F17" i="1" s="1"/>
  <c r="E18" i="1"/>
  <c r="F18" i="1" s="1" a="1"/>
  <c r="F18" i="1" s="1"/>
  <c r="E19" i="1"/>
  <c r="F19" i="1" s="1" a="1"/>
  <c r="F19" i="1" s="1"/>
  <c r="E20" i="1"/>
  <c r="F20" i="1" s="1" a="1"/>
  <c r="F20" i="1" s="1"/>
  <c r="E21" i="1"/>
  <c r="F21" i="1" s="1" a="1"/>
  <c r="F21" i="1" s="1"/>
  <c r="E22" i="1"/>
  <c r="F22" i="1" s="1" a="1"/>
  <c r="F22" i="1" s="1"/>
  <c r="E23" i="1"/>
  <c r="F23" i="1" s="1" a="1"/>
  <c r="F23" i="1" s="1"/>
  <c r="E24" i="1"/>
  <c r="F24" i="1" s="1" a="1"/>
  <c r="F24" i="1" s="1"/>
  <c r="E25" i="1"/>
  <c r="F25" i="1" s="1" a="1"/>
  <c r="F25" i="1" s="1"/>
  <c r="E14" i="1"/>
  <c r="F14" i="1" s="1" a="1"/>
  <c r="F14" i="1" s="1"/>
  <c r="E3" i="1"/>
  <c r="F3" i="1" s="1" a="1"/>
  <c r="F3" i="1" s="1"/>
  <c r="E4" i="1"/>
  <c r="F4" i="1" s="1" a="1"/>
  <c r="F4" i="1" s="1"/>
  <c r="E5" i="1"/>
  <c r="F5" i="1" s="1" a="1"/>
  <c r="F5" i="1" s="1"/>
  <c r="E6" i="1"/>
  <c r="F6" i="1" s="1" a="1"/>
  <c r="F6" i="1" s="1"/>
  <c r="E7" i="1"/>
  <c r="F7" i="1" s="1" a="1"/>
  <c r="F7" i="1" s="1"/>
  <c r="E8" i="1"/>
  <c r="F8" i="1" s="1" a="1"/>
  <c r="F8" i="1" s="1"/>
  <c r="E9" i="1"/>
  <c r="F9" i="1" s="1" a="1"/>
  <c r="F9" i="1" s="1"/>
  <c r="E10" i="1"/>
  <c r="F10" i="1" s="1" a="1"/>
  <c r="F10" i="1" s="1"/>
  <c r="E11" i="1"/>
  <c r="F11" i="1" s="1" a="1"/>
  <c r="F11" i="1" s="1"/>
  <c r="E12" i="1"/>
  <c r="F12" i="1" s="1" a="1"/>
  <c r="F12" i="1" s="1"/>
  <c r="E13" i="1"/>
  <c r="F13" i="1" s="1" a="1"/>
  <c r="F13" i="1" s="1"/>
  <c r="E2" i="1"/>
  <c r="F2" i="1" s="1" a="1"/>
  <c r="F2" i="1" s="1"/>
  <c r="C168" i="2" l="1"/>
  <c r="C172" i="2"/>
  <c r="C185" i="2"/>
  <c r="C165" i="2"/>
  <c r="C173" i="2"/>
  <c r="C182" i="2"/>
  <c r="C186" i="2"/>
  <c r="C174" i="2"/>
  <c r="C194" i="2"/>
  <c r="C187" i="2"/>
  <c r="L7" i="1" a="1"/>
  <c r="L7" i="1" s="1"/>
  <c r="M2" i="1"/>
  <c r="M4" i="1"/>
  <c r="M3" i="1"/>
  <c r="I2" i="1"/>
  <c r="I163" i="1"/>
  <c r="J163" i="1" s="1"/>
  <c r="I155" i="1"/>
  <c r="J155" i="1" s="1"/>
  <c r="I147" i="1"/>
  <c r="J147" i="1" s="1"/>
  <c r="I139" i="1"/>
  <c r="J139" i="1" s="1"/>
  <c r="C139" i="2" s="1"/>
  <c r="I131" i="1"/>
  <c r="J131" i="1" s="1"/>
  <c r="C131" i="2" s="1"/>
  <c r="I123" i="1"/>
  <c r="J123" i="1" s="1"/>
  <c r="C123" i="2" s="1"/>
  <c r="I115" i="1"/>
  <c r="J115" i="1" s="1"/>
  <c r="C115" i="2" s="1"/>
  <c r="I107" i="1"/>
  <c r="J107" i="1" s="1"/>
  <c r="C107" i="2" s="1"/>
  <c r="I99" i="1"/>
  <c r="J99" i="1" s="1"/>
  <c r="I91" i="1"/>
  <c r="J91" i="1" s="1"/>
  <c r="I83" i="1"/>
  <c r="J83" i="1" s="1"/>
  <c r="C83" i="2" s="1"/>
  <c r="I75" i="1"/>
  <c r="J75" i="1" s="1"/>
  <c r="I67" i="1"/>
  <c r="J67" i="1" s="1"/>
  <c r="C67" i="2" s="1"/>
  <c r="I59" i="1"/>
  <c r="J59" i="1" s="1"/>
  <c r="C59" i="2" s="1"/>
  <c r="I51" i="1"/>
  <c r="J51" i="1" s="1"/>
  <c r="C51" i="2" s="1"/>
  <c r="I43" i="1"/>
  <c r="J43" i="1" s="1"/>
  <c r="I35" i="1"/>
  <c r="J35" i="1" s="1"/>
  <c r="C35" i="2" s="1"/>
  <c r="I27" i="1"/>
  <c r="J27" i="1" s="1"/>
  <c r="I19" i="1"/>
  <c r="J19" i="1" s="1"/>
  <c r="I11" i="1"/>
  <c r="J11" i="1" s="1"/>
  <c r="C11" i="2" s="1"/>
  <c r="I3" i="1"/>
  <c r="J3" i="1" s="1"/>
  <c r="C3" i="2" s="1"/>
  <c r="I159" i="1"/>
  <c r="J159" i="1" s="1"/>
  <c r="C159" i="2" s="1"/>
  <c r="I151" i="1"/>
  <c r="J151" i="1" s="1"/>
  <c r="C151" i="2" s="1"/>
  <c r="I143" i="1"/>
  <c r="J143" i="1" s="1"/>
  <c r="C143" i="2" s="1"/>
  <c r="I135" i="1"/>
  <c r="J135" i="1" s="1"/>
  <c r="C196" i="2" s="1"/>
  <c r="I127" i="1"/>
  <c r="J127" i="1" s="1"/>
  <c r="I119" i="1"/>
  <c r="J119" i="1" s="1"/>
  <c r="I111" i="1"/>
  <c r="J111" i="1" s="1"/>
  <c r="C111" i="2" s="1"/>
  <c r="I103" i="1"/>
  <c r="J103" i="1" s="1"/>
  <c r="I95" i="1"/>
  <c r="J95" i="1" s="1"/>
  <c r="I87" i="1"/>
  <c r="J87" i="1" s="1"/>
  <c r="C87" i="2" s="1"/>
  <c r="I79" i="1"/>
  <c r="J79" i="1" s="1"/>
  <c r="I71" i="1"/>
  <c r="J71" i="1" s="1"/>
  <c r="C71" i="2" s="1"/>
  <c r="I63" i="1"/>
  <c r="J63" i="1" s="1"/>
  <c r="I55" i="1"/>
  <c r="J55" i="1" s="1"/>
  <c r="C55" i="2" s="1"/>
  <c r="I47" i="1"/>
  <c r="J47" i="1" s="1"/>
  <c r="C47" i="2" s="1"/>
  <c r="I39" i="1"/>
  <c r="J39" i="1" s="1"/>
  <c r="I31" i="1"/>
  <c r="J31" i="1" s="1"/>
  <c r="C31" i="2" s="1"/>
  <c r="I23" i="1"/>
  <c r="J23" i="1" s="1"/>
  <c r="C23" i="2" s="1"/>
  <c r="I15" i="1"/>
  <c r="J15" i="1" s="1"/>
  <c r="C15" i="2" s="1"/>
  <c r="I7" i="1"/>
  <c r="J7" i="1" s="1"/>
  <c r="J157" i="1"/>
  <c r="J149" i="1"/>
  <c r="J141" i="1"/>
  <c r="J125" i="1"/>
  <c r="J117" i="1"/>
  <c r="C117" i="2" s="1"/>
  <c r="J109" i="1"/>
  <c r="J101" i="1"/>
  <c r="C101" i="2" s="1"/>
  <c r="J93" i="1"/>
  <c r="J85" i="1"/>
  <c r="C85" i="2" s="1"/>
  <c r="J77" i="1"/>
  <c r="J69" i="1"/>
  <c r="J61" i="1"/>
  <c r="J53" i="1"/>
  <c r="C53" i="2" s="1"/>
  <c r="J45" i="1"/>
  <c r="C45" i="2" s="1"/>
  <c r="J37" i="1"/>
  <c r="C37" i="2" s="1"/>
  <c r="J29" i="1"/>
  <c r="C29" i="2" s="1"/>
  <c r="J21" i="1"/>
  <c r="J13" i="1"/>
  <c r="C13" i="2" s="1"/>
  <c r="J5" i="1"/>
  <c r="C5" i="2" s="1"/>
  <c r="J133" i="1"/>
  <c r="J156" i="1"/>
  <c r="C156" i="2" s="1"/>
  <c r="J148" i="1"/>
  <c r="C148" i="2" s="1"/>
  <c r="J140" i="1"/>
  <c r="C140" i="2" s="1"/>
  <c r="J132" i="1"/>
  <c r="J124" i="1"/>
  <c r="C124" i="2" s="1"/>
  <c r="J160" i="1"/>
  <c r="C160" i="2" s="1"/>
  <c r="J152" i="1"/>
  <c r="C152" i="2" s="1"/>
  <c r="J144" i="1"/>
  <c r="J136" i="1"/>
  <c r="C136" i="2" s="1"/>
  <c r="J128" i="1"/>
  <c r="C128" i="2" s="1"/>
  <c r="J120" i="1"/>
  <c r="C120" i="2" s="1"/>
  <c r="J112" i="1"/>
  <c r="J104" i="1"/>
  <c r="J96" i="1"/>
  <c r="C96" i="2" s="1"/>
  <c r="J88" i="1"/>
  <c r="C88" i="2" s="1"/>
  <c r="J80" i="1"/>
  <c r="J72" i="1"/>
  <c r="C72" i="2" s="1"/>
  <c r="J64" i="1"/>
  <c r="J56" i="1"/>
  <c r="C56" i="2" s="1"/>
  <c r="J48" i="1"/>
  <c r="C48" i="2" s="1"/>
  <c r="J40" i="1"/>
  <c r="C40" i="2" s="1"/>
  <c r="J32" i="1"/>
  <c r="J24" i="1"/>
  <c r="J16" i="1"/>
  <c r="C16" i="2" s="1"/>
  <c r="J8" i="1"/>
  <c r="C8" i="2" s="1"/>
  <c r="J122" i="1"/>
  <c r="C122" i="2" s="1"/>
  <c r="J114" i="1"/>
  <c r="C114" i="2" s="1"/>
  <c r="J106" i="1"/>
  <c r="C106" i="2" s="1"/>
  <c r="J98" i="1"/>
  <c r="J90" i="1"/>
  <c r="C90" i="2" s="1"/>
  <c r="J82" i="1"/>
  <c r="J74" i="1"/>
  <c r="C74" i="2" s="1"/>
  <c r="J66" i="1"/>
  <c r="J58" i="1"/>
  <c r="C58" i="2" s="1"/>
  <c r="J50" i="1"/>
  <c r="C50" i="2" s="1"/>
  <c r="J42" i="1"/>
  <c r="J34" i="1"/>
  <c r="J18" i="1"/>
  <c r="J10" i="1"/>
  <c r="C10" i="2" s="1"/>
  <c r="J158" i="1"/>
  <c r="C158" i="2" s="1"/>
  <c r="J150" i="1"/>
  <c r="C150" i="2" s="1"/>
  <c r="J142" i="1"/>
  <c r="C142" i="2" s="1"/>
  <c r="J134" i="1"/>
  <c r="C134" i="2" s="1"/>
  <c r="J126" i="1"/>
  <c r="J118" i="1"/>
  <c r="J110" i="1"/>
  <c r="J102" i="1"/>
  <c r="C102" i="2" s="1"/>
  <c r="J94" i="1"/>
  <c r="C94" i="2" s="1"/>
  <c r="J86" i="1"/>
  <c r="C86" i="2" s="1"/>
  <c r="J78" i="1"/>
  <c r="C78" i="2" s="1"/>
  <c r="J70" i="1"/>
  <c r="C70" i="2" s="1"/>
  <c r="J62" i="1"/>
  <c r="C62" i="2" s="1"/>
  <c r="J54" i="1"/>
  <c r="J46" i="1"/>
  <c r="J38" i="1"/>
  <c r="C38" i="2" s="1"/>
  <c r="J30" i="1"/>
  <c r="C30" i="2" s="1"/>
  <c r="J22" i="1"/>
  <c r="C22" i="2" s="1"/>
  <c r="J14" i="1"/>
  <c r="C14" i="2" s="1"/>
  <c r="J6" i="1"/>
  <c r="C6" i="2" s="1"/>
  <c r="J116" i="1"/>
  <c r="J108" i="1"/>
  <c r="J100" i="1"/>
  <c r="C100" i="2" s="1"/>
  <c r="J92" i="1"/>
  <c r="C92" i="2" s="1"/>
  <c r="J84" i="1"/>
  <c r="C84" i="2" s="1"/>
  <c r="J76" i="1"/>
  <c r="C76" i="2" s="1"/>
  <c r="J68" i="1"/>
  <c r="C68" i="2" s="1"/>
  <c r="J60" i="1"/>
  <c r="C60" i="2" s="1"/>
  <c r="J52" i="1"/>
  <c r="C52" i="2" s="1"/>
  <c r="J44" i="1"/>
  <c r="C191" i="2" s="1"/>
  <c r="J36" i="1"/>
  <c r="J28" i="1"/>
  <c r="C28" i="2" s="1"/>
  <c r="J20" i="1"/>
  <c r="C20" i="2" s="1"/>
  <c r="J12" i="1"/>
  <c r="C12" i="2" s="1"/>
  <c r="J4" i="1"/>
  <c r="C4" i="2" s="1"/>
  <c r="J138" i="1"/>
  <c r="J26" i="1"/>
  <c r="J162" i="1"/>
  <c r="C162" i="2" s="1"/>
  <c r="J154" i="1"/>
  <c r="J146" i="1"/>
  <c r="C146" i="2" s="1"/>
  <c r="J130" i="1"/>
  <c r="C130" i="2" s="1"/>
  <c r="J161" i="1"/>
  <c r="J153" i="1"/>
  <c r="C153" i="2" s="1"/>
  <c r="J145" i="1"/>
  <c r="C145" i="2" s="1"/>
  <c r="J137" i="1"/>
  <c r="C137" i="2" s="1"/>
  <c r="J129" i="1"/>
  <c r="C129" i="2" s="1"/>
  <c r="J121" i="1"/>
  <c r="C121" i="2" s="1"/>
  <c r="J113" i="1"/>
  <c r="C113" i="2" s="1"/>
  <c r="J105" i="1"/>
  <c r="C105" i="2" s="1"/>
  <c r="J97" i="1"/>
  <c r="C97" i="2" s="1"/>
  <c r="J89" i="1"/>
  <c r="C89" i="2" s="1"/>
  <c r="J81" i="1"/>
  <c r="C81" i="2" s="1"/>
  <c r="J73" i="1"/>
  <c r="C73" i="2" s="1"/>
  <c r="J65" i="1"/>
  <c r="C205" i="2" s="1"/>
  <c r="J57" i="1"/>
  <c r="C57" i="2" s="1"/>
  <c r="J49" i="1"/>
  <c r="C49" i="2" s="1"/>
  <c r="J41" i="1"/>
  <c r="C41" i="2" s="1"/>
  <c r="J33" i="1"/>
  <c r="J25" i="1"/>
  <c r="C25" i="2" s="1"/>
  <c r="J17" i="1"/>
  <c r="C17" i="2" s="1"/>
  <c r="J9" i="1"/>
  <c r="C9" i="2" s="1"/>
  <c r="C138" i="2" l="1"/>
  <c r="C79" i="2"/>
  <c r="C43" i="2"/>
  <c r="C204" i="2"/>
  <c r="C202" i="2"/>
  <c r="C200" i="2"/>
  <c r="C189" i="2"/>
  <c r="C188" i="2"/>
  <c r="C66" i="2"/>
  <c r="C95" i="2"/>
  <c r="C183" i="2"/>
  <c r="C181" i="2"/>
  <c r="C211" i="2"/>
  <c r="C80" i="2"/>
  <c r="C144" i="2"/>
  <c r="C133" i="2"/>
  <c r="C61" i="2"/>
  <c r="C125" i="2"/>
  <c r="C39" i="2"/>
  <c r="C103" i="2"/>
  <c r="C179" i="2"/>
  <c r="C170" i="2"/>
  <c r="C178" i="2"/>
  <c r="C180" i="2"/>
  <c r="C203" i="2"/>
  <c r="C215" i="2"/>
  <c r="C177" i="2"/>
  <c r="C209" i="2"/>
  <c r="C169" i="2"/>
  <c r="C175" i="2"/>
  <c r="C33" i="2"/>
  <c r="C82" i="2"/>
  <c r="C141" i="2"/>
  <c r="C75" i="2"/>
  <c r="C36" i="2"/>
  <c r="C46" i="2"/>
  <c r="C110" i="2"/>
  <c r="C18" i="2"/>
  <c r="C32" i="2"/>
  <c r="C77" i="2"/>
  <c r="C149" i="2"/>
  <c r="C119" i="2"/>
  <c r="C19" i="2"/>
  <c r="C147" i="2"/>
  <c r="C207" i="2"/>
  <c r="C192" i="2"/>
  <c r="C164" i="2"/>
  <c r="C166" i="2"/>
  <c r="C208" i="2"/>
  <c r="C171" i="2"/>
  <c r="C24" i="2"/>
  <c r="C65" i="2"/>
  <c r="C44" i="2"/>
  <c r="C108" i="2"/>
  <c r="C54" i="2"/>
  <c r="C118" i="2"/>
  <c r="C34" i="2"/>
  <c r="C98" i="2"/>
  <c r="C104" i="2"/>
  <c r="C21" i="2"/>
  <c r="C157" i="2"/>
  <c r="C63" i="2"/>
  <c r="C127" i="2"/>
  <c r="C27" i="2"/>
  <c r="C91" i="2"/>
  <c r="C155" i="2"/>
  <c r="C198" i="2"/>
  <c r="C213" i="2"/>
  <c r="C210" i="2"/>
  <c r="C199" i="2"/>
  <c r="C197" i="2"/>
  <c r="C212" i="2"/>
  <c r="C167" i="2"/>
  <c r="C109" i="2"/>
  <c r="C161" i="2"/>
  <c r="C69" i="2"/>
  <c r="C154" i="2"/>
  <c r="C26" i="2"/>
  <c r="C116" i="2"/>
  <c r="C126" i="2"/>
  <c r="C42" i="2"/>
  <c r="C112" i="2"/>
  <c r="C132" i="2"/>
  <c r="C93" i="2"/>
  <c r="C7" i="2"/>
  <c r="C135" i="2"/>
  <c r="C99" i="2"/>
  <c r="C163" i="2"/>
  <c r="C195" i="2"/>
  <c r="C201" i="2"/>
  <c r="C206" i="2"/>
  <c r="C214" i="2"/>
  <c r="C193" i="2"/>
  <c r="C176" i="2"/>
  <c r="C184" i="2"/>
  <c r="J2" i="1"/>
  <c r="C2" i="2" s="1"/>
  <c r="N4" i="1"/>
  <c r="N3" i="1"/>
  <c r="N2" i="1"/>
  <c r="P10" i="1" l="1" a="1"/>
  <c r="P10" i="1" s="1"/>
  <c r="C64" i="2"/>
  <c r="P4" i="1"/>
  <c r="P3" i="1"/>
  <c r="O4" i="1"/>
  <c r="O3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<sst xmlns="http://schemas.openxmlformats.org/spreadsheetml/2006/main" count="230" uniqueCount="230">
  <si>
    <t>Name</t>
  </si>
  <si>
    <t>Maneater</t>
  </si>
  <si>
    <t>MORDHAU</t>
  </si>
  <si>
    <t>Endzone - A World Apart</t>
  </si>
  <si>
    <t>Beyond The Wire</t>
  </si>
  <si>
    <t>Partisans 1941</t>
  </si>
  <si>
    <t>The Survivalists</t>
  </si>
  <si>
    <t>8Doors: Arum's Afterlife Adventure</t>
  </si>
  <si>
    <t>Greak: Memories of Azur</t>
  </si>
  <si>
    <t>Fling to the Finish</t>
  </si>
  <si>
    <t>TOHU</t>
  </si>
  <si>
    <t>Voidigo</t>
  </si>
  <si>
    <t>Katana ZERO</t>
  </si>
  <si>
    <t>Amnesia: Rebirth</t>
  </si>
  <si>
    <t>John Wick Hex</t>
  </si>
  <si>
    <t>112 Operator</t>
  </si>
  <si>
    <t>Guts and Glory</t>
  </si>
  <si>
    <t>Ring of Pain</t>
  </si>
  <si>
    <t>GARAGE: Bad Trip</t>
  </si>
  <si>
    <t>The Textorcist: The Story of Ray Bibbia</t>
  </si>
  <si>
    <t>Tools Up!</t>
  </si>
  <si>
    <t>Hiveswap Friendsim</t>
  </si>
  <si>
    <t>Black Future '88</t>
  </si>
  <si>
    <t>Syberia 3</t>
  </si>
  <si>
    <t>PGA TOUR 2K21</t>
  </si>
  <si>
    <t>Neon Abyss</t>
  </si>
  <si>
    <t>Not For Broadcast</t>
  </si>
  <si>
    <t>West of Dead</t>
  </si>
  <si>
    <t>Atomicrops</t>
  </si>
  <si>
    <t>Heaven's Vault</t>
  </si>
  <si>
    <t>Swag and Sorcery</t>
  </si>
  <si>
    <t>Fort Triumph</t>
  </si>
  <si>
    <t>Orwell: Ignorance is Strength</t>
  </si>
  <si>
    <t>FRAMED Collection</t>
  </si>
  <si>
    <t>Bloodstained: Ritual of the Night</t>
  </si>
  <si>
    <t>Last Oasis</t>
  </si>
  <si>
    <t>Superliminal</t>
  </si>
  <si>
    <t>Out of Space</t>
  </si>
  <si>
    <t>We Need To Go Deeper</t>
  </si>
  <si>
    <t>Carto</t>
  </si>
  <si>
    <t>As Far As The Eye</t>
  </si>
  <si>
    <t>Cepheus Protocol</t>
  </si>
  <si>
    <t>Drake Hollow</t>
  </si>
  <si>
    <t>Nowhere Prophet</t>
  </si>
  <si>
    <t>Blue Fire</t>
  </si>
  <si>
    <t>Encodya</t>
  </si>
  <si>
    <t>Yakuza 3 Remastered</t>
  </si>
  <si>
    <t>The Surge 2</t>
  </si>
  <si>
    <t>DIRT 5</t>
  </si>
  <si>
    <t>Hammerting</t>
  </si>
  <si>
    <t>Nimbatus - The Space Drone Constructor</t>
  </si>
  <si>
    <t>Paradise Killer</t>
  </si>
  <si>
    <t>Kill It With Fire</t>
  </si>
  <si>
    <t>Bee Simulator</t>
  </si>
  <si>
    <t>ELDERBORN</t>
  </si>
  <si>
    <t>SWINE HD Remaster</t>
  </si>
  <si>
    <t>Deadly Days</t>
  </si>
  <si>
    <t>ADOM (Ancient Domains Of Mystery)</t>
  </si>
  <si>
    <t>Sid Meier's Civilization VI</t>
  </si>
  <si>
    <t>Secret Neighbor</t>
  </si>
  <si>
    <t>Stubbs the Zombie in Rebel Without a Pulse</t>
  </si>
  <si>
    <t>Worms Rumble + Legends Pack DLC</t>
  </si>
  <si>
    <t>Going Under</t>
  </si>
  <si>
    <t>Panzer Paladin</t>
  </si>
  <si>
    <t>Desolate</t>
  </si>
  <si>
    <t>Ikenfell</t>
  </si>
  <si>
    <t>Paw Paw Paw</t>
  </si>
  <si>
    <t>Effie</t>
  </si>
  <si>
    <t>Disjunction</t>
  </si>
  <si>
    <t>Metro Exodus Enhanced Edition</t>
  </si>
  <si>
    <t>Darksiders Genesis</t>
  </si>
  <si>
    <t>Hellpoint</t>
  </si>
  <si>
    <t>Cook, Serve, Delicious! 3?!</t>
  </si>
  <si>
    <t>Levelhead: Platformer Maker</t>
  </si>
  <si>
    <t>Fury Unleashed</t>
  </si>
  <si>
    <t>Size Matters</t>
  </si>
  <si>
    <t>Morkredd</t>
  </si>
  <si>
    <t>Relicta</t>
  </si>
  <si>
    <t>Retimed</t>
  </si>
  <si>
    <t>Family Man</t>
  </si>
  <si>
    <t>Vane</t>
  </si>
  <si>
    <t>CONTROL STANDARD EDITION</t>
  </si>
  <si>
    <t>XCOM: Chimera Squad</t>
  </si>
  <si>
    <t>ELEX</t>
  </si>
  <si>
    <t>Kingdom Two Crowns</t>
  </si>
  <si>
    <t>WWE 2K BATTLEGROUNDS</t>
  </si>
  <si>
    <t>Hotshot Racing</t>
  </si>
  <si>
    <t>Peaky Blinders: Mastermind</t>
  </si>
  <si>
    <t>Cyber Hook</t>
  </si>
  <si>
    <t>Pesterquest</t>
  </si>
  <si>
    <t>Wildfire</t>
  </si>
  <si>
    <t>Boreal Blade</t>
  </si>
  <si>
    <t>Ageless</t>
  </si>
  <si>
    <t>Outward</t>
  </si>
  <si>
    <t>Valkyria Chronicles 4 Complete Edition</t>
  </si>
  <si>
    <t>Trine 4: The Nightmare Prince</t>
  </si>
  <si>
    <t>The Wild Eight</t>
  </si>
  <si>
    <t>Train Station Renovation</t>
  </si>
  <si>
    <t>Valfaris</t>
  </si>
  <si>
    <t>Werewolf: The Apocalypse - Heart of the Forest</t>
  </si>
  <si>
    <t>Lovecraft's Untold Stories</t>
  </si>
  <si>
    <t>Iris and the giant</t>
  </si>
  <si>
    <t>Boomerang Fu</t>
  </si>
  <si>
    <t>PC Building Simulator</t>
  </si>
  <si>
    <t>Ancestors: The Humankind Odyssey</t>
  </si>
  <si>
    <t>Pathologic 2</t>
  </si>
  <si>
    <t>Warhammer: Chaosbane</t>
  </si>
  <si>
    <t>Total Tank Simulator</t>
  </si>
  <si>
    <t>SONG OF HORROR</t>
  </si>
  <si>
    <t>Not Tonight</t>
  </si>
  <si>
    <t>Minoria</t>
  </si>
  <si>
    <t>Deleveled</t>
  </si>
  <si>
    <t>The Ambassador: Fractured Timelines</t>
  </si>
  <si>
    <t>Overcooked! 2 +  Too Many Cooks Pack + Surf 'n' Turf</t>
  </si>
  <si>
    <t>Children of Morta</t>
  </si>
  <si>
    <t>One Step From Eden</t>
  </si>
  <si>
    <t>The Beast Inside</t>
  </si>
  <si>
    <t>Indivisible</t>
  </si>
  <si>
    <t>Shining Resonance Refrain</t>
  </si>
  <si>
    <t>Zwei: The Arges Adventure</t>
  </si>
  <si>
    <t>Zwei: The Ilvard Insurrection</t>
  </si>
  <si>
    <t>Tabletop Playground</t>
  </si>
  <si>
    <t>The Haunted Island, a Frog Detective Game</t>
  </si>
  <si>
    <t>Frog Detective 2: The Case of the Invisible Wizard</t>
  </si>
  <si>
    <t>Still There</t>
  </si>
  <si>
    <t>Struggling</t>
  </si>
  <si>
    <t>Path of Giants</t>
  </si>
  <si>
    <t>Golf With Your Friends</t>
  </si>
  <si>
    <t>Forager</t>
  </si>
  <si>
    <t>Vampire: The Masquerade - Coteries of New York</t>
  </si>
  <si>
    <t>Fun with Ragdolls: The Game</t>
  </si>
  <si>
    <t>Lethal League Blaze</t>
  </si>
  <si>
    <t>Evoland Legendary Edition</t>
  </si>
  <si>
    <t>Yooka-Laylee and the Impossible Lair</t>
  </si>
  <si>
    <t>The Occupation</t>
  </si>
  <si>
    <t>The Shapeshifting Detective</t>
  </si>
  <si>
    <t>Darksiders III</t>
  </si>
  <si>
    <t>Yakuza Kiwami 2</t>
  </si>
  <si>
    <t>Imperator: Rome - Deluxe Edition</t>
  </si>
  <si>
    <t>Crying Suns</t>
  </si>
  <si>
    <t>Little Misfortune</t>
  </si>
  <si>
    <t>Darkwood</t>
  </si>
  <si>
    <t>TSIOQUE</t>
  </si>
  <si>
    <t>Rover Mechanic Simulator</t>
  </si>
  <si>
    <t>Youropa</t>
  </si>
  <si>
    <t>Townsmen - A Kingdom Rebuilt</t>
  </si>
  <si>
    <t>Tropico 6 El Prez Edition Pack</t>
  </si>
  <si>
    <t>Fae Tactics</t>
  </si>
  <si>
    <t>SUNLESS BUNDLE (SUNLESS SKIES + SUNLESS SEA)</t>
  </si>
  <si>
    <t>Autonauts</t>
  </si>
  <si>
    <t>Shadows: Awakening</t>
  </si>
  <si>
    <t>Fantasy Blacksmith</t>
  </si>
  <si>
    <t>The Suicide of Rachel Foster</t>
  </si>
  <si>
    <t>GOAT OF DUTY</t>
  </si>
  <si>
    <t>The Uncertain: Last Quiet Day</t>
  </si>
  <si>
    <t>Basement</t>
  </si>
  <si>
    <t>Lightmatter</t>
  </si>
  <si>
    <t>Narita Boy</t>
  </si>
  <si>
    <t>After Discount</t>
  </si>
  <si>
    <t>Sum</t>
  </si>
  <si>
    <t>Max</t>
  </si>
  <si>
    <t>After Bonus discount</t>
  </si>
  <si>
    <t>Round</t>
  </si>
  <si>
    <t>Discount ratio</t>
  </si>
  <si>
    <t>Röki</t>
  </si>
  <si>
    <t>Min</t>
  </si>
  <si>
    <t>Month</t>
  </si>
  <si>
    <t>Year</t>
  </si>
  <si>
    <t>Middle-earth™: Shadow of War™</t>
  </si>
  <si>
    <t>Hello Neighbor + Hello Neighbor: Hide and Seek</t>
  </si>
  <si>
    <t>Little Big Workshop</t>
  </si>
  <si>
    <t>Genesis Alpha One Deluxe Edition</t>
  </si>
  <si>
    <t>Automachef</t>
  </si>
  <si>
    <t>Through The Darkest of Times</t>
  </si>
  <si>
    <t>We Were Here Together</t>
  </si>
  <si>
    <t>Age of Wonders: Planetfall</t>
  </si>
  <si>
    <t>Void Bastards</t>
  </si>
  <si>
    <t>Railway Empire</t>
  </si>
  <si>
    <t>Battlestar Galactica Deadlock</t>
  </si>
  <si>
    <t>Sigma Theory</t>
  </si>
  <si>
    <t>Don't Escape: 4 Days to Survive</t>
  </si>
  <si>
    <t>Verlet Swing</t>
  </si>
  <si>
    <t>Basingstoke</t>
  </si>
  <si>
    <t>EARTHLOCK</t>
  </si>
  <si>
    <t>Supraland</t>
  </si>
  <si>
    <t>GRID</t>
  </si>
  <si>
    <t>The Messenger</t>
  </si>
  <si>
    <t>Felix the Reaper</t>
  </si>
  <si>
    <t>Men of War: Assault Squad 2</t>
  </si>
  <si>
    <t>Overload</t>
  </si>
  <si>
    <t>The King's Bird</t>
  </si>
  <si>
    <t>Rise of Industry</t>
  </si>
  <si>
    <t>Warhammer 40,000: Gladius - Relics of War</t>
  </si>
  <si>
    <t>The Swords of Ditto: Mormo's Curse</t>
  </si>
  <si>
    <t>WARSAW</t>
  </si>
  <si>
    <t xml:space="preserve">	Heave Ho</t>
  </si>
  <si>
    <t>MO:Astray</t>
  </si>
  <si>
    <t>NEOVERSE</t>
  </si>
  <si>
    <t>Chess Ultra</t>
  </si>
  <si>
    <t>Horace</t>
  </si>
  <si>
    <t xml:space="preserve">	F1 2019: Anniversary Edition</t>
  </si>
  <si>
    <t>This Is the Police 2</t>
  </si>
  <si>
    <t>Driftland: The Magic Revival</t>
  </si>
  <si>
    <t>Turok 2: Seeds of Evil</t>
  </si>
  <si>
    <t>Truberbrook (Truberbrook / Trüberbrook)</t>
  </si>
  <si>
    <t>Shoppe Keep 2</t>
  </si>
  <si>
    <t>Capitalism 2</t>
  </si>
  <si>
    <t>EXAPUNKS</t>
  </si>
  <si>
    <t>Niffelheim</t>
  </si>
  <si>
    <t>Book of Demons</t>
  </si>
  <si>
    <t>Eliza</t>
  </si>
  <si>
    <t>SHENZHEN I/O</t>
  </si>
  <si>
    <t>Project Warlock</t>
  </si>
  <si>
    <t>The Hex</t>
  </si>
  <si>
    <t>Warstone TD</t>
  </si>
  <si>
    <t>Underhero</t>
  </si>
  <si>
    <t>Night Call</t>
  </si>
  <si>
    <t>Lacuna - A Sci-Fi Noir Adventure</t>
  </si>
  <si>
    <t>Milky Way Prince - The Vampire Star</t>
  </si>
  <si>
    <t>Rounded</t>
  </si>
  <si>
    <t>ID</t>
  </si>
  <si>
    <t>Niche - a genetics survival game</t>
  </si>
  <si>
    <t>Beat Hazard 2</t>
  </si>
  <si>
    <t>A Case of Distrust</t>
  </si>
  <si>
    <t>Iron Danger</t>
  </si>
  <si>
    <t>Smile For Me</t>
  </si>
  <si>
    <t>status</t>
  </si>
  <si>
    <t>Find game</t>
  </si>
  <si>
    <t>Detail</t>
  </si>
  <si>
    <t>West of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</si>
</sst>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mmm\-yy"/>
    <numFmt numFmtId="165" formatCode="&quot;฿&quot;#,##0.00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18" fillId="34" borderId="11" xfId="0" applyFont="1" applyFill="1" applyBorder="1" applyAlignment="1">
      <alignment horizontal="left"/>
    </xf>
    <xf numFmtId="2" fontId="18" fillId="34" borderId="12" xfId="0" applyNumberFormat="1" applyFont="1" applyFill="1" applyBorder="1" applyAlignment="1">
      <alignment horizontal="right"/>
    </xf>
    <xf numFmtId="0" fontId="18" fillId="34" borderId="12" xfId="0" applyFont="1" applyFill="1" applyBorder="1" applyAlignment="1">
      <alignment horizontal="right"/>
    </xf>
    <xf numFmtId="0" fontId="18" fillId="34" borderId="13" xfId="0" applyFont="1" applyFill="1" applyBorder="1" applyAlignment="1">
      <alignment horizontal="right"/>
    </xf>
    <xf numFmtId="0" fontId="0" fillId="35" borderId="0" xfId="0" applyFill="1"/>
    <xf numFmtId="2" fontId="0" fillId="35" borderId="0" xfId="0" applyNumberFormat="1" applyFill="1"/>
    <xf numFmtId="0" fontId="0" fillId="35" borderId="0" xfId="0" applyFill="1" applyAlignment="1">
      <alignment horizontal="right"/>
    </xf>
    <xf numFmtId="0" fontId="18" fillId="33" borderId="14" xfId="0" applyFont="1" applyFill="1" applyBorder="1"/>
    <xf numFmtId="0" fontId="18" fillId="33" borderId="17" xfId="0" applyFont="1" applyFill="1" applyBorder="1"/>
    <xf numFmtId="0" fontId="18" fillId="33" borderId="19" xfId="0" applyFont="1" applyFill="1" applyBorder="1"/>
    <xf numFmtId="164" fontId="0" fillId="0" borderId="0" xfId="0" applyNumberFormat="1" applyAlignment="1">
      <alignment horizontal="right"/>
    </xf>
    <xf numFmtId="0" fontId="0" fillId="36" borderId="0" xfId="0" applyFill="1"/>
    <xf numFmtId="2" fontId="0" fillId="36" borderId="0" xfId="0" applyNumberFormat="1" applyFill="1"/>
    <xf numFmtId="0" fontId="0" fillId="36" borderId="0" xfId="0" applyFill="1" applyAlignment="1">
      <alignment horizontal="right"/>
    </xf>
    <xf numFmtId="0" fontId="0" fillId="37" borderId="0" xfId="0" applyFill="1"/>
    <xf numFmtId="2" fontId="0" fillId="37" borderId="0" xfId="0" applyNumberFormat="1" applyFill="1"/>
    <xf numFmtId="0" fontId="0" fillId="37" borderId="0" xfId="0" applyFill="1" applyAlignment="1">
      <alignment horizontal="right"/>
    </xf>
    <xf numFmtId="165" fontId="0" fillId="0" borderId="15" xfId="0" applyNumberFormat="1" applyBorder="1"/>
    <xf numFmtId="165" fontId="0" fillId="0" borderId="16" xfId="0" applyNumberFormat="1" applyBorder="1"/>
    <xf numFmtId="165" fontId="0" fillId="0" borderId="10" xfId="0" applyNumberFormat="1" applyBorder="1"/>
    <xf numFmtId="165" fontId="0" fillId="0" borderId="18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0" fontId="0" fillId="38" borderId="0" xfId="0" applyFill="1"/>
    <xf numFmtId="2" fontId="0" fillId="38" borderId="0" xfId="0" applyNumberFormat="1" applyFill="1"/>
    <xf numFmtId="0" fontId="0" fillId="38" borderId="0" xfId="0" applyFill="1" applyAlignment="1">
      <alignment horizontal="right"/>
    </xf>
    <xf numFmtId="0" fontId="18" fillId="0" borderId="0" xfId="0" applyFont="1" applyAlignment="1">
      <alignment horizontal="center"/>
    </xf>
    <xf numFmtId="0" fontId="18" fillId="34" borderId="22" xfId="0" applyFont="1" applyFill="1" applyBorder="1" applyAlignment="1">
      <alignment horizontal="center"/>
    </xf>
    <xf numFmtId="49" fontId="18" fillId="34" borderId="22" xfId="0" applyNumberFormat="1" applyFont="1" applyFill="1" applyBorder="1" applyAlignment="1">
      <alignment horizontal="left"/>
    </xf>
    <xf numFmtId="49" fontId="0" fillId="0" borderId="0" xfId="0" applyNumberFormat="1"/>
    <xf numFmtId="0" fontId="18" fillId="34" borderId="23" xfId="0" applyFont="1" applyFill="1" applyBorder="1" applyAlignment="1">
      <alignment horizontal="right"/>
    </xf>
    <xf numFmtId="0" fontId="0" fillId="38" borderId="24" xfId="0" applyFill="1" applyBorder="1"/>
    <xf numFmtId="0" fontId="0" fillId="33" borderId="16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/>
    </xf>
    <xf numFmtId="0" fontId="19" fillId="33" borderId="26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18" fillId="33" borderId="26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topLeftCell="A23" workbookViewId="0">
      <selection activeCell="K31" sqref="K31"/>
    </sheetView>
  </sheetViews>
  <sheetFormatPr defaultRowHeight="15"/>
  <cols>
    <col min="1" max="1" width="48" bestFit="1" customWidth="1"/>
    <col min="2" max="2" width="8" bestFit="1" customWidth="1"/>
    <col min="3" max="3" width="7.5703125" style="2" hidden="1" customWidth="1"/>
    <col min="4" max="4" width="8.7109375" hidden="1" customWidth="1"/>
    <col min="5" max="5" width="15.7109375" style="1" bestFit="1" customWidth="1"/>
    <col min="6" max="6" width="11.140625" hidden="1" customWidth="1"/>
    <col min="7" max="7" width="5" hidden="1" customWidth="1"/>
    <col min="8" max="8" width="13.85546875" hidden="1" customWidth="1"/>
    <col min="9" max="9" width="19.7109375" hidden="1" customWidth="1"/>
    <col min="12" max="12" width="15.7109375" bestFit="1" customWidth="1"/>
    <col min="13" max="15" width="10.28515625" bestFit="1" customWidth="1"/>
    <col min="16" max="16" width="30.5703125" bestFit="1" customWidth="1"/>
    <col min="18" max="18" width="13.42578125" customWidth="1"/>
    <col min="19" max="21" width="9.140625" customWidth="1"/>
  </cols>
  <sheetData>
    <row r="1" spans="1:16" ht="15.75" thickBot="1">
      <c r="A1" s="3" t="s">
        <v>0</v>
      </c>
      <c r="B1" s="30" t="s">
        <v>220</v>
      </c>
      <c r="C1" s="4" t="str">
        <f>"Price"</f>
        <v>Price</v>
      </c>
      <c r="D1" s="5" t="str">
        <f>"Discount"</f>
        <v>Discount</v>
      </c>
      <c r="E1" s="5" t="str">
        <f>"Time"</f>
        <v>Time</v>
      </c>
      <c r="F1" s="5" t="s">
        <v>166</v>
      </c>
      <c r="G1" s="5" t="s">
        <v>167</v>
      </c>
      <c r="H1" s="5" t="s">
        <v>158</v>
      </c>
      <c r="I1" s="5" t="s">
        <v>161</v>
      </c>
      <c r="J1" s="6" t="s">
        <v>162</v>
      </c>
      <c r="K1" s="33" t="s">
        <v>226</v>
      </c>
      <c r="O1" s="29" t="s">
        <v>219</v>
      </c>
    </row>
    <row r="2" spans="1:16">
      <c r="A2" t="s">
        <v>1</v>
      </c>
      <c r="B2">
        <v>629820</v>
      </c>
      <c r="C2" s="2">
        <v>469</v>
      </c>
      <c r="D2">
        <v>50</v>
      </c>
      <c r="E2" s="1" t="str">
        <f t="shared" ref="E2:E13" si="0">"DECEMBER 2021"</f>
        <v>DECEMBER 2021</v>
      </c>
      <c r="F2" t="str" cm="1">
        <f t="array" ref="F2:G2">_xlfn.TEXTSPLIT(E2," ")</f>
        <v>DECEMBER</v>
      </c>
      <c r="G2" t="str">
        <v>2021</v>
      </c>
      <c r="H2">
        <f t="shared" ref="H2:H65" si="1">C2*(IF(D2=0,100,(100-D2))/100)</f>
        <v>234.5</v>
      </c>
      <c r="I2">
        <f t="shared" ref="I2:I65" si="2">H2*$O$14</f>
        <v>164.14999999999998</v>
      </c>
      <c r="J2">
        <f t="shared" ref="J2:J65" si="3">ROUNDDOWN(I2/10,0)*10</f>
        <v>160</v>
      </c>
      <c r="K2" t="b">
        <v>1</v>
      </c>
      <c r="L2" s="10" t="s">
        <v>159</v>
      </c>
      <c r="M2" s="20">
        <f>SUM(H2:H215)</f>
        <v>24116.017999999989</v>
      </c>
      <c r="N2" s="20">
        <f>SUM(I2:I215)</f>
        <v>16881.212599999995</v>
      </c>
      <c r="O2" s="21">
        <f>SUM(J2:J215)</f>
        <v>15950</v>
      </c>
    </row>
    <row r="3" spans="1:16">
      <c r="A3" t="s">
        <v>2</v>
      </c>
      <c r="B3">
        <v>629760</v>
      </c>
      <c r="C3" s="2">
        <v>379</v>
      </c>
      <c r="D3">
        <v>75</v>
      </c>
      <c r="E3" s="1" t="str">
        <f t="shared" si="0"/>
        <v>DECEMBER 2021</v>
      </c>
      <c r="F3" t="str" cm="1">
        <f t="array" ref="F3:G3">_xlfn.TEXTSPLIT(E3," ")</f>
        <v>DECEMBER</v>
      </c>
      <c r="G3" t="str">
        <v>2021</v>
      </c>
      <c r="H3">
        <f t="shared" si="1"/>
        <v>94.75</v>
      </c>
      <c r="I3">
        <f t="shared" si="2"/>
        <v>66.325000000000003</v>
      </c>
      <c r="J3">
        <f t="shared" si="3"/>
        <v>60</v>
      </c>
      <c r="K3" t="b">
        <v>1</v>
      </c>
      <c r="L3" s="11" t="s">
        <v>160</v>
      </c>
      <c r="M3" s="22">
        <f>MAX(H2:H215)</f>
        <v>500</v>
      </c>
      <c r="N3" s="22">
        <f>MAX(I2:I215)</f>
        <v>350</v>
      </c>
      <c r="O3" s="23">
        <f>MAX(J2:J215)</f>
        <v>350</v>
      </c>
      <c r="P3" t="str">
        <f>INDEX(A2:J215,MATCH(MAX(J2:J215),J2:J215,0),1)</f>
        <v>Bloodstained: Ritual of the Night</v>
      </c>
    </row>
    <row r="4" spans="1:16" ht="15.75" thickBot="1">
      <c r="A4" t="s">
        <v>3</v>
      </c>
      <c r="B4">
        <v>933820</v>
      </c>
      <c r="C4" s="2">
        <v>113.7</v>
      </c>
      <c r="D4">
        <v>70</v>
      </c>
      <c r="E4" s="1" t="str">
        <f t="shared" si="0"/>
        <v>DECEMBER 2021</v>
      </c>
      <c r="F4" t="str" cm="1">
        <f t="array" ref="F4:G4">_xlfn.TEXTSPLIT(E4," ")</f>
        <v>DECEMBER</v>
      </c>
      <c r="G4" t="str">
        <v>2021</v>
      </c>
      <c r="H4">
        <f t="shared" si="1"/>
        <v>34.11</v>
      </c>
      <c r="I4">
        <f t="shared" si="2"/>
        <v>23.876999999999999</v>
      </c>
      <c r="J4">
        <f t="shared" si="3"/>
        <v>20</v>
      </c>
      <c r="K4" t="b">
        <v>1</v>
      </c>
      <c r="L4" s="12" t="s">
        <v>165</v>
      </c>
      <c r="M4" s="24">
        <f>MIN(H2:H215)</f>
        <v>0</v>
      </c>
      <c r="N4" s="24">
        <f>MIN(I2:I215)</f>
        <v>0</v>
      </c>
      <c r="O4" s="25">
        <f>MIN(J2:J215)</f>
        <v>0</v>
      </c>
      <c r="P4" t="str">
        <f>INDEX(A2:J215,MATCH(MIN(J2:J215),J2:J215,0),1)</f>
        <v>Hiveswap Friendsim</v>
      </c>
    </row>
    <row r="5" spans="1:16">
      <c r="A5" t="s">
        <v>4</v>
      </c>
      <c r="B5">
        <v>1058650</v>
      </c>
      <c r="C5" s="2">
        <v>419</v>
      </c>
      <c r="D5">
        <v>50</v>
      </c>
      <c r="E5" s="1" t="str">
        <f t="shared" si="0"/>
        <v>DECEMBER 2021</v>
      </c>
      <c r="F5" t="str" cm="1">
        <f t="array" ref="F5:G5">_xlfn.TEXTSPLIT(E5," ")</f>
        <v>DECEMBER</v>
      </c>
      <c r="G5" t="str">
        <v>2021</v>
      </c>
      <c r="H5">
        <f t="shared" si="1"/>
        <v>209.5</v>
      </c>
      <c r="I5">
        <f t="shared" si="2"/>
        <v>146.64999999999998</v>
      </c>
      <c r="J5">
        <f t="shared" si="3"/>
        <v>140</v>
      </c>
      <c r="K5" t="b">
        <v>1</v>
      </c>
      <c r="O5">
        <v>73940</v>
      </c>
      <c r="P5" t="e">
        <f>INDEX(A2:J215,MATCH(O5,B2:B215,0),1)</f>
        <v>#N/A</v>
      </c>
    </row>
    <row r="6" spans="1:16">
      <c r="A6" t="s">
        <v>5</v>
      </c>
      <c r="B6">
        <v>1227530</v>
      </c>
      <c r="C6" s="2">
        <v>449</v>
      </c>
      <c r="D6">
        <v>80</v>
      </c>
      <c r="E6" s="1" t="str">
        <f t="shared" si="0"/>
        <v>DECEMBER 2021</v>
      </c>
      <c r="F6" t="str" cm="1">
        <f t="array" ref="F6:G6">_xlfn.TEXTSPLIT(E6," ")</f>
        <v>DECEMBER</v>
      </c>
      <c r="G6" t="str">
        <v>2021</v>
      </c>
      <c r="H6">
        <f t="shared" si="1"/>
        <v>89.800000000000011</v>
      </c>
      <c r="I6">
        <f t="shared" si="2"/>
        <v>62.860000000000007</v>
      </c>
      <c r="J6">
        <f t="shared" si="3"/>
        <v>60</v>
      </c>
      <c r="K6" t="b">
        <v>1</v>
      </c>
    </row>
    <row r="7" spans="1:16">
      <c r="A7" t="s">
        <v>6</v>
      </c>
      <c r="B7">
        <v>897450</v>
      </c>
      <c r="C7" s="2">
        <v>449</v>
      </c>
      <c r="D7">
        <v>75</v>
      </c>
      <c r="E7" s="1" t="str">
        <f t="shared" si="0"/>
        <v>DECEMBER 2021</v>
      </c>
      <c r="F7" t="str" cm="1">
        <f t="array" ref="F7:G7">_xlfn.TEXTSPLIT(E7," ")</f>
        <v>DECEMBER</v>
      </c>
      <c r="G7" t="str">
        <v>2021</v>
      </c>
      <c r="H7">
        <f t="shared" si="1"/>
        <v>112.25</v>
      </c>
      <c r="I7">
        <f t="shared" si="2"/>
        <v>78.574999999999989</v>
      </c>
      <c r="J7">
        <f t="shared" si="3"/>
        <v>70</v>
      </c>
      <c r="K7" t="b">
        <v>0</v>
      </c>
      <c r="L7" t="str" cm="1">
        <f t="array" ref="L7:L28">_xlfn.UNIQUE(E2:E215)</f>
        <v>DECEMBER 2021</v>
      </c>
    </row>
    <row r="8" spans="1:16">
      <c r="A8" t="s">
        <v>217</v>
      </c>
      <c r="B8">
        <v>1364100</v>
      </c>
      <c r="C8" s="2">
        <v>249</v>
      </c>
      <c r="D8">
        <v>50</v>
      </c>
      <c r="E8" s="1" t="str">
        <f t="shared" si="0"/>
        <v>DECEMBER 2021</v>
      </c>
      <c r="F8" t="str" cm="1">
        <f t="array" ref="F8:G8">_xlfn.TEXTSPLIT(E8," ")</f>
        <v>DECEMBER</v>
      </c>
      <c r="G8" t="str">
        <v>2021</v>
      </c>
      <c r="H8">
        <f t="shared" si="1"/>
        <v>124.5</v>
      </c>
      <c r="I8">
        <f t="shared" si="2"/>
        <v>87.149999999999991</v>
      </c>
      <c r="J8">
        <f t="shared" si="3"/>
        <v>80</v>
      </c>
      <c r="K8" t="b">
        <v>1</v>
      </c>
      <c r="L8" t="str">
        <v>NOVEMBER 2021</v>
      </c>
    </row>
    <row r="9" spans="1:16">
      <c r="A9" t="s">
        <v>7</v>
      </c>
      <c r="B9">
        <v>668550</v>
      </c>
      <c r="C9" s="2">
        <v>289</v>
      </c>
      <c r="D9">
        <v>77</v>
      </c>
      <c r="E9" s="1" t="str">
        <f t="shared" si="0"/>
        <v>DECEMBER 2021</v>
      </c>
      <c r="F9" t="str" cm="1">
        <f t="array" ref="F9:G9">_xlfn.TEXTSPLIT(E9," ")</f>
        <v>DECEMBER</v>
      </c>
      <c r="G9" t="str">
        <v>2021</v>
      </c>
      <c r="H9">
        <f t="shared" si="1"/>
        <v>66.47</v>
      </c>
      <c r="I9">
        <f t="shared" si="2"/>
        <v>46.528999999999996</v>
      </c>
      <c r="J9">
        <f t="shared" si="3"/>
        <v>40</v>
      </c>
      <c r="K9" t="b">
        <v>1</v>
      </c>
      <c r="L9" t="str">
        <v>SEPTEMBER 2021</v>
      </c>
    </row>
    <row r="10" spans="1:16">
      <c r="A10" t="s">
        <v>8</v>
      </c>
      <c r="B10">
        <v>1311070</v>
      </c>
      <c r="C10" s="2">
        <v>600</v>
      </c>
      <c r="D10">
        <v>70</v>
      </c>
      <c r="E10" s="1" t="str">
        <f t="shared" si="0"/>
        <v>DECEMBER 2021</v>
      </c>
      <c r="F10" t="str" cm="1">
        <f t="array" ref="F10:G10">_xlfn.TEXTSPLIT(E10," ")</f>
        <v>DECEMBER</v>
      </c>
      <c r="G10" t="str">
        <v>2021</v>
      </c>
      <c r="H10">
        <f t="shared" si="1"/>
        <v>180</v>
      </c>
      <c r="I10">
        <f t="shared" si="2"/>
        <v>125.99999999999999</v>
      </c>
      <c r="J10">
        <f t="shared" si="3"/>
        <v>120</v>
      </c>
      <c r="K10" t="b">
        <v>0</v>
      </c>
      <c r="L10" t="str">
        <v>AUGUST 2021</v>
      </c>
      <c r="P10" t="str" cm="1">
        <f t="array" ref="P10">INDEX($A$2:$A$215, SMALL(IF(($N$4=$J$2:$J$215), MATCH(ROW($J$2:$J$215), ROW($J$2:$J$215)), ""),ROWS($A$1:A1)))</f>
        <v>Hiveswap Friendsim</v>
      </c>
    </row>
    <row r="11" spans="1:16">
      <c r="A11" t="s">
        <v>9</v>
      </c>
      <c r="B11">
        <v>1054430</v>
      </c>
      <c r="C11" s="2">
        <v>259</v>
      </c>
      <c r="D11">
        <v>60</v>
      </c>
      <c r="E11" s="1" t="str">
        <f t="shared" si="0"/>
        <v>DECEMBER 2021</v>
      </c>
      <c r="F11" t="str" cm="1">
        <f t="array" ref="F11:G11">_xlfn.TEXTSPLIT(E11," ")</f>
        <v>DECEMBER</v>
      </c>
      <c r="G11" t="str">
        <v>2021</v>
      </c>
      <c r="H11">
        <f t="shared" si="1"/>
        <v>103.60000000000001</v>
      </c>
      <c r="I11">
        <f t="shared" si="2"/>
        <v>72.52</v>
      </c>
      <c r="J11">
        <f t="shared" si="3"/>
        <v>70</v>
      </c>
      <c r="K11" t="b">
        <v>1</v>
      </c>
      <c r="L11" t="str">
        <v>JULY 2021</v>
      </c>
    </row>
    <row r="12" spans="1:16">
      <c r="A12" t="s">
        <v>10</v>
      </c>
      <c r="B12">
        <v>1075200</v>
      </c>
      <c r="C12" s="2">
        <v>239</v>
      </c>
      <c r="D12">
        <v>50</v>
      </c>
      <c r="E12" s="1" t="str">
        <f t="shared" si="0"/>
        <v>DECEMBER 2021</v>
      </c>
      <c r="F12" t="str" cm="1">
        <f t="array" ref="F12:G12">_xlfn.TEXTSPLIT(E12," ")</f>
        <v>DECEMBER</v>
      </c>
      <c r="G12" t="str">
        <v>2021</v>
      </c>
      <c r="H12">
        <f t="shared" si="1"/>
        <v>119.5</v>
      </c>
      <c r="I12">
        <f t="shared" si="2"/>
        <v>83.649999999999991</v>
      </c>
      <c r="J12">
        <f t="shared" si="3"/>
        <v>80</v>
      </c>
      <c r="K12" t="b">
        <v>1</v>
      </c>
      <c r="L12" t="str">
        <v>JUNE 2021</v>
      </c>
    </row>
    <row r="13" spans="1:16" ht="15.75" thickBot="1">
      <c r="A13" t="s">
        <v>11</v>
      </c>
      <c r="B13">
        <v>1304680</v>
      </c>
      <c r="C13" s="2">
        <v>239</v>
      </c>
      <c r="D13">
        <v>50</v>
      </c>
      <c r="E13" s="1" t="str">
        <f t="shared" si="0"/>
        <v>DECEMBER 2021</v>
      </c>
      <c r="F13" t="str" cm="1">
        <f t="array" ref="F13:G13">_xlfn.TEXTSPLIT(E13," ")</f>
        <v>DECEMBER</v>
      </c>
      <c r="G13" t="str">
        <v>2021</v>
      </c>
      <c r="H13">
        <f t="shared" si="1"/>
        <v>119.5</v>
      </c>
      <c r="I13">
        <f t="shared" si="2"/>
        <v>83.649999999999991</v>
      </c>
      <c r="J13">
        <f t="shared" si="3"/>
        <v>80</v>
      </c>
      <c r="K13" t="b">
        <v>1</v>
      </c>
      <c r="L13" t="str">
        <v>MAY 2021</v>
      </c>
    </row>
    <row r="14" spans="1:16">
      <c r="A14" t="s">
        <v>12</v>
      </c>
      <c r="B14">
        <v>460950</v>
      </c>
      <c r="C14" s="2">
        <v>239</v>
      </c>
      <c r="D14">
        <v>50</v>
      </c>
      <c r="E14" s="1" t="str">
        <f t="shared" ref="E14:E25" si="4" xml:space="preserve"> "NOVEMBER 2021"</f>
        <v>NOVEMBER 2021</v>
      </c>
      <c r="F14" t="str" cm="1">
        <f t="array" ref="F14:G14">_xlfn.TEXTSPLIT(E14," ")</f>
        <v>NOVEMBER</v>
      </c>
      <c r="G14" t="str">
        <v>2021</v>
      </c>
      <c r="H14">
        <f t="shared" si="1"/>
        <v>119.5</v>
      </c>
      <c r="I14">
        <f t="shared" si="2"/>
        <v>83.649999999999991</v>
      </c>
      <c r="J14">
        <f t="shared" si="3"/>
        <v>80</v>
      </c>
      <c r="K14" t="b">
        <v>1</v>
      </c>
      <c r="L14" t="str">
        <v>MARCH 2021</v>
      </c>
      <c r="N14" s="37" t="s">
        <v>163</v>
      </c>
      <c r="O14" s="35">
        <v>0.7</v>
      </c>
    </row>
    <row r="15" spans="1:16" ht="15.75" thickBot="1">
      <c r="A15" t="s">
        <v>13</v>
      </c>
      <c r="B15">
        <v>999220</v>
      </c>
      <c r="C15" s="2">
        <v>379</v>
      </c>
      <c r="D15">
        <v>70</v>
      </c>
      <c r="E15" s="1" t="str">
        <f t="shared" si="4"/>
        <v>NOVEMBER 2021</v>
      </c>
      <c r="F15" t="str" cm="1">
        <f t="array" ref="F15:G15">_xlfn.TEXTSPLIT(E15," ")</f>
        <v>NOVEMBER</v>
      </c>
      <c r="G15" t="str">
        <v>2021</v>
      </c>
      <c r="H15">
        <f t="shared" si="1"/>
        <v>113.7</v>
      </c>
      <c r="I15">
        <f t="shared" si="2"/>
        <v>79.59</v>
      </c>
      <c r="J15">
        <f t="shared" si="3"/>
        <v>70</v>
      </c>
      <c r="K15" t="b">
        <v>1</v>
      </c>
      <c r="L15" t="str">
        <v>FEBRUARY 2021</v>
      </c>
      <c r="N15" s="38"/>
      <c r="O15" s="36"/>
    </row>
    <row r="16" spans="1:16">
      <c r="A16" t="s">
        <v>14</v>
      </c>
      <c r="B16">
        <v>1405790</v>
      </c>
      <c r="C16" s="2">
        <v>289</v>
      </c>
      <c r="D16">
        <v>70</v>
      </c>
      <c r="E16" s="1" t="str">
        <f t="shared" si="4"/>
        <v>NOVEMBER 2021</v>
      </c>
      <c r="F16" t="str" cm="1">
        <f t="array" ref="F16:G16">_xlfn.TEXTSPLIT(E16," ")</f>
        <v>NOVEMBER</v>
      </c>
      <c r="G16" t="str">
        <v>2021</v>
      </c>
      <c r="H16">
        <f t="shared" si="1"/>
        <v>86.7</v>
      </c>
      <c r="I16">
        <f t="shared" si="2"/>
        <v>60.69</v>
      </c>
      <c r="J16">
        <f t="shared" si="3"/>
        <v>60</v>
      </c>
      <c r="K16" t="b">
        <v>1</v>
      </c>
      <c r="L16" t="str">
        <v>JANUARY 2021</v>
      </c>
    </row>
    <row r="17" spans="1:16">
      <c r="A17" t="s">
        <v>15</v>
      </c>
      <c r="B17">
        <v>793460</v>
      </c>
      <c r="C17" s="2">
        <v>319</v>
      </c>
      <c r="D17">
        <v>80</v>
      </c>
      <c r="E17" s="1" t="str">
        <f t="shared" si="4"/>
        <v>NOVEMBER 2021</v>
      </c>
      <c r="F17" t="str" cm="1">
        <f t="array" ref="F17:G17">_xlfn.TEXTSPLIT(E17," ")</f>
        <v>NOVEMBER</v>
      </c>
      <c r="G17" t="str">
        <v>2021</v>
      </c>
      <c r="H17">
        <f t="shared" si="1"/>
        <v>63.800000000000004</v>
      </c>
      <c r="I17">
        <f t="shared" si="2"/>
        <v>44.660000000000004</v>
      </c>
      <c r="J17">
        <f t="shared" si="3"/>
        <v>40</v>
      </c>
      <c r="K17" t="b">
        <v>1</v>
      </c>
      <c r="L17" t="str">
        <v>DECEMBER 2020</v>
      </c>
    </row>
    <row r="18" spans="1:16" ht="15.75" thickBot="1">
      <c r="A18" t="s">
        <v>16</v>
      </c>
      <c r="B18">
        <v>537340</v>
      </c>
      <c r="C18" s="2">
        <v>239</v>
      </c>
      <c r="D18">
        <v>75</v>
      </c>
      <c r="E18" s="1" t="str">
        <f t="shared" si="4"/>
        <v>NOVEMBER 2021</v>
      </c>
      <c r="F18" t="str" cm="1">
        <f t="array" ref="F18:G18">_xlfn.TEXTSPLIT(E18," ")</f>
        <v>NOVEMBER</v>
      </c>
      <c r="G18" t="str">
        <v>2021</v>
      </c>
      <c r="H18">
        <f t="shared" si="1"/>
        <v>59.75</v>
      </c>
      <c r="I18">
        <f t="shared" si="2"/>
        <v>41.824999999999996</v>
      </c>
      <c r="J18">
        <f t="shared" si="3"/>
        <v>40</v>
      </c>
      <c r="K18" t="b">
        <v>1</v>
      </c>
      <c r="L18" t="str">
        <v>SEPTEMBER 2020</v>
      </c>
    </row>
    <row r="19" spans="1:16" ht="16.5" thickBot="1">
      <c r="A19" t="s">
        <v>17</v>
      </c>
      <c r="B19">
        <v>998740</v>
      </c>
      <c r="C19" s="2">
        <v>289</v>
      </c>
      <c r="D19">
        <v>50</v>
      </c>
      <c r="E19" s="1" t="str">
        <f t="shared" si="4"/>
        <v>NOVEMBER 2021</v>
      </c>
      <c r="F19" t="str" cm="1">
        <f t="array" ref="F19:G19">_xlfn.TEXTSPLIT(E19," ")</f>
        <v>NOVEMBER</v>
      </c>
      <c r="G19" t="str">
        <v>2021</v>
      </c>
      <c r="H19">
        <f t="shared" si="1"/>
        <v>144.5</v>
      </c>
      <c r="I19">
        <f t="shared" si="2"/>
        <v>101.14999999999999</v>
      </c>
      <c r="J19">
        <f t="shared" si="3"/>
        <v>100</v>
      </c>
      <c r="K19" t="b">
        <v>1</v>
      </c>
      <c r="L19" t="str">
        <v>NOVEMBER 2020</v>
      </c>
      <c r="N19" s="39" t="s">
        <v>227</v>
      </c>
      <c r="O19" s="40"/>
      <c r="P19" t="s">
        <v>229</v>
      </c>
    </row>
    <row r="20" spans="1:16" ht="15.75" thickBot="1">
      <c r="A20" t="s">
        <v>18</v>
      </c>
      <c r="B20">
        <v>878580</v>
      </c>
      <c r="C20" s="2">
        <v>239</v>
      </c>
      <c r="D20">
        <v>75</v>
      </c>
      <c r="E20" s="1" t="str">
        <f t="shared" si="4"/>
        <v>NOVEMBER 2021</v>
      </c>
      <c r="F20" t="str" cm="1">
        <f t="array" ref="F20:G20">_xlfn.TEXTSPLIT(E20," ")</f>
        <v>NOVEMBER</v>
      </c>
      <c r="G20" t="str">
        <v>2021</v>
      </c>
      <c r="H20">
        <f t="shared" si="1"/>
        <v>59.75</v>
      </c>
      <c r="I20">
        <f t="shared" si="2"/>
        <v>41.824999999999996</v>
      </c>
      <c r="J20">
        <f t="shared" si="3"/>
        <v>40</v>
      </c>
      <c r="K20" t="b">
        <v>1</v>
      </c>
      <c r="L20" t="str">
        <v>OCTOBER 2020</v>
      </c>
      <c r="N20" s="41" t="s">
        <v>228</v>
      </c>
      <c r="O20" s="42"/>
      <c r="P20" s="34" t="str">
        <f>INDEX(A2:J215,MATCH(P19,A2:A215,0),5)</f>
        <v>SEPTEMBER 2021</v>
      </c>
    </row>
    <row r="21" spans="1:16">
      <c r="A21" t="s">
        <v>19</v>
      </c>
      <c r="B21">
        <v>940680</v>
      </c>
      <c r="C21" s="2">
        <v>239</v>
      </c>
      <c r="D21">
        <v>90</v>
      </c>
      <c r="E21" s="1" t="str">
        <f t="shared" si="4"/>
        <v>NOVEMBER 2021</v>
      </c>
      <c r="F21" t="str" cm="1">
        <f t="array" ref="F21:G21">_xlfn.TEXTSPLIT(E21," ")</f>
        <v>NOVEMBER</v>
      </c>
      <c r="G21" t="str">
        <v>2021</v>
      </c>
      <c r="H21">
        <f t="shared" si="1"/>
        <v>23.900000000000002</v>
      </c>
      <c r="I21">
        <f t="shared" si="2"/>
        <v>16.73</v>
      </c>
      <c r="J21">
        <f t="shared" si="3"/>
        <v>10</v>
      </c>
      <c r="K21" t="b">
        <v>1</v>
      </c>
      <c r="L21" t="str">
        <v>AUGUST 2020</v>
      </c>
    </row>
    <row r="22" spans="1:16">
      <c r="A22" t="s">
        <v>20</v>
      </c>
      <c r="B22">
        <v>1004490</v>
      </c>
      <c r="C22" s="2">
        <v>289</v>
      </c>
      <c r="D22">
        <v>80</v>
      </c>
      <c r="E22" s="1" t="str">
        <f t="shared" si="4"/>
        <v>NOVEMBER 2021</v>
      </c>
      <c r="F22" t="str" cm="1">
        <f t="array" ref="F22:G22">_xlfn.TEXTSPLIT(E22," ")</f>
        <v>NOVEMBER</v>
      </c>
      <c r="G22" t="str">
        <v>2021</v>
      </c>
      <c r="H22">
        <f t="shared" si="1"/>
        <v>57.800000000000004</v>
      </c>
      <c r="I22">
        <f t="shared" si="2"/>
        <v>40.46</v>
      </c>
      <c r="J22">
        <f t="shared" si="3"/>
        <v>40</v>
      </c>
      <c r="K22" t="b">
        <v>1</v>
      </c>
      <c r="L22" t="str">
        <v>JULY 2020</v>
      </c>
    </row>
    <row r="23" spans="1:16">
      <c r="A23" s="7" t="s">
        <v>21</v>
      </c>
      <c r="B23" s="7">
        <v>833040</v>
      </c>
      <c r="C23" s="8">
        <v>219</v>
      </c>
      <c r="D23" s="7">
        <v>95</v>
      </c>
      <c r="E23" s="9" t="str">
        <f t="shared" si="4"/>
        <v>NOVEMBER 2021</v>
      </c>
      <c r="F23" s="7" t="str" cm="1">
        <f t="array" ref="F23:G23">_xlfn.TEXTSPLIT(E23," ")</f>
        <v>NOVEMBER</v>
      </c>
      <c r="G23" s="7" t="str">
        <v>2021</v>
      </c>
      <c r="H23" s="7">
        <f t="shared" si="1"/>
        <v>10.950000000000001</v>
      </c>
      <c r="I23" s="7">
        <f t="shared" si="2"/>
        <v>7.665</v>
      </c>
      <c r="J23" s="7">
        <f t="shared" si="3"/>
        <v>0</v>
      </c>
      <c r="K23" t="b">
        <v>0</v>
      </c>
      <c r="L23" t="str">
        <v>JUNE 2020</v>
      </c>
    </row>
    <row r="24" spans="1:16">
      <c r="A24" t="s">
        <v>22</v>
      </c>
      <c r="B24">
        <v>751820</v>
      </c>
      <c r="C24" s="2">
        <v>289</v>
      </c>
      <c r="D24">
        <v>80</v>
      </c>
      <c r="E24" s="1" t="str">
        <f t="shared" si="4"/>
        <v>NOVEMBER 2021</v>
      </c>
      <c r="F24" t="str" cm="1">
        <f t="array" ref="F24:G24">_xlfn.TEXTSPLIT(E24," ")</f>
        <v>NOVEMBER</v>
      </c>
      <c r="G24" t="str">
        <v>2021</v>
      </c>
      <c r="H24">
        <f t="shared" si="1"/>
        <v>57.800000000000004</v>
      </c>
      <c r="I24">
        <f t="shared" si="2"/>
        <v>40.46</v>
      </c>
      <c r="J24">
        <f t="shared" si="3"/>
        <v>40</v>
      </c>
      <c r="K24" t="b">
        <v>1</v>
      </c>
      <c r="L24" t="str">
        <v>MAY 2020</v>
      </c>
    </row>
    <row r="25" spans="1:16">
      <c r="A25" t="s">
        <v>23</v>
      </c>
      <c r="B25">
        <v>464340</v>
      </c>
      <c r="C25" s="2">
        <v>379</v>
      </c>
      <c r="D25">
        <v>90</v>
      </c>
      <c r="E25" s="1" t="str">
        <f t="shared" si="4"/>
        <v>NOVEMBER 2021</v>
      </c>
      <c r="F25" t="str" cm="1">
        <f t="array" ref="F25:G25">_xlfn.TEXTSPLIT(E25," ")</f>
        <v>NOVEMBER</v>
      </c>
      <c r="G25" t="str">
        <v>2021</v>
      </c>
      <c r="H25">
        <f t="shared" si="1"/>
        <v>37.9</v>
      </c>
      <c r="I25">
        <f t="shared" si="2"/>
        <v>26.529999999999998</v>
      </c>
      <c r="J25">
        <f t="shared" si="3"/>
        <v>20</v>
      </c>
      <c r="K25" t="b">
        <v>1</v>
      </c>
      <c r="L25" t="str">
        <v>APRIL 2020</v>
      </c>
    </row>
    <row r="26" spans="1:16">
      <c r="A26" t="s">
        <v>24</v>
      </c>
      <c r="B26">
        <v>1016120</v>
      </c>
      <c r="C26" s="2">
        <v>1390</v>
      </c>
      <c r="D26">
        <v>75</v>
      </c>
      <c r="E26" s="1" t="str">
        <f t="shared" ref="E26:E37" si="5">"SEPTEMBER 2021"</f>
        <v>SEPTEMBER 2021</v>
      </c>
      <c r="F26" t="str" cm="1">
        <f t="array" ref="F26:G26">_xlfn.TEXTSPLIT(E26," ")</f>
        <v>SEPTEMBER</v>
      </c>
      <c r="G26" t="str">
        <v>2021</v>
      </c>
      <c r="H26">
        <f t="shared" si="1"/>
        <v>347.5</v>
      </c>
      <c r="I26">
        <f t="shared" si="2"/>
        <v>243.24999999999997</v>
      </c>
      <c r="J26">
        <f t="shared" si="3"/>
        <v>240</v>
      </c>
      <c r="K26" t="b">
        <v>1</v>
      </c>
      <c r="L26" t="str">
        <v>MARCH 2020</v>
      </c>
    </row>
    <row r="27" spans="1:16">
      <c r="A27" t="s">
        <v>25</v>
      </c>
      <c r="B27">
        <v>788100</v>
      </c>
      <c r="C27" s="2">
        <v>600</v>
      </c>
      <c r="D27">
        <v>70</v>
      </c>
      <c r="E27" s="1" t="str">
        <f t="shared" si="5"/>
        <v>SEPTEMBER 2021</v>
      </c>
      <c r="F27" t="str" cm="1">
        <f t="array" ref="F27:G27">_xlfn.TEXTSPLIT(E27," ")</f>
        <v>SEPTEMBER</v>
      </c>
      <c r="G27" t="str">
        <v>2021</v>
      </c>
      <c r="H27">
        <f t="shared" si="1"/>
        <v>180</v>
      </c>
      <c r="I27">
        <f t="shared" si="2"/>
        <v>125.99999999999999</v>
      </c>
      <c r="J27">
        <f t="shared" si="3"/>
        <v>120</v>
      </c>
      <c r="K27" t="b">
        <v>1</v>
      </c>
      <c r="L27" t="str">
        <v>February 2020</v>
      </c>
    </row>
    <row r="28" spans="1:16">
      <c r="A28" t="s">
        <v>26</v>
      </c>
      <c r="B28">
        <v>1147550</v>
      </c>
      <c r="C28" s="2">
        <v>319</v>
      </c>
      <c r="D28">
        <v>50</v>
      </c>
      <c r="E28" s="1" t="str">
        <f t="shared" si="5"/>
        <v>SEPTEMBER 2021</v>
      </c>
      <c r="F28" t="str" cm="1">
        <f t="array" ref="F28:G28">_xlfn.TEXTSPLIT(E28," ")</f>
        <v>SEPTEMBER</v>
      </c>
      <c r="G28" t="str">
        <v>2021</v>
      </c>
      <c r="H28">
        <f t="shared" si="1"/>
        <v>159.5</v>
      </c>
      <c r="I28">
        <f t="shared" si="2"/>
        <v>111.64999999999999</v>
      </c>
      <c r="J28">
        <f t="shared" si="3"/>
        <v>110</v>
      </c>
      <c r="K28" t="b">
        <v>1</v>
      </c>
      <c r="L28" t="str">
        <v>JANUARY 2020</v>
      </c>
    </row>
    <row r="29" spans="1:16">
      <c r="A29" t="s">
        <v>164</v>
      </c>
      <c r="B29">
        <v>1067540</v>
      </c>
      <c r="C29" s="2">
        <v>319</v>
      </c>
      <c r="D29">
        <v>70</v>
      </c>
      <c r="E29" s="1" t="str">
        <f t="shared" si="5"/>
        <v>SEPTEMBER 2021</v>
      </c>
      <c r="F29" t="str" cm="1">
        <f t="array" ref="F29:G29">_xlfn.TEXTSPLIT(E29," ")</f>
        <v>SEPTEMBER</v>
      </c>
      <c r="G29" t="str">
        <v>2021</v>
      </c>
      <c r="H29">
        <f t="shared" si="1"/>
        <v>95.7</v>
      </c>
      <c r="I29">
        <f t="shared" si="2"/>
        <v>66.989999999999995</v>
      </c>
      <c r="J29">
        <f t="shared" si="3"/>
        <v>60</v>
      </c>
      <c r="K29" t="b">
        <v>1</v>
      </c>
    </row>
    <row r="30" spans="1:16">
      <c r="A30" t="s">
        <v>157</v>
      </c>
      <c r="B30">
        <v>1069530</v>
      </c>
      <c r="C30" s="2">
        <v>750</v>
      </c>
      <c r="D30">
        <v>65</v>
      </c>
      <c r="E30" s="1" t="str">
        <f t="shared" si="5"/>
        <v>SEPTEMBER 2021</v>
      </c>
      <c r="F30" t="str" cm="1">
        <f t="array" ref="F30:G30">_xlfn.TEXTSPLIT(E30," ")</f>
        <v>SEPTEMBER</v>
      </c>
      <c r="G30" t="str">
        <v>2021</v>
      </c>
      <c r="H30">
        <f t="shared" si="1"/>
        <v>262.5</v>
      </c>
      <c r="I30">
        <f t="shared" si="2"/>
        <v>183.75</v>
      </c>
      <c r="J30">
        <f t="shared" si="3"/>
        <v>180</v>
      </c>
      <c r="K30" t="b">
        <v>1</v>
      </c>
    </row>
    <row r="31" spans="1:16">
      <c r="A31" t="s">
        <v>27</v>
      </c>
      <c r="B31">
        <v>1016790</v>
      </c>
      <c r="C31" s="2">
        <v>289</v>
      </c>
      <c r="D31">
        <v>80</v>
      </c>
      <c r="E31" s="1" t="str">
        <f t="shared" si="5"/>
        <v>SEPTEMBER 2021</v>
      </c>
      <c r="F31" t="str" cm="1">
        <f t="array" ref="F31:G31">_xlfn.TEXTSPLIT(E31," ")</f>
        <v>SEPTEMBER</v>
      </c>
      <c r="G31" t="str">
        <v>2021</v>
      </c>
      <c r="H31">
        <f t="shared" si="1"/>
        <v>57.800000000000004</v>
      </c>
      <c r="I31">
        <f t="shared" si="2"/>
        <v>40.46</v>
      </c>
      <c r="J31">
        <f t="shared" si="3"/>
        <v>40</v>
      </c>
      <c r="K31" t="b">
        <v>0</v>
      </c>
    </row>
    <row r="32" spans="1:16">
      <c r="A32" t="s">
        <v>28</v>
      </c>
      <c r="B32">
        <v>757320</v>
      </c>
      <c r="C32" s="2">
        <v>239</v>
      </c>
      <c r="D32">
        <v>60</v>
      </c>
      <c r="E32" s="1" t="str">
        <f t="shared" si="5"/>
        <v>SEPTEMBER 2021</v>
      </c>
      <c r="F32" t="str" cm="1">
        <f t="array" ref="F32:G32">_xlfn.TEXTSPLIT(E32," ")</f>
        <v>SEPTEMBER</v>
      </c>
      <c r="G32" t="str">
        <v>2021</v>
      </c>
      <c r="H32">
        <f t="shared" si="1"/>
        <v>95.600000000000009</v>
      </c>
      <c r="I32">
        <f t="shared" si="2"/>
        <v>66.92</v>
      </c>
      <c r="J32">
        <f t="shared" si="3"/>
        <v>60</v>
      </c>
      <c r="K32" t="b">
        <v>0</v>
      </c>
    </row>
    <row r="33" spans="1:11">
      <c r="A33" t="s">
        <v>29</v>
      </c>
      <c r="B33">
        <v>774201</v>
      </c>
      <c r="C33" s="2">
        <v>319</v>
      </c>
      <c r="D33">
        <v>75</v>
      </c>
      <c r="E33" s="1" t="str">
        <f t="shared" si="5"/>
        <v>SEPTEMBER 2021</v>
      </c>
      <c r="F33" t="str" cm="1">
        <f t="array" ref="F33:G33">_xlfn.TEXTSPLIT(E33," ")</f>
        <v>SEPTEMBER</v>
      </c>
      <c r="G33" t="str">
        <v>2021</v>
      </c>
      <c r="H33">
        <f t="shared" si="1"/>
        <v>79.75</v>
      </c>
      <c r="I33">
        <f t="shared" si="2"/>
        <v>55.824999999999996</v>
      </c>
      <c r="J33">
        <f t="shared" si="3"/>
        <v>50</v>
      </c>
      <c r="K33" t="b">
        <v>1</v>
      </c>
    </row>
    <row r="34" spans="1:11">
      <c r="A34" t="s">
        <v>30</v>
      </c>
      <c r="B34">
        <v>929010</v>
      </c>
      <c r="C34" s="2">
        <v>199</v>
      </c>
      <c r="D34">
        <v>75</v>
      </c>
      <c r="E34" s="1" t="str">
        <f t="shared" si="5"/>
        <v>SEPTEMBER 2021</v>
      </c>
      <c r="F34" t="str" cm="1">
        <f t="array" ref="F34:G34">_xlfn.TEXTSPLIT(E34," ")</f>
        <v>SEPTEMBER</v>
      </c>
      <c r="G34" t="str">
        <v>2021</v>
      </c>
      <c r="H34">
        <f t="shared" si="1"/>
        <v>49.75</v>
      </c>
      <c r="I34">
        <f t="shared" si="2"/>
        <v>34.824999999999996</v>
      </c>
      <c r="J34">
        <f t="shared" si="3"/>
        <v>30</v>
      </c>
      <c r="K34" t="b">
        <v>1</v>
      </c>
    </row>
    <row r="35" spans="1:11">
      <c r="A35" t="s">
        <v>31</v>
      </c>
      <c r="B35">
        <v>612570</v>
      </c>
      <c r="C35" s="2">
        <v>289</v>
      </c>
      <c r="D35">
        <v>60</v>
      </c>
      <c r="E35" s="1" t="str">
        <f t="shared" si="5"/>
        <v>SEPTEMBER 2021</v>
      </c>
      <c r="F35" t="str" cm="1">
        <f t="array" ref="F35:G35">_xlfn.TEXTSPLIT(E35," ")</f>
        <v>SEPTEMBER</v>
      </c>
      <c r="G35" t="str">
        <v>2021</v>
      </c>
      <c r="H35">
        <f t="shared" si="1"/>
        <v>115.60000000000001</v>
      </c>
      <c r="I35">
        <f t="shared" si="2"/>
        <v>80.92</v>
      </c>
      <c r="J35">
        <f t="shared" si="3"/>
        <v>80</v>
      </c>
      <c r="K35" t="b">
        <v>1</v>
      </c>
    </row>
    <row r="36" spans="1:11">
      <c r="A36" t="s">
        <v>32</v>
      </c>
      <c r="B36">
        <v>633060</v>
      </c>
      <c r="C36" s="2">
        <v>189</v>
      </c>
      <c r="D36">
        <v>70</v>
      </c>
      <c r="E36" s="1" t="str">
        <f t="shared" si="5"/>
        <v>SEPTEMBER 2021</v>
      </c>
      <c r="F36" t="str" cm="1">
        <f t="array" ref="F36:G36">_xlfn.TEXTSPLIT(E36," ")</f>
        <v>SEPTEMBER</v>
      </c>
      <c r="G36" t="str">
        <v>2021</v>
      </c>
      <c r="H36">
        <f t="shared" si="1"/>
        <v>56.699999999999996</v>
      </c>
      <c r="I36">
        <f t="shared" si="2"/>
        <v>39.69</v>
      </c>
      <c r="J36">
        <f t="shared" si="3"/>
        <v>30</v>
      </c>
      <c r="K36" t="b">
        <v>1</v>
      </c>
    </row>
    <row r="37" spans="1:11">
      <c r="A37" t="s">
        <v>33</v>
      </c>
      <c r="B37">
        <v>322450</v>
      </c>
      <c r="C37" s="2">
        <v>189</v>
      </c>
      <c r="D37">
        <v>80</v>
      </c>
      <c r="E37" s="1" t="str">
        <f t="shared" si="5"/>
        <v>SEPTEMBER 2021</v>
      </c>
      <c r="F37" t="str" cm="1">
        <f t="array" ref="F37:G37">_xlfn.TEXTSPLIT(E37," ")</f>
        <v>SEPTEMBER</v>
      </c>
      <c r="G37" t="str">
        <v>2021</v>
      </c>
      <c r="H37">
        <f t="shared" si="1"/>
        <v>37.800000000000004</v>
      </c>
      <c r="I37">
        <f t="shared" si="2"/>
        <v>26.46</v>
      </c>
      <c r="J37">
        <f t="shared" si="3"/>
        <v>20</v>
      </c>
      <c r="K37" t="b">
        <v>1</v>
      </c>
    </row>
    <row r="38" spans="1:11">
      <c r="A38" t="s">
        <v>34</v>
      </c>
      <c r="B38">
        <v>692850</v>
      </c>
      <c r="C38" s="2">
        <v>1250</v>
      </c>
      <c r="D38">
        <v>60</v>
      </c>
      <c r="E38" s="1" t="str">
        <f t="shared" ref="E38:E49" si="6" xml:space="preserve"> "AUGUST 2021"</f>
        <v>AUGUST 2021</v>
      </c>
      <c r="F38" t="str" cm="1">
        <f t="array" ref="F38:G38">_xlfn.TEXTSPLIT(E38," ")</f>
        <v>AUGUST</v>
      </c>
      <c r="G38" t="str">
        <v>2021</v>
      </c>
      <c r="H38">
        <f t="shared" si="1"/>
        <v>500</v>
      </c>
      <c r="I38">
        <f t="shared" si="2"/>
        <v>350</v>
      </c>
      <c r="J38">
        <f t="shared" si="3"/>
        <v>350</v>
      </c>
      <c r="K38" t="b">
        <v>1</v>
      </c>
    </row>
    <row r="39" spans="1:11">
      <c r="A39" t="s">
        <v>35</v>
      </c>
      <c r="B39">
        <v>903950</v>
      </c>
      <c r="C39" s="2">
        <v>449</v>
      </c>
      <c r="D39">
        <v>67</v>
      </c>
      <c r="E39" s="1" t="str">
        <f t="shared" si="6"/>
        <v>AUGUST 2021</v>
      </c>
      <c r="F39" t="str" cm="1">
        <f t="array" ref="F39:G39">_xlfn.TEXTSPLIT(E39," ")</f>
        <v>AUGUST</v>
      </c>
      <c r="G39" t="str">
        <v>2021</v>
      </c>
      <c r="H39">
        <f t="shared" si="1"/>
        <v>148.17000000000002</v>
      </c>
      <c r="I39">
        <f t="shared" si="2"/>
        <v>103.71900000000001</v>
      </c>
      <c r="J39">
        <f t="shared" si="3"/>
        <v>100</v>
      </c>
      <c r="K39" t="b">
        <v>1</v>
      </c>
    </row>
    <row r="40" spans="1:11">
      <c r="A40" t="s">
        <v>36</v>
      </c>
      <c r="B40">
        <v>1049410</v>
      </c>
      <c r="C40" s="2">
        <v>289</v>
      </c>
      <c r="D40">
        <v>50</v>
      </c>
      <c r="E40" s="1" t="str">
        <f t="shared" si="6"/>
        <v>AUGUST 2021</v>
      </c>
      <c r="F40" t="str" cm="1">
        <f t="array" ref="F40:G40">_xlfn.TEXTSPLIT(E40," ")</f>
        <v>AUGUST</v>
      </c>
      <c r="G40" t="str">
        <v>2021</v>
      </c>
      <c r="H40">
        <f t="shared" si="1"/>
        <v>144.5</v>
      </c>
      <c r="I40">
        <f t="shared" si="2"/>
        <v>101.14999999999999</v>
      </c>
      <c r="J40">
        <f t="shared" si="3"/>
        <v>100</v>
      </c>
      <c r="K40" t="b">
        <v>1</v>
      </c>
    </row>
    <row r="41" spans="1:11">
      <c r="A41" t="s">
        <v>37</v>
      </c>
      <c r="B41">
        <v>400080</v>
      </c>
      <c r="C41" s="2">
        <v>239</v>
      </c>
      <c r="D41">
        <v>75</v>
      </c>
      <c r="E41" s="1" t="str">
        <f t="shared" si="6"/>
        <v>AUGUST 2021</v>
      </c>
      <c r="F41" t="str" cm="1">
        <f t="array" ref="F41:G41">_xlfn.TEXTSPLIT(E41," ")</f>
        <v>AUGUST</v>
      </c>
      <c r="G41" t="str">
        <v>2021</v>
      </c>
      <c r="H41">
        <f t="shared" si="1"/>
        <v>59.75</v>
      </c>
      <c r="I41">
        <f t="shared" si="2"/>
        <v>41.824999999999996</v>
      </c>
      <c r="J41">
        <f t="shared" si="3"/>
        <v>40</v>
      </c>
      <c r="K41" t="b">
        <v>1</v>
      </c>
    </row>
    <row r="42" spans="1:11">
      <c r="A42" t="s">
        <v>38</v>
      </c>
      <c r="B42">
        <v>307110</v>
      </c>
      <c r="C42" s="2">
        <v>249</v>
      </c>
      <c r="D42">
        <v>69</v>
      </c>
      <c r="E42" s="1" t="str">
        <f t="shared" si="6"/>
        <v>AUGUST 2021</v>
      </c>
      <c r="F42" t="str" cm="1">
        <f t="array" ref="F42:G42">_xlfn.TEXTSPLIT(E42," ")</f>
        <v>AUGUST</v>
      </c>
      <c r="G42" t="str">
        <v>2021</v>
      </c>
      <c r="H42">
        <f t="shared" si="1"/>
        <v>77.19</v>
      </c>
      <c r="I42">
        <f t="shared" si="2"/>
        <v>54.032999999999994</v>
      </c>
      <c r="J42">
        <f t="shared" si="3"/>
        <v>50</v>
      </c>
      <c r="K42" t="b">
        <v>1</v>
      </c>
    </row>
    <row r="43" spans="1:11">
      <c r="A43" t="s">
        <v>39</v>
      </c>
      <c r="B43">
        <v>1172450</v>
      </c>
      <c r="C43" s="2">
        <v>289</v>
      </c>
      <c r="D43">
        <v>50</v>
      </c>
      <c r="E43" s="1" t="str">
        <f t="shared" si="6"/>
        <v>AUGUST 2021</v>
      </c>
      <c r="F43" t="str" cm="1">
        <f t="array" ref="F43:G43">_xlfn.TEXTSPLIT(E43," ")</f>
        <v>AUGUST</v>
      </c>
      <c r="G43" t="str">
        <v>2021</v>
      </c>
      <c r="H43">
        <f t="shared" si="1"/>
        <v>144.5</v>
      </c>
      <c r="I43">
        <f t="shared" si="2"/>
        <v>101.14999999999999</v>
      </c>
      <c r="J43">
        <f t="shared" si="3"/>
        <v>100</v>
      </c>
      <c r="K43" t="b">
        <v>1</v>
      </c>
    </row>
    <row r="44" spans="1:11">
      <c r="A44" t="s">
        <v>40</v>
      </c>
      <c r="B44">
        <v>1119700</v>
      </c>
      <c r="C44" s="2">
        <v>319</v>
      </c>
      <c r="D44">
        <v>65</v>
      </c>
      <c r="E44" s="1" t="str">
        <f t="shared" si="6"/>
        <v>AUGUST 2021</v>
      </c>
      <c r="F44" t="str" cm="1">
        <f t="array" ref="F44:G44">_xlfn.TEXTSPLIT(E44," ")</f>
        <v>AUGUST</v>
      </c>
      <c r="G44" t="str">
        <v>2021</v>
      </c>
      <c r="H44">
        <f t="shared" si="1"/>
        <v>111.64999999999999</v>
      </c>
      <c r="I44">
        <f t="shared" si="2"/>
        <v>78.154999999999987</v>
      </c>
      <c r="J44">
        <f t="shared" si="3"/>
        <v>70</v>
      </c>
      <c r="K44" t="b">
        <v>1</v>
      </c>
    </row>
    <row r="45" spans="1:11">
      <c r="A45" t="s">
        <v>41</v>
      </c>
      <c r="B45">
        <v>979640</v>
      </c>
      <c r="C45" s="2">
        <v>289</v>
      </c>
      <c r="D45">
        <v>34</v>
      </c>
      <c r="E45" s="1" t="str">
        <f t="shared" si="6"/>
        <v>AUGUST 2021</v>
      </c>
      <c r="F45" t="str" cm="1">
        <f t="array" ref="F45:G45">_xlfn.TEXTSPLIT(E45," ")</f>
        <v>AUGUST</v>
      </c>
      <c r="G45" t="str">
        <v>2021</v>
      </c>
      <c r="H45">
        <f t="shared" si="1"/>
        <v>190.74</v>
      </c>
      <c r="I45">
        <f t="shared" si="2"/>
        <v>133.518</v>
      </c>
      <c r="J45">
        <f t="shared" si="3"/>
        <v>130</v>
      </c>
      <c r="K45" t="b">
        <v>1</v>
      </c>
    </row>
    <row r="46" spans="1:11">
      <c r="A46" t="s">
        <v>42</v>
      </c>
      <c r="B46">
        <v>739650</v>
      </c>
      <c r="C46" s="2">
        <v>379</v>
      </c>
      <c r="D46">
        <v>60</v>
      </c>
      <c r="E46" s="1" t="str">
        <f t="shared" si="6"/>
        <v>AUGUST 2021</v>
      </c>
      <c r="F46" t="str" cm="1">
        <f t="array" ref="F46:G46">_xlfn.TEXTSPLIT(E46," ")</f>
        <v>AUGUST</v>
      </c>
      <c r="G46" t="str">
        <v>2021</v>
      </c>
      <c r="H46">
        <f t="shared" si="1"/>
        <v>151.6</v>
      </c>
      <c r="I46">
        <f t="shared" si="2"/>
        <v>106.11999999999999</v>
      </c>
      <c r="J46">
        <f t="shared" si="3"/>
        <v>100</v>
      </c>
      <c r="K46" t="b">
        <v>0</v>
      </c>
    </row>
    <row r="47" spans="1:11">
      <c r="A47" t="s">
        <v>43</v>
      </c>
      <c r="B47">
        <v>681730</v>
      </c>
      <c r="C47" s="2">
        <v>319</v>
      </c>
      <c r="D47">
        <v>65</v>
      </c>
      <c r="E47" s="1" t="str">
        <f t="shared" si="6"/>
        <v>AUGUST 2021</v>
      </c>
      <c r="F47" t="str" cm="1">
        <f t="array" ref="F47:G47">_xlfn.TEXTSPLIT(E47," ")</f>
        <v>AUGUST</v>
      </c>
      <c r="G47" t="str">
        <v>2021</v>
      </c>
      <c r="H47">
        <f t="shared" si="1"/>
        <v>111.64999999999999</v>
      </c>
      <c r="I47">
        <f t="shared" si="2"/>
        <v>78.154999999999987</v>
      </c>
      <c r="J47">
        <f t="shared" si="3"/>
        <v>70</v>
      </c>
      <c r="K47" t="b">
        <v>1</v>
      </c>
    </row>
    <row r="48" spans="1:11">
      <c r="A48" t="s">
        <v>44</v>
      </c>
      <c r="B48">
        <v>1220150</v>
      </c>
      <c r="C48" s="2">
        <v>289</v>
      </c>
      <c r="D48">
        <v>50</v>
      </c>
      <c r="E48" s="1" t="str">
        <f t="shared" si="6"/>
        <v>AUGUST 2021</v>
      </c>
      <c r="F48" t="str" cm="1">
        <f t="array" ref="F48:G48">_xlfn.TEXTSPLIT(E48," ")</f>
        <v>AUGUST</v>
      </c>
      <c r="G48" t="str">
        <v>2021</v>
      </c>
      <c r="H48">
        <f t="shared" si="1"/>
        <v>144.5</v>
      </c>
      <c r="I48">
        <f t="shared" si="2"/>
        <v>101.14999999999999</v>
      </c>
      <c r="J48">
        <f t="shared" si="3"/>
        <v>100</v>
      </c>
      <c r="K48" t="b">
        <v>1</v>
      </c>
    </row>
    <row r="49" spans="1:11">
      <c r="A49" t="s">
        <v>45</v>
      </c>
      <c r="B49">
        <v>1137450</v>
      </c>
      <c r="C49" s="2">
        <v>319</v>
      </c>
      <c r="D49">
        <v>80</v>
      </c>
      <c r="E49" s="1" t="str">
        <f t="shared" si="6"/>
        <v>AUGUST 2021</v>
      </c>
      <c r="F49" t="str" cm="1">
        <f t="array" ref="F49:G49">_xlfn.TEXTSPLIT(E49," ")</f>
        <v>AUGUST</v>
      </c>
      <c r="G49" t="str">
        <v>2021</v>
      </c>
      <c r="H49">
        <f t="shared" si="1"/>
        <v>63.800000000000004</v>
      </c>
      <c r="I49">
        <f t="shared" si="2"/>
        <v>44.660000000000004</v>
      </c>
      <c r="J49">
        <f t="shared" si="3"/>
        <v>40</v>
      </c>
      <c r="K49" t="b">
        <v>1</v>
      </c>
    </row>
    <row r="50" spans="1:11">
      <c r="A50" t="s">
        <v>46</v>
      </c>
      <c r="B50">
        <v>1088710</v>
      </c>
      <c r="C50" s="2">
        <v>560</v>
      </c>
      <c r="D50">
        <v>45</v>
      </c>
      <c r="E50" s="1" t="str">
        <f t="shared" ref="E50:E61" si="7" xml:space="preserve"> "JULY 2021"</f>
        <v>JULY 2021</v>
      </c>
      <c r="F50" t="str" cm="1">
        <f t="array" ref="F50:G50">_xlfn.TEXTSPLIT(E50," ")</f>
        <v>JULY</v>
      </c>
      <c r="G50" t="str">
        <v>2021</v>
      </c>
      <c r="H50">
        <f t="shared" si="1"/>
        <v>308</v>
      </c>
      <c r="I50">
        <f t="shared" si="2"/>
        <v>215.6</v>
      </c>
      <c r="J50">
        <f t="shared" si="3"/>
        <v>210</v>
      </c>
      <c r="K50" t="b">
        <v>1</v>
      </c>
    </row>
    <row r="51" spans="1:11">
      <c r="A51" t="s">
        <v>47</v>
      </c>
      <c r="B51">
        <v>644830</v>
      </c>
      <c r="C51" s="2">
        <v>650</v>
      </c>
      <c r="D51">
        <v>75</v>
      </c>
      <c r="E51" s="1" t="str">
        <f t="shared" si="7"/>
        <v>JULY 2021</v>
      </c>
      <c r="F51" t="str" cm="1">
        <f t="array" ref="F51:G51">_xlfn.TEXTSPLIT(E51," ")</f>
        <v>JULY</v>
      </c>
      <c r="G51" t="str">
        <v>2021</v>
      </c>
      <c r="H51">
        <f t="shared" si="1"/>
        <v>162.5</v>
      </c>
      <c r="I51">
        <f t="shared" si="2"/>
        <v>113.74999999999999</v>
      </c>
      <c r="J51">
        <f t="shared" si="3"/>
        <v>110</v>
      </c>
      <c r="K51" t="b">
        <v>1</v>
      </c>
    </row>
    <row r="52" spans="1:11">
      <c r="A52" t="s">
        <v>48</v>
      </c>
      <c r="B52">
        <v>1038250</v>
      </c>
      <c r="C52" s="2">
        <v>699</v>
      </c>
      <c r="D52">
        <v>71</v>
      </c>
      <c r="E52" s="1" t="str">
        <f t="shared" si="7"/>
        <v>JULY 2021</v>
      </c>
      <c r="F52" t="str" cm="1">
        <f t="array" ref="F52:G52">_xlfn.TEXTSPLIT(E52," ")</f>
        <v>JULY</v>
      </c>
      <c r="G52" t="str">
        <v>2021</v>
      </c>
      <c r="H52">
        <f t="shared" si="1"/>
        <v>202.70999999999998</v>
      </c>
      <c r="I52">
        <f t="shared" si="2"/>
        <v>141.89699999999996</v>
      </c>
      <c r="J52">
        <f t="shared" si="3"/>
        <v>140</v>
      </c>
      <c r="K52" t="b">
        <v>1</v>
      </c>
    </row>
    <row r="53" spans="1:11">
      <c r="A53" t="s">
        <v>49</v>
      </c>
      <c r="B53">
        <v>760650</v>
      </c>
      <c r="C53" s="2">
        <v>750</v>
      </c>
      <c r="D53">
        <v>60</v>
      </c>
      <c r="E53" s="1" t="str">
        <f t="shared" si="7"/>
        <v>JULY 2021</v>
      </c>
      <c r="F53" t="str" cm="1">
        <f t="array" ref="F53:G53">_xlfn.TEXTSPLIT(E53," ")</f>
        <v>JULY</v>
      </c>
      <c r="G53" t="str">
        <v>2021</v>
      </c>
      <c r="H53">
        <f t="shared" si="1"/>
        <v>300</v>
      </c>
      <c r="I53">
        <f t="shared" si="2"/>
        <v>210</v>
      </c>
      <c r="J53">
        <f t="shared" si="3"/>
        <v>210</v>
      </c>
      <c r="K53" t="b">
        <v>1</v>
      </c>
    </row>
    <row r="54" spans="1:11">
      <c r="A54" t="s">
        <v>50</v>
      </c>
      <c r="B54">
        <v>383840</v>
      </c>
      <c r="C54" s="2">
        <v>289</v>
      </c>
      <c r="D54">
        <v>55</v>
      </c>
      <c r="E54" s="1" t="str">
        <f t="shared" si="7"/>
        <v>JULY 2021</v>
      </c>
      <c r="F54" t="str" cm="1">
        <f t="array" ref="F54:G54">_xlfn.TEXTSPLIT(E54," ")</f>
        <v>JULY</v>
      </c>
      <c r="G54" t="str">
        <v>2021</v>
      </c>
      <c r="H54">
        <f t="shared" si="1"/>
        <v>130.05000000000001</v>
      </c>
      <c r="I54">
        <f t="shared" si="2"/>
        <v>91.034999999999997</v>
      </c>
      <c r="J54">
        <f t="shared" si="3"/>
        <v>90</v>
      </c>
      <c r="K54" t="b">
        <v>1</v>
      </c>
    </row>
    <row r="55" spans="1:11">
      <c r="A55" t="s">
        <v>51</v>
      </c>
      <c r="B55">
        <v>1160220</v>
      </c>
      <c r="C55" s="2">
        <v>289</v>
      </c>
      <c r="D55">
        <v>50</v>
      </c>
      <c r="E55" s="1" t="str">
        <f t="shared" si="7"/>
        <v>JULY 2021</v>
      </c>
      <c r="F55" t="str" cm="1">
        <f t="array" ref="F55:G55">_xlfn.TEXTSPLIT(E55," ")</f>
        <v>JULY</v>
      </c>
      <c r="G55" t="str">
        <v>2021</v>
      </c>
      <c r="H55">
        <f t="shared" si="1"/>
        <v>144.5</v>
      </c>
      <c r="I55">
        <f t="shared" si="2"/>
        <v>101.14999999999999</v>
      </c>
      <c r="J55">
        <f t="shared" si="3"/>
        <v>100</v>
      </c>
      <c r="K55" t="b">
        <v>1</v>
      </c>
    </row>
    <row r="56" spans="1:11">
      <c r="A56" t="s">
        <v>52</v>
      </c>
      <c r="B56">
        <v>1179210</v>
      </c>
      <c r="C56" s="2">
        <v>239</v>
      </c>
      <c r="D56">
        <v>75</v>
      </c>
      <c r="E56" s="1" t="str">
        <f t="shared" si="7"/>
        <v>JULY 2021</v>
      </c>
      <c r="F56" t="str" cm="1">
        <f t="array" ref="F56:G56">_xlfn.TEXTSPLIT(E56," ")</f>
        <v>JULY</v>
      </c>
      <c r="G56" t="str">
        <v>2021</v>
      </c>
      <c r="H56">
        <f t="shared" si="1"/>
        <v>59.75</v>
      </c>
      <c r="I56">
        <f t="shared" si="2"/>
        <v>41.824999999999996</v>
      </c>
      <c r="J56">
        <f t="shared" si="3"/>
        <v>40</v>
      </c>
      <c r="K56" t="b">
        <v>1</v>
      </c>
    </row>
    <row r="57" spans="1:11">
      <c r="A57" t="s">
        <v>53</v>
      </c>
      <c r="B57">
        <v>914750</v>
      </c>
      <c r="C57" s="2">
        <v>319</v>
      </c>
      <c r="D57">
        <v>65</v>
      </c>
      <c r="E57" s="1" t="str">
        <f t="shared" si="7"/>
        <v>JULY 2021</v>
      </c>
      <c r="F57" t="str" cm="1">
        <f t="array" ref="F57:G57">_xlfn.TEXTSPLIT(E57," ")</f>
        <v>JULY</v>
      </c>
      <c r="G57" t="str">
        <v>2021</v>
      </c>
      <c r="H57">
        <f t="shared" si="1"/>
        <v>111.64999999999999</v>
      </c>
      <c r="I57">
        <f t="shared" si="2"/>
        <v>78.154999999999987</v>
      </c>
      <c r="J57">
        <f t="shared" si="3"/>
        <v>70</v>
      </c>
      <c r="K57" t="b">
        <v>1</v>
      </c>
    </row>
    <row r="58" spans="1:11">
      <c r="A58" t="s">
        <v>54</v>
      </c>
      <c r="B58">
        <v>727850</v>
      </c>
      <c r="C58" s="2">
        <v>239</v>
      </c>
      <c r="D58">
        <v>60</v>
      </c>
      <c r="E58" s="1" t="str">
        <f t="shared" si="7"/>
        <v>JULY 2021</v>
      </c>
      <c r="F58" t="str" cm="1">
        <f t="array" ref="F58:G58">_xlfn.TEXTSPLIT(E58," ")</f>
        <v>JULY</v>
      </c>
      <c r="G58" t="str">
        <v>2021</v>
      </c>
      <c r="H58">
        <f t="shared" si="1"/>
        <v>95.600000000000009</v>
      </c>
      <c r="I58">
        <f t="shared" si="2"/>
        <v>66.92</v>
      </c>
      <c r="J58">
        <f t="shared" si="3"/>
        <v>60</v>
      </c>
      <c r="K58" t="b">
        <v>1</v>
      </c>
    </row>
    <row r="59" spans="1:11">
      <c r="A59" t="s">
        <v>55</v>
      </c>
      <c r="B59">
        <v>944010</v>
      </c>
      <c r="C59" s="2">
        <v>189</v>
      </c>
      <c r="D59">
        <v>70</v>
      </c>
      <c r="E59" s="1" t="str">
        <f t="shared" si="7"/>
        <v>JULY 2021</v>
      </c>
      <c r="F59" t="str" cm="1">
        <f t="array" ref="F59:G59">_xlfn.TEXTSPLIT(E59," ")</f>
        <v>JULY</v>
      </c>
      <c r="G59" t="str">
        <v>2021</v>
      </c>
      <c r="H59">
        <f t="shared" si="1"/>
        <v>56.699999999999996</v>
      </c>
      <c r="I59">
        <f t="shared" si="2"/>
        <v>39.69</v>
      </c>
      <c r="J59">
        <f t="shared" si="3"/>
        <v>30</v>
      </c>
      <c r="K59" t="b">
        <v>1</v>
      </c>
    </row>
    <row r="60" spans="1:11">
      <c r="A60" t="s">
        <v>56</v>
      </c>
      <c r="B60">
        <v>740080</v>
      </c>
      <c r="C60" s="2">
        <v>209</v>
      </c>
      <c r="D60">
        <v>75</v>
      </c>
      <c r="E60" s="1" t="str">
        <f t="shared" si="7"/>
        <v>JULY 2021</v>
      </c>
      <c r="F60" t="str" cm="1">
        <f t="array" ref="F60:G60">_xlfn.TEXTSPLIT(E60," ")</f>
        <v>JULY</v>
      </c>
      <c r="G60" t="str">
        <v>2021</v>
      </c>
      <c r="H60">
        <f t="shared" si="1"/>
        <v>52.25</v>
      </c>
      <c r="I60">
        <f t="shared" si="2"/>
        <v>36.574999999999996</v>
      </c>
      <c r="J60">
        <f t="shared" si="3"/>
        <v>30</v>
      </c>
      <c r="K60" t="b">
        <v>1</v>
      </c>
    </row>
    <row r="61" spans="1:11">
      <c r="A61" s="26" t="s">
        <v>57</v>
      </c>
      <c r="B61" s="26">
        <v>333300</v>
      </c>
      <c r="C61" s="27">
        <v>315</v>
      </c>
      <c r="D61" s="26">
        <v>50</v>
      </c>
      <c r="E61" s="28" t="str">
        <f t="shared" si="7"/>
        <v>JULY 2021</v>
      </c>
      <c r="F61" s="26" t="str" cm="1">
        <f t="array" ref="F61:G61">_xlfn.TEXTSPLIT(E61," ")</f>
        <v>JULY</v>
      </c>
      <c r="G61" s="26" t="str">
        <v>2021</v>
      </c>
      <c r="H61" s="26">
        <f t="shared" si="1"/>
        <v>157.5</v>
      </c>
      <c r="I61" s="26">
        <f t="shared" si="2"/>
        <v>110.25</v>
      </c>
      <c r="J61" s="26">
        <f t="shared" si="3"/>
        <v>110</v>
      </c>
      <c r="K61" t="b">
        <v>1</v>
      </c>
    </row>
    <row r="62" spans="1:11">
      <c r="A62" t="s">
        <v>58</v>
      </c>
      <c r="B62">
        <v>289070</v>
      </c>
      <c r="C62" s="2">
        <v>1600</v>
      </c>
      <c r="D62">
        <v>85</v>
      </c>
      <c r="E62" s="1" t="str">
        <f t="shared" ref="E62:E73" si="8" xml:space="preserve"> "JUNE 2021"</f>
        <v>JUNE 2021</v>
      </c>
      <c r="F62" t="str" cm="1">
        <f t="array" ref="F62:G62">_xlfn.TEXTSPLIT(E62," ")</f>
        <v>JUNE</v>
      </c>
      <c r="G62" t="str">
        <v>2021</v>
      </c>
      <c r="H62">
        <f t="shared" si="1"/>
        <v>240</v>
      </c>
      <c r="I62">
        <f t="shared" si="2"/>
        <v>168</v>
      </c>
      <c r="J62">
        <f t="shared" si="3"/>
        <v>160</v>
      </c>
      <c r="K62" t="b">
        <v>1</v>
      </c>
    </row>
    <row r="63" spans="1:11">
      <c r="A63" t="s">
        <v>59</v>
      </c>
      <c r="B63">
        <v>859570</v>
      </c>
      <c r="C63" s="2">
        <v>289</v>
      </c>
      <c r="D63">
        <v>75</v>
      </c>
      <c r="E63" s="1" t="str">
        <f t="shared" si="8"/>
        <v>JUNE 2021</v>
      </c>
      <c r="F63" t="str" cm="1">
        <f t="array" ref="F63:G63">_xlfn.TEXTSPLIT(E63," ")</f>
        <v>JUNE</v>
      </c>
      <c r="G63" t="str">
        <v>2021</v>
      </c>
      <c r="H63">
        <f t="shared" si="1"/>
        <v>72.25</v>
      </c>
      <c r="I63">
        <f t="shared" si="2"/>
        <v>50.574999999999996</v>
      </c>
      <c r="J63">
        <f t="shared" si="3"/>
        <v>50</v>
      </c>
      <c r="K63" t="b">
        <v>1</v>
      </c>
    </row>
    <row r="64" spans="1:11">
      <c r="A64" t="s">
        <v>60</v>
      </c>
      <c r="B64">
        <v>7800</v>
      </c>
      <c r="C64" s="2">
        <v>289</v>
      </c>
      <c r="D64">
        <v>66</v>
      </c>
      <c r="E64" s="1" t="str">
        <f t="shared" si="8"/>
        <v>JUNE 2021</v>
      </c>
      <c r="F64" t="str" cm="1">
        <f t="array" ref="F64:G64">_xlfn.TEXTSPLIT(E64," ")</f>
        <v>JUNE</v>
      </c>
      <c r="G64" t="str">
        <v>2021</v>
      </c>
      <c r="H64">
        <f t="shared" si="1"/>
        <v>98.26</v>
      </c>
      <c r="I64">
        <f t="shared" si="2"/>
        <v>68.781999999999996</v>
      </c>
      <c r="J64">
        <f t="shared" si="3"/>
        <v>60</v>
      </c>
      <c r="K64" t="b">
        <v>1</v>
      </c>
    </row>
    <row r="65" spans="1:11">
      <c r="A65" t="s">
        <v>61</v>
      </c>
      <c r="B65">
        <v>1186040</v>
      </c>
      <c r="C65" s="2">
        <v>106</v>
      </c>
      <c r="D65">
        <v>0</v>
      </c>
      <c r="E65" s="1" t="str">
        <f t="shared" si="8"/>
        <v>JUNE 2021</v>
      </c>
      <c r="F65" t="str" cm="1">
        <f t="array" ref="F65:G65">_xlfn.TEXTSPLIT(E65," ")</f>
        <v>JUNE</v>
      </c>
      <c r="G65" t="str">
        <v>2021</v>
      </c>
      <c r="H65">
        <f t="shared" si="1"/>
        <v>106</v>
      </c>
      <c r="I65">
        <f t="shared" si="2"/>
        <v>74.199999999999989</v>
      </c>
      <c r="J65">
        <f t="shared" si="3"/>
        <v>70</v>
      </c>
      <c r="K65" t="b">
        <v>1</v>
      </c>
    </row>
    <row r="66" spans="1:11">
      <c r="A66" t="s">
        <v>62</v>
      </c>
      <c r="B66">
        <v>1154810</v>
      </c>
      <c r="C66" s="2">
        <v>600</v>
      </c>
      <c r="D66">
        <v>75</v>
      </c>
      <c r="E66" s="1" t="str">
        <f t="shared" si="8"/>
        <v>JUNE 2021</v>
      </c>
      <c r="F66" t="str" cm="1">
        <f t="array" ref="F66:G66">_xlfn.TEXTSPLIT(E66," ")</f>
        <v>JUNE</v>
      </c>
      <c r="G66" t="str">
        <v>2021</v>
      </c>
      <c r="H66">
        <f t="shared" ref="H66:H129" si="9">C66*(IF(D66=0,100,(100-D66))/100)</f>
        <v>150</v>
      </c>
      <c r="I66">
        <f t="shared" ref="I66:I129" si="10">H66*$O$14</f>
        <v>105</v>
      </c>
      <c r="J66">
        <f t="shared" ref="J66:J129" si="11">ROUNDDOWN(I66/10,0)*10</f>
        <v>100</v>
      </c>
      <c r="K66" t="b">
        <v>1</v>
      </c>
    </row>
    <row r="67" spans="1:11">
      <c r="A67" t="s">
        <v>63</v>
      </c>
      <c r="B67">
        <v>975510</v>
      </c>
      <c r="C67" s="2">
        <v>289</v>
      </c>
      <c r="D67">
        <v>50</v>
      </c>
      <c r="E67" s="1" t="str">
        <f t="shared" si="8"/>
        <v>JUNE 2021</v>
      </c>
      <c r="F67" t="str" cm="1">
        <f t="array" ref="F67:G67">_xlfn.TEXTSPLIT(E67," ")</f>
        <v>JUNE</v>
      </c>
      <c r="G67" t="str">
        <v>2021</v>
      </c>
      <c r="H67">
        <f t="shared" si="9"/>
        <v>144.5</v>
      </c>
      <c r="I67">
        <f t="shared" si="10"/>
        <v>101.14999999999999</v>
      </c>
      <c r="J67">
        <f t="shared" si="11"/>
        <v>100</v>
      </c>
      <c r="K67" t="b">
        <v>1</v>
      </c>
    </row>
    <row r="68" spans="1:11">
      <c r="A68" t="s">
        <v>218</v>
      </c>
      <c r="B68">
        <v>1302050</v>
      </c>
      <c r="C68" s="2">
        <v>239</v>
      </c>
      <c r="D68">
        <v>55</v>
      </c>
      <c r="E68" s="1" t="str">
        <f t="shared" si="8"/>
        <v>JUNE 2021</v>
      </c>
      <c r="F68" t="str" cm="1">
        <f t="array" ref="F68:G68">_xlfn.TEXTSPLIT(E68," ")</f>
        <v>JUNE</v>
      </c>
      <c r="G68" t="str">
        <v>2021</v>
      </c>
      <c r="H68">
        <f t="shared" si="9"/>
        <v>107.55</v>
      </c>
      <c r="I68">
        <f t="shared" si="10"/>
        <v>75.284999999999997</v>
      </c>
      <c r="J68">
        <f t="shared" si="11"/>
        <v>70</v>
      </c>
      <c r="K68" t="b">
        <v>1</v>
      </c>
    </row>
    <row r="69" spans="1:11">
      <c r="A69" t="s">
        <v>64</v>
      </c>
      <c r="B69">
        <v>671510</v>
      </c>
      <c r="C69" s="2">
        <v>319</v>
      </c>
      <c r="D69">
        <v>75</v>
      </c>
      <c r="E69" s="1" t="str">
        <f t="shared" si="8"/>
        <v>JUNE 2021</v>
      </c>
      <c r="F69" t="str" cm="1">
        <f t="array" ref="F69:G69">_xlfn.TEXTSPLIT(E69," ")</f>
        <v>JUNE</v>
      </c>
      <c r="G69" t="str">
        <v>2021</v>
      </c>
      <c r="H69">
        <f t="shared" si="9"/>
        <v>79.75</v>
      </c>
      <c r="I69">
        <f t="shared" si="10"/>
        <v>55.824999999999996</v>
      </c>
      <c r="J69">
        <f t="shared" si="11"/>
        <v>50</v>
      </c>
      <c r="K69" t="b">
        <v>1</v>
      </c>
    </row>
    <row r="70" spans="1:11">
      <c r="A70" t="s">
        <v>65</v>
      </c>
      <c r="B70">
        <v>854940</v>
      </c>
      <c r="C70" s="2">
        <v>289</v>
      </c>
      <c r="D70">
        <v>50</v>
      </c>
      <c r="E70" s="1" t="str">
        <f t="shared" si="8"/>
        <v>JUNE 2021</v>
      </c>
      <c r="F70" t="str" cm="1">
        <f t="array" ref="F70:G70">_xlfn.TEXTSPLIT(E70," ")</f>
        <v>JUNE</v>
      </c>
      <c r="G70" t="str">
        <v>2021</v>
      </c>
      <c r="H70">
        <f t="shared" si="9"/>
        <v>144.5</v>
      </c>
      <c r="I70">
        <f t="shared" si="10"/>
        <v>101.14999999999999</v>
      </c>
      <c r="J70">
        <f t="shared" si="11"/>
        <v>100</v>
      </c>
      <c r="K70" t="b">
        <v>1</v>
      </c>
    </row>
    <row r="71" spans="1:11">
      <c r="A71" t="s">
        <v>66</v>
      </c>
      <c r="B71">
        <v>1037910</v>
      </c>
      <c r="C71" s="2">
        <v>189</v>
      </c>
      <c r="D71">
        <v>75</v>
      </c>
      <c r="E71" s="1" t="str">
        <f t="shared" si="8"/>
        <v>JUNE 2021</v>
      </c>
      <c r="F71" t="str" cm="1">
        <f t="array" ref="F71:G71">_xlfn.TEXTSPLIT(E71," ")</f>
        <v>JUNE</v>
      </c>
      <c r="G71" t="str">
        <v>2021</v>
      </c>
      <c r="H71">
        <f t="shared" si="9"/>
        <v>47.25</v>
      </c>
      <c r="I71">
        <f t="shared" si="10"/>
        <v>33.074999999999996</v>
      </c>
      <c r="J71">
        <f t="shared" si="11"/>
        <v>30</v>
      </c>
      <c r="K71" t="b">
        <v>1</v>
      </c>
    </row>
    <row r="72" spans="1:11">
      <c r="A72" t="s">
        <v>67</v>
      </c>
      <c r="B72">
        <v>975950</v>
      </c>
      <c r="C72" s="2">
        <v>289</v>
      </c>
      <c r="D72">
        <v>75</v>
      </c>
      <c r="E72" s="1" t="str">
        <f t="shared" si="8"/>
        <v>JUNE 2021</v>
      </c>
      <c r="F72" t="str" cm="1">
        <f t="array" ref="F72:G72">_xlfn.TEXTSPLIT(E72," ")</f>
        <v>JUNE</v>
      </c>
      <c r="G72" t="str">
        <v>2021</v>
      </c>
      <c r="H72">
        <f t="shared" si="9"/>
        <v>72.25</v>
      </c>
      <c r="I72">
        <f t="shared" si="10"/>
        <v>50.574999999999996</v>
      </c>
      <c r="J72">
        <f t="shared" si="11"/>
        <v>50</v>
      </c>
      <c r="K72" t="b">
        <v>1</v>
      </c>
    </row>
    <row r="73" spans="1:11">
      <c r="A73" s="26" t="s">
        <v>68</v>
      </c>
      <c r="B73" s="26">
        <v>979310</v>
      </c>
      <c r="C73" s="27">
        <v>249</v>
      </c>
      <c r="D73" s="26">
        <v>50</v>
      </c>
      <c r="E73" s="28" t="str">
        <f t="shared" si="8"/>
        <v>JUNE 2021</v>
      </c>
      <c r="F73" s="26" t="str" cm="1">
        <f t="array" ref="F73:G73">_xlfn.TEXTSPLIT(E73," ")</f>
        <v>JUNE</v>
      </c>
      <c r="G73" s="26" t="str">
        <v>2021</v>
      </c>
      <c r="H73" s="26">
        <f t="shared" si="9"/>
        <v>124.5</v>
      </c>
      <c r="I73" s="26">
        <f t="shared" si="10"/>
        <v>87.149999999999991</v>
      </c>
      <c r="J73" s="26">
        <f t="shared" si="11"/>
        <v>80</v>
      </c>
      <c r="K73" t="b">
        <v>1</v>
      </c>
    </row>
    <row r="74" spans="1:11">
      <c r="A74" t="s">
        <v>69</v>
      </c>
      <c r="B74">
        <v>412020</v>
      </c>
      <c r="C74" s="2">
        <v>795</v>
      </c>
      <c r="D74">
        <v>67</v>
      </c>
      <c r="E74" s="1" t="str">
        <f t="shared" ref="E74:E85" si="12">"MAY 2021"</f>
        <v>MAY 2021</v>
      </c>
      <c r="F74" t="str" cm="1">
        <f t="array" ref="F74:G74">_xlfn.TEXTSPLIT(E74," ")</f>
        <v>MAY</v>
      </c>
      <c r="G74" t="str">
        <v>2021</v>
      </c>
      <c r="H74">
        <f t="shared" si="9"/>
        <v>262.35000000000002</v>
      </c>
      <c r="I74">
        <f t="shared" si="10"/>
        <v>183.64500000000001</v>
      </c>
      <c r="J74">
        <f t="shared" si="11"/>
        <v>180</v>
      </c>
      <c r="K74" t="b">
        <v>1</v>
      </c>
    </row>
    <row r="75" spans="1:11">
      <c r="A75" t="s">
        <v>70</v>
      </c>
      <c r="B75">
        <v>710920</v>
      </c>
      <c r="C75" s="2">
        <v>559</v>
      </c>
      <c r="D75">
        <v>75</v>
      </c>
      <c r="E75" s="1" t="str">
        <f t="shared" si="12"/>
        <v>MAY 2021</v>
      </c>
      <c r="F75" t="str" cm="1">
        <f t="array" ref="F75:G75">_xlfn.TEXTSPLIT(E75," ")</f>
        <v>MAY</v>
      </c>
      <c r="G75" t="str">
        <v>2021</v>
      </c>
      <c r="H75">
        <f t="shared" si="9"/>
        <v>139.75</v>
      </c>
      <c r="I75">
        <f t="shared" si="10"/>
        <v>97.824999999999989</v>
      </c>
      <c r="J75">
        <f t="shared" si="11"/>
        <v>90</v>
      </c>
      <c r="K75" t="b">
        <v>1</v>
      </c>
    </row>
    <row r="76" spans="1:11">
      <c r="A76" t="s">
        <v>71</v>
      </c>
      <c r="B76">
        <v>628670</v>
      </c>
      <c r="C76" s="2">
        <v>419</v>
      </c>
      <c r="D76">
        <v>75</v>
      </c>
      <c r="E76" s="1" t="str">
        <f t="shared" si="12"/>
        <v>MAY 2021</v>
      </c>
      <c r="F76" t="str" cm="1">
        <f t="array" ref="F76:G76">_xlfn.TEXTSPLIT(E76," ")</f>
        <v>MAY</v>
      </c>
      <c r="G76" t="str">
        <v>2021</v>
      </c>
      <c r="H76">
        <f t="shared" si="9"/>
        <v>104.75</v>
      </c>
      <c r="I76">
        <f t="shared" si="10"/>
        <v>73.324999999999989</v>
      </c>
      <c r="J76">
        <f t="shared" si="11"/>
        <v>70</v>
      </c>
      <c r="K76" t="b">
        <v>1</v>
      </c>
    </row>
    <row r="77" spans="1:11">
      <c r="A77" t="s">
        <v>72</v>
      </c>
      <c r="B77">
        <v>1000030</v>
      </c>
      <c r="C77" s="2">
        <v>289</v>
      </c>
      <c r="D77">
        <v>60</v>
      </c>
      <c r="E77" s="1" t="str">
        <f t="shared" si="12"/>
        <v>MAY 2021</v>
      </c>
      <c r="F77" t="str" cm="1">
        <f t="array" ref="F77:G77">_xlfn.TEXTSPLIT(E77," ")</f>
        <v>MAY</v>
      </c>
      <c r="G77" t="str">
        <v>2021</v>
      </c>
      <c r="H77">
        <f t="shared" si="9"/>
        <v>115.60000000000001</v>
      </c>
      <c r="I77">
        <f t="shared" si="10"/>
        <v>80.92</v>
      </c>
      <c r="J77">
        <f t="shared" si="11"/>
        <v>80</v>
      </c>
      <c r="K77" t="b">
        <v>1</v>
      </c>
    </row>
    <row r="78" spans="1:11">
      <c r="A78" t="s">
        <v>73</v>
      </c>
      <c r="B78">
        <v>792710</v>
      </c>
      <c r="C78" s="2">
        <v>289</v>
      </c>
      <c r="D78">
        <v>50</v>
      </c>
      <c r="E78" s="1" t="str">
        <f t="shared" si="12"/>
        <v>MAY 2021</v>
      </c>
      <c r="F78" t="str" cm="1">
        <f t="array" ref="F78:G78">_xlfn.TEXTSPLIT(E78," ")</f>
        <v>MAY</v>
      </c>
      <c r="G78" t="str">
        <v>2021</v>
      </c>
      <c r="H78">
        <f t="shared" si="9"/>
        <v>144.5</v>
      </c>
      <c r="I78">
        <f t="shared" si="10"/>
        <v>101.14999999999999</v>
      </c>
      <c r="J78">
        <f t="shared" si="11"/>
        <v>100</v>
      </c>
      <c r="K78" t="b">
        <v>1</v>
      </c>
    </row>
    <row r="79" spans="1:11">
      <c r="A79" t="s">
        <v>74</v>
      </c>
      <c r="B79">
        <v>465200</v>
      </c>
      <c r="C79" s="2">
        <v>86.7</v>
      </c>
      <c r="D79">
        <v>0</v>
      </c>
      <c r="E79" s="1" t="str">
        <f t="shared" si="12"/>
        <v>MAY 2021</v>
      </c>
      <c r="F79" t="str" cm="1">
        <f t="array" ref="F79:G79">_xlfn.TEXTSPLIT(E79," ")</f>
        <v>MAY</v>
      </c>
      <c r="G79" t="str">
        <v>2021</v>
      </c>
      <c r="H79">
        <f t="shared" si="9"/>
        <v>86.7</v>
      </c>
      <c r="I79">
        <f t="shared" si="10"/>
        <v>60.69</v>
      </c>
      <c r="J79">
        <f t="shared" si="11"/>
        <v>60</v>
      </c>
      <c r="K79" t="b">
        <v>1</v>
      </c>
    </row>
    <row r="80" spans="1:11">
      <c r="A80" t="s">
        <v>75</v>
      </c>
      <c r="B80">
        <v>976700</v>
      </c>
      <c r="C80" s="2">
        <v>189</v>
      </c>
      <c r="D80">
        <v>75</v>
      </c>
      <c r="E80" s="1" t="str">
        <f t="shared" si="12"/>
        <v>MAY 2021</v>
      </c>
      <c r="F80" t="str" cm="1">
        <f t="array" ref="F80:G80">_xlfn.TEXTSPLIT(E80," ")</f>
        <v>MAY</v>
      </c>
      <c r="G80" t="str">
        <v>2021</v>
      </c>
      <c r="H80">
        <f t="shared" si="9"/>
        <v>47.25</v>
      </c>
      <c r="I80">
        <f t="shared" si="10"/>
        <v>33.074999999999996</v>
      </c>
      <c r="J80">
        <f t="shared" si="11"/>
        <v>30</v>
      </c>
      <c r="K80" t="b">
        <v>1</v>
      </c>
    </row>
    <row r="81" spans="1:11">
      <c r="A81" t="s">
        <v>76</v>
      </c>
      <c r="B81">
        <v>1331910</v>
      </c>
      <c r="C81" s="2">
        <v>289</v>
      </c>
      <c r="D81">
        <v>75</v>
      </c>
      <c r="E81" s="1" t="str">
        <f t="shared" si="12"/>
        <v>MAY 2021</v>
      </c>
      <c r="F81" t="str" cm="1">
        <f t="array" ref="F81:G81">_xlfn.TEXTSPLIT(E81," ")</f>
        <v>MAY</v>
      </c>
      <c r="G81" t="str">
        <v>2021</v>
      </c>
      <c r="H81">
        <f t="shared" si="9"/>
        <v>72.25</v>
      </c>
      <c r="I81">
        <f t="shared" si="10"/>
        <v>50.574999999999996</v>
      </c>
      <c r="J81">
        <f t="shared" si="11"/>
        <v>50</v>
      </c>
      <c r="K81" t="b">
        <v>1</v>
      </c>
    </row>
    <row r="82" spans="1:11">
      <c r="A82" t="s">
        <v>77</v>
      </c>
      <c r="B82">
        <v>941570</v>
      </c>
      <c r="C82" s="2">
        <v>73.8</v>
      </c>
      <c r="D82">
        <v>0</v>
      </c>
      <c r="E82" s="1" t="str">
        <f t="shared" si="12"/>
        <v>MAY 2021</v>
      </c>
      <c r="F82" t="str" cm="1">
        <f t="array" ref="F82:G82">_xlfn.TEXTSPLIT(E82," ")</f>
        <v>MAY</v>
      </c>
      <c r="G82" t="str">
        <v>2021</v>
      </c>
      <c r="H82">
        <f t="shared" si="9"/>
        <v>73.8</v>
      </c>
      <c r="I82">
        <f t="shared" si="10"/>
        <v>51.66</v>
      </c>
      <c r="J82">
        <f t="shared" si="11"/>
        <v>50</v>
      </c>
      <c r="K82" t="b">
        <v>1</v>
      </c>
    </row>
    <row r="83" spans="1:11">
      <c r="A83" t="s">
        <v>78</v>
      </c>
      <c r="B83">
        <v>760810</v>
      </c>
      <c r="C83" s="2">
        <v>239</v>
      </c>
      <c r="D83">
        <v>45</v>
      </c>
      <c r="E83" s="1" t="str">
        <f t="shared" si="12"/>
        <v>MAY 2021</v>
      </c>
      <c r="F83" t="str" cm="1">
        <f t="array" ref="F83:G83">_xlfn.TEXTSPLIT(E83," ")</f>
        <v>MAY</v>
      </c>
      <c r="G83" t="str">
        <v>2021</v>
      </c>
      <c r="H83">
        <f t="shared" si="9"/>
        <v>131.45000000000002</v>
      </c>
      <c r="I83">
        <f t="shared" si="10"/>
        <v>92.015000000000001</v>
      </c>
      <c r="J83">
        <f t="shared" si="11"/>
        <v>90</v>
      </c>
      <c r="K83" t="b">
        <v>1</v>
      </c>
    </row>
    <row r="84" spans="1:11">
      <c r="A84" t="s">
        <v>79</v>
      </c>
      <c r="B84">
        <v>904360</v>
      </c>
      <c r="C84" s="2">
        <v>289</v>
      </c>
      <c r="D84">
        <v>75</v>
      </c>
      <c r="E84" s="1" t="str">
        <f t="shared" si="12"/>
        <v>MAY 2021</v>
      </c>
      <c r="F84" t="str" cm="1">
        <f t="array" ref="F84:G84">_xlfn.TEXTSPLIT(E84," ")</f>
        <v>MAY</v>
      </c>
      <c r="G84" t="str">
        <v>2021</v>
      </c>
      <c r="H84">
        <f t="shared" si="9"/>
        <v>72.25</v>
      </c>
      <c r="I84">
        <f t="shared" si="10"/>
        <v>50.574999999999996</v>
      </c>
      <c r="J84">
        <f t="shared" si="11"/>
        <v>50</v>
      </c>
      <c r="K84" t="b">
        <v>1</v>
      </c>
    </row>
    <row r="85" spans="1:11">
      <c r="A85" t="s">
        <v>80</v>
      </c>
      <c r="B85">
        <v>1063310</v>
      </c>
      <c r="C85" s="2">
        <v>369</v>
      </c>
      <c r="D85">
        <v>70</v>
      </c>
      <c r="E85" s="1" t="str">
        <f t="shared" si="12"/>
        <v>MAY 2021</v>
      </c>
      <c r="F85" t="str" cm="1">
        <f t="array" ref="F85:G85">_xlfn.TEXTSPLIT(E85," ")</f>
        <v>MAY</v>
      </c>
      <c r="G85" t="str">
        <v>2021</v>
      </c>
      <c r="H85">
        <f t="shared" si="9"/>
        <v>110.7</v>
      </c>
      <c r="I85">
        <f t="shared" si="10"/>
        <v>77.489999999999995</v>
      </c>
      <c r="J85">
        <f t="shared" si="11"/>
        <v>70</v>
      </c>
      <c r="K85" t="b">
        <v>1</v>
      </c>
    </row>
    <row r="86" spans="1:11">
      <c r="A86" t="s">
        <v>81</v>
      </c>
      <c r="B86">
        <v>634180</v>
      </c>
      <c r="C86" s="2">
        <v>1190</v>
      </c>
      <c r="D86">
        <v>75</v>
      </c>
      <c r="E86" s="1" t="str">
        <f t="shared" ref="E86:E97" si="13">"MARCH 2021"</f>
        <v>MARCH 2021</v>
      </c>
      <c r="F86" t="str" cm="1">
        <f t="array" ref="F86:G86">_xlfn.TEXTSPLIT(E86," ")</f>
        <v>MARCH</v>
      </c>
      <c r="G86" t="str">
        <v>2021</v>
      </c>
      <c r="H86">
        <f t="shared" si="9"/>
        <v>297.5</v>
      </c>
      <c r="I86">
        <f t="shared" si="10"/>
        <v>208.25</v>
      </c>
      <c r="J86">
        <f t="shared" si="11"/>
        <v>200</v>
      </c>
      <c r="K86" t="b">
        <v>1</v>
      </c>
    </row>
    <row r="87" spans="1:11">
      <c r="A87" t="s">
        <v>82</v>
      </c>
      <c r="B87">
        <v>882100</v>
      </c>
      <c r="C87" s="2">
        <v>450</v>
      </c>
      <c r="D87">
        <v>75</v>
      </c>
      <c r="E87" s="1" t="str">
        <f t="shared" si="13"/>
        <v>MARCH 2021</v>
      </c>
      <c r="F87" t="str" cm="1">
        <f t="array" ref="F87:G87">_xlfn.TEXTSPLIT(E87," ")</f>
        <v>MARCH</v>
      </c>
      <c r="G87" t="str">
        <v>2021</v>
      </c>
      <c r="H87">
        <f t="shared" si="9"/>
        <v>112.5</v>
      </c>
      <c r="I87">
        <f t="shared" si="10"/>
        <v>78.75</v>
      </c>
      <c r="J87">
        <f t="shared" si="11"/>
        <v>70</v>
      </c>
      <c r="K87" t="b">
        <v>1</v>
      </c>
    </row>
    <row r="88" spans="1:11">
      <c r="A88" t="s">
        <v>83</v>
      </c>
      <c r="B88">
        <v>411300</v>
      </c>
      <c r="C88" s="2">
        <v>529</v>
      </c>
      <c r="D88">
        <v>75</v>
      </c>
      <c r="E88" s="1" t="str">
        <f t="shared" si="13"/>
        <v>MARCH 2021</v>
      </c>
      <c r="F88" t="str" cm="1">
        <f t="array" ref="F88:G88">_xlfn.TEXTSPLIT(E88," ")</f>
        <v>MARCH</v>
      </c>
      <c r="G88" t="str">
        <v>2021</v>
      </c>
      <c r="H88">
        <f t="shared" si="9"/>
        <v>132.25</v>
      </c>
      <c r="I88">
        <f t="shared" si="10"/>
        <v>92.574999999999989</v>
      </c>
      <c r="J88">
        <f t="shared" si="11"/>
        <v>90</v>
      </c>
      <c r="K88" t="b">
        <v>1</v>
      </c>
    </row>
    <row r="89" spans="1:11">
      <c r="A89" t="s">
        <v>84</v>
      </c>
      <c r="B89">
        <v>701160</v>
      </c>
      <c r="C89" s="2">
        <v>289</v>
      </c>
      <c r="D89">
        <v>75</v>
      </c>
      <c r="E89" s="1" t="str">
        <f t="shared" si="13"/>
        <v>MARCH 2021</v>
      </c>
      <c r="F89" t="str" cm="1">
        <f t="array" ref="F89:G89">_xlfn.TEXTSPLIT(E89," ")</f>
        <v>MARCH</v>
      </c>
      <c r="G89" t="str">
        <v>2021</v>
      </c>
      <c r="H89">
        <f t="shared" si="9"/>
        <v>72.25</v>
      </c>
      <c r="I89">
        <f t="shared" si="10"/>
        <v>50.574999999999996</v>
      </c>
      <c r="J89">
        <f t="shared" si="11"/>
        <v>50</v>
      </c>
      <c r="K89" t="b">
        <v>1</v>
      </c>
    </row>
    <row r="90" spans="1:11">
      <c r="A90" t="s">
        <v>85</v>
      </c>
      <c r="B90">
        <v>1142100</v>
      </c>
      <c r="C90" s="2">
        <v>969</v>
      </c>
      <c r="D90">
        <v>60</v>
      </c>
      <c r="E90" s="1" t="str">
        <f t="shared" si="13"/>
        <v>MARCH 2021</v>
      </c>
      <c r="F90" t="str" cm="1">
        <f t="array" ref="F90:G90">_xlfn.TEXTSPLIT(E90," ")</f>
        <v>MARCH</v>
      </c>
      <c r="G90" t="str">
        <v>2021</v>
      </c>
      <c r="H90">
        <f t="shared" si="9"/>
        <v>387.6</v>
      </c>
      <c r="I90">
        <f t="shared" si="10"/>
        <v>271.32</v>
      </c>
      <c r="J90">
        <f t="shared" si="11"/>
        <v>270</v>
      </c>
      <c r="K90" t="b">
        <v>1</v>
      </c>
    </row>
    <row r="91" spans="1:11">
      <c r="A91" t="s">
        <v>86</v>
      </c>
      <c r="B91">
        <v>609920</v>
      </c>
      <c r="C91" s="2">
        <v>289</v>
      </c>
      <c r="D91">
        <v>80</v>
      </c>
      <c r="E91" s="1" t="str">
        <f t="shared" si="13"/>
        <v>MARCH 2021</v>
      </c>
      <c r="F91" t="str" cm="1">
        <f t="array" ref="F91:G91">_xlfn.TEXTSPLIT(E91," ")</f>
        <v>MARCH</v>
      </c>
      <c r="G91" t="str">
        <v>2021</v>
      </c>
      <c r="H91">
        <f t="shared" si="9"/>
        <v>57.800000000000004</v>
      </c>
      <c r="I91">
        <f t="shared" si="10"/>
        <v>40.46</v>
      </c>
      <c r="J91">
        <f t="shared" si="11"/>
        <v>40</v>
      </c>
      <c r="K91" t="b">
        <v>1</v>
      </c>
    </row>
    <row r="92" spans="1:11">
      <c r="A92" t="s">
        <v>87</v>
      </c>
      <c r="B92">
        <v>1013310</v>
      </c>
      <c r="C92" s="2">
        <v>319</v>
      </c>
      <c r="D92">
        <v>80</v>
      </c>
      <c r="E92" s="1" t="str">
        <f t="shared" si="13"/>
        <v>MARCH 2021</v>
      </c>
      <c r="F92" t="str" cm="1">
        <f t="array" ref="F92:G92">_xlfn.TEXTSPLIT(E92," ")</f>
        <v>MARCH</v>
      </c>
      <c r="G92" t="str">
        <v>2021</v>
      </c>
      <c r="H92">
        <f t="shared" si="9"/>
        <v>63.800000000000004</v>
      </c>
      <c r="I92">
        <f t="shared" si="10"/>
        <v>44.660000000000004</v>
      </c>
      <c r="J92">
        <f t="shared" si="11"/>
        <v>40</v>
      </c>
      <c r="K92" t="b">
        <v>1</v>
      </c>
    </row>
    <row r="93" spans="1:11">
      <c r="A93" t="s">
        <v>88</v>
      </c>
      <c r="B93">
        <v>1130410</v>
      </c>
      <c r="C93" s="2">
        <v>239</v>
      </c>
      <c r="D93">
        <v>75</v>
      </c>
      <c r="E93" s="1" t="str">
        <f t="shared" si="13"/>
        <v>MARCH 2021</v>
      </c>
      <c r="F93" t="str" cm="1">
        <f t="array" ref="F93:G93">_xlfn.TEXTSPLIT(E93," ")</f>
        <v>MARCH</v>
      </c>
      <c r="G93" t="str">
        <v>2021</v>
      </c>
      <c r="H93">
        <f t="shared" si="9"/>
        <v>59.75</v>
      </c>
      <c r="I93">
        <f t="shared" si="10"/>
        <v>41.824999999999996</v>
      </c>
      <c r="J93">
        <f t="shared" si="11"/>
        <v>40</v>
      </c>
      <c r="K93" t="b">
        <v>1</v>
      </c>
    </row>
    <row r="94" spans="1:11">
      <c r="A94" t="s">
        <v>89</v>
      </c>
      <c r="B94">
        <v>1144030</v>
      </c>
      <c r="C94" s="2">
        <v>209</v>
      </c>
      <c r="D94">
        <v>80</v>
      </c>
      <c r="E94" s="1" t="str">
        <f t="shared" si="13"/>
        <v>MARCH 2021</v>
      </c>
      <c r="F94" t="str" cm="1">
        <f t="array" ref="F94:G94">_xlfn.TEXTSPLIT(E94," ")</f>
        <v>MARCH</v>
      </c>
      <c r="G94" t="str">
        <v>2021</v>
      </c>
      <c r="H94">
        <f t="shared" si="9"/>
        <v>41.800000000000004</v>
      </c>
      <c r="I94">
        <f t="shared" si="10"/>
        <v>29.26</v>
      </c>
      <c r="J94">
        <f t="shared" si="11"/>
        <v>20</v>
      </c>
      <c r="K94" t="b">
        <v>1</v>
      </c>
    </row>
    <row r="95" spans="1:11">
      <c r="A95" t="s">
        <v>90</v>
      </c>
      <c r="B95">
        <v>431940</v>
      </c>
      <c r="C95" s="2">
        <v>239</v>
      </c>
      <c r="D95">
        <v>50</v>
      </c>
      <c r="E95" s="1" t="str">
        <f t="shared" si="13"/>
        <v>MARCH 2021</v>
      </c>
      <c r="F95" t="str" cm="1">
        <f t="array" ref="F95:G95">_xlfn.TEXTSPLIT(E95," ")</f>
        <v>MARCH</v>
      </c>
      <c r="G95" t="str">
        <v>2021</v>
      </c>
      <c r="H95">
        <f t="shared" si="9"/>
        <v>119.5</v>
      </c>
      <c r="I95">
        <f t="shared" si="10"/>
        <v>83.649999999999991</v>
      </c>
      <c r="J95">
        <f t="shared" si="11"/>
        <v>80</v>
      </c>
      <c r="K95" t="b">
        <v>1</v>
      </c>
    </row>
    <row r="96" spans="1:11">
      <c r="A96" t="s">
        <v>91</v>
      </c>
      <c r="B96">
        <v>598780</v>
      </c>
      <c r="C96" s="2">
        <v>21.25</v>
      </c>
      <c r="D96">
        <v>0</v>
      </c>
      <c r="E96" s="1" t="str">
        <f t="shared" si="13"/>
        <v>MARCH 2021</v>
      </c>
      <c r="F96" t="str" cm="1">
        <f t="array" ref="F96:G96">_xlfn.TEXTSPLIT(E96," ")</f>
        <v>MARCH</v>
      </c>
      <c r="G96" t="str">
        <v>2021</v>
      </c>
      <c r="H96">
        <f t="shared" si="9"/>
        <v>21.25</v>
      </c>
      <c r="I96">
        <f t="shared" si="10"/>
        <v>14.874999999999998</v>
      </c>
      <c r="J96">
        <f t="shared" si="11"/>
        <v>10</v>
      </c>
      <c r="K96" t="b">
        <v>1</v>
      </c>
    </row>
    <row r="97" spans="1:11">
      <c r="A97" t="s">
        <v>92</v>
      </c>
      <c r="B97">
        <v>1210150</v>
      </c>
      <c r="C97" s="2">
        <v>450</v>
      </c>
      <c r="D97">
        <v>75</v>
      </c>
      <c r="E97" s="1" t="str">
        <f t="shared" si="13"/>
        <v>MARCH 2021</v>
      </c>
      <c r="F97" t="str" cm="1">
        <f t="array" ref="F97:G97">_xlfn.TEXTSPLIT(E97," ")</f>
        <v>MARCH</v>
      </c>
      <c r="G97" t="str">
        <v>2021</v>
      </c>
      <c r="H97">
        <f t="shared" si="9"/>
        <v>112.5</v>
      </c>
      <c r="I97">
        <f t="shared" si="10"/>
        <v>78.75</v>
      </c>
      <c r="J97">
        <f t="shared" si="11"/>
        <v>70</v>
      </c>
      <c r="K97" t="b">
        <v>1</v>
      </c>
    </row>
    <row r="98" spans="1:11">
      <c r="A98" t="s">
        <v>93</v>
      </c>
      <c r="B98">
        <v>794260</v>
      </c>
      <c r="C98" s="2">
        <v>999</v>
      </c>
      <c r="D98">
        <v>75</v>
      </c>
      <c r="E98" s="1" t="str">
        <f t="shared" ref="E98:E107" si="14">"FEBRUARY 2021"</f>
        <v>FEBRUARY 2021</v>
      </c>
      <c r="F98" t="str" cm="1">
        <f t="array" ref="F98:G98">_xlfn.TEXTSPLIT(E98," ")</f>
        <v>FEBRUARY</v>
      </c>
      <c r="G98" t="str">
        <v>2021</v>
      </c>
      <c r="H98">
        <f t="shared" si="9"/>
        <v>249.75</v>
      </c>
      <c r="I98">
        <f t="shared" si="10"/>
        <v>174.82499999999999</v>
      </c>
      <c r="J98">
        <f t="shared" si="11"/>
        <v>170</v>
      </c>
      <c r="K98" t="b">
        <v>1</v>
      </c>
    </row>
    <row r="99" spans="1:11">
      <c r="A99" t="s">
        <v>94</v>
      </c>
      <c r="B99">
        <v>790820</v>
      </c>
      <c r="C99" s="2">
        <v>296</v>
      </c>
      <c r="D99">
        <v>0</v>
      </c>
      <c r="E99" s="1" t="str">
        <f t="shared" si="14"/>
        <v>FEBRUARY 2021</v>
      </c>
      <c r="F99" t="str" cm="1">
        <f t="array" ref="F99:G99">_xlfn.TEXTSPLIT(E99," ")</f>
        <v>FEBRUARY</v>
      </c>
      <c r="G99" t="str">
        <v>2021</v>
      </c>
      <c r="H99">
        <f t="shared" si="9"/>
        <v>296</v>
      </c>
      <c r="I99">
        <f t="shared" si="10"/>
        <v>207.2</v>
      </c>
      <c r="J99">
        <f t="shared" si="11"/>
        <v>200</v>
      </c>
      <c r="K99" t="b">
        <v>1</v>
      </c>
    </row>
    <row r="100" spans="1:11">
      <c r="A100" t="s">
        <v>95</v>
      </c>
      <c r="B100">
        <v>690640</v>
      </c>
      <c r="C100" s="2">
        <v>376</v>
      </c>
      <c r="D100">
        <v>75</v>
      </c>
      <c r="E100" s="1" t="str">
        <f t="shared" si="14"/>
        <v>FEBRUARY 2021</v>
      </c>
      <c r="F100" t="str" cm="1">
        <f t="array" ref="F100:G100">_xlfn.TEXTSPLIT(E100," ")</f>
        <v>FEBRUARY</v>
      </c>
      <c r="G100" t="str">
        <v>2021</v>
      </c>
      <c r="H100">
        <f t="shared" si="9"/>
        <v>94</v>
      </c>
      <c r="I100">
        <f t="shared" si="10"/>
        <v>65.8</v>
      </c>
      <c r="J100">
        <f t="shared" si="11"/>
        <v>60</v>
      </c>
      <c r="K100" t="b">
        <v>1</v>
      </c>
    </row>
    <row r="101" spans="1:11">
      <c r="A101" t="s">
        <v>96</v>
      </c>
      <c r="B101">
        <v>526160</v>
      </c>
      <c r="C101" s="2">
        <v>319</v>
      </c>
      <c r="D101">
        <v>75</v>
      </c>
      <c r="E101" s="1" t="str">
        <f t="shared" si="14"/>
        <v>FEBRUARY 2021</v>
      </c>
      <c r="F101" t="str" cm="1">
        <f t="array" ref="F101:G101">_xlfn.TEXTSPLIT(E101," ")</f>
        <v>FEBRUARY</v>
      </c>
      <c r="G101" t="str">
        <v>2021</v>
      </c>
      <c r="H101">
        <f t="shared" si="9"/>
        <v>79.75</v>
      </c>
      <c r="I101">
        <f t="shared" si="10"/>
        <v>55.824999999999996</v>
      </c>
      <c r="J101">
        <f t="shared" si="11"/>
        <v>50</v>
      </c>
      <c r="K101" t="b">
        <v>1</v>
      </c>
    </row>
    <row r="102" spans="1:11">
      <c r="A102" t="s">
        <v>97</v>
      </c>
      <c r="B102">
        <v>914010</v>
      </c>
      <c r="C102" s="2">
        <v>279</v>
      </c>
      <c r="D102">
        <v>55</v>
      </c>
      <c r="E102" s="1" t="str">
        <f t="shared" si="14"/>
        <v>FEBRUARY 2021</v>
      </c>
      <c r="F102" t="str" cm="1">
        <f t="array" ref="F102:G102">_xlfn.TEXTSPLIT(E102," ")</f>
        <v>FEBRUARY</v>
      </c>
      <c r="G102" t="str">
        <v>2021</v>
      </c>
      <c r="H102">
        <f t="shared" si="9"/>
        <v>125.55</v>
      </c>
      <c r="I102">
        <f t="shared" si="10"/>
        <v>87.884999999999991</v>
      </c>
      <c r="J102">
        <f t="shared" si="11"/>
        <v>80</v>
      </c>
      <c r="K102" t="b">
        <v>1</v>
      </c>
    </row>
    <row r="103" spans="1:11">
      <c r="A103" t="s">
        <v>98</v>
      </c>
      <c r="B103">
        <v>600130</v>
      </c>
      <c r="C103" s="2">
        <v>319</v>
      </c>
      <c r="D103">
        <v>70</v>
      </c>
      <c r="E103" s="1" t="str">
        <f t="shared" si="14"/>
        <v>FEBRUARY 2021</v>
      </c>
      <c r="F103" t="str" cm="1">
        <f t="array" ref="F103:G103">_xlfn.TEXTSPLIT(E103," ")</f>
        <v>FEBRUARY</v>
      </c>
      <c r="G103" t="str">
        <v>2021</v>
      </c>
      <c r="H103">
        <f t="shared" si="9"/>
        <v>95.7</v>
      </c>
      <c r="I103">
        <f t="shared" si="10"/>
        <v>66.989999999999995</v>
      </c>
      <c r="J103">
        <f t="shared" si="11"/>
        <v>60</v>
      </c>
      <c r="K103" t="b">
        <v>1</v>
      </c>
    </row>
    <row r="104" spans="1:11">
      <c r="A104" t="s">
        <v>99</v>
      </c>
      <c r="B104">
        <v>1342620</v>
      </c>
      <c r="C104" s="2">
        <v>239</v>
      </c>
      <c r="D104">
        <v>66</v>
      </c>
      <c r="E104" s="1" t="str">
        <f t="shared" si="14"/>
        <v>FEBRUARY 2021</v>
      </c>
      <c r="F104" t="str" cm="1">
        <f t="array" ref="F104:G104">_xlfn.TEXTSPLIT(E104," ")</f>
        <v>FEBRUARY</v>
      </c>
      <c r="G104" t="str">
        <v>2021</v>
      </c>
      <c r="H104">
        <f t="shared" si="9"/>
        <v>81.260000000000005</v>
      </c>
      <c r="I104">
        <f t="shared" si="10"/>
        <v>56.881999999999998</v>
      </c>
      <c r="J104">
        <f t="shared" si="11"/>
        <v>50</v>
      </c>
      <c r="K104" t="b">
        <v>1</v>
      </c>
    </row>
    <row r="105" spans="1:11">
      <c r="A105" t="s">
        <v>100</v>
      </c>
      <c r="B105">
        <v>871420</v>
      </c>
      <c r="C105" s="2">
        <v>239</v>
      </c>
      <c r="D105">
        <v>80</v>
      </c>
      <c r="E105" s="1" t="str">
        <f t="shared" si="14"/>
        <v>FEBRUARY 2021</v>
      </c>
      <c r="F105" t="str" cm="1">
        <f t="array" ref="F105:G105">_xlfn.TEXTSPLIT(E105," ")</f>
        <v>FEBRUARY</v>
      </c>
      <c r="G105" t="str">
        <v>2021</v>
      </c>
      <c r="H105">
        <f t="shared" si="9"/>
        <v>47.800000000000004</v>
      </c>
      <c r="I105">
        <f t="shared" si="10"/>
        <v>33.46</v>
      </c>
      <c r="J105">
        <f t="shared" si="11"/>
        <v>30</v>
      </c>
      <c r="K105" t="b">
        <v>1</v>
      </c>
    </row>
    <row r="106" spans="1:11">
      <c r="A106" t="s">
        <v>101</v>
      </c>
      <c r="B106">
        <v>1127610</v>
      </c>
      <c r="C106" s="2">
        <v>269</v>
      </c>
      <c r="D106">
        <v>70</v>
      </c>
      <c r="E106" s="1" t="str">
        <f t="shared" si="14"/>
        <v>FEBRUARY 2021</v>
      </c>
      <c r="F106" t="str" cm="1">
        <f t="array" ref="F106:G106">_xlfn.TEXTSPLIT(E106," ")</f>
        <v>FEBRUARY</v>
      </c>
      <c r="G106" t="str">
        <v>2021</v>
      </c>
      <c r="H106">
        <f t="shared" si="9"/>
        <v>80.7</v>
      </c>
      <c r="I106">
        <f t="shared" si="10"/>
        <v>56.489999999999995</v>
      </c>
      <c r="J106">
        <f t="shared" si="11"/>
        <v>50</v>
      </c>
      <c r="K106" t="b">
        <v>1</v>
      </c>
    </row>
    <row r="107" spans="1:11">
      <c r="A107" t="s">
        <v>102</v>
      </c>
      <c r="B107">
        <v>965680</v>
      </c>
      <c r="C107" s="2">
        <v>239</v>
      </c>
      <c r="D107">
        <v>60</v>
      </c>
      <c r="E107" s="1" t="str">
        <f t="shared" si="14"/>
        <v>FEBRUARY 2021</v>
      </c>
      <c r="F107" t="str" cm="1">
        <f t="array" ref="F107:G107">_xlfn.TEXTSPLIT(E107," ")</f>
        <v>FEBRUARY</v>
      </c>
      <c r="G107" t="str">
        <v>2021</v>
      </c>
      <c r="H107">
        <f t="shared" si="9"/>
        <v>95.600000000000009</v>
      </c>
      <c r="I107">
        <f t="shared" si="10"/>
        <v>66.92</v>
      </c>
      <c r="J107">
        <f t="shared" si="11"/>
        <v>60</v>
      </c>
      <c r="K107" t="b">
        <v>1</v>
      </c>
    </row>
    <row r="108" spans="1:11">
      <c r="A108" t="s">
        <v>103</v>
      </c>
      <c r="B108">
        <v>621060</v>
      </c>
      <c r="C108" s="2">
        <v>289</v>
      </c>
      <c r="D108">
        <v>70</v>
      </c>
      <c r="E108" s="1" t="str">
        <f t="shared" ref="E108:E117" si="15">"JANUARY 2021"</f>
        <v>JANUARY 2021</v>
      </c>
      <c r="F108" t="str" cm="1">
        <f t="array" ref="F108:G108">_xlfn.TEXTSPLIT(E108," ")</f>
        <v>JANUARY</v>
      </c>
      <c r="G108" t="str">
        <v>2021</v>
      </c>
      <c r="H108">
        <f t="shared" si="9"/>
        <v>86.7</v>
      </c>
      <c r="I108">
        <f t="shared" si="10"/>
        <v>60.69</v>
      </c>
      <c r="J108">
        <f t="shared" si="11"/>
        <v>60</v>
      </c>
      <c r="K108" t="b">
        <v>1</v>
      </c>
    </row>
    <row r="109" spans="1:11">
      <c r="A109" t="s">
        <v>104</v>
      </c>
      <c r="B109">
        <v>536270</v>
      </c>
      <c r="C109" s="2">
        <v>960</v>
      </c>
      <c r="D109">
        <v>75</v>
      </c>
      <c r="E109" s="1" t="str">
        <f t="shared" si="15"/>
        <v>JANUARY 2021</v>
      </c>
      <c r="F109" t="str" cm="1">
        <f t="array" ref="F109:G109">_xlfn.TEXTSPLIT(E109," ")</f>
        <v>JANUARY</v>
      </c>
      <c r="G109" t="str">
        <v>2021</v>
      </c>
      <c r="H109">
        <f t="shared" si="9"/>
        <v>240</v>
      </c>
      <c r="I109">
        <f t="shared" si="10"/>
        <v>168</v>
      </c>
      <c r="J109">
        <f t="shared" si="11"/>
        <v>160</v>
      </c>
      <c r="K109" t="b">
        <v>1</v>
      </c>
    </row>
    <row r="110" spans="1:11">
      <c r="A110" t="s">
        <v>105</v>
      </c>
      <c r="B110">
        <v>505230</v>
      </c>
      <c r="C110" s="2">
        <v>419</v>
      </c>
      <c r="D110">
        <v>72</v>
      </c>
      <c r="E110" s="1" t="str">
        <f t="shared" si="15"/>
        <v>JANUARY 2021</v>
      </c>
      <c r="F110" t="str" cm="1">
        <f t="array" ref="F110:G110">_xlfn.TEXTSPLIT(E110," ")</f>
        <v>JANUARY</v>
      </c>
      <c r="G110" t="str">
        <v>2021</v>
      </c>
      <c r="H110">
        <f t="shared" si="9"/>
        <v>117.32000000000001</v>
      </c>
      <c r="I110">
        <f t="shared" si="10"/>
        <v>82.123999999999995</v>
      </c>
      <c r="J110">
        <f t="shared" si="11"/>
        <v>80</v>
      </c>
      <c r="K110" t="b">
        <v>1</v>
      </c>
    </row>
    <row r="111" spans="1:11">
      <c r="A111" t="s">
        <v>106</v>
      </c>
      <c r="B111">
        <v>774241</v>
      </c>
      <c r="C111" s="2">
        <v>749</v>
      </c>
      <c r="D111">
        <v>80</v>
      </c>
      <c r="E111" s="1" t="str">
        <f t="shared" si="15"/>
        <v>JANUARY 2021</v>
      </c>
      <c r="F111" t="str" cm="1">
        <f t="array" ref="F111:G111">_xlfn.TEXTSPLIT(E111," ")</f>
        <v>JANUARY</v>
      </c>
      <c r="G111" t="str">
        <v>2021</v>
      </c>
      <c r="H111">
        <f t="shared" si="9"/>
        <v>149.80000000000001</v>
      </c>
      <c r="I111">
        <f t="shared" si="10"/>
        <v>104.86</v>
      </c>
      <c r="J111">
        <f t="shared" si="11"/>
        <v>100</v>
      </c>
      <c r="K111" t="b">
        <v>1</v>
      </c>
    </row>
    <row r="112" spans="1:11">
      <c r="A112" t="s">
        <v>107</v>
      </c>
      <c r="B112">
        <v>674500</v>
      </c>
      <c r="C112" s="2">
        <v>289</v>
      </c>
      <c r="D112">
        <v>60</v>
      </c>
      <c r="E112" s="1" t="str">
        <f t="shared" si="15"/>
        <v>JANUARY 2021</v>
      </c>
      <c r="F112" t="str" cm="1">
        <f t="array" ref="F112:G112">_xlfn.TEXTSPLIT(E112," ")</f>
        <v>JANUARY</v>
      </c>
      <c r="G112" t="str">
        <v>2021</v>
      </c>
      <c r="H112">
        <f t="shared" si="9"/>
        <v>115.60000000000001</v>
      </c>
      <c r="I112">
        <f t="shared" si="10"/>
        <v>80.92</v>
      </c>
      <c r="J112">
        <f t="shared" si="11"/>
        <v>80</v>
      </c>
      <c r="K112" t="b">
        <v>1</v>
      </c>
    </row>
    <row r="113" spans="1:11">
      <c r="A113" t="s">
        <v>108</v>
      </c>
      <c r="B113">
        <v>1096570</v>
      </c>
      <c r="C113" s="2">
        <v>759</v>
      </c>
      <c r="D113">
        <v>90</v>
      </c>
      <c r="E113" s="1" t="str">
        <f t="shared" si="15"/>
        <v>JANUARY 2021</v>
      </c>
      <c r="F113" t="str" cm="1">
        <f t="array" ref="F113:G113">_xlfn.TEXTSPLIT(E113," ")</f>
        <v>JANUARY</v>
      </c>
      <c r="G113" t="str">
        <v>2021</v>
      </c>
      <c r="H113">
        <f t="shared" si="9"/>
        <v>75.900000000000006</v>
      </c>
      <c r="I113">
        <f t="shared" si="10"/>
        <v>53.13</v>
      </c>
      <c r="J113">
        <f t="shared" si="11"/>
        <v>50</v>
      </c>
      <c r="K113" t="b">
        <v>1</v>
      </c>
    </row>
    <row r="114" spans="1:11">
      <c r="A114" t="s">
        <v>109</v>
      </c>
      <c r="B114">
        <v>733790</v>
      </c>
      <c r="C114" s="2">
        <v>289</v>
      </c>
      <c r="D114">
        <v>75</v>
      </c>
      <c r="E114" s="1" t="str">
        <f t="shared" si="15"/>
        <v>JANUARY 2021</v>
      </c>
      <c r="F114" t="str" cm="1">
        <f t="array" ref="F114:G114">_xlfn.TEXTSPLIT(E114," ")</f>
        <v>JANUARY</v>
      </c>
      <c r="G114" t="str">
        <v>2021</v>
      </c>
      <c r="H114">
        <f t="shared" si="9"/>
        <v>72.25</v>
      </c>
      <c r="I114">
        <f t="shared" si="10"/>
        <v>50.574999999999996</v>
      </c>
      <c r="J114">
        <f t="shared" si="11"/>
        <v>50</v>
      </c>
      <c r="K114" t="b">
        <v>1</v>
      </c>
    </row>
    <row r="115" spans="1:11">
      <c r="A115" t="s">
        <v>110</v>
      </c>
      <c r="B115">
        <v>940910</v>
      </c>
      <c r="C115" s="2">
        <v>289</v>
      </c>
      <c r="D115">
        <v>50</v>
      </c>
      <c r="E115" s="1" t="str">
        <f t="shared" si="15"/>
        <v>JANUARY 2021</v>
      </c>
      <c r="F115" t="str" cm="1">
        <f t="array" ref="F115:G115">_xlfn.TEXTSPLIT(E115," ")</f>
        <v>JANUARY</v>
      </c>
      <c r="G115" t="str">
        <v>2021</v>
      </c>
      <c r="H115">
        <f t="shared" si="9"/>
        <v>144.5</v>
      </c>
      <c r="I115">
        <f t="shared" si="10"/>
        <v>101.14999999999999</v>
      </c>
      <c r="J115">
        <f t="shared" si="11"/>
        <v>100</v>
      </c>
      <c r="K115" t="b">
        <v>1</v>
      </c>
    </row>
    <row r="116" spans="1:11">
      <c r="A116" t="s">
        <v>111</v>
      </c>
      <c r="B116">
        <v>1045580</v>
      </c>
      <c r="C116" s="2">
        <v>189</v>
      </c>
      <c r="D116">
        <v>75</v>
      </c>
      <c r="E116" s="1" t="str">
        <f t="shared" si="15"/>
        <v>JANUARY 2021</v>
      </c>
      <c r="F116" t="str" cm="1">
        <f t="array" ref="F116:G116">_xlfn.TEXTSPLIT(E116," ")</f>
        <v>JANUARY</v>
      </c>
      <c r="G116" t="str">
        <v>2021</v>
      </c>
      <c r="H116">
        <f t="shared" si="9"/>
        <v>47.25</v>
      </c>
      <c r="I116">
        <f t="shared" si="10"/>
        <v>33.074999999999996</v>
      </c>
      <c r="J116">
        <f t="shared" si="11"/>
        <v>30</v>
      </c>
      <c r="K116" t="b">
        <v>1</v>
      </c>
    </row>
    <row r="117" spans="1:11">
      <c r="A117" t="s">
        <v>112</v>
      </c>
      <c r="B117">
        <v>1171660</v>
      </c>
      <c r="C117" s="2">
        <v>239</v>
      </c>
      <c r="D117">
        <v>75</v>
      </c>
      <c r="E117" s="1" t="str">
        <f t="shared" si="15"/>
        <v>JANUARY 2021</v>
      </c>
      <c r="F117" t="str" cm="1">
        <f t="array" ref="F117:G117">_xlfn.TEXTSPLIT(E117," ")</f>
        <v>JANUARY</v>
      </c>
      <c r="G117" t="str">
        <v>2021</v>
      </c>
      <c r="H117">
        <f t="shared" si="9"/>
        <v>59.75</v>
      </c>
      <c r="I117">
        <f t="shared" si="10"/>
        <v>41.824999999999996</v>
      </c>
      <c r="J117">
        <f t="shared" si="11"/>
        <v>40</v>
      </c>
      <c r="K117" t="b">
        <v>1</v>
      </c>
    </row>
    <row r="118" spans="1:11">
      <c r="A118" t="s">
        <v>113</v>
      </c>
      <c r="B118">
        <v>728880</v>
      </c>
      <c r="C118" s="2">
        <v>490</v>
      </c>
      <c r="D118">
        <v>75</v>
      </c>
      <c r="E118" s="1" t="str">
        <f t="shared" ref="E118:E131" si="16">"DECEMBER 2020"</f>
        <v>DECEMBER 2020</v>
      </c>
      <c r="F118" t="str" cm="1">
        <f t="array" ref="F118:G118">_xlfn.TEXTSPLIT(E118," ")</f>
        <v>DECEMBER</v>
      </c>
      <c r="G118" t="str">
        <v>2020</v>
      </c>
      <c r="H118">
        <f t="shared" si="9"/>
        <v>122.5</v>
      </c>
      <c r="I118">
        <f t="shared" si="10"/>
        <v>85.75</v>
      </c>
      <c r="J118">
        <f t="shared" si="11"/>
        <v>80</v>
      </c>
      <c r="K118" t="b">
        <v>1</v>
      </c>
    </row>
    <row r="119" spans="1:11">
      <c r="A119" s="17" t="s">
        <v>114</v>
      </c>
      <c r="B119" s="17">
        <v>330020</v>
      </c>
      <c r="C119" s="18">
        <v>319</v>
      </c>
      <c r="D119" s="17">
        <v>66</v>
      </c>
      <c r="E119" s="19" t="str">
        <f t="shared" si="16"/>
        <v>DECEMBER 2020</v>
      </c>
      <c r="F119" s="17" t="str" cm="1">
        <f t="array" ref="F119:G119">_xlfn.TEXTSPLIT(E119," ")</f>
        <v>DECEMBER</v>
      </c>
      <c r="G119" s="17" t="str">
        <v>2020</v>
      </c>
      <c r="H119" s="17">
        <f t="shared" si="9"/>
        <v>108.46000000000001</v>
      </c>
      <c r="I119" s="17">
        <f t="shared" si="10"/>
        <v>75.921999999999997</v>
      </c>
      <c r="J119" s="17">
        <f t="shared" si="11"/>
        <v>70</v>
      </c>
      <c r="K119" t="b">
        <v>1</v>
      </c>
    </row>
    <row r="120" spans="1:11">
      <c r="A120" t="s">
        <v>115</v>
      </c>
      <c r="B120">
        <v>960690</v>
      </c>
      <c r="C120" s="2">
        <v>289</v>
      </c>
      <c r="D120">
        <v>40</v>
      </c>
      <c r="E120" s="1" t="str">
        <f t="shared" si="16"/>
        <v>DECEMBER 2020</v>
      </c>
      <c r="F120" t="str" cm="1">
        <f t="array" ref="F120:G120">_xlfn.TEXTSPLIT(E120," ")</f>
        <v>DECEMBER</v>
      </c>
      <c r="G120" t="str">
        <v>2020</v>
      </c>
      <c r="H120">
        <f t="shared" si="9"/>
        <v>173.4</v>
      </c>
      <c r="I120">
        <f t="shared" si="10"/>
        <v>121.38</v>
      </c>
      <c r="J120">
        <f t="shared" si="11"/>
        <v>120</v>
      </c>
      <c r="K120" t="b">
        <v>1</v>
      </c>
    </row>
    <row r="121" spans="1:11">
      <c r="A121" t="s">
        <v>116</v>
      </c>
      <c r="B121">
        <v>792300</v>
      </c>
      <c r="C121" s="2">
        <v>319</v>
      </c>
      <c r="D121">
        <v>90</v>
      </c>
      <c r="E121" s="1" t="str">
        <f t="shared" si="16"/>
        <v>DECEMBER 2020</v>
      </c>
      <c r="F121" t="str" cm="1">
        <f t="array" ref="F121:G121">_xlfn.TEXTSPLIT(E121," ")</f>
        <v>DECEMBER</v>
      </c>
      <c r="G121" t="str">
        <v>2020</v>
      </c>
      <c r="H121">
        <f t="shared" si="9"/>
        <v>31.900000000000002</v>
      </c>
      <c r="I121">
        <f t="shared" si="10"/>
        <v>22.330000000000002</v>
      </c>
      <c r="J121">
        <f t="shared" si="11"/>
        <v>20</v>
      </c>
      <c r="K121" t="b">
        <v>1</v>
      </c>
    </row>
    <row r="122" spans="1:11">
      <c r="A122" t="s">
        <v>117</v>
      </c>
      <c r="B122">
        <v>421170</v>
      </c>
      <c r="C122" s="2">
        <v>1250</v>
      </c>
      <c r="D122">
        <v>75</v>
      </c>
      <c r="E122" s="1" t="str">
        <f t="shared" si="16"/>
        <v>DECEMBER 2020</v>
      </c>
      <c r="F122" t="str" cm="1">
        <f t="array" ref="F122:G122">_xlfn.TEXTSPLIT(E122," ")</f>
        <v>DECEMBER</v>
      </c>
      <c r="G122" t="str">
        <v>2020</v>
      </c>
      <c r="H122">
        <f t="shared" si="9"/>
        <v>312.5</v>
      </c>
      <c r="I122">
        <f t="shared" si="10"/>
        <v>218.75</v>
      </c>
      <c r="J122">
        <f t="shared" si="11"/>
        <v>210</v>
      </c>
      <c r="K122" t="b">
        <v>1</v>
      </c>
    </row>
    <row r="123" spans="1:11">
      <c r="A123" t="s">
        <v>118</v>
      </c>
      <c r="B123">
        <v>809890</v>
      </c>
      <c r="C123" s="2">
        <v>1480</v>
      </c>
      <c r="D123">
        <v>75</v>
      </c>
      <c r="E123" s="1" t="str">
        <f t="shared" si="16"/>
        <v>DECEMBER 2020</v>
      </c>
      <c r="F123" t="str" cm="1">
        <f t="array" ref="F123:G123">_xlfn.TEXTSPLIT(E123," ")</f>
        <v>DECEMBER</v>
      </c>
      <c r="G123" t="str">
        <v>2020</v>
      </c>
      <c r="H123">
        <f t="shared" si="9"/>
        <v>370</v>
      </c>
      <c r="I123">
        <f t="shared" si="10"/>
        <v>259</v>
      </c>
      <c r="J123">
        <f t="shared" si="11"/>
        <v>250</v>
      </c>
      <c r="K123" t="b">
        <v>1</v>
      </c>
    </row>
    <row r="124" spans="1:11">
      <c r="A124" t="s">
        <v>119</v>
      </c>
      <c r="B124">
        <v>427680</v>
      </c>
      <c r="C124" s="2">
        <v>239</v>
      </c>
      <c r="D124">
        <v>50</v>
      </c>
      <c r="E124" s="1" t="str">
        <f t="shared" si="16"/>
        <v>DECEMBER 2020</v>
      </c>
      <c r="F124" t="str" cm="1">
        <f t="array" ref="F124:G124">_xlfn.TEXTSPLIT(E124," ")</f>
        <v>DECEMBER</v>
      </c>
      <c r="G124" t="str">
        <v>2020</v>
      </c>
      <c r="H124">
        <f t="shared" si="9"/>
        <v>119.5</v>
      </c>
      <c r="I124">
        <f t="shared" si="10"/>
        <v>83.649999999999991</v>
      </c>
      <c r="J124">
        <f t="shared" si="11"/>
        <v>80</v>
      </c>
      <c r="K124" t="b">
        <v>1</v>
      </c>
    </row>
    <row r="125" spans="1:11">
      <c r="A125" t="s">
        <v>120</v>
      </c>
      <c r="B125">
        <v>427700</v>
      </c>
      <c r="C125" s="2">
        <v>289</v>
      </c>
      <c r="D125">
        <v>60</v>
      </c>
      <c r="E125" s="1" t="str">
        <f t="shared" si="16"/>
        <v>DECEMBER 2020</v>
      </c>
      <c r="F125" t="str" cm="1">
        <f t="array" ref="F125:G125">_xlfn.TEXTSPLIT(E125," ")</f>
        <v>DECEMBER</v>
      </c>
      <c r="G125" t="str">
        <v>2020</v>
      </c>
      <c r="H125">
        <f t="shared" si="9"/>
        <v>115.60000000000001</v>
      </c>
      <c r="I125">
        <f t="shared" si="10"/>
        <v>80.92</v>
      </c>
      <c r="J125">
        <f t="shared" si="11"/>
        <v>80</v>
      </c>
      <c r="K125" t="b">
        <v>1</v>
      </c>
    </row>
    <row r="126" spans="1:11">
      <c r="A126" t="s">
        <v>121</v>
      </c>
      <c r="B126">
        <v>838410</v>
      </c>
      <c r="C126" s="2">
        <v>239</v>
      </c>
      <c r="D126">
        <v>50</v>
      </c>
      <c r="E126" s="1" t="str">
        <f t="shared" si="16"/>
        <v>DECEMBER 2020</v>
      </c>
      <c r="F126" t="str" cm="1">
        <f t="array" ref="F126:G126">_xlfn.TEXTSPLIT(E126," ")</f>
        <v>DECEMBER</v>
      </c>
      <c r="G126" t="str">
        <v>2020</v>
      </c>
      <c r="H126">
        <f t="shared" si="9"/>
        <v>119.5</v>
      </c>
      <c r="I126">
        <f t="shared" si="10"/>
        <v>83.649999999999991</v>
      </c>
      <c r="J126">
        <f t="shared" si="11"/>
        <v>80</v>
      </c>
      <c r="K126" t="b">
        <v>1</v>
      </c>
    </row>
    <row r="127" spans="1:11">
      <c r="A127" t="s">
        <v>122</v>
      </c>
      <c r="B127">
        <v>963000</v>
      </c>
      <c r="C127" s="2">
        <v>99</v>
      </c>
      <c r="D127">
        <v>30</v>
      </c>
      <c r="E127" s="1" t="str">
        <f t="shared" si="16"/>
        <v>DECEMBER 2020</v>
      </c>
      <c r="F127" t="str" cm="1">
        <f t="array" ref="F127:G127">_xlfn.TEXTSPLIT(E127," ")</f>
        <v>DECEMBER</v>
      </c>
      <c r="G127" t="str">
        <v>2020</v>
      </c>
      <c r="H127">
        <f t="shared" si="9"/>
        <v>69.3</v>
      </c>
      <c r="I127">
        <f t="shared" si="10"/>
        <v>48.51</v>
      </c>
      <c r="J127">
        <f t="shared" si="11"/>
        <v>40</v>
      </c>
      <c r="K127" t="b">
        <v>1</v>
      </c>
    </row>
    <row r="128" spans="1:11">
      <c r="A128" t="s">
        <v>123</v>
      </c>
      <c r="B128">
        <v>1047220</v>
      </c>
      <c r="C128" s="2">
        <v>99</v>
      </c>
      <c r="D128">
        <v>30</v>
      </c>
      <c r="E128" s="1" t="str">
        <f t="shared" si="16"/>
        <v>DECEMBER 2020</v>
      </c>
      <c r="F128" t="str" cm="1">
        <f t="array" ref="F128:G128">_xlfn.TEXTSPLIT(E128," ")</f>
        <v>DECEMBER</v>
      </c>
      <c r="G128" t="str">
        <v>2020</v>
      </c>
      <c r="H128">
        <f t="shared" si="9"/>
        <v>69.3</v>
      </c>
      <c r="I128">
        <f t="shared" si="10"/>
        <v>48.51</v>
      </c>
      <c r="J128">
        <f t="shared" si="11"/>
        <v>40</v>
      </c>
      <c r="K128" t="b">
        <v>1</v>
      </c>
    </row>
    <row r="129" spans="1:11">
      <c r="A129" t="s">
        <v>124</v>
      </c>
      <c r="B129">
        <v>1063490</v>
      </c>
      <c r="C129" s="2">
        <v>239</v>
      </c>
      <c r="D129">
        <v>66</v>
      </c>
      <c r="E129" s="1" t="str">
        <f t="shared" si="16"/>
        <v>DECEMBER 2020</v>
      </c>
      <c r="F129" t="str" cm="1">
        <f t="array" ref="F129:G129">_xlfn.TEXTSPLIT(E129," ")</f>
        <v>DECEMBER</v>
      </c>
      <c r="G129" t="str">
        <v>2020</v>
      </c>
      <c r="H129">
        <f t="shared" si="9"/>
        <v>81.260000000000005</v>
      </c>
      <c r="I129">
        <f t="shared" si="10"/>
        <v>56.881999999999998</v>
      </c>
      <c r="J129">
        <f t="shared" si="11"/>
        <v>50</v>
      </c>
      <c r="K129" t="b">
        <v>1</v>
      </c>
    </row>
    <row r="130" spans="1:11">
      <c r="A130" t="s">
        <v>125</v>
      </c>
      <c r="B130">
        <v>1035560</v>
      </c>
      <c r="C130" s="2">
        <v>239</v>
      </c>
      <c r="D130">
        <v>60</v>
      </c>
      <c r="E130" s="1" t="str">
        <f t="shared" si="16"/>
        <v>DECEMBER 2020</v>
      </c>
      <c r="F130" t="str" cm="1">
        <f t="array" ref="F130:G130">_xlfn.TEXTSPLIT(E130," ")</f>
        <v>DECEMBER</v>
      </c>
      <c r="G130" t="str">
        <v>2020</v>
      </c>
      <c r="H130">
        <f t="shared" ref="H130:H193" si="17">C130*(IF(D130=0,100,(100-D130))/100)</f>
        <v>95.600000000000009</v>
      </c>
      <c r="I130">
        <f t="shared" ref="I130:I193" si="18">H130*$O$14</f>
        <v>66.92</v>
      </c>
      <c r="J130">
        <f t="shared" ref="J130:J193" si="19">ROUNDDOWN(I130/10,0)*10</f>
        <v>60</v>
      </c>
      <c r="K130" t="b">
        <v>1</v>
      </c>
    </row>
    <row r="131" spans="1:11">
      <c r="A131" t="s">
        <v>126</v>
      </c>
      <c r="B131">
        <v>1181400</v>
      </c>
      <c r="C131" s="2">
        <v>175</v>
      </c>
      <c r="D131">
        <v>60</v>
      </c>
      <c r="E131" s="1" t="str">
        <f t="shared" si="16"/>
        <v>DECEMBER 2020</v>
      </c>
      <c r="F131" t="str" cm="1">
        <f t="array" ref="F131:G131">_xlfn.TEXTSPLIT(E131," ")</f>
        <v>DECEMBER</v>
      </c>
      <c r="G131" t="str">
        <v>2020</v>
      </c>
      <c r="H131">
        <f t="shared" si="17"/>
        <v>70</v>
      </c>
      <c r="I131">
        <f t="shared" si="18"/>
        <v>49</v>
      </c>
      <c r="J131">
        <f t="shared" si="19"/>
        <v>40</v>
      </c>
      <c r="K131" t="b">
        <v>1</v>
      </c>
    </row>
    <row r="132" spans="1:11">
      <c r="A132" t="s">
        <v>127</v>
      </c>
      <c r="B132">
        <v>431240</v>
      </c>
      <c r="C132" s="2">
        <v>116.32</v>
      </c>
      <c r="D132">
        <v>0</v>
      </c>
      <c r="E132" s="1" t="str">
        <f t="shared" ref="E132:E140" si="20">"SEPTEMBER 2020"</f>
        <v>SEPTEMBER 2020</v>
      </c>
      <c r="F132" t="str" cm="1">
        <f t="array" ref="F132:G132">_xlfn.TEXTSPLIT(E132," ")</f>
        <v>SEPTEMBER</v>
      </c>
      <c r="G132" t="str">
        <v>2020</v>
      </c>
      <c r="H132">
        <f t="shared" si="17"/>
        <v>116.32</v>
      </c>
      <c r="I132">
        <f t="shared" si="18"/>
        <v>81.423999999999992</v>
      </c>
      <c r="J132">
        <f t="shared" si="19"/>
        <v>80</v>
      </c>
      <c r="K132" t="b">
        <v>1</v>
      </c>
    </row>
    <row r="133" spans="1:11">
      <c r="A133" t="s">
        <v>128</v>
      </c>
      <c r="B133">
        <v>751780</v>
      </c>
      <c r="C133" s="2">
        <v>289</v>
      </c>
      <c r="D133">
        <v>60</v>
      </c>
      <c r="E133" s="1" t="str">
        <f t="shared" si="20"/>
        <v>SEPTEMBER 2020</v>
      </c>
      <c r="F133" t="str" cm="1">
        <f t="array" ref="F133:G133">_xlfn.TEXTSPLIT(E133," ")</f>
        <v>SEPTEMBER</v>
      </c>
      <c r="G133" t="str">
        <v>2020</v>
      </c>
      <c r="H133">
        <f t="shared" si="17"/>
        <v>115.60000000000001</v>
      </c>
      <c r="I133">
        <f t="shared" si="18"/>
        <v>80.92</v>
      </c>
      <c r="J133">
        <f t="shared" si="19"/>
        <v>80</v>
      </c>
      <c r="K133" t="b">
        <v>0</v>
      </c>
    </row>
    <row r="134" spans="1:11">
      <c r="A134" t="s">
        <v>129</v>
      </c>
      <c r="B134">
        <v>1096410</v>
      </c>
      <c r="C134" s="2">
        <v>289</v>
      </c>
      <c r="D134">
        <v>60</v>
      </c>
      <c r="E134" s="1" t="str">
        <f t="shared" si="20"/>
        <v>SEPTEMBER 2020</v>
      </c>
      <c r="F134" t="str" cm="1">
        <f t="array" ref="F134:G134">_xlfn.TEXTSPLIT(E134," ")</f>
        <v>SEPTEMBER</v>
      </c>
      <c r="G134" t="str">
        <v>2020</v>
      </c>
      <c r="H134">
        <f t="shared" si="17"/>
        <v>115.60000000000001</v>
      </c>
      <c r="I134">
        <f t="shared" si="18"/>
        <v>80.92</v>
      </c>
      <c r="J134">
        <f t="shared" si="19"/>
        <v>80</v>
      </c>
      <c r="K134" t="b">
        <v>1</v>
      </c>
    </row>
    <row r="135" spans="1:11">
      <c r="A135" t="s">
        <v>130</v>
      </c>
      <c r="B135">
        <v>1142500</v>
      </c>
      <c r="C135" s="2">
        <v>239</v>
      </c>
      <c r="D135">
        <v>75</v>
      </c>
      <c r="E135" s="1" t="str">
        <f t="shared" si="20"/>
        <v>SEPTEMBER 2020</v>
      </c>
      <c r="F135" t="str" cm="1">
        <f t="array" ref="F135:G135">_xlfn.TEXTSPLIT(E135," ")</f>
        <v>SEPTEMBER</v>
      </c>
      <c r="G135" t="str">
        <v>2020</v>
      </c>
      <c r="H135">
        <f t="shared" si="17"/>
        <v>59.75</v>
      </c>
      <c r="I135">
        <f t="shared" si="18"/>
        <v>41.824999999999996</v>
      </c>
      <c r="J135">
        <f t="shared" si="19"/>
        <v>40</v>
      </c>
      <c r="K135" t="b">
        <v>1</v>
      </c>
    </row>
    <row r="136" spans="1:11">
      <c r="A136" t="s">
        <v>131</v>
      </c>
      <c r="B136">
        <v>553310</v>
      </c>
      <c r="C136" s="2">
        <v>289</v>
      </c>
      <c r="D136">
        <v>33</v>
      </c>
      <c r="E136" s="1" t="str">
        <f t="shared" si="20"/>
        <v>SEPTEMBER 2020</v>
      </c>
      <c r="F136" t="str" cm="1">
        <f t="array" ref="F136:G136">_xlfn.TEXTSPLIT(E136," ")</f>
        <v>SEPTEMBER</v>
      </c>
      <c r="G136" t="str">
        <v>2020</v>
      </c>
      <c r="H136">
        <f t="shared" si="17"/>
        <v>193.63000000000002</v>
      </c>
      <c r="I136">
        <f t="shared" si="18"/>
        <v>135.541</v>
      </c>
      <c r="J136">
        <f t="shared" si="19"/>
        <v>130</v>
      </c>
      <c r="K136" t="b">
        <v>1</v>
      </c>
    </row>
    <row r="137" spans="1:11">
      <c r="A137" t="s">
        <v>132</v>
      </c>
      <c r="B137">
        <v>1020470</v>
      </c>
      <c r="C137" s="2">
        <v>369</v>
      </c>
      <c r="D137">
        <v>75</v>
      </c>
      <c r="E137" s="1" t="str">
        <f t="shared" si="20"/>
        <v>SEPTEMBER 2020</v>
      </c>
      <c r="F137" t="str" cm="1">
        <f t="array" ref="F137:G137">_xlfn.TEXTSPLIT(E137," ")</f>
        <v>SEPTEMBER</v>
      </c>
      <c r="G137" t="str">
        <v>2020</v>
      </c>
      <c r="H137">
        <f t="shared" si="17"/>
        <v>92.25</v>
      </c>
      <c r="I137">
        <f t="shared" si="18"/>
        <v>64.575000000000003</v>
      </c>
      <c r="J137">
        <f t="shared" si="19"/>
        <v>60</v>
      </c>
      <c r="K137" t="b">
        <v>1</v>
      </c>
    </row>
    <row r="138" spans="1:11">
      <c r="A138" t="s">
        <v>133</v>
      </c>
      <c r="B138">
        <v>846870</v>
      </c>
      <c r="C138" s="2">
        <v>379</v>
      </c>
      <c r="D138">
        <v>75</v>
      </c>
      <c r="E138" s="1" t="str">
        <f t="shared" si="20"/>
        <v>SEPTEMBER 2020</v>
      </c>
      <c r="F138" t="str" cm="1">
        <f t="array" ref="F138:G138">_xlfn.TEXTSPLIT(E138," ")</f>
        <v>SEPTEMBER</v>
      </c>
      <c r="G138" t="str">
        <v>2020</v>
      </c>
      <c r="H138">
        <f t="shared" si="17"/>
        <v>94.75</v>
      </c>
      <c r="I138">
        <f t="shared" si="18"/>
        <v>66.325000000000003</v>
      </c>
      <c r="J138">
        <f t="shared" si="19"/>
        <v>60</v>
      </c>
      <c r="K138" t="b">
        <v>1</v>
      </c>
    </row>
    <row r="139" spans="1:11">
      <c r="A139" t="s">
        <v>134</v>
      </c>
      <c r="B139">
        <v>765880</v>
      </c>
      <c r="C139" s="2">
        <v>379</v>
      </c>
      <c r="D139">
        <v>70</v>
      </c>
      <c r="E139" s="1" t="str">
        <f t="shared" si="20"/>
        <v>SEPTEMBER 2020</v>
      </c>
      <c r="F139" t="str" cm="1">
        <f t="array" ref="F139:G139">_xlfn.TEXTSPLIT(E139," ")</f>
        <v>SEPTEMBER</v>
      </c>
      <c r="G139" t="str">
        <v>2020</v>
      </c>
      <c r="H139">
        <f t="shared" si="17"/>
        <v>113.7</v>
      </c>
      <c r="I139">
        <f t="shared" si="18"/>
        <v>79.59</v>
      </c>
      <c r="J139">
        <f t="shared" si="19"/>
        <v>70</v>
      </c>
      <c r="K139" t="b">
        <v>1</v>
      </c>
    </row>
    <row r="140" spans="1:11">
      <c r="A140" t="s">
        <v>135</v>
      </c>
      <c r="B140">
        <v>898650</v>
      </c>
      <c r="C140" s="2">
        <v>219</v>
      </c>
      <c r="D140">
        <v>67</v>
      </c>
      <c r="E140" s="1" t="str">
        <f t="shared" si="20"/>
        <v>SEPTEMBER 2020</v>
      </c>
      <c r="F140" t="str" cm="1">
        <f t="array" ref="F140:G140">_xlfn.TEXTSPLIT(E140," ")</f>
        <v>SEPTEMBER</v>
      </c>
      <c r="G140" t="str">
        <v>2020</v>
      </c>
      <c r="H140">
        <f t="shared" si="17"/>
        <v>72.27000000000001</v>
      </c>
      <c r="I140">
        <f t="shared" si="18"/>
        <v>50.589000000000006</v>
      </c>
      <c r="J140">
        <f t="shared" si="19"/>
        <v>50</v>
      </c>
      <c r="K140" t="b">
        <v>1</v>
      </c>
    </row>
    <row r="141" spans="1:11">
      <c r="A141" t="s">
        <v>136</v>
      </c>
      <c r="B141">
        <v>606280</v>
      </c>
      <c r="C141" s="2">
        <v>685</v>
      </c>
      <c r="D141">
        <v>70</v>
      </c>
      <c r="E141" s="1" t="str">
        <f t="shared" ref="E141:E151" si="21">"NOVEMBER 2020"</f>
        <v>NOVEMBER 2020</v>
      </c>
      <c r="F141" t="str" cm="1">
        <f t="array" ref="F141:G141">_xlfn.TEXTSPLIT(E141," ")</f>
        <v>NOVEMBER</v>
      </c>
      <c r="G141" t="str">
        <v>2020</v>
      </c>
      <c r="H141">
        <f t="shared" si="17"/>
        <v>205.5</v>
      </c>
      <c r="I141">
        <f t="shared" si="18"/>
        <v>143.85</v>
      </c>
      <c r="J141">
        <f t="shared" si="19"/>
        <v>140</v>
      </c>
      <c r="K141" t="b">
        <v>1</v>
      </c>
    </row>
    <row r="142" spans="1:11">
      <c r="A142" t="s">
        <v>137</v>
      </c>
      <c r="B142">
        <v>927380</v>
      </c>
      <c r="C142" s="2">
        <v>999</v>
      </c>
      <c r="D142">
        <v>65</v>
      </c>
      <c r="E142" s="1" t="str">
        <f t="shared" si="21"/>
        <v>NOVEMBER 2020</v>
      </c>
      <c r="F142" t="str" cm="1">
        <f t="array" ref="F142:G142">_xlfn.TEXTSPLIT(E142," ")</f>
        <v>NOVEMBER</v>
      </c>
      <c r="G142" t="str">
        <v>2020</v>
      </c>
      <c r="H142">
        <f t="shared" si="17"/>
        <v>349.65</v>
      </c>
      <c r="I142">
        <f t="shared" si="18"/>
        <v>244.75499999999997</v>
      </c>
      <c r="J142">
        <f t="shared" si="19"/>
        <v>240</v>
      </c>
      <c r="K142" t="b">
        <v>1</v>
      </c>
    </row>
    <row r="143" spans="1:11">
      <c r="A143" t="s">
        <v>138</v>
      </c>
      <c r="B143">
        <v>859580</v>
      </c>
      <c r="C143" s="2">
        <v>200</v>
      </c>
      <c r="D143">
        <v>0</v>
      </c>
      <c r="E143" s="1" t="str">
        <f t="shared" si="21"/>
        <v>NOVEMBER 2020</v>
      </c>
      <c r="F143" t="str" cm="1">
        <f t="array" ref="F143:G143">_xlfn.TEXTSPLIT(E143," ")</f>
        <v>NOVEMBER</v>
      </c>
      <c r="G143" t="str">
        <v>2020</v>
      </c>
      <c r="H143">
        <f t="shared" si="17"/>
        <v>200</v>
      </c>
      <c r="I143">
        <f t="shared" si="18"/>
        <v>140</v>
      </c>
      <c r="J143">
        <f t="shared" si="19"/>
        <v>140</v>
      </c>
      <c r="K143" t="b">
        <v>1</v>
      </c>
    </row>
    <row r="144" spans="1:11">
      <c r="A144" t="s">
        <v>139</v>
      </c>
      <c r="B144">
        <v>873940</v>
      </c>
      <c r="C144" s="2">
        <v>319</v>
      </c>
      <c r="D144">
        <v>65</v>
      </c>
      <c r="E144" s="1" t="str">
        <f t="shared" si="21"/>
        <v>NOVEMBER 2020</v>
      </c>
      <c r="F144" t="str" cm="1">
        <f t="array" ref="F144:G144">_xlfn.TEXTSPLIT(E144," ")</f>
        <v>NOVEMBER</v>
      </c>
      <c r="G144" t="str">
        <v>2020</v>
      </c>
      <c r="H144">
        <f t="shared" si="17"/>
        <v>111.64999999999999</v>
      </c>
      <c r="I144">
        <f t="shared" si="18"/>
        <v>78.154999999999987</v>
      </c>
      <c r="J144">
        <f t="shared" si="19"/>
        <v>70</v>
      </c>
      <c r="K144" t="b">
        <v>1</v>
      </c>
    </row>
    <row r="145" spans="1:11">
      <c r="A145" t="s">
        <v>140</v>
      </c>
      <c r="B145">
        <v>714120</v>
      </c>
      <c r="C145" s="2">
        <v>289</v>
      </c>
      <c r="D145">
        <v>75</v>
      </c>
      <c r="E145" s="1" t="str">
        <f t="shared" si="21"/>
        <v>NOVEMBER 2020</v>
      </c>
      <c r="F145" t="str" cm="1">
        <f t="array" ref="F145:G145">_xlfn.TEXTSPLIT(E145," ")</f>
        <v>NOVEMBER</v>
      </c>
      <c r="G145" t="str">
        <v>2020</v>
      </c>
      <c r="H145">
        <f t="shared" si="17"/>
        <v>72.25</v>
      </c>
      <c r="I145">
        <f t="shared" si="18"/>
        <v>50.574999999999996</v>
      </c>
      <c r="J145">
        <f t="shared" si="19"/>
        <v>50</v>
      </c>
      <c r="K145" t="b">
        <v>1</v>
      </c>
    </row>
    <row r="146" spans="1:11">
      <c r="A146" t="s">
        <v>225</v>
      </c>
      <c r="B146">
        <v>1018850</v>
      </c>
      <c r="C146" s="2">
        <v>219</v>
      </c>
      <c r="D146">
        <v>60</v>
      </c>
      <c r="E146" s="1" t="str">
        <f t="shared" si="21"/>
        <v>NOVEMBER 2020</v>
      </c>
      <c r="F146" t="str" cm="1">
        <f t="array" ref="F146:G146">_xlfn.TEXTSPLIT(E146," ")</f>
        <v>NOVEMBER</v>
      </c>
      <c r="G146" t="str">
        <v>2020</v>
      </c>
      <c r="H146">
        <f t="shared" si="17"/>
        <v>87.600000000000009</v>
      </c>
      <c r="I146">
        <f t="shared" si="18"/>
        <v>61.32</v>
      </c>
      <c r="J146">
        <f t="shared" si="19"/>
        <v>60</v>
      </c>
      <c r="K146" t="b">
        <v>1</v>
      </c>
    </row>
    <row r="147" spans="1:11">
      <c r="A147" t="s">
        <v>141</v>
      </c>
      <c r="B147">
        <v>274520</v>
      </c>
      <c r="C147" s="2">
        <v>269</v>
      </c>
      <c r="D147">
        <v>70</v>
      </c>
      <c r="E147" s="1" t="str">
        <f t="shared" si="21"/>
        <v>NOVEMBER 2020</v>
      </c>
      <c r="F147" t="str" cm="1">
        <f t="array" ref="F147:G147">_xlfn.TEXTSPLIT(E147," ")</f>
        <v>NOVEMBER</v>
      </c>
      <c r="G147" t="str">
        <v>2020</v>
      </c>
      <c r="H147">
        <f t="shared" si="17"/>
        <v>80.7</v>
      </c>
      <c r="I147">
        <f t="shared" si="18"/>
        <v>56.489999999999995</v>
      </c>
      <c r="J147">
        <f t="shared" si="19"/>
        <v>50</v>
      </c>
      <c r="K147" t="b">
        <v>1</v>
      </c>
    </row>
    <row r="148" spans="1:11">
      <c r="A148" t="s">
        <v>142</v>
      </c>
      <c r="B148">
        <v>393190</v>
      </c>
      <c r="C148" s="2">
        <v>229</v>
      </c>
      <c r="D148">
        <v>55</v>
      </c>
      <c r="E148" s="1" t="str">
        <f t="shared" si="21"/>
        <v>NOVEMBER 2020</v>
      </c>
      <c r="F148" t="str" cm="1">
        <f t="array" ref="F148:G148">_xlfn.TEXTSPLIT(E148," ")</f>
        <v>NOVEMBER</v>
      </c>
      <c r="G148" t="str">
        <v>2020</v>
      </c>
      <c r="H148">
        <f t="shared" si="17"/>
        <v>103.05</v>
      </c>
      <c r="I148">
        <f t="shared" si="18"/>
        <v>72.134999999999991</v>
      </c>
      <c r="J148">
        <f t="shared" si="19"/>
        <v>70</v>
      </c>
      <c r="K148" t="b">
        <v>1</v>
      </c>
    </row>
    <row r="149" spans="1:11">
      <c r="A149" t="s">
        <v>143</v>
      </c>
      <c r="B149">
        <v>864680</v>
      </c>
      <c r="C149" s="2">
        <v>209</v>
      </c>
      <c r="D149">
        <v>57</v>
      </c>
      <c r="E149" s="1" t="str">
        <f t="shared" si="21"/>
        <v>NOVEMBER 2020</v>
      </c>
      <c r="F149" t="str" cm="1">
        <f t="array" ref="F149:G149">_xlfn.TEXTSPLIT(E149," ")</f>
        <v>NOVEMBER</v>
      </c>
      <c r="G149" t="str">
        <v>2020</v>
      </c>
      <c r="H149">
        <f t="shared" si="17"/>
        <v>89.87</v>
      </c>
      <c r="I149">
        <f t="shared" si="18"/>
        <v>62.908999999999999</v>
      </c>
      <c r="J149">
        <f t="shared" si="19"/>
        <v>60</v>
      </c>
      <c r="K149" t="b">
        <v>1</v>
      </c>
    </row>
    <row r="150" spans="1:11">
      <c r="A150" t="s">
        <v>144</v>
      </c>
      <c r="B150">
        <v>640120</v>
      </c>
      <c r="C150" s="2">
        <v>239</v>
      </c>
      <c r="D150">
        <v>80</v>
      </c>
      <c r="E150" s="1" t="str">
        <f t="shared" si="21"/>
        <v>NOVEMBER 2020</v>
      </c>
      <c r="F150" t="str" cm="1">
        <f t="array" ref="F150:G150">_xlfn.TEXTSPLIT(E150," ")</f>
        <v>NOVEMBER</v>
      </c>
      <c r="G150" t="str">
        <v>2020</v>
      </c>
      <c r="H150">
        <f t="shared" si="17"/>
        <v>47.800000000000004</v>
      </c>
      <c r="I150">
        <f t="shared" si="18"/>
        <v>33.46</v>
      </c>
      <c r="J150">
        <f t="shared" si="19"/>
        <v>30</v>
      </c>
      <c r="K150" t="b">
        <v>1</v>
      </c>
    </row>
    <row r="151" spans="1:11">
      <c r="A151" t="s">
        <v>145</v>
      </c>
      <c r="B151">
        <v>938380</v>
      </c>
      <c r="C151" s="2">
        <v>369</v>
      </c>
      <c r="D151">
        <v>90</v>
      </c>
      <c r="E151" s="1" t="str">
        <f t="shared" si="21"/>
        <v>NOVEMBER 2020</v>
      </c>
      <c r="F151" t="str" cm="1">
        <f t="array" ref="F151:G151">_xlfn.TEXTSPLIT(E151," ")</f>
        <v>NOVEMBER</v>
      </c>
      <c r="G151" t="str">
        <v>2020</v>
      </c>
      <c r="H151">
        <f t="shared" si="17"/>
        <v>36.9</v>
      </c>
      <c r="I151">
        <f t="shared" si="18"/>
        <v>25.83</v>
      </c>
      <c r="J151">
        <f t="shared" si="19"/>
        <v>20</v>
      </c>
      <c r="K151" t="b">
        <v>1</v>
      </c>
    </row>
    <row r="152" spans="1:11">
      <c r="A152" t="s">
        <v>146</v>
      </c>
      <c r="B152">
        <v>492720</v>
      </c>
      <c r="C152" s="2">
        <v>330</v>
      </c>
      <c r="D152">
        <v>0</v>
      </c>
      <c r="E152" s="1" t="str">
        <f t="shared" ref="E152:E163" si="22">"OCTOBER 2020"</f>
        <v>OCTOBER 2020</v>
      </c>
      <c r="F152" t="str" cm="1">
        <f t="array" ref="F152:G152">_xlfn.TEXTSPLIT(E152," ")</f>
        <v>OCTOBER</v>
      </c>
      <c r="G152" t="str">
        <v>2020</v>
      </c>
      <c r="H152">
        <f t="shared" si="17"/>
        <v>330</v>
      </c>
      <c r="I152">
        <f t="shared" si="18"/>
        <v>230.99999999999997</v>
      </c>
      <c r="J152">
        <f t="shared" si="19"/>
        <v>230</v>
      </c>
      <c r="K152" t="b">
        <v>1</v>
      </c>
    </row>
    <row r="153" spans="1:11">
      <c r="A153" t="s">
        <v>147</v>
      </c>
      <c r="B153">
        <v>995980</v>
      </c>
      <c r="C153" s="2">
        <v>289</v>
      </c>
      <c r="D153">
        <v>50</v>
      </c>
      <c r="E153" s="1" t="str">
        <f t="shared" si="22"/>
        <v>OCTOBER 2020</v>
      </c>
      <c r="F153" t="str" cm="1">
        <f t="array" ref="F153:G153">_xlfn.TEXTSPLIT(E153," ")</f>
        <v>OCTOBER</v>
      </c>
      <c r="G153" t="str">
        <v>2020</v>
      </c>
      <c r="H153">
        <f t="shared" si="17"/>
        <v>144.5</v>
      </c>
      <c r="I153">
        <f t="shared" si="18"/>
        <v>101.14999999999999</v>
      </c>
      <c r="J153">
        <f t="shared" si="19"/>
        <v>100</v>
      </c>
      <c r="K153" t="b">
        <v>1</v>
      </c>
    </row>
    <row r="154" spans="1:11">
      <c r="A154" t="s">
        <v>148</v>
      </c>
      <c r="B154">
        <v>304650</v>
      </c>
      <c r="C154" s="2">
        <v>459</v>
      </c>
      <c r="D154">
        <v>66</v>
      </c>
      <c r="E154" s="1" t="str">
        <f t="shared" si="22"/>
        <v>OCTOBER 2020</v>
      </c>
      <c r="F154" t="str" cm="1">
        <f t="array" ref="F154:G154">_xlfn.TEXTSPLIT(E154," ")</f>
        <v>OCTOBER</v>
      </c>
      <c r="G154" t="str">
        <v>2020</v>
      </c>
      <c r="H154">
        <f t="shared" si="17"/>
        <v>156.06</v>
      </c>
      <c r="I154">
        <f t="shared" si="18"/>
        <v>109.24199999999999</v>
      </c>
      <c r="J154">
        <f t="shared" si="19"/>
        <v>100</v>
      </c>
      <c r="K154" t="b">
        <v>1</v>
      </c>
    </row>
    <row r="155" spans="1:11">
      <c r="A155" t="s">
        <v>224</v>
      </c>
      <c r="B155">
        <v>899310</v>
      </c>
      <c r="C155" s="2">
        <v>269</v>
      </c>
      <c r="D155">
        <v>85</v>
      </c>
      <c r="E155" s="1" t="str">
        <f t="shared" si="22"/>
        <v>OCTOBER 2020</v>
      </c>
      <c r="F155" t="str" cm="1">
        <f t="array" ref="F155:G155">_xlfn.TEXTSPLIT(E155," ")</f>
        <v>OCTOBER</v>
      </c>
      <c r="G155" t="str">
        <v>2020</v>
      </c>
      <c r="H155">
        <f t="shared" si="17"/>
        <v>40.35</v>
      </c>
      <c r="I155">
        <f t="shared" si="18"/>
        <v>28.244999999999997</v>
      </c>
      <c r="J155">
        <f t="shared" si="19"/>
        <v>20</v>
      </c>
      <c r="K155" t="b">
        <v>1</v>
      </c>
    </row>
    <row r="156" spans="1:11">
      <c r="A156" t="s">
        <v>149</v>
      </c>
      <c r="B156">
        <v>979120</v>
      </c>
      <c r="C156" s="2">
        <v>289</v>
      </c>
      <c r="D156">
        <v>50</v>
      </c>
      <c r="E156" s="1" t="str">
        <f t="shared" si="22"/>
        <v>OCTOBER 2020</v>
      </c>
      <c r="F156" t="str" cm="1">
        <f t="array" ref="F156:G156">_xlfn.TEXTSPLIT(E156," ")</f>
        <v>OCTOBER</v>
      </c>
      <c r="G156" t="str">
        <v>2020</v>
      </c>
      <c r="H156">
        <f t="shared" si="17"/>
        <v>144.5</v>
      </c>
      <c r="I156">
        <f t="shared" si="18"/>
        <v>101.14999999999999</v>
      </c>
      <c r="J156">
        <f t="shared" si="19"/>
        <v>100</v>
      </c>
      <c r="K156" t="b">
        <v>1</v>
      </c>
    </row>
    <row r="157" spans="1:11">
      <c r="A157" s="17" t="s">
        <v>150</v>
      </c>
      <c r="B157" s="17">
        <v>585450</v>
      </c>
      <c r="C157" s="18">
        <v>469</v>
      </c>
      <c r="D157" s="17">
        <v>80</v>
      </c>
      <c r="E157" s="19" t="str">
        <f t="shared" si="22"/>
        <v>OCTOBER 2020</v>
      </c>
      <c r="F157" s="17" t="str" cm="1">
        <f t="array" ref="F157:G157">_xlfn.TEXTSPLIT(E157," ")</f>
        <v>OCTOBER</v>
      </c>
      <c r="G157" s="17" t="str">
        <v>2020</v>
      </c>
      <c r="H157" s="17">
        <f t="shared" si="17"/>
        <v>93.800000000000011</v>
      </c>
      <c r="I157" s="17">
        <f t="shared" si="18"/>
        <v>65.660000000000011</v>
      </c>
      <c r="J157" s="17">
        <f t="shared" si="19"/>
        <v>60</v>
      </c>
      <c r="K157" t="b">
        <v>1</v>
      </c>
    </row>
    <row r="158" spans="1:11">
      <c r="A158" t="s">
        <v>151</v>
      </c>
      <c r="B158">
        <v>959520</v>
      </c>
      <c r="C158" s="2">
        <v>189</v>
      </c>
      <c r="D158">
        <v>75</v>
      </c>
      <c r="E158" s="1" t="str">
        <f t="shared" si="22"/>
        <v>OCTOBER 2020</v>
      </c>
      <c r="F158" t="str" cm="1">
        <f t="array" ref="F158:G158">_xlfn.TEXTSPLIT(E158," ")</f>
        <v>OCTOBER</v>
      </c>
      <c r="G158" t="str">
        <v>2020</v>
      </c>
      <c r="H158">
        <f t="shared" si="17"/>
        <v>47.25</v>
      </c>
      <c r="I158">
        <f t="shared" si="18"/>
        <v>33.074999999999996</v>
      </c>
      <c r="J158">
        <f t="shared" si="19"/>
        <v>30</v>
      </c>
      <c r="K158" t="b">
        <v>1</v>
      </c>
    </row>
    <row r="159" spans="1:11">
      <c r="A159" t="s">
        <v>152</v>
      </c>
      <c r="B159">
        <v>1057750</v>
      </c>
      <c r="C159" s="2">
        <v>249</v>
      </c>
      <c r="D159">
        <v>85</v>
      </c>
      <c r="E159" s="1" t="str">
        <f t="shared" si="22"/>
        <v>OCTOBER 2020</v>
      </c>
      <c r="F159" t="str" cm="1">
        <f t="array" ref="F159:G159">_xlfn.TEXTSPLIT(E159," ")</f>
        <v>OCTOBER</v>
      </c>
      <c r="G159" t="str">
        <v>2020</v>
      </c>
      <c r="H159">
        <f t="shared" si="17"/>
        <v>37.35</v>
      </c>
      <c r="I159">
        <f t="shared" si="18"/>
        <v>26.145</v>
      </c>
      <c r="J159">
        <f t="shared" si="19"/>
        <v>20</v>
      </c>
      <c r="K159" t="b">
        <v>1</v>
      </c>
    </row>
    <row r="160" spans="1:11">
      <c r="A160" s="7" t="s">
        <v>153</v>
      </c>
      <c r="B160" s="7">
        <v>555000</v>
      </c>
      <c r="C160" s="8">
        <v>209</v>
      </c>
      <c r="D160" s="7">
        <v>100</v>
      </c>
      <c r="E160" s="9" t="str">
        <f t="shared" si="22"/>
        <v>OCTOBER 2020</v>
      </c>
      <c r="F160" s="7" t="str" cm="1">
        <f t="array" ref="F160:G160">_xlfn.TEXTSPLIT(E160," ")</f>
        <v>OCTOBER</v>
      </c>
      <c r="G160" s="7" t="str">
        <v>2020</v>
      </c>
      <c r="H160" s="7">
        <f t="shared" si="17"/>
        <v>0</v>
      </c>
      <c r="I160" s="7">
        <f t="shared" si="18"/>
        <v>0</v>
      </c>
      <c r="J160" s="7">
        <f t="shared" si="19"/>
        <v>0</v>
      </c>
      <c r="K160" t="b">
        <v>0</v>
      </c>
    </row>
    <row r="161" spans="1:11">
      <c r="A161" s="7" t="s">
        <v>154</v>
      </c>
      <c r="B161" s="7">
        <v>406970</v>
      </c>
      <c r="C161" s="8">
        <v>189</v>
      </c>
      <c r="D161" s="7">
        <v>100</v>
      </c>
      <c r="E161" s="9" t="str">
        <f t="shared" si="22"/>
        <v>OCTOBER 2020</v>
      </c>
      <c r="F161" s="7" t="str" cm="1">
        <f t="array" ref="F161:G161">_xlfn.TEXTSPLIT(E161," ")</f>
        <v>OCTOBER</v>
      </c>
      <c r="G161" s="7" t="str">
        <v>2020</v>
      </c>
      <c r="H161" s="7">
        <f t="shared" si="17"/>
        <v>0</v>
      </c>
      <c r="I161" s="7">
        <f t="shared" si="18"/>
        <v>0</v>
      </c>
      <c r="J161" s="7">
        <f t="shared" si="19"/>
        <v>0</v>
      </c>
      <c r="K161" t="b">
        <v>0</v>
      </c>
    </row>
    <row r="162" spans="1:11">
      <c r="A162" t="s">
        <v>155</v>
      </c>
      <c r="B162">
        <v>340150</v>
      </c>
      <c r="C162" s="2">
        <v>289</v>
      </c>
      <c r="D162">
        <v>50</v>
      </c>
      <c r="E162" s="1" t="str">
        <f t="shared" si="22"/>
        <v>OCTOBER 2020</v>
      </c>
      <c r="F162" t="str" cm="1">
        <f t="array" ref="F162:G162">_xlfn.TEXTSPLIT(E162," ")</f>
        <v>OCTOBER</v>
      </c>
      <c r="G162" t="str">
        <v>2020</v>
      </c>
      <c r="H162">
        <f t="shared" si="17"/>
        <v>144.5</v>
      </c>
      <c r="I162">
        <f t="shared" si="18"/>
        <v>101.14999999999999</v>
      </c>
      <c r="J162">
        <f t="shared" si="19"/>
        <v>100</v>
      </c>
      <c r="K162" t="b">
        <v>1</v>
      </c>
    </row>
    <row r="163" spans="1:11">
      <c r="A163" t="s">
        <v>156</v>
      </c>
      <c r="B163">
        <v>994140</v>
      </c>
      <c r="C163" s="2">
        <v>289</v>
      </c>
      <c r="D163">
        <v>75</v>
      </c>
      <c r="E163" s="1" t="str">
        <f t="shared" si="22"/>
        <v>OCTOBER 2020</v>
      </c>
      <c r="F163" t="str" cm="1">
        <f t="array" ref="F163:G163">_xlfn.TEXTSPLIT(E163," ")</f>
        <v>OCTOBER</v>
      </c>
      <c r="G163" t="str">
        <v>2020</v>
      </c>
      <c r="H163">
        <f t="shared" si="17"/>
        <v>72.25</v>
      </c>
      <c r="I163">
        <f t="shared" si="18"/>
        <v>50.574999999999996</v>
      </c>
      <c r="J163">
        <f t="shared" si="19"/>
        <v>50</v>
      </c>
      <c r="K163" t="b">
        <v>1</v>
      </c>
    </row>
    <row r="164" spans="1:11">
      <c r="A164" t="s">
        <v>169</v>
      </c>
      <c r="B164">
        <v>960420</v>
      </c>
      <c r="C164" s="2">
        <f>60.64+60.64</f>
        <v>121.28</v>
      </c>
      <c r="D164">
        <v>0</v>
      </c>
      <c r="E164" s="1" t="str">
        <f t="shared" ref="E164:E170" si="23">"AUGUST 2020"</f>
        <v>AUGUST 2020</v>
      </c>
      <c r="F164" t="str" cm="1">
        <f t="array" ref="F164:G164">_xlfn.TEXTSPLIT(E164," ")</f>
        <v>AUGUST</v>
      </c>
      <c r="G164" t="str">
        <v>2020</v>
      </c>
      <c r="H164">
        <f t="shared" si="17"/>
        <v>121.28</v>
      </c>
      <c r="I164">
        <f t="shared" si="18"/>
        <v>84.896000000000001</v>
      </c>
      <c r="J164">
        <f t="shared" si="19"/>
        <v>80</v>
      </c>
      <c r="K164" t="b">
        <v>1</v>
      </c>
    </row>
    <row r="165" spans="1:11">
      <c r="A165" t="s">
        <v>170</v>
      </c>
      <c r="B165">
        <v>574720</v>
      </c>
      <c r="C165" s="2">
        <v>369</v>
      </c>
      <c r="D165">
        <v>65</v>
      </c>
      <c r="E165" s="1" t="str">
        <f t="shared" si="23"/>
        <v>AUGUST 2020</v>
      </c>
      <c r="F165" t="str" cm="1">
        <f t="array" ref="F165:G165">_xlfn.TEXTSPLIT(E165," ")</f>
        <v>AUGUST</v>
      </c>
      <c r="G165" t="str">
        <v>2020</v>
      </c>
      <c r="H165">
        <f t="shared" si="17"/>
        <v>129.15</v>
      </c>
      <c r="I165">
        <f t="shared" si="18"/>
        <v>90.405000000000001</v>
      </c>
      <c r="J165">
        <f t="shared" si="19"/>
        <v>90</v>
      </c>
      <c r="K165" t="b">
        <v>1</v>
      </c>
    </row>
    <row r="166" spans="1:11">
      <c r="A166" t="s">
        <v>171</v>
      </c>
      <c r="B166">
        <v>712190</v>
      </c>
      <c r="C166" s="2">
        <v>600</v>
      </c>
      <c r="D166">
        <v>80</v>
      </c>
      <c r="E166" s="1" t="str">
        <f t="shared" si="23"/>
        <v>AUGUST 2020</v>
      </c>
      <c r="F166" t="str" cm="1">
        <f t="array" ref="F166:G166">_xlfn.TEXTSPLIT(E166," ")</f>
        <v>AUGUST</v>
      </c>
      <c r="G166" t="str">
        <v>2020</v>
      </c>
      <c r="H166">
        <f t="shared" si="17"/>
        <v>120</v>
      </c>
      <c r="I166">
        <f t="shared" si="18"/>
        <v>84</v>
      </c>
      <c r="J166">
        <f t="shared" si="19"/>
        <v>80</v>
      </c>
      <c r="K166" t="b">
        <v>1</v>
      </c>
    </row>
    <row r="167" spans="1:11">
      <c r="A167" t="s">
        <v>172</v>
      </c>
      <c r="B167">
        <v>984800</v>
      </c>
      <c r="C167" s="2">
        <v>239</v>
      </c>
      <c r="D167">
        <v>80</v>
      </c>
      <c r="E167" s="1" t="str">
        <f t="shared" si="23"/>
        <v>AUGUST 2020</v>
      </c>
      <c r="F167" t="str" cm="1">
        <f t="array" ref="F167:G167">_xlfn.TEXTSPLIT(E167," ")</f>
        <v>AUGUST</v>
      </c>
      <c r="G167" t="str">
        <v>2020</v>
      </c>
      <c r="H167">
        <f t="shared" si="17"/>
        <v>47.800000000000004</v>
      </c>
      <c r="I167">
        <f t="shared" si="18"/>
        <v>33.46</v>
      </c>
      <c r="J167">
        <f t="shared" si="19"/>
        <v>30</v>
      </c>
      <c r="K167" t="b">
        <v>1</v>
      </c>
    </row>
    <row r="168" spans="1:11">
      <c r="A168" t="s">
        <v>173</v>
      </c>
      <c r="B168">
        <v>1003090</v>
      </c>
      <c r="C168" s="2">
        <v>239</v>
      </c>
      <c r="D168">
        <v>67</v>
      </c>
      <c r="E168" s="1" t="str">
        <f t="shared" si="23"/>
        <v>AUGUST 2020</v>
      </c>
      <c r="F168" t="str" cm="1">
        <f t="array" ref="F168:G168">_xlfn.TEXTSPLIT(E168," ")</f>
        <v>AUGUST</v>
      </c>
      <c r="G168" t="str">
        <v>2020</v>
      </c>
      <c r="H168">
        <f t="shared" si="17"/>
        <v>78.87</v>
      </c>
      <c r="I168">
        <f t="shared" si="18"/>
        <v>55.209000000000003</v>
      </c>
      <c r="J168">
        <f t="shared" si="19"/>
        <v>50</v>
      </c>
      <c r="K168" t="b">
        <v>1</v>
      </c>
    </row>
    <row r="169" spans="1:11">
      <c r="A169" t="s">
        <v>174</v>
      </c>
      <c r="B169">
        <v>865360</v>
      </c>
      <c r="C169" s="2">
        <v>219</v>
      </c>
      <c r="D169">
        <v>55</v>
      </c>
      <c r="E169" s="1" t="str">
        <f t="shared" si="23"/>
        <v>AUGUST 2020</v>
      </c>
      <c r="F169" t="str" cm="1">
        <f t="array" ref="F169:G169">_xlfn.TEXTSPLIT(E169," ")</f>
        <v>AUGUST</v>
      </c>
      <c r="G169" t="str">
        <v>2020</v>
      </c>
      <c r="H169">
        <f t="shared" si="17"/>
        <v>98.55</v>
      </c>
      <c r="I169">
        <f t="shared" si="18"/>
        <v>68.984999999999999</v>
      </c>
      <c r="J169">
        <f t="shared" si="19"/>
        <v>60</v>
      </c>
      <c r="K169" t="b">
        <v>1</v>
      </c>
    </row>
    <row r="170" spans="1:11">
      <c r="A170" t="s">
        <v>223</v>
      </c>
      <c r="B170">
        <v>717610</v>
      </c>
      <c r="C170" s="2">
        <v>239</v>
      </c>
      <c r="D170">
        <v>80</v>
      </c>
      <c r="E170" s="1" t="str">
        <f t="shared" si="23"/>
        <v>AUGUST 2020</v>
      </c>
      <c r="F170" t="str" cm="1">
        <f t="array" ref="F170:G170">_xlfn.TEXTSPLIT(E170," ")</f>
        <v>AUGUST</v>
      </c>
      <c r="G170" t="str">
        <v>2020</v>
      </c>
      <c r="H170">
        <f t="shared" si="17"/>
        <v>47.800000000000004</v>
      </c>
      <c r="I170">
        <f t="shared" si="18"/>
        <v>33.46</v>
      </c>
      <c r="J170">
        <f t="shared" si="19"/>
        <v>30</v>
      </c>
      <c r="K170" t="b">
        <v>1</v>
      </c>
    </row>
    <row r="171" spans="1:11">
      <c r="A171" t="s">
        <v>175</v>
      </c>
      <c r="B171">
        <v>718850</v>
      </c>
      <c r="C171" s="2">
        <f>144.75+109.5</f>
        <v>254.25</v>
      </c>
      <c r="D171">
        <v>0</v>
      </c>
      <c r="E171" s="1" t="str">
        <f t="shared" ref="E171:E180" si="24">"JULY 2020"</f>
        <v>JULY 2020</v>
      </c>
      <c r="F171" t="str" cm="1">
        <f t="array" ref="F171:G171">_xlfn.TEXTSPLIT(E171," ")</f>
        <v>JULY</v>
      </c>
      <c r="G171" t="str">
        <v>2020</v>
      </c>
      <c r="H171">
        <f t="shared" si="17"/>
        <v>254.25</v>
      </c>
      <c r="I171">
        <f t="shared" si="18"/>
        <v>177.97499999999999</v>
      </c>
      <c r="J171">
        <f t="shared" si="19"/>
        <v>170</v>
      </c>
      <c r="K171" t="b">
        <v>1</v>
      </c>
    </row>
    <row r="172" spans="1:11">
      <c r="A172" t="s">
        <v>176</v>
      </c>
      <c r="B172">
        <v>857980</v>
      </c>
      <c r="C172" s="2">
        <v>379</v>
      </c>
      <c r="D172">
        <v>70</v>
      </c>
      <c r="E172" s="1" t="str">
        <f t="shared" si="24"/>
        <v>JULY 2020</v>
      </c>
      <c r="F172" t="str" cm="1">
        <f t="array" ref="F172:G172">_xlfn.TEXTSPLIT(E172," ")</f>
        <v>JULY</v>
      </c>
      <c r="G172" t="str">
        <v>2020</v>
      </c>
      <c r="H172">
        <f t="shared" si="17"/>
        <v>113.7</v>
      </c>
      <c r="I172">
        <f t="shared" si="18"/>
        <v>79.59</v>
      </c>
      <c r="J172">
        <f t="shared" si="19"/>
        <v>70</v>
      </c>
      <c r="K172" t="b">
        <v>1</v>
      </c>
    </row>
    <row r="173" spans="1:11">
      <c r="A173" t="s">
        <v>177</v>
      </c>
      <c r="B173">
        <v>503940</v>
      </c>
      <c r="C173" s="2">
        <v>379</v>
      </c>
      <c r="D173">
        <v>67</v>
      </c>
      <c r="E173" s="1" t="str">
        <f t="shared" si="24"/>
        <v>JULY 2020</v>
      </c>
      <c r="F173" t="str" cm="1">
        <f t="array" ref="F173:G173">_xlfn.TEXTSPLIT(E173," ")</f>
        <v>JULY</v>
      </c>
      <c r="G173" t="str">
        <v>2020</v>
      </c>
      <c r="H173">
        <f t="shared" si="17"/>
        <v>125.07000000000001</v>
      </c>
      <c r="I173">
        <f t="shared" si="18"/>
        <v>87.549000000000007</v>
      </c>
      <c r="J173">
        <f t="shared" si="19"/>
        <v>80</v>
      </c>
      <c r="K173" t="b">
        <v>1</v>
      </c>
    </row>
    <row r="174" spans="1:11">
      <c r="A174" t="s">
        <v>178</v>
      </c>
      <c r="B174">
        <v>544610</v>
      </c>
      <c r="C174" s="2">
        <v>729</v>
      </c>
      <c r="D174">
        <v>80</v>
      </c>
      <c r="E174" s="1" t="str">
        <f t="shared" si="24"/>
        <v>JULY 2020</v>
      </c>
      <c r="F174" t="str" cm="1">
        <f t="array" ref="F174:G174">_xlfn.TEXTSPLIT(E174," ")</f>
        <v>JULY</v>
      </c>
      <c r="G174" t="str">
        <v>2020</v>
      </c>
      <c r="H174">
        <f t="shared" si="17"/>
        <v>145.80000000000001</v>
      </c>
      <c r="I174">
        <f t="shared" si="18"/>
        <v>102.06</v>
      </c>
      <c r="J174">
        <f t="shared" si="19"/>
        <v>100</v>
      </c>
      <c r="K174" t="b">
        <v>1</v>
      </c>
    </row>
    <row r="175" spans="1:11">
      <c r="A175" t="s">
        <v>222</v>
      </c>
      <c r="B175">
        <v>618740</v>
      </c>
      <c r="C175" s="2">
        <v>279</v>
      </c>
      <c r="D175">
        <v>75</v>
      </c>
      <c r="E175" s="1" t="str">
        <f t="shared" si="24"/>
        <v>JULY 2020</v>
      </c>
      <c r="F175" t="str" cm="1">
        <f t="array" ref="F175:G175">_xlfn.TEXTSPLIT(E175," ")</f>
        <v>JULY</v>
      </c>
      <c r="G175" t="str">
        <v>2020</v>
      </c>
      <c r="H175">
        <f t="shared" si="17"/>
        <v>69.75</v>
      </c>
      <c r="I175">
        <f t="shared" si="18"/>
        <v>48.824999999999996</v>
      </c>
      <c r="J175">
        <f t="shared" si="19"/>
        <v>40</v>
      </c>
      <c r="K175" t="b">
        <v>1</v>
      </c>
    </row>
    <row r="176" spans="1:11">
      <c r="A176" t="s">
        <v>179</v>
      </c>
      <c r="B176">
        <v>716640</v>
      </c>
      <c r="C176" s="2">
        <v>269</v>
      </c>
      <c r="D176">
        <v>53.8</v>
      </c>
      <c r="E176" s="1" t="str">
        <f t="shared" si="24"/>
        <v>JULY 2020</v>
      </c>
      <c r="F176" t="str" cm="1">
        <f t="array" ref="F176:G176">_xlfn.TEXTSPLIT(E176," ")</f>
        <v>JULY</v>
      </c>
      <c r="G176" t="str">
        <v>2020</v>
      </c>
      <c r="H176">
        <f t="shared" si="17"/>
        <v>124.27800000000001</v>
      </c>
      <c r="I176">
        <f t="shared" si="18"/>
        <v>86.994600000000005</v>
      </c>
      <c r="J176">
        <f t="shared" si="19"/>
        <v>80</v>
      </c>
      <c r="K176" t="b">
        <v>1</v>
      </c>
    </row>
    <row r="177" spans="1:11">
      <c r="A177" t="s">
        <v>180</v>
      </c>
      <c r="B177">
        <v>611760</v>
      </c>
      <c r="C177" s="2">
        <v>315</v>
      </c>
      <c r="D177">
        <v>50</v>
      </c>
      <c r="E177" s="1" t="str">
        <f t="shared" si="24"/>
        <v>JULY 2020</v>
      </c>
      <c r="F177" t="str" cm="1">
        <f t="array" ref="F177:G177">_xlfn.TEXTSPLIT(E177," ")</f>
        <v>JULY</v>
      </c>
      <c r="G177" t="str">
        <v>2020</v>
      </c>
      <c r="H177">
        <f t="shared" si="17"/>
        <v>157.5</v>
      </c>
      <c r="I177">
        <f t="shared" si="18"/>
        <v>110.25</v>
      </c>
      <c r="J177">
        <f t="shared" si="19"/>
        <v>110</v>
      </c>
      <c r="K177" t="b">
        <v>1</v>
      </c>
    </row>
    <row r="178" spans="1:11">
      <c r="A178" t="s">
        <v>181</v>
      </c>
      <c r="B178">
        <v>811870</v>
      </c>
      <c r="C178" s="2">
        <v>239</v>
      </c>
      <c r="D178">
        <v>77</v>
      </c>
      <c r="E178" s="1" t="str">
        <f t="shared" si="24"/>
        <v>JULY 2020</v>
      </c>
      <c r="F178" t="str" cm="1">
        <f t="array" ref="F178:G178">_xlfn.TEXTSPLIT(E178," ")</f>
        <v>JULY</v>
      </c>
      <c r="G178" t="str">
        <v>2020</v>
      </c>
      <c r="H178">
        <f t="shared" si="17"/>
        <v>54.97</v>
      </c>
      <c r="I178">
        <f t="shared" si="18"/>
        <v>38.478999999999999</v>
      </c>
      <c r="J178">
        <f t="shared" si="19"/>
        <v>30</v>
      </c>
      <c r="K178" t="b">
        <v>1</v>
      </c>
    </row>
    <row r="179" spans="1:11">
      <c r="A179" t="s">
        <v>182</v>
      </c>
      <c r="B179">
        <v>336940</v>
      </c>
      <c r="C179" s="2">
        <v>413</v>
      </c>
      <c r="D179">
        <v>69</v>
      </c>
      <c r="E179" s="1" t="str">
        <f t="shared" si="24"/>
        <v>JULY 2020</v>
      </c>
      <c r="F179" t="str" cm="1">
        <f t="array" ref="F179:G179">_xlfn.TEXTSPLIT(E179," ")</f>
        <v>JULY</v>
      </c>
      <c r="G179" t="str">
        <v>2020</v>
      </c>
      <c r="H179">
        <f t="shared" si="17"/>
        <v>128.03</v>
      </c>
      <c r="I179">
        <f t="shared" si="18"/>
        <v>89.620999999999995</v>
      </c>
      <c r="J179">
        <f t="shared" si="19"/>
        <v>80</v>
      </c>
      <c r="K179" t="b">
        <v>1</v>
      </c>
    </row>
    <row r="180" spans="1:11">
      <c r="A180" t="s">
        <v>183</v>
      </c>
      <c r="B180">
        <v>761030</v>
      </c>
      <c r="C180" s="2">
        <v>379</v>
      </c>
      <c r="D180">
        <v>82</v>
      </c>
      <c r="E180" s="1" t="str">
        <f t="shared" si="24"/>
        <v>JULY 2020</v>
      </c>
      <c r="F180" t="str" cm="1">
        <f t="array" ref="F180:G180">_xlfn.TEXTSPLIT(E180," ")</f>
        <v>JULY</v>
      </c>
      <c r="G180" t="str">
        <v>2020</v>
      </c>
      <c r="H180">
        <f t="shared" si="17"/>
        <v>68.22</v>
      </c>
      <c r="I180">
        <f t="shared" si="18"/>
        <v>47.753999999999998</v>
      </c>
      <c r="J180">
        <f t="shared" si="19"/>
        <v>40</v>
      </c>
      <c r="K180" t="b">
        <v>1</v>
      </c>
    </row>
    <row r="181" spans="1:11">
      <c r="A181" t="s">
        <v>184</v>
      </c>
      <c r="B181">
        <v>813630</v>
      </c>
      <c r="C181" s="2">
        <v>289</v>
      </c>
      <c r="D181">
        <v>62</v>
      </c>
      <c r="E181" s="1" t="str">
        <f t="shared" ref="E181:E187" si="25">"JUNE 2020"</f>
        <v>JUNE 2020</v>
      </c>
      <c r="F181" t="str" cm="1">
        <f t="array" ref="F181:G181">_xlfn.TEXTSPLIT(E181," ")</f>
        <v>JUNE</v>
      </c>
      <c r="G181" t="str">
        <v>2020</v>
      </c>
      <c r="H181">
        <f t="shared" si="17"/>
        <v>109.82000000000001</v>
      </c>
      <c r="I181">
        <f t="shared" si="18"/>
        <v>76.873999999999995</v>
      </c>
      <c r="J181">
        <f t="shared" si="19"/>
        <v>70</v>
      </c>
      <c r="K181" t="b">
        <v>1</v>
      </c>
    </row>
    <row r="182" spans="1:11">
      <c r="A182" t="s">
        <v>185</v>
      </c>
      <c r="B182">
        <v>12750</v>
      </c>
      <c r="C182" s="2">
        <v>315</v>
      </c>
      <c r="D182">
        <v>82</v>
      </c>
      <c r="E182" s="1" t="str">
        <f t="shared" si="25"/>
        <v>JUNE 2020</v>
      </c>
      <c r="F182" t="str" cm="1">
        <f t="array" ref="F182:G182">_xlfn.TEXTSPLIT(E182," ")</f>
        <v>JUNE</v>
      </c>
      <c r="G182" t="str">
        <v>2020</v>
      </c>
      <c r="H182">
        <f t="shared" si="17"/>
        <v>56.699999999999996</v>
      </c>
      <c r="I182">
        <f t="shared" si="18"/>
        <v>39.69</v>
      </c>
      <c r="J182">
        <f t="shared" si="19"/>
        <v>30</v>
      </c>
      <c r="K182" t="b">
        <v>0</v>
      </c>
    </row>
    <row r="183" spans="1:11">
      <c r="A183" t="s">
        <v>186</v>
      </c>
      <c r="B183">
        <v>764790</v>
      </c>
      <c r="C183" s="2">
        <v>289</v>
      </c>
      <c r="D183">
        <v>60</v>
      </c>
      <c r="E183" s="1" t="str">
        <f t="shared" si="25"/>
        <v>JUNE 2020</v>
      </c>
      <c r="F183" t="str" cm="1">
        <f t="array" ref="F183:G183">_xlfn.TEXTSPLIT(E183," ")</f>
        <v>JUNE</v>
      </c>
      <c r="G183" t="str">
        <v>2020</v>
      </c>
      <c r="H183">
        <f t="shared" si="17"/>
        <v>115.60000000000001</v>
      </c>
      <c r="I183">
        <f t="shared" si="18"/>
        <v>80.92</v>
      </c>
      <c r="J183">
        <f t="shared" si="19"/>
        <v>80</v>
      </c>
      <c r="K183" t="b">
        <v>1</v>
      </c>
    </row>
    <row r="184" spans="1:11">
      <c r="A184" t="s">
        <v>187</v>
      </c>
      <c r="B184">
        <v>919410</v>
      </c>
      <c r="C184" s="2">
        <v>23.88</v>
      </c>
      <c r="D184">
        <v>0</v>
      </c>
      <c r="E184" s="1" t="str">
        <f t="shared" si="25"/>
        <v>JUNE 2020</v>
      </c>
      <c r="F184" t="str" cm="1">
        <f t="array" ref="F184:G184">_xlfn.TEXTSPLIT(E184," ")</f>
        <v>JUNE</v>
      </c>
      <c r="G184" t="str">
        <v>2020</v>
      </c>
      <c r="H184">
        <f t="shared" si="17"/>
        <v>23.88</v>
      </c>
      <c r="I184">
        <f t="shared" si="18"/>
        <v>16.715999999999998</v>
      </c>
      <c r="J184">
        <f t="shared" si="19"/>
        <v>10</v>
      </c>
      <c r="K184" t="b">
        <v>1</v>
      </c>
    </row>
    <row r="185" spans="1:11">
      <c r="A185" t="s">
        <v>188</v>
      </c>
      <c r="B185">
        <v>244450</v>
      </c>
      <c r="C185" s="2">
        <v>24.99</v>
      </c>
      <c r="D185">
        <v>0</v>
      </c>
      <c r="E185" s="1" t="str">
        <f t="shared" si="25"/>
        <v>JUNE 2020</v>
      </c>
      <c r="F185" t="str" cm="1">
        <f t="array" ref="F185:G185">_xlfn.TEXTSPLIT(E185," ")</f>
        <v>JUNE</v>
      </c>
      <c r="G185" t="str">
        <v>2020</v>
      </c>
      <c r="H185">
        <f t="shared" si="17"/>
        <v>24.99</v>
      </c>
      <c r="I185">
        <f t="shared" si="18"/>
        <v>17.492999999999999</v>
      </c>
      <c r="J185">
        <f t="shared" si="19"/>
        <v>10</v>
      </c>
      <c r="K185" t="b">
        <v>1</v>
      </c>
    </row>
    <row r="186" spans="1:11">
      <c r="A186" t="s">
        <v>189</v>
      </c>
      <c r="B186">
        <v>448850</v>
      </c>
      <c r="C186" s="2">
        <v>75.8</v>
      </c>
      <c r="D186">
        <v>0</v>
      </c>
      <c r="E186" s="1" t="str">
        <f t="shared" si="25"/>
        <v>JUNE 2020</v>
      </c>
      <c r="F186" t="str" cm="1">
        <f t="array" ref="F186:G186">_xlfn.TEXTSPLIT(E186," ")</f>
        <v>JUNE</v>
      </c>
      <c r="G186" t="str">
        <v>2020</v>
      </c>
      <c r="H186">
        <f t="shared" si="17"/>
        <v>75.8</v>
      </c>
      <c r="I186">
        <f t="shared" si="18"/>
        <v>53.059999999999995</v>
      </c>
      <c r="J186">
        <f t="shared" si="19"/>
        <v>50</v>
      </c>
      <c r="K186" t="b">
        <v>1</v>
      </c>
    </row>
    <row r="187" spans="1:11">
      <c r="A187" t="s">
        <v>190</v>
      </c>
      <c r="B187">
        <v>812550</v>
      </c>
      <c r="C187" s="2">
        <v>57.8</v>
      </c>
      <c r="D187">
        <v>0</v>
      </c>
      <c r="E187" s="1" t="str">
        <f t="shared" si="25"/>
        <v>JUNE 2020</v>
      </c>
      <c r="F187" t="str" cm="1">
        <f t="array" ref="F187:G187">_xlfn.TEXTSPLIT(E187," ")</f>
        <v>JUNE</v>
      </c>
      <c r="G187" t="str">
        <v>2020</v>
      </c>
      <c r="H187">
        <f t="shared" si="17"/>
        <v>57.8</v>
      </c>
      <c r="I187">
        <f t="shared" si="18"/>
        <v>40.459999999999994</v>
      </c>
      <c r="J187">
        <f t="shared" si="19"/>
        <v>40</v>
      </c>
      <c r="K187" t="b">
        <v>1</v>
      </c>
    </row>
    <row r="188" spans="1:11">
      <c r="A188" t="s">
        <v>191</v>
      </c>
      <c r="B188">
        <v>671440</v>
      </c>
      <c r="C188" s="2">
        <v>379</v>
      </c>
      <c r="D188">
        <v>80</v>
      </c>
      <c r="E188" s="1" t="str">
        <f t="shared" ref="E188:E197" si="26">"MAY 2020"</f>
        <v>MAY 2020</v>
      </c>
      <c r="F188" t="str" cm="1">
        <f t="array" ref="F188:G188">_xlfn.TEXTSPLIT(E188," ")</f>
        <v>MAY</v>
      </c>
      <c r="G188" t="str">
        <v>2020</v>
      </c>
      <c r="H188">
        <f t="shared" si="17"/>
        <v>75.8</v>
      </c>
      <c r="I188">
        <f t="shared" si="18"/>
        <v>53.059999999999995</v>
      </c>
      <c r="J188">
        <f t="shared" si="19"/>
        <v>50</v>
      </c>
      <c r="K188" t="b">
        <v>1</v>
      </c>
    </row>
    <row r="189" spans="1:11">
      <c r="A189" t="s">
        <v>221</v>
      </c>
      <c r="B189">
        <v>440650</v>
      </c>
      <c r="C189" s="2">
        <v>239</v>
      </c>
      <c r="D189">
        <v>60</v>
      </c>
      <c r="E189" s="1" t="str">
        <f t="shared" si="26"/>
        <v>MAY 2020</v>
      </c>
      <c r="F189" t="str" cm="1">
        <f t="array" ref="F189:G189">_xlfn.TEXTSPLIT(E189," ")</f>
        <v>MAY</v>
      </c>
      <c r="G189" t="str">
        <v>2020</v>
      </c>
      <c r="H189">
        <f t="shared" si="17"/>
        <v>95.600000000000009</v>
      </c>
      <c r="I189">
        <f t="shared" si="18"/>
        <v>66.92</v>
      </c>
      <c r="J189">
        <f t="shared" si="19"/>
        <v>60</v>
      </c>
      <c r="K189" t="b">
        <v>1</v>
      </c>
    </row>
    <row r="190" spans="1:11">
      <c r="A190" t="s">
        <v>192</v>
      </c>
      <c r="B190">
        <v>489630</v>
      </c>
      <c r="C190" s="2">
        <v>469</v>
      </c>
      <c r="D190">
        <v>90</v>
      </c>
      <c r="E190" s="1" t="str">
        <f t="shared" si="26"/>
        <v>MAY 2020</v>
      </c>
      <c r="F190" t="str" cm="1">
        <f t="array" ref="F190:G190">_xlfn.TEXTSPLIT(E190," ")</f>
        <v>MAY</v>
      </c>
      <c r="G190" t="str">
        <v>2020</v>
      </c>
      <c r="H190">
        <f t="shared" si="17"/>
        <v>46.900000000000006</v>
      </c>
      <c r="I190">
        <f t="shared" si="18"/>
        <v>32.830000000000005</v>
      </c>
      <c r="J190">
        <f t="shared" si="19"/>
        <v>30</v>
      </c>
      <c r="K190" t="b">
        <v>1</v>
      </c>
    </row>
    <row r="191" spans="1:11">
      <c r="A191" t="s">
        <v>193</v>
      </c>
      <c r="B191">
        <v>619780</v>
      </c>
      <c r="C191" s="2">
        <v>239</v>
      </c>
      <c r="D191">
        <v>75</v>
      </c>
      <c r="E191" s="1" t="str">
        <f t="shared" si="26"/>
        <v>MAY 2020</v>
      </c>
      <c r="F191" t="str" cm="1">
        <f t="array" ref="F191:G191">_xlfn.TEXTSPLIT(E191," ")</f>
        <v>MAY</v>
      </c>
      <c r="G191" t="str">
        <v>2020</v>
      </c>
      <c r="H191">
        <f t="shared" si="17"/>
        <v>59.75</v>
      </c>
      <c r="I191">
        <f t="shared" si="18"/>
        <v>41.824999999999996</v>
      </c>
      <c r="J191">
        <f t="shared" si="19"/>
        <v>40</v>
      </c>
      <c r="K191" t="b">
        <v>1</v>
      </c>
    </row>
    <row r="192" spans="1:11">
      <c r="A192" t="s">
        <v>194</v>
      </c>
      <c r="B192">
        <v>1026420</v>
      </c>
      <c r="C192" s="2">
        <v>309</v>
      </c>
      <c r="D192">
        <v>66</v>
      </c>
      <c r="E192" s="1" t="str">
        <f t="shared" si="26"/>
        <v>MAY 2020</v>
      </c>
      <c r="F192" t="str" cm="1">
        <f t="array" ref="F192:G192">_xlfn.TEXTSPLIT(E192," ")</f>
        <v>MAY</v>
      </c>
      <c r="G192" t="str">
        <v>2020</v>
      </c>
      <c r="H192">
        <f t="shared" si="17"/>
        <v>105.06</v>
      </c>
      <c r="I192">
        <f t="shared" si="18"/>
        <v>73.542000000000002</v>
      </c>
      <c r="J192">
        <f t="shared" si="19"/>
        <v>70</v>
      </c>
      <c r="K192" t="b">
        <v>1</v>
      </c>
    </row>
    <row r="193" spans="1:11">
      <c r="A193" t="s">
        <v>195</v>
      </c>
      <c r="B193">
        <v>905340</v>
      </c>
      <c r="C193" s="2">
        <v>189</v>
      </c>
      <c r="D193">
        <v>60</v>
      </c>
      <c r="E193" s="1" t="str">
        <f t="shared" si="26"/>
        <v>MAY 2020</v>
      </c>
      <c r="F193" t="str" cm="1">
        <f t="array" ref="F193:G193">_xlfn.TEXTSPLIT(E193," ")</f>
        <v>MAY</v>
      </c>
      <c r="G193" t="str">
        <v>2020</v>
      </c>
      <c r="H193">
        <f t="shared" si="17"/>
        <v>75.600000000000009</v>
      </c>
      <c r="I193">
        <f t="shared" si="18"/>
        <v>52.92</v>
      </c>
      <c r="J193">
        <f t="shared" si="19"/>
        <v>50</v>
      </c>
      <c r="K193" t="b">
        <v>1</v>
      </c>
    </row>
    <row r="194" spans="1:11">
      <c r="A194" t="s">
        <v>196</v>
      </c>
      <c r="B194">
        <v>1104660</v>
      </c>
      <c r="C194" s="2">
        <v>450</v>
      </c>
      <c r="D194">
        <v>70</v>
      </c>
      <c r="E194" s="1" t="str">
        <f t="shared" si="26"/>
        <v>MAY 2020</v>
      </c>
      <c r="F194" t="str" cm="1">
        <f t="array" ref="F194:G194">_xlfn.TEXTSPLIT(E194," ")</f>
        <v>MAY</v>
      </c>
      <c r="G194" t="str">
        <v>2020</v>
      </c>
      <c r="H194">
        <f t="shared" ref="H194:H215" si="27">C194*(IF(D194=0,100,(100-D194))/100)</f>
        <v>135</v>
      </c>
      <c r="I194">
        <f t="shared" ref="I194:I215" si="28">H194*$O$14</f>
        <v>94.5</v>
      </c>
      <c r="J194">
        <f t="shared" ref="J194:J215" si="29">ROUNDDOWN(I194/10,0)*10</f>
        <v>90</v>
      </c>
      <c r="K194" t="b">
        <v>1</v>
      </c>
    </row>
    <row r="195" spans="1:11">
      <c r="A195" t="s">
        <v>197</v>
      </c>
      <c r="B195">
        <v>994220</v>
      </c>
      <c r="C195" s="2">
        <v>310</v>
      </c>
      <c r="D195">
        <v>82</v>
      </c>
      <c r="E195" s="1" t="str">
        <f t="shared" si="26"/>
        <v>MAY 2020</v>
      </c>
      <c r="F195" t="str" cm="1">
        <f t="array" ref="F195:G195">_xlfn.TEXTSPLIT(E195," ")</f>
        <v>MAY</v>
      </c>
      <c r="G195" t="str">
        <v>2020</v>
      </c>
      <c r="H195">
        <f t="shared" si="27"/>
        <v>55.8</v>
      </c>
      <c r="I195">
        <f t="shared" si="28"/>
        <v>39.059999999999995</v>
      </c>
      <c r="J195">
        <f t="shared" si="29"/>
        <v>30</v>
      </c>
      <c r="K195" t="b">
        <v>1</v>
      </c>
    </row>
    <row r="196" spans="1:11">
      <c r="A196" t="s">
        <v>198</v>
      </c>
      <c r="B196">
        <v>518060</v>
      </c>
      <c r="C196" s="2">
        <v>219</v>
      </c>
      <c r="D196">
        <v>65</v>
      </c>
      <c r="E196" s="1" t="str">
        <f t="shared" si="26"/>
        <v>MAY 2020</v>
      </c>
      <c r="F196" t="str" cm="1">
        <f t="array" ref="F196:G196">_xlfn.TEXTSPLIT(E196," ")</f>
        <v>MAY</v>
      </c>
      <c r="G196" t="str">
        <v>2020</v>
      </c>
      <c r="H196">
        <f t="shared" si="27"/>
        <v>76.649999999999991</v>
      </c>
      <c r="I196">
        <f t="shared" si="28"/>
        <v>53.654999999999994</v>
      </c>
      <c r="J196">
        <f t="shared" si="29"/>
        <v>50</v>
      </c>
      <c r="K196" t="b">
        <v>1</v>
      </c>
    </row>
    <row r="197" spans="1:11">
      <c r="A197" t="s">
        <v>199</v>
      </c>
      <c r="B197">
        <v>629090</v>
      </c>
      <c r="C197" s="2">
        <v>236</v>
      </c>
      <c r="D197">
        <v>60</v>
      </c>
      <c r="E197" s="1" t="str">
        <f t="shared" si="26"/>
        <v>MAY 2020</v>
      </c>
      <c r="F197" t="str" cm="1">
        <f t="array" ref="F197:G197">_xlfn.TEXTSPLIT(E197," ")</f>
        <v>MAY</v>
      </c>
      <c r="G197" t="str">
        <v>2020</v>
      </c>
      <c r="H197">
        <f t="shared" si="27"/>
        <v>94.4</v>
      </c>
      <c r="I197">
        <f t="shared" si="28"/>
        <v>66.08</v>
      </c>
      <c r="J197">
        <f t="shared" si="29"/>
        <v>60</v>
      </c>
      <c r="K197" t="b">
        <v>1</v>
      </c>
    </row>
    <row r="198" spans="1:11">
      <c r="A198" t="s">
        <v>201</v>
      </c>
      <c r="B198">
        <v>785740</v>
      </c>
      <c r="C198" s="2">
        <v>315</v>
      </c>
      <c r="D198">
        <v>80</v>
      </c>
      <c r="E198" s="1" t="str">
        <f t="shared" ref="E198:E203" si="30">"APRIL 2020"</f>
        <v>APRIL 2020</v>
      </c>
      <c r="F198" t="str" cm="1">
        <f t="array" ref="F198:G198">_xlfn.TEXTSPLIT(E198," ")</f>
        <v>APRIL</v>
      </c>
      <c r="G198" t="str">
        <v>2020</v>
      </c>
      <c r="H198">
        <f t="shared" si="27"/>
        <v>63</v>
      </c>
      <c r="I198">
        <f t="shared" si="28"/>
        <v>44.099999999999994</v>
      </c>
      <c r="J198">
        <f t="shared" si="29"/>
        <v>40</v>
      </c>
      <c r="K198" t="b">
        <v>1</v>
      </c>
    </row>
    <row r="199" spans="1:11">
      <c r="A199" t="s">
        <v>202</v>
      </c>
      <c r="B199">
        <v>718650</v>
      </c>
      <c r="C199" s="2">
        <v>289</v>
      </c>
      <c r="D199">
        <v>90</v>
      </c>
      <c r="E199" s="1" t="str">
        <f t="shared" si="30"/>
        <v>APRIL 2020</v>
      </c>
      <c r="F199" t="str" cm="1">
        <f t="array" ref="F199:G199">_xlfn.TEXTSPLIT(E199," ")</f>
        <v>APRIL</v>
      </c>
      <c r="G199" t="str">
        <v>2020</v>
      </c>
      <c r="H199">
        <f t="shared" si="27"/>
        <v>28.900000000000002</v>
      </c>
      <c r="I199">
        <f t="shared" si="28"/>
        <v>20.23</v>
      </c>
      <c r="J199">
        <f t="shared" si="29"/>
        <v>20</v>
      </c>
      <c r="K199" t="b">
        <v>1</v>
      </c>
    </row>
    <row r="200" spans="1:11">
      <c r="A200" s="14" t="s">
        <v>203</v>
      </c>
      <c r="B200" s="14">
        <v>405830</v>
      </c>
      <c r="C200" s="15">
        <v>369</v>
      </c>
      <c r="D200" s="14">
        <f>65+15</f>
        <v>80</v>
      </c>
      <c r="E200" s="16" t="str">
        <f t="shared" si="30"/>
        <v>APRIL 2020</v>
      </c>
      <c r="F200" s="14" t="str" cm="1">
        <f t="array" ref="F200:G200">_xlfn.TEXTSPLIT(E200," ")</f>
        <v>APRIL</v>
      </c>
      <c r="G200" s="14" t="str">
        <v>2020</v>
      </c>
      <c r="H200" s="14">
        <f t="shared" si="27"/>
        <v>73.8</v>
      </c>
      <c r="I200" s="14">
        <f t="shared" si="28"/>
        <v>51.66</v>
      </c>
      <c r="J200" s="14">
        <f t="shared" si="29"/>
        <v>50</v>
      </c>
      <c r="K200" t="b">
        <v>1</v>
      </c>
    </row>
    <row r="201" spans="1:11">
      <c r="A201" t="s">
        <v>204</v>
      </c>
      <c r="B201">
        <v>757300</v>
      </c>
      <c r="C201" s="2">
        <v>45.48</v>
      </c>
      <c r="D201">
        <v>0</v>
      </c>
      <c r="E201" s="1" t="str">
        <f t="shared" si="30"/>
        <v>APRIL 2020</v>
      </c>
      <c r="F201" t="str" cm="1">
        <f t="array" ref="F201:G201">_xlfn.TEXTSPLIT(E201," ")</f>
        <v>APRIL</v>
      </c>
      <c r="G201" t="str">
        <v>2020</v>
      </c>
      <c r="H201">
        <f t="shared" si="27"/>
        <v>45.48</v>
      </c>
      <c r="I201">
        <f t="shared" si="28"/>
        <v>31.835999999999995</v>
      </c>
      <c r="J201">
        <f t="shared" si="29"/>
        <v>30</v>
      </c>
      <c r="K201" t="b">
        <v>1</v>
      </c>
    </row>
    <row r="202" spans="1:11">
      <c r="A202" t="s">
        <v>205</v>
      </c>
      <c r="B202">
        <v>684580</v>
      </c>
      <c r="C202" s="2">
        <v>189</v>
      </c>
      <c r="D202">
        <v>80</v>
      </c>
      <c r="E202" s="1" t="str">
        <f t="shared" si="30"/>
        <v>APRIL 2020</v>
      </c>
      <c r="F202" t="str" cm="1">
        <f t="array" ref="F202:G202">_xlfn.TEXTSPLIT(E202," ")</f>
        <v>APRIL</v>
      </c>
      <c r="G202" t="str">
        <v>2020</v>
      </c>
      <c r="H202">
        <f t="shared" si="27"/>
        <v>37.800000000000004</v>
      </c>
      <c r="I202">
        <f t="shared" si="28"/>
        <v>26.46</v>
      </c>
      <c r="J202">
        <f t="shared" si="29"/>
        <v>20</v>
      </c>
      <c r="K202" t="b">
        <v>1</v>
      </c>
    </row>
    <row r="203" spans="1:11">
      <c r="A203" t="s">
        <v>206</v>
      </c>
      <c r="B203">
        <v>638200</v>
      </c>
      <c r="C203" s="2">
        <v>219</v>
      </c>
      <c r="D203">
        <v>50</v>
      </c>
      <c r="E203" s="1" t="str">
        <f t="shared" si="30"/>
        <v>APRIL 2020</v>
      </c>
      <c r="F203" t="str" cm="1">
        <f t="array" ref="F203:G203">_xlfn.TEXTSPLIT(E203," ")</f>
        <v>APRIL</v>
      </c>
      <c r="G203" t="str">
        <v>2020</v>
      </c>
      <c r="H203">
        <f t="shared" si="27"/>
        <v>109.5</v>
      </c>
      <c r="I203">
        <f t="shared" si="28"/>
        <v>76.649999999999991</v>
      </c>
      <c r="J203">
        <f t="shared" si="29"/>
        <v>70</v>
      </c>
      <c r="K203" t="b">
        <v>1</v>
      </c>
    </row>
    <row r="204" spans="1:11">
      <c r="A204" t="s">
        <v>200</v>
      </c>
      <c r="B204">
        <v>928600</v>
      </c>
      <c r="C204" s="2">
        <f>117.25+39.6</f>
        <v>156.85</v>
      </c>
      <c r="D204">
        <v>0</v>
      </c>
      <c r="E204" s="1" t="str">
        <f>"MARCH 2020"</f>
        <v>MARCH 2020</v>
      </c>
      <c r="F204" t="str" cm="1">
        <f t="array" ref="F204:G204">_xlfn.TEXTSPLIT(E204," ")</f>
        <v>MARCH</v>
      </c>
      <c r="G204" t="str">
        <v>2020</v>
      </c>
      <c r="H204">
        <f t="shared" si="27"/>
        <v>156.85</v>
      </c>
      <c r="I204">
        <f t="shared" si="28"/>
        <v>109.79499999999999</v>
      </c>
      <c r="J204">
        <f t="shared" si="29"/>
        <v>100</v>
      </c>
      <c r="K204" t="b">
        <v>1</v>
      </c>
    </row>
    <row r="205" spans="1:11">
      <c r="A205" t="s">
        <v>207</v>
      </c>
      <c r="B205">
        <v>716490</v>
      </c>
      <c r="C205" s="2">
        <v>289</v>
      </c>
      <c r="D205">
        <v>50</v>
      </c>
      <c r="E205" s="1" t="str">
        <f>"MARCH 2020"</f>
        <v>MARCH 2020</v>
      </c>
      <c r="F205" t="str" cm="1">
        <f t="array" ref="F205:G205">_xlfn.TEXTSPLIT(E205," ")</f>
        <v>MARCH</v>
      </c>
      <c r="G205" t="str">
        <v>2020</v>
      </c>
      <c r="H205">
        <f t="shared" si="27"/>
        <v>144.5</v>
      </c>
      <c r="I205">
        <f t="shared" si="28"/>
        <v>101.14999999999999</v>
      </c>
      <c r="J205">
        <f t="shared" si="29"/>
        <v>100</v>
      </c>
      <c r="K205" t="b">
        <v>1</v>
      </c>
    </row>
    <row r="206" spans="1:11">
      <c r="A206" t="s">
        <v>208</v>
      </c>
      <c r="B206">
        <v>351100</v>
      </c>
      <c r="C206" s="2">
        <v>43.35</v>
      </c>
      <c r="D206">
        <v>0</v>
      </c>
      <c r="E206" s="1" t="str">
        <f>"MARCH 2020"</f>
        <v>MARCH 2020</v>
      </c>
      <c r="F206" t="str" cm="1">
        <f t="array" ref="F206:G206">_xlfn.TEXTSPLIT(E206," ")</f>
        <v>MARCH</v>
      </c>
      <c r="G206" t="str">
        <v>2020</v>
      </c>
      <c r="H206">
        <f t="shared" si="27"/>
        <v>43.35</v>
      </c>
      <c r="I206">
        <f t="shared" si="28"/>
        <v>30.344999999999999</v>
      </c>
      <c r="J206">
        <f t="shared" si="29"/>
        <v>30</v>
      </c>
      <c r="K206" t="b">
        <v>1</v>
      </c>
    </row>
    <row r="207" spans="1:11">
      <c r="A207" t="s">
        <v>209</v>
      </c>
      <c r="B207">
        <v>449960</v>
      </c>
      <c r="C207" s="2">
        <v>499</v>
      </c>
      <c r="D207">
        <v>80</v>
      </c>
      <c r="E207" s="1" t="str">
        <f t="shared" ref="E207:E214" si="31">"February 2020"</f>
        <v>February 2020</v>
      </c>
      <c r="F207" t="str" cm="1">
        <f t="array" ref="F207:G207">_xlfn.TEXTSPLIT(E207," ")</f>
        <v>February</v>
      </c>
      <c r="G207" t="str">
        <v>2020</v>
      </c>
      <c r="H207">
        <f t="shared" si="27"/>
        <v>99.800000000000011</v>
      </c>
      <c r="I207">
        <f t="shared" si="28"/>
        <v>69.86</v>
      </c>
      <c r="J207">
        <f t="shared" si="29"/>
        <v>60</v>
      </c>
      <c r="K207" t="b">
        <v>1</v>
      </c>
    </row>
    <row r="208" spans="1:11">
      <c r="A208" t="s">
        <v>210</v>
      </c>
      <c r="B208">
        <v>716500</v>
      </c>
      <c r="C208" s="2">
        <v>239</v>
      </c>
      <c r="D208">
        <v>75</v>
      </c>
      <c r="E208" s="1" t="str">
        <f t="shared" si="31"/>
        <v>February 2020</v>
      </c>
      <c r="F208" t="str" cm="1">
        <f t="array" ref="F208:G208">_xlfn.TEXTSPLIT(E208," ")</f>
        <v>February</v>
      </c>
      <c r="G208" t="str">
        <v>2020</v>
      </c>
      <c r="H208">
        <f t="shared" si="27"/>
        <v>59.75</v>
      </c>
      <c r="I208">
        <f t="shared" si="28"/>
        <v>41.824999999999996</v>
      </c>
      <c r="J208">
        <f t="shared" si="29"/>
        <v>40</v>
      </c>
      <c r="K208" t="b">
        <v>1</v>
      </c>
    </row>
    <row r="209" spans="1:11">
      <c r="A209" t="s">
        <v>211</v>
      </c>
      <c r="B209">
        <v>504210</v>
      </c>
      <c r="C209" s="2">
        <v>239</v>
      </c>
      <c r="D209">
        <v>67</v>
      </c>
      <c r="E209" s="1" t="str">
        <f t="shared" si="31"/>
        <v>February 2020</v>
      </c>
      <c r="F209" t="str" cm="1">
        <f t="array" ref="F209:G209">_xlfn.TEXTSPLIT(E209," ")</f>
        <v>February</v>
      </c>
      <c r="G209" t="str">
        <v>2020</v>
      </c>
      <c r="H209">
        <f t="shared" si="27"/>
        <v>78.87</v>
      </c>
      <c r="I209">
        <f t="shared" si="28"/>
        <v>55.209000000000003</v>
      </c>
      <c r="J209">
        <f t="shared" si="29"/>
        <v>50</v>
      </c>
      <c r="K209" t="b">
        <v>1</v>
      </c>
    </row>
    <row r="210" spans="1:11">
      <c r="A210" t="s">
        <v>212</v>
      </c>
      <c r="B210">
        <v>893680</v>
      </c>
      <c r="C210" s="2">
        <v>250</v>
      </c>
      <c r="D210">
        <v>80</v>
      </c>
      <c r="E210" s="1" t="str">
        <f t="shared" si="31"/>
        <v>February 2020</v>
      </c>
      <c r="F210" t="str" cm="1">
        <f t="array" ref="F210:G210">_xlfn.TEXTSPLIT(E210," ")</f>
        <v>February</v>
      </c>
      <c r="G210" t="str">
        <v>2020</v>
      </c>
      <c r="H210">
        <f t="shared" si="27"/>
        <v>50</v>
      </c>
      <c r="I210">
        <f t="shared" si="28"/>
        <v>35</v>
      </c>
      <c r="J210">
        <f t="shared" si="29"/>
        <v>30</v>
      </c>
      <c r="K210" t="b">
        <v>1</v>
      </c>
    </row>
    <row r="211" spans="1:11">
      <c r="A211" t="s">
        <v>213</v>
      </c>
      <c r="B211">
        <v>510420</v>
      </c>
      <c r="C211" s="2">
        <v>189</v>
      </c>
      <c r="D211">
        <v>70</v>
      </c>
      <c r="E211" s="1" t="str">
        <f t="shared" si="31"/>
        <v>February 2020</v>
      </c>
      <c r="F211" t="str" cm="1">
        <f t="array" ref="F211:G211">_xlfn.TEXTSPLIT(E211," ")</f>
        <v>February</v>
      </c>
      <c r="G211" t="str">
        <v>2020</v>
      </c>
      <c r="H211">
        <f t="shared" si="27"/>
        <v>56.699999999999996</v>
      </c>
      <c r="I211">
        <f t="shared" si="28"/>
        <v>39.69</v>
      </c>
      <c r="J211">
        <f t="shared" si="29"/>
        <v>30</v>
      </c>
      <c r="K211" t="b">
        <v>1</v>
      </c>
    </row>
    <row r="212" spans="1:11">
      <c r="A212" t="s">
        <v>214</v>
      </c>
      <c r="B212">
        <v>562500</v>
      </c>
      <c r="C212" s="2">
        <v>239</v>
      </c>
      <c r="D212">
        <v>60</v>
      </c>
      <c r="E212" s="1" t="str">
        <f t="shared" si="31"/>
        <v>February 2020</v>
      </c>
      <c r="F212" t="str" cm="1">
        <f t="array" ref="F212:G212">_xlfn.TEXTSPLIT(E212," ")</f>
        <v>February</v>
      </c>
      <c r="G212" t="str">
        <v>2020</v>
      </c>
      <c r="H212">
        <f t="shared" si="27"/>
        <v>95.600000000000009</v>
      </c>
      <c r="I212">
        <f t="shared" si="28"/>
        <v>66.92</v>
      </c>
      <c r="J212">
        <f t="shared" si="29"/>
        <v>60</v>
      </c>
      <c r="K212" t="b">
        <v>1</v>
      </c>
    </row>
    <row r="213" spans="1:11">
      <c r="A213" t="s">
        <v>216</v>
      </c>
      <c r="B213">
        <v>680380</v>
      </c>
      <c r="C213" s="2">
        <v>289</v>
      </c>
      <c r="D213">
        <v>80</v>
      </c>
      <c r="E213" s="1" t="str">
        <f t="shared" si="31"/>
        <v>February 2020</v>
      </c>
      <c r="F213" t="str" cm="1">
        <f t="array" ref="F213:G213">_xlfn.TEXTSPLIT(E213," ")</f>
        <v>February</v>
      </c>
      <c r="G213" t="str">
        <v>2020</v>
      </c>
      <c r="H213">
        <f t="shared" si="27"/>
        <v>57.800000000000004</v>
      </c>
      <c r="I213">
        <f t="shared" si="28"/>
        <v>40.46</v>
      </c>
      <c r="J213">
        <f t="shared" si="29"/>
        <v>40</v>
      </c>
      <c r="K213" t="b">
        <v>1</v>
      </c>
    </row>
    <row r="214" spans="1:11">
      <c r="A214" t="s">
        <v>215</v>
      </c>
      <c r="B214">
        <v>573320</v>
      </c>
      <c r="C214" s="2">
        <v>315</v>
      </c>
      <c r="D214">
        <v>66</v>
      </c>
      <c r="E214" s="1" t="str">
        <f t="shared" si="31"/>
        <v>February 2020</v>
      </c>
      <c r="F214" t="str" cm="1">
        <f t="array" ref="F214:G214">_xlfn.TEXTSPLIT(E214," ")</f>
        <v>February</v>
      </c>
      <c r="G214" t="str">
        <v>2020</v>
      </c>
      <c r="H214">
        <f t="shared" si="27"/>
        <v>107.10000000000001</v>
      </c>
      <c r="I214">
        <f t="shared" si="28"/>
        <v>74.97</v>
      </c>
      <c r="J214">
        <f t="shared" si="29"/>
        <v>70</v>
      </c>
      <c r="K214" t="b">
        <v>1</v>
      </c>
    </row>
    <row r="215" spans="1:11">
      <c r="A215" t="s">
        <v>168</v>
      </c>
      <c r="B215">
        <v>356190</v>
      </c>
      <c r="C215" s="2">
        <v>900</v>
      </c>
      <c r="D215">
        <v>85</v>
      </c>
      <c r="E215" s="13" t="str">
        <f>"JANUARY 2020"</f>
        <v>JANUARY 2020</v>
      </c>
      <c r="F215" t="str" cm="1">
        <f t="array" ref="F215:G215">_xlfn.TEXTSPLIT(E215," ")</f>
        <v>JANUARY</v>
      </c>
      <c r="G215" t="str">
        <v>2020</v>
      </c>
      <c r="H215">
        <f t="shared" si="27"/>
        <v>135</v>
      </c>
      <c r="I215">
        <f t="shared" si="28"/>
        <v>94.5</v>
      </c>
      <c r="J215">
        <f t="shared" si="29"/>
        <v>90</v>
      </c>
      <c r="K215" t="b">
        <v>1</v>
      </c>
    </row>
  </sheetData>
  <mergeCells count="4">
    <mergeCell ref="O14:O15"/>
    <mergeCell ref="N14:N15"/>
    <mergeCell ref="N19:O19"/>
    <mergeCell ref="N20:O20"/>
  </mergeCells>
  <dataValidations count="2">
    <dataValidation type="list" allowBlank="1" showInputMessage="1" showErrorMessage="1" sqref="O14:O15" xr:uid="{FE3D25D5-1FD4-4776-8B24-48684304DAC6}">
      <formula1>"0.5, 0.6, 0.65, 0.675, 0.7, 0.75 ,0.8"</formula1>
    </dataValidation>
    <dataValidation type="list" allowBlank="1" showInputMessage="1" showErrorMessage="1" sqref="K2:K215" xr:uid="{F6A875A4-A4F1-4011-B67A-9D43497DB318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F82C-4AE3-4AD3-84EF-61328A99F6CD}">
  <dimension ref="A1:D215"/>
  <sheetViews>
    <sheetView topLeftCell="A181" workbookViewId="0">
      <selection activeCell="D1" sqref="D1:D215"/>
    </sheetView>
  </sheetViews>
  <sheetFormatPr defaultRowHeight="15"/>
  <cols>
    <col min="1" max="1" width="48" bestFit="1" customWidth="1"/>
    <col min="2" max="2" width="48" style="32" customWidth="1"/>
    <col min="3" max="3" width="7.5703125" style="2" bestFit="1" customWidth="1"/>
  </cols>
  <sheetData>
    <row r="1" spans="1:4" ht="15.75" thickBot="1">
      <c r="A1" s="3" t="str">
        <f>Game!A1</f>
        <v>Name</v>
      </c>
      <c r="B1" s="31" t="str">
        <f>Game!B1</f>
        <v>ID</v>
      </c>
      <c r="C1" s="4" t="str">
        <f>Game!J1</f>
        <v>Round</v>
      </c>
      <c r="D1" t="str">
        <f>Game!K1</f>
        <v>status</v>
      </c>
    </row>
    <row r="2" spans="1:4" ht="15.75" thickBot="1">
      <c r="A2" s="3" t="str">
        <f>Game!A2</f>
        <v>Maneater</v>
      </c>
      <c r="B2" s="31">
        <f>Game!B2</f>
        <v>629820</v>
      </c>
      <c r="C2" s="4">
        <f>Game!J2</f>
        <v>160</v>
      </c>
      <c r="D2" t="b">
        <f>Game!K2</f>
        <v>1</v>
      </c>
    </row>
    <row r="3" spans="1:4" ht="15.75" thickBot="1">
      <c r="A3" s="3" t="str">
        <f>Game!A3</f>
        <v>MORDHAU</v>
      </c>
      <c r="B3" s="31">
        <f>Game!B3</f>
        <v>629760</v>
      </c>
      <c r="C3" s="4">
        <f>Game!J3</f>
        <v>60</v>
      </c>
      <c r="D3" t="b">
        <f>Game!K3</f>
        <v>1</v>
      </c>
    </row>
    <row r="4" spans="1:4" ht="15.75" thickBot="1">
      <c r="A4" s="3" t="str">
        <f>Game!A4</f>
        <v>Endzone - A World Apart</v>
      </c>
      <c r="B4" s="31">
        <f>Game!B4</f>
        <v>933820</v>
      </c>
      <c r="C4" s="4">
        <f>Game!J4</f>
        <v>20</v>
      </c>
      <c r="D4" t="b">
        <f>Game!K4</f>
        <v>1</v>
      </c>
    </row>
    <row r="5" spans="1:4" ht="15.75" thickBot="1">
      <c r="A5" s="3" t="str">
        <f>Game!A5</f>
        <v>Beyond The Wire</v>
      </c>
      <c r="B5" s="31">
        <f>Game!B5</f>
        <v>1058650</v>
      </c>
      <c r="C5" s="4">
        <f>Game!J5</f>
        <v>140</v>
      </c>
      <c r="D5" t="b">
        <f>Game!K5</f>
        <v>1</v>
      </c>
    </row>
    <row r="6" spans="1:4" ht="15.75" thickBot="1">
      <c r="A6" s="3" t="str">
        <f>Game!A6</f>
        <v>Partisans 1941</v>
      </c>
      <c r="B6" s="31">
        <f>Game!B6</f>
        <v>1227530</v>
      </c>
      <c r="C6" s="4">
        <f>Game!J6</f>
        <v>60</v>
      </c>
      <c r="D6" t="b">
        <f>Game!K6</f>
        <v>1</v>
      </c>
    </row>
    <row r="7" spans="1:4" ht="15.75" thickBot="1">
      <c r="A7" s="3" t="str">
        <f>Game!A7</f>
        <v>The Survivalists</v>
      </c>
      <c r="B7" s="31">
        <f>Game!B7</f>
        <v>897450</v>
      </c>
      <c r="C7" s="4">
        <f>Game!J7</f>
        <v>70</v>
      </c>
      <c r="D7" t="b">
        <f>Game!K7</f>
        <v>0</v>
      </c>
    </row>
    <row r="8" spans="1:4" ht="15.75" thickBot="1">
      <c r="A8" s="3" t="str">
        <f>Game!A8</f>
        <v>Lacuna - A Sci-Fi Noir Adventure</v>
      </c>
      <c r="B8" s="31">
        <f>Game!B8</f>
        <v>1364100</v>
      </c>
      <c r="C8" s="4">
        <f>Game!J8</f>
        <v>80</v>
      </c>
      <c r="D8" t="b">
        <f>Game!K8</f>
        <v>1</v>
      </c>
    </row>
    <row r="9" spans="1:4" ht="15.75" thickBot="1">
      <c r="A9" s="3" t="str">
        <f>Game!A9</f>
        <v>8Doors: Arum's Afterlife Adventure</v>
      </c>
      <c r="B9" s="31">
        <f>Game!B9</f>
        <v>668550</v>
      </c>
      <c r="C9" s="4">
        <f>Game!J9</f>
        <v>40</v>
      </c>
      <c r="D9" t="b">
        <f>Game!K9</f>
        <v>1</v>
      </c>
    </row>
    <row r="10" spans="1:4" ht="15.75" thickBot="1">
      <c r="A10" s="3" t="str">
        <f>Game!A10</f>
        <v>Greak: Memories of Azur</v>
      </c>
      <c r="B10" s="31">
        <f>Game!B10</f>
        <v>1311070</v>
      </c>
      <c r="C10" s="4">
        <f>Game!J10</f>
        <v>120</v>
      </c>
      <c r="D10" t="b">
        <f>Game!K10</f>
        <v>0</v>
      </c>
    </row>
    <row r="11" spans="1:4" ht="15.75" thickBot="1">
      <c r="A11" s="3" t="str">
        <f>Game!A11</f>
        <v>Fling to the Finish</v>
      </c>
      <c r="B11" s="31">
        <f>Game!B11</f>
        <v>1054430</v>
      </c>
      <c r="C11" s="4">
        <f>Game!J11</f>
        <v>70</v>
      </c>
      <c r="D11" t="b">
        <f>Game!K11</f>
        <v>1</v>
      </c>
    </row>
    <row r="12" spans="1:4" ht="15.75" thickBot="1">
      <c r="A12" s="3" t="str">
        <f>Game!A12</f>
        <v>TOHU</v>
      </c>
      <c r="B12" s="31">
        <f>Game!B12</f>
        <v>1075200</v>
      </c>
      <c r="C12" s="4">
        <f>Game!J12</f>
        <v>80</v>
      </c>
      <c r="D12" t="b">
        <f>Game!K12</f>
        <v>1</v>
      </c>
    </row>
    <row r="13" spans="1:4" ht="15.75" thickBot="1">
      <c r="A13" s="3" t="str">
        <f>Game!A13</f>
        <v>Voidigo</v>
      </c>
      <c r="B13" s="31">
        <f>Game!B13</f>
        <v>1304680</v>
      </c>
      <c r="C13" s="4">
        <f>Game!J13</f>
        <v>80</v>
      </c>
      <c r="D13" t="b">
        <f>Game!K13</f>
        <v>1</v>
      </c>
    </row>
    <row r="14" spans="1:4" ht="15.75" thickBot="1">
      <c r="A14" s="3" t="str">
        <f>Game!A14</f>
        <v>Katana ZERO</v>
      </c>
      <c r="B14" s="31">
        <f>Game!B14</f>
        <v>460950</v>
      </c>
      <c r="C14" s="4">
        <f>Game!J14</f>
        <v>80</v>
      </c>
      <c r="D14" t="b">
        <f>Game!K14</f>
        <v>1</v>
      </c>
    </row>
    <row r="15" spans="1:4" ht="15.75" thickBot="1">
      <c r="A15" s="3" t="str">
        <f>Game!A15</f>
        <v>Amnesia: Rebirth</v>
      </c>
      <c r="B15" s="31">
        <f>Game!B15</f>
        <v>999220</v>
      </c>
      <c r="C15" s="4">
        <f>Game!J15</f>
        <v>70</v>
      </c>
      <c r="D15" t="b">
        <f>Game!K15</f>
        <v>1</v>
      </c>
    </row>
    <row r="16" spans="1:4" ht="15.75" thickBot="1">
      <c r="A16" s="3" t="str">
        <f>Game!A16</f>
        <v>John Wick Hex</v>
      </c>
      <c r="B16" s="31">
        <f>Game!B16</f>
        <v>1405790</v>
      </c>
      <c r="C16" s="4">
        <f>Game!J16</f>
        <v>60</v>
      </c>
      <c r="D16" t="b">
        <f>Game!K16</f>
        <v>1</v>
      </c>
    </row>
    <row r="17" spans="1:4" ht="15.75" thickBot="1">
      <c r="A17" s="3" t="str">
        <f>Game!A17</f>
        <v>112 Operator</v>
      </c>
      <c r="B17" s="31">
        <f>Game!B17</f>
        <v>793460</v>
      </c>
      <c r="C17" s="4">
        <f>Game!J17</f>
        <v>40</v>
      </c>
      <c r="D17" t="b">
        <f>Game!K17</f>
        <v>1</v>
      </c>
    </row>
    <row r="18" spans="1:4" ht="15.75" thickBot="1">
      <c r="A18" s="3" t="str">
        <f>Game!A18</f>
        <v>Guts and Glory</v>
      </c>
      <c r="B18" s="31">
        <f>Game!B18</f>
        <v>537340</v>
      </c>
      <c r="C18" s="4">
        <f>Game!J18</f>
        <v>40</v>
      </c>
      <c r="D18" t="b">
        <f>Game!K18</f>
        <v>1</v>
      </c>
    </row>
    <row r="19" spans="1:4" ht="15.75" thickBot="1">
      <c r="A19" s="3" t="str">
        <f>Game!A19</f>
        <v>Ring of Pain</v>
      </c>
      <c r="B19" s="31">
        <f>Game!B19</f>
        <v>998740</v>
      </c>
      <c r="C19" s="4">
        <f>Game!J19</f>
        <v>100</v>
      </c>
      <c r="D19" t="b">
        <f>Game!K19</f>
        <v>1</v>
      </c>
    </row>
    <row r="20" spans="1:4" ht="15.75" thickBot="1">
      <c r="A20" s="3" t="str">
        <f>Game!A20</f>
        <v>GARAGE: Bad Trip</v>
      </c>
      <c r="B20" s="31">
        <f>Game!B20</f>
        <v>878580</v>
      </c>
      <c r="C20" s="4">
        <f>Game!J20</f>
        <v>40</v>
      </c>
      <c r="D20" t="b">
        <f>Game!K20</f>
        <v>1</v>
      </c>
    </row>
    <row r="21" spans="1:4" ht="15.75" thickBot="1">
      <c r="A21" s="3" t="str">
        <f>Game!A21</f>
        <v>The Textorcist: The Story of Ray Bibbia</v>
      </c>
      <c r="B21" s="31">
        <f>Game!B21</f>
        <v>940680</v>
      </c>
      <c r="C21" s="4">
        <f>Game!J21</f>
        <v>10</v>
      </c>
      <c r="D21" t="b">
        <f>Game!K21</f>
        <v>1</v>
      </c>
    </row>
    <row r="22" spans="1:4" ht="15.75" thickBot="1">
      <c r="A22" s="3" t="str">
        <f>Game!A22</f>
        <v>Tools Up!</v>
      </c>
      <c r="B22" s="31">
        <f>Game!B22</f>
        <v>1004490</v>
      </c>
      <c r="C22" s="4">
        <f>Game!J22</f>
        <v>40</v>
      </c>
      <c r="D22" t="b">
        <f>Game!K22</f>
        <v>1</v>
      </c>
    </row>
    <row r="23" spans="1:4" ht="15.75" thickBot="1">
      <c r="A23" s="3" t="str">
        <f>Game!A23</f>
        <v>Hiveswap Friendsim</v>
      </c>
      <c r="B23" s="31">
        <f>Game!B23</f>
        <v>833040</v>
      </c>
      <c r="C23" s="4">
        <f>Game!J23</f>
        <v>0</v>
      </c>
      <c r="D23" t="b">
        <f>Game!K23</f>
        <v>0</v>
      </c>
    </row>
    <row r="24" spans="1:4" ht="15.75" thickBot="1">
      <c r="A24" s="3" t="str">
        <f>Game!A24</f>
        <v>Black Future '88</v>
      </c>
      <c r="B24" s="31">
        <f>Game!B24</f>
        <v>751820</v>
      </c>
      <c r="C24" s="4">
        <f>Game!J24</f>
        <v>40</v>
      </c>
      <c r="D24" t="b">
        <f>Game!K24</f>
        <v>1</v>
      </c>
    </row>
    <row r="25" spans="1:4" ht="15.75" thickBot="1">
      <c r="A25" s="3" t="str">
        <f>Game!A25</f>
        <v>Syberia 3</v>
      </c>
      <c r="B25" s="31">
        <f>Game!B25</f>
        <v>464340</v>
      </c>
      <c r="C25" s="4">
        <f>Game!J25</f>
        <v>20</v>
      </c>
      <c r="D25" t="b">
        <f>Game!K25</f>
        <v>1</v>
      </c>
    </row>
    <row r="26" spans="1:4" ht="15.75" thickBot="1">
      <c r="A26" s="3" t="str">
        <f>Game!A26</f>
        <v>PGA TOUR 2K21</v>
      </c>
      <c r="B26" s="31">
        <f>Game!B26</f>
        <v>1016120</v>
      </c>
      <c r="C26" s="4">
        <f>Game!J26</f>
        <v>240</v>
      </c>
      <c r="D26" t="b">
        <f>Game!K26</f>
        <v>1</v>
      </c>
    </row>
    <row r="27" spans="1:4" ht="15.75" thickBot="1">
      <c r="A27" s="3" t="str">
        <f>Game!A27</f>
        <v>Neon Abyss</v>
      </c>
      <c r="B27" s="31">
        <f>Game!B27</f>
        <v>788100</v>
      </c>
      <c r="C27" s="4">
        <f>Game!J27</f>
        <v>120</v>
      </c>
      <c r="D27" t="b">
        <f>Game!K27</f>
        <v>1</v>
      </c>
    </row>
    <row r="28" spans="1:4" ht="15.75" thickBot="1">
      <c r="A28" s="3" t="str">
        <f>Game!A28</f>
        <v>Not For Broadcast</v>
      </c>
      <c r="B28" s="31">
        <f>Game!B28</f>
        <v>1147550</v>
      </c>
      <c r="C28" s="4">
        <f>Game!J28</f>
        <v>110</v>
      </c>
      <c r="D28" t="b">
        <f>Game!K28</f>
        <v>1</v>
      </c>
    </row>
    <row r="29" spans="1:4" ht="15.75" thickBot="1">
      <c r="A29" s="3" t="str">
        <f>Game!A29</f>
        <v>Röki</v>
      </c>
      <c r="B29" s="31">
        <f>Game!B29</f>
        <v>1067540</v>
      </c>
      <c r="C29" s="4">
        <f>Game!J29</f>
        <v>60</v>
      </c>
      <c r="D29" t="b">
        <f>Game!K29</f>
        <v>1</v>
      </c>
    </row>
    <row r="30" spans="1:4" ht="15.75" thickBot="1">
      <c r="A30" s="3" t="str">
        <f>Game!A30</f>
        <v>Narita Boy</v>
      </c>
      <c r="B30" s="31">
        <f>Game!B30</f>
        <v>1069530</v>
      </c>
      <c r="C30" s="4">
        <f>Game!J30</f>
        <v>180</v>
      </c>
      <c r="D30" t="b">
        <f>Game!K30</f>
        <v>1</v>
      </c>
    </row>
    <row r="31" spans="1:4" ht="15.75" thickBot="1">
      <c r="A31" s="3" t="str">
        <f>Game!A31</f>
        <v>West of Dead</v>
      </c>
      <c r="B31" s="31">
        <f>Game!B31</f>
        <v>1016790</v>
      </c>
      <c r="C31" s="4">
        <f>Game!J31</f>
        <v>40</v>
      </c>
      <c r="D31" t="b">
        <f>Game!K31</f>
        <v>0</v>
      </c>
    </row>
    <row r="32" spans="1:4" ht="15.75" thickBot="1">
      <c r="A32" s="3" t="str">
        <f>Game!A32</f>
        <v>Atomicrops</v>
      </c>
      <c r="B32" s="31">
        <f>Game!B32</f>
        <v>757320</v>
      </c>
      <c r="C32" s="4">
        <f>Game!J32</f>
        <v>60</v>
      </c>
      <c r="D32" t="b">
        <f>Game!K32</f>
        <v>0</v>
      </c>
    </row>
    <row r="33" spans="1:4" ht="15.75" thickBot="1">
      <c r="A33" s="3" t="str">
        <f>Game!A33</f>
        <v>Heaven's Vault</v>
      </c>
      <c r="B33" s="31">
        <f>Game!B33</f>
        <v>774201</v>
      </c>
      <c r="C33" s="4">
        <f>Game!J33</f>
        <v>50</v>
      </c>
      <c r="D33" t="b">
        <f>Game!K33</f>
        <v>1</v>
      </c>
    </row>
    <row r="34" spans="1:4" ht="15.75" thickBot="1">
      <c r="A34" s="3" t="str">
        <f>Game!A34</f>
        <v>Swag and Sorcery</v>
      </c>
      <c r="B34" s="31">
        <f>Game!B34</f>
        <v>929010</v>
      </c>
      <c r="C34" s="4">
        <f>Game!J34</f>
        <v>30</v>
      </c>
      <c r="D34" t="b">
        <f>Game!K34</f>
        <v>1</v>
      </c>
    </row>
    <row r="35" spans="1:4" ht="15.75" thickBot="1">
      <c r="A35" s="3" t="str">
        <f>Game!A35</f>
        <v>Fort Triumph</v>
      </c>
      <c r="B35" s="31">
        <f>Game!B35</f>
        <v>612570</v>
      </c>
      <c r="C35" s="4">
        <f>Game!J35</f>
        <v>80</v>
      </c>
      <c r="D35" t="b">
        <f>Game!K35</f>
        <v>1</v>
      </c>
    </row>
    <row r="36" spans="1:4" ht="15.75" thickBot="1">
      <c r="A36" s="3" t="str">
        <f>Game!A36</f>
        <v>Orwell: Ignorance is Strength</v>
      </c>
      <c r="B36" s="31">
        <f>Game!B36</f>
        <v>633060</v>
      </c>
      <c r="C36" s="4">
        <f>Game!J36</f>
        <v>30</v>
      </c>
      <c r="D36" t="b">
        <f>Game!K36</f>
        <v>1</v>
      </c>
    </row>
    <row r="37" spans="1:4" ht="15.75" thickBot="1">
      <c r="A37" s="3" t="str">
        <f>Game!A37</f>
        <v>FRAMED Collection</v>
      </c>
      <c r="B37" s="31">
        <f>Game!B37</f>
        <v>322450</v>
      </c>
      <c r="C37" s="4">
        <f>Game!J37</f>
        <v>20</v>
      </c>
      <c r="D37" t="b">
        <f>Game!K37</f>
        <v>1</v>
      </c>
    </row>
    <row r="38" spans="1:4" ht="15.75" thickBot="1">
      <c r="A38" s="3" t="str">
        <f>Game!A38</f>
        <v>Bloodstained: Ritual of the Night</v>
      </c>
      <c r="B38" s="31">
        <f>Game!B38</f>
        <v>692850</v>
      </c>
      <c r="C38" s="4">
        <f>Game!J38</f>
        <v>350</v>
      </c>
      <c r="D38" t="b">
        <f>Game!K38</f>
        <v>1</v>
      </c>
    </row>
    <row r="39" spans="1:4" ht="15.75" thickBot="1">
      <c r="A39" s="3" t="str">
        <f>Game!A39</f>
        <v>Last Oasis</v>
      </c>
      <c r="B39" s="31">
        <f>Game!B39</f>
        <v>903950</v>
      </c>
      <c r="C39" s="4">
        <f>Game!J39</f>
        <v>100</v>
      </c>
      <c r="D39" t="b">
        <f>Game!K39</f>
        <v>1</v>
      </c>
    </row>
    <row r="40" spans="1:4" ht="15.75" thickBot="1">
      <c r="A40" s="3" t="str">
        <f>Game!A40</f>
        <v>Superliminal</v>
      </c>
      <c r="B40" s="31">
        <f>Game!B40</f>
        <v>1049410</v>
      </c>
      <c r="C40" s="4">
        <f>Game!J40</f>
        <v>100</v>
      </c>
      <c r="D40" t="b">
        <f>Game!K40</f>
        <v>1</v>
      </c>
    </row>
    <row r="41" spans="1:4" ht="15.75" thickBot="1">
      <c r="A41" s="3" t="str">
        <f>Game!A41</f>
        <v>Out of Space</v>
      </c>
      <c r="B41" s="31">
        <f>Game!B41</f>
        <v>400080</v>
      </c>
      <c r="C41" s="4">
        <f>Game!J41</f>
        <v>40</v>
      </c>
      <c r="D41" t="b">
        <f>Game!K41</f>
        <v>1</v>
      </c>
    </row>
    <row r="42" spans="1:4" ht="15.75" thickBot="1">
      <c r="A42" s="3" t="str">
        <f>Game!A42</f>
        <v>We Need To Go Deeper</v>
      </c>
      <c r="B42" s="31">
        <f>Game!B42</f>
        <v>307110</v>
      </c>
      <c r="C42" s="4">
        <f>Game!J42</f>
        <v>50</v>
      </c>
      <c r="D42" t="b">
        <f>Game!K42</f>
        <v>1</v>
      </c>
    </row>
    <row r="43" spans="1:4" ht="15.75" thickBot="1">
      <c r="A43" s="3" t="str">
        <f>Game!A43</f>
        <v>Carto</v>
      </c>
      <c r="B43" s="31">
        <f>Game!B43</f>
        <v>1172450</v>
      </c>
      <c r="C43" s="4">
        <f>Game!J43</f>
        <v>100</v>
      </c>
      <c r="D43" t="b">
        <f>Game!K43</f>
        <v>1</v>
      </c>
    </row>
    <row r="44" spans="1:4" ht="15.75" thickBot="1">
      <c r="A44" s="3" t="str">
        <f>Game!A44</f>
        <v>As Far As The Eye</v>
      </c>
      <c r="B44" s="31">
        <f>Game!B44</f>
        <v>1119700</v>
      </c>
      <c r="C44" s="4">
        <f>Game!J44</f>
        <v>70</v>
      </c>
      <c r="D44" t="b">
        <f>Game!K44</f>
        <v>1</v>
      </c>
    </row>
    <row r="45" spans="1:4" ht="15.75" thickBot="1">
      <c r="A45" s="3" t="str">
        <f>Game!A45</f>
        <v>Cepheus Protocol</v>
      </c>
      <c r="B45" s="31">
        <f>Game!B45</f>
        <v>979640</v>
      </c>
      <c r="C45" s="4">
        <f>Game!J45</f>
        <v>130</v>
      </c>
      <c r="D45" t="b">
        <f>Game!K45</f>
        <v>1</v>
      </c>
    </row>
    <row r="46" spans="1:4" ht="15.75" thickBot="1">
      <c r="A46" s="3" t="str">
        <f>Game!A46</f>
        <v>Drake Hollow</v>
      </c>
      <c r="B46" s="31">
        <f>Game!B46</f>
        <v>739650</v>
      </c>
      <c r="C46" s="4">
        <f>Game!J46</f>
        <v>100</v>
      </c>
      <c r="D46" t="b">
        <f>Game!K46</f>
        <v>0</v>
      </c>
    </row>
    <row r="47" spans="1:4" ht="15.75" thickBot="1">
      <c r="A47" s="3" t="str">
        <f>Game!A47</f>
        <v>Nowhere Prophet</v>
      </c>
      <c r="B47" s="31">
        <f>Game!B47</f>
        <v>681730</v>
      </c>
      <c r="C47" s="4">
        <f>Game!J47</f>
        <v>70</v>
      </c>
      <c r="D47" t="b">
        <f>Game!K47</f>
        <v>1</v>
      </c>
    </row>
    <row r="48" spans="1:4" ht="15.75" thickBot="1">
      <c r="A48" s="3" t="str">
        <f>Game!A48</f>
        <v>Blue Fire</v>
      </c>
      <c r="B48" s="31">
        <f>Game!B48</f>
        <v>1220150</v>
      </c>
      <c r="C48" s="4">
        <f>Game!J48</f>
        <v>100</v>
      </c>
      <c r="D48" t="b">
        <f>Game!K48</f>
        <v>1</v>
      </c>
    </row>
    <row r="49" spans="1:4" ht="15.75" thickBot="1">
      <c r="A49" s="3" t="str">
        <f>Game!A49</f>
        <v>Encodya</v>
      </c>
      <c r="B49" s="31">
        <f>Game!B49</f>
        <v>1137450</v>
      </c>
      <c r="C49" s="4">
        <f>Game!J49</f>
        <v>40</v>
      </c>
      <c r="D49" t="b">
        <f>Game!K49</f>
        <v>1</v>
      </c>
    </row>
    <row r="50" spans="1:4" ht="15.75" thickBot="1">
      <c r="A50" s="3" t="str">
        <f>Game!A50</f>
        <v>Yakuza 3 Remastered</v>
      </c>
      <c r="B50" s="31">
        <f>Game!B50</f>
        <v>1088710</v>
      </c>
      <c r="C50" s="4">
        <f>Game!J50</f>
        <v>210</v>
      </c>
      <c r="D50" t="b">
        <f>Game!K50</f>
        <v>1</v>
      </c>
    </row>
    <row r="51" spans="1:4" ht="15.75" thickBot="1">
      <c r="A51" s="3" t="str">
        <f>Game!A51</f>
        <v>The Surge 2</v>
      </c>
      <c r="B51" s="31">
        <f>Game!B51</f>
        <v>644830</v>
      </c>
      <c r="C51" s="4">
        <f>Game!J51</f>
        <v>110</v>
      </c>
      <c r="D51" t="b">
        <f>Game!K51</f>
        <v>1</v>
      </c>
    </row>
    <row r="52" spans="1:4" ht="15.75" thickBot="1">
      <c r="A52" s="3" t="str">
        <f>Game!A52</f>
        <v>DIRT 5</v>
      </c>
      <c r="B52" s="31">
        <f>Game!B52</f>
        <v>1038250</v>
      </c>
      <c r="C52" s="4">
        <f>Game!J52</f>
        <v>140</v>
      </c>
      <c r="D52" t="b">
        <f>Game!K52</f>
        <v>1</v>
      </c>
    </row>
    <row r="53" spans="1:4" ht="15.75" thickBot="1">
      <c r="A53" s="3" t="str">
        <f>Game!A53</f>
        <v>Hammerting</v>
      </c>
      <c r="B53" s="31">
        <f>Game!B53</f>
        <v>760650</v>
      </c>
      <c r="C53" s="4">
        <f>Game!J53</f>
        <v>210</v>
      </c>
      <c r="D53" t="b">
        <f>Game!K53</f>
        <v>1</v>
      </c>
    </row>
    <row r="54" spans="1:4" ht="15.75" thickBot="1">
      <c r="A54" s="3" t="str">
        <f>Game!A54</f>
        <v>Nimbatus - The Space Drone Constructor</v>
      </c>
      <c r="B54" s="31">
        <f>Game!B54</f>
        <v>383840</v>
      </c>
      <c r="C54" s="4">
        <f>Game!J54</f>
        <v>90</v>
      </c>
      <c r="D54" t="b">
        <f>Game!K54</f>
        <v>1</v>
      </c>
    </row>
    <row r="55" spans="1:4" ht="15.75" thickBot="1">
      <c r="A55" s="3" t="str">
        <f>Game!A55</f>
        <v>Paradise Killer</v>
      </c>
      <c r="B55" s="31">
        <f>Game!B55</f>
        <v>1160220</v>
      </c>
      <c r="C55" s="4">
        <f>Game!J55</f>
        <v>100</v>
      </c>
      <c r="D55" t="b">
        <f>Game!K55</f>
        <v>1</v>
      </c>
    </row>
    <row r="56" spans="1:4" ht="15.75" thickBot="1">
      <c r="A56" s="3" t="str">
        <f>Game!A56</f>
        <v>Kill It With Fire</v>
      </c>
      <c r="B56" s="31">
        <f>Game!B56</f>
        <v>1179210</v>
      </c>
      <c r="C56" s="4">
        <f>Game!J56</f>
        <v>40</v>
      </c>
      <c r="D56" t="b">
        <f>Game!K56</f>
        <v>1</v>
      </c>
    </row>
    <row r="57" spans="1:4" ht="15.75" thickBot="1">
      <c r="A57" s="3" t="str">
        <f>Game!A57</f>
        <v>Bee Simulator</v>
      </c>
      <c r="B57" s="31">
        <f>Game!B57</f>
        <v>914750</v>
      </c>
      <c r="C57" s="4">
        <f>Game!J57</f>
        <v>70</v>
      </c>
      <c r="D57" t="b">
        <f>Game!K57</f>
        <v>1</v>
      </c>
    </row>
    <row r="58" spans="1:4" ht="15.75" thickBot="1">
      <c r="A58" s="3" t="str">
        <f>Game!A58</f>
        <v>ELDERBORN</v>
      </c>
      <c r="B58" s="31">
        <f>Game!B58</f>
        <v>727850</v>
      </c>
      <c r="C58" s="4">
        <f>Game!J58</f>
        <v>60</v>
      </c>
      <c r="D58" t="b">
        <f>Game!K58</f>
        <v>1</v>
      </c>
    </row>
    <row r="59" spans="1:4" ht="15.75" thickBot="1">
      <c r="A59" s="3" t="str">
        <f>Game!A59</f>
        <v>SWINE HD Remaster</v>
      </c>
      <c r="B59" s="31">
        <f>Game!B59</f>
        <v>944010</v>
      </c>
      <c r="C59" s="4">
        <f>Game!J59</f>
        <v>30</v>
      </c>
      <c r="D59" t="b">
        <f>Game!K59</f>
        <v>1</v>
      </c>
    </row>
    <row r="60" spans="1:4" ht="15.75" thickBot="1">
      <c r="A60" s="3" t="str">
        <f>Game!A60</f>
        <v>Deadly Days</v>
      </c>
      <c r="B60" s="31">
        <f>Game!B60</f>
        <v>740080</v>
      </c>
      <c r="C60" s="4">
        <f>Game!J60</f>
        <v>30</v>
      </c>
      <c r="D60" t="b">
        <f>Game!K60</f>
        <v>1</v>
      </c>
    </row>
    <row r="61" spans="1:4" ht="15.75" thickBot="1">
      <c r="A61" s="3" t="str">
        <f>Game!A61</f>
        <v>ADOM (Ancient Domains Of Mystery)</v>
      </c>
      <c r="B61" s="31">
        <f>Game!B61</f>
        <v>333300</v>
      </c>
      <c r="C61" s="4">
        <f>Game!J61</f>
        <v>110</v>
      </c>
      <c r="D61" t="b">
        <f>Game!K61</f>
        <v>1</v>
      </c>
    </row>
    <row r="62" spans="1:4" ht="15.75" thickBot="1">
      <c r="A62" s="3" t="str">
        <f>Game!A62</f>
        <v>Sid Meier's Civilization VI</v>
      </c>
      <c r="B62" s="31">
        <f>Game!B62</f>
        <v>289070</v>
      </c>
      <c r="C62" s="4">
        <f>Game!J62</f>
        <v>160</v>
      </c>
      <c r="D62" t="b">
        <f>Game!K62</f>
        <v>1</v>
      </c>
    </row>
    <row r="63" spans="1:4" ht="15.75" thickBot="1">
      <c r="A63" s="3" t="str">
        <f>Game!A63</f>
        <v>Secret Neighbor</v>
      </c>
      <c r="B63" s="31">
        <f>Game!B63</f>
        <v>859570</v>
      </c>
      <c r="C63" s="4">
        <f>Game!J63</f>
        <v>50</v>
      </c>
      <c r="D63" t="b">
        <f>Game!K63</f>
        <v>1</v>
      </c>
    </row>
    <row r="64" spans="1:4" ht="15.75" thickBot="1">
      <c r="A64" s="3" t="str">
        <f>Game!A64</f>
        <v>Stubbs the Zombie in Rebel Without a Pulse</v>
      </c>
      <c r="B64" s="31">
        <f>Game!B64</f>
        <v>7800</v>
      </c>
      <c r="C64" s="4">
        <f>Game!J64</f>
        <v>60</v>
      </c>
      <c r="D64" t="b">
        <f>Game!K64</f>
        <v>1</v>
      </c>
    </row>
    <row r="65" spans="1:4" ht="15.75" thickBot="1">
      <c r="A65" s="3" t="str">
        <f>Game!A65</f>
        <v>Worms Rumble + Legends Pack DLC</v>
      </c>
      <c r="B65" s="31">
        <f>Game!B65</f>
        <v>1186040</v>
      </c>
      <c r="C65" s="4">
        <f>Game!J65</f>
        <v>70</v>
      </c>
      <c r="D65" t="b">
        <f>Game!K65</f>
        <v>1</v>
      </c>
    </row>
    <row r="66" spans="1:4" ht="15.75" thickBot="1">
      <c r="A66" s="3" t="str">
        <f>Game!A66</f>
        <v>Going Under</v>
      </c>
      <c r="B66" s="31">
        <f>Game!B66</f>
        <v>1154810</v>
      </c>
      <c r="C66" s="4">
        <f>Game!J66</f>
        <v>100</v>
      </c>
      <c r="D66" t="b">
        <f>Game!K66</f>
        <v>1</v>
      </c>
    </row>
    <row r="67" spans="1:4" ht="15.75" thickBot="1">
      <c r="A67" s="3" t="str">
        <f>Game!A67</f>
        <v>Panzer Paladin</v>
      </c>
      <c r="B67" s="31">
        <f>Game!B67</f>
        <v>975510</v>
      </c>
      <c r="C67" s="4">
        <f>Game!J67</f>
        <v>100</v>
      </c>
      <c r="D67" t="b">
        <f>Game!K67</f>
        <v>1</v>
      </c>
    </row>
    <row r="68" spans="1:4" ht="15.75" thickBot="1">
      <c r="A68" s="3" t="str">
        <f>Game!A68</f>
        <v>Milky Way Prince - The Vampire Star</v>
      </c>
      <c r="B68" s="31">
        <f>Game!B68</f>
        <v>1302050</v>
      </c>
      <c r="C68" s="4">
        <f>Game!J68</f>
        <v>70</v>
      </c>
      <c r="D68" t="b">
        <f>Game!K68</f>
        <v>1</v>
      </c>
    </row>
    <row r="69" spans="1:4" ht="15.75" thickBot="1">
      <c r="A69" s="3" t="str">
        <f>Game!A69</f>
        <v>Desolate</v>
      </c>
      <c r="B69" s="31">
        <f>Game!B69</f>
        <v>671510</v>
      </c>
      <c r="C69" s="4">
        <f>Game!J69</f>
        <v>50</v>
      </c>
      <c r="D69" t="b">
        <f>Game!K69</f>
        <v>1</v>
      </c>
    </row>
    <row r="70" spans="1:4" ht="15.75" thickBot="1">
      <c r="A70" s="3" t="str">
        <f>Game!A70</f>
        <v>Ikenfell</v>
      </c>
      <c r="B70" s="31">
        <f>Game!B70</f>
        <v>854940</v>
      </c>
      <c r="C70" s="4">
        <f>Game!J70</f>
        <v>100</v>
      </c>
      <c r="D70" t="b">
        <f>Game!K70</f>
        <v>1</v>
      </c>
    </row>
    <row r="71" spans="1:4" ht="15.75" thickBot="1">
      <c r="A71" s="3" t="str">
        <f>Game!A71</f>
        <v>Paw Paw Paw</v>
      </c>
      <c r="B71" s="31">
        <f>Game!B71</f>
        <v>1037910</v>
      </c>
      <c r="C71" s="4">
        <f>Game!J71</f>
        <v>30</v>
      </c>
      <c r="D71" t="b">
        <f>Game!K71</f>
        <v>1</v>
      </c>
    </row>
    <row r="72" spans="1:4" ht="15.75" thickBot="1">
      <c r="A72" s="3" t="str">
        <f>Game!A72</f>
        <v>Effie</v>
      </c>
      <c r="B72" s="31">
        <f>Game!B72</f>
        <v>975950</v>
      </c>
      <c r="C72" s="4">
        <f>Game!J72</f>
        <v>50</v>
      </c>
      <c r="D72" t="b">
        <f>Game!K72</f>
        <v>1</v>
      </c>
    </row>
    <row r="73" spans="1:4" ht="15.75" thickBot="1">
      <c r="A73" s="3" t="str">
        <f>Game!A73</f>
        <v>Disjunction</v>
      </c>
      <c r="B73" s="31">
        <f>Game!B73</f>
        <v>979310</v>
      </c>
      <c r="C73" s="4">
        <f>Game!J73</f>
        <v>80</v>
      </c>
      <c r="D73" t="b">
        <f>Game!K73</f>
        <v>1</v>
      </c>
    </row>
    <row r="74" spans="1:4" ht="15.75" thickBot="1">
      <c r="A74" s="3" t="str">
        <f>Game!A74</f>
        <v>Metro Exodus Enhanced Edition</v>
      </c>
      <c r="B74" s="31">
        <f>Game!B74</f>
        <v>412020</v>
      </c>
      <c r="C74" s="4">
        <f>Game!J74</f>
        <v>180</v>
      </c>
      <c r="D74" t="b">
        <f>Game!K74</f>
        <v>1</v>
      </c>
    </row>
    <row r="75" spans="1:4" ht="15.75" thickBot="1">
      <c r="A75" s="3" t="str">
        <f>Game!A75</f>
        <v>Darksiders Genesis</v>
      </c>
      <c r="B75" s="31">
        <f>Game!B75</f>
        <v>710920</v>
      </c>
      <c r="C75" s="4">
        <f>Game!J75</f>
        <v>90</v>
      </c>
      <c r="D75" t="b">
        <f>Game!K75</f>
        <v>1</v>
      </c>
    </row>
    <row r="76" spans="1:4" ht="15.75" thickBot="1">
      <c r="A76" s="3" t="str">
        <f>Game!A76</f>
        <v>Hellpoint</v>
      </c>
      <c r="B76" s="31">
        <f>Game!B76</f>
        <v>628670</v>
      </c>
      <c r="C76" s="4">
        <f>Game!J76</f>
        <v>70</v>
      </c>
      <c r="D76" t="b">
        <f>Game!K76</f>
        <v>1</v>
      </c>
    </row>
    <row r="77" spans="1:4" ht="15.75" thickBot="1">
      <c r="A77" s="3" t="str">
        <f>Game!A77</f>
        <v>Cook, Serve, Delicious! 3?!</v>
      </c>
      <c r="B77" s="31">
        <f>Game!B77</f>
        <v>1000030</v>
      </c>
      <c r="C77" s="4">
        <f>Game!J77</f>
        <v>80</v>
      </c>
      <c r="D77" t="b">
        <f>Game!K77</f>
        <v>1</v>
      </c>
    </row>
    <row r="78" spans="1:4" ht="15.75" thickBot="1">
      <c r="A78" s="3" t="str">
        <f>Game!A78</f>
        <v>Levelhead: Platformer Maker</v>
      </c>
      <c r="B78" s="31">
        <f>Game!B78</f>
        <v>792710</v>
      </c>
      <c r="C78" s="4">
        <f>Game!J78</f>
        <v>100</v>
      </c>
      <c r="D78" t="b">
        <f>Game!K78</f>
        <v>1</v>
      </c>
    </row>
    <row r="79" spans="1:4" ht="15.75" thickBot="1">
      <c r="A79" s="3" t="str">
        <f>Game!A79</f>
        <v>Fury Unleashed</v>
      </c>
      <c r="B79" s="31">
        <f>Game!B79</f>
        <v>465200</v>
      </c>
      <c r="C79" s="4">
        <f>Game!J79</f>
        <v>60</v>
      </c>
      <c r="D79" t="b">
        <f>Game!K79</f>
        <v>1</v>
      </c>
    </row>
    <row r="80" spans="1:4" ht="15.75" thickBot="1">
      <c r="A80" s="3" t="str">
        <f>Game!A80</f>
        <v>Size Matters</v>
      </c>
      <c r="B80" s="31">
        <f>Game!B80</f>
        <v>976700</v>
      </c>
      <c r="C80" s="4">
        <f>Game!J80</f>
        <v>30</v>
      </c>
      <c r="D80" t="b">
        <f>Game!K80</f>
        <v>1</v>
      </c>
    </row>
    <row r="81" spans="1:4" ht="15.75" thickBot="1">
      <c r="A81" s="3" t="str">
        <f>Game!A81</f>
        <v>Morkredd</v>
      </c>
      <c r="B81" s="31">
        <f>Game!B81</f>
        <v>1331910</v>
      </c>
      <c r="C81" s="4">
        <f>Game!J81</f>
        <v>50</v>
      </c>
      <c r="D81" t="b">
        <f>Game!K81</f>
        <v>1</v>
      </c>
    </row>
    <row r="82" spans="1:4" ht="15.75" thickBot="1">
      <c r="A82" s="3" t="str">
        <f>Game!A82</f>
        <v>Relicta</v>
      </c>
      <c r="B82" s="31">
        <f>Game!B82</f>
        <v>941570</v>
      </c>
      <c r="C82" s="4">
        <f>Game!J82</f>
        <v>50</v>
      </c>
      <c r="D82" t="b">
        <f>Game!K82</f>
        <v>1</v>
      </c>
    </row>
    <row r="83" spans="1:4" ht="15.75" thickBot="1">
      <c r="A83" s="3" t="str">
        <f>Game!A83</f>
        <v>Retimed</v>
      </c>
      <c r="B83" s="31">
        <f>Game!B83</f>
        <v>760810</v>
      </c>
      <c r="C83" s="4">
        <f>Game!J83</f>
        <v>90</v>
      </c>
      <c r="D83" t="b">
        <f>Game!K83</f>
        <v>1</v>
      </c>
    </row>
    <row r="84" spans="1:4" ht="15.75" thickBot="1">
      <c r="A84" s="3" t="str">
        <f>Game!A84</f>
        <v>Family Man</v>
      </c>
      <c r="B84" s="31">
        <f>Game!B84</f>
        <v>904360</v>
      </c>
      <c r="C84" s="4">
        <f>Game!J84</f>
        <v>50</v>
      </c>
      <c r="D84" t="b">
        <f>Game!K84</f>
        <v>1</v>
      </c>
    </row>
    <row r="85" spans="1:4" ht="15.75" thickBot="1">
      <c r="A85" s="3" t="str">
        <f>Game!A85</f>
        <v>Vane</v>
      </c>
      <c r="B85" s="31">
        <f>Game!B85</f>
        <v>1063310</v>
      </c>
      <c r="C85" s="4">
        <f>Game!J85</f>
        <v>70</v>
      </c>
      <c r="D85" t="b">
        <f>Game!K85</f>
        <v>1</v>
      </c>
    </row>
    <row r="86" spans="1:4" ht="15.75" thickBot="1">
      <c r="A86" s="3" t="str">
        <f>Game!A86</f>
        <v>CONTROL STANDARD EDITION</v>
      </c>
      <c r="B86" s="31">
        <f>Game!B86</f>
        <v>634180</v>
      </c>
      <c r="C86" s="4">
        <f>Game!J86</f>
        <v>200</v>
      </c>
      <c r="D86" t="b">
        <f>Game!K86</f>
        <v>1</v>
      </c>
    </row>
    <row r="87" spans="1:4" ht="15.75" thickBot="1">
      <c r="A87" s="3" t="str">
        <f>Game!A87</f>
        <v>XCOM: Chimera Squad</v>
      </c>
      <c r="B87" s="31">
        <f>Game!B87</f>
        <v>882100</v>
      </c>
      <c r="C87" s="4">
        <f>Game!J87</f>
        <v>70</v>
      </c>
      <c r="D87" t="b">
        <f>Game!K87</f>
        <v>1</v>
      </c>
    </row>
    <row r="88" spans="1:4" ht="15.75" thickBot="1">
      <c r="A88" s="3" t="str">
        <f>Game!A88</f>
        <v>ELEX</v>
      </c>
      <c r="B88" s="31">
        <f>Game!B88</f>
        <v>411300</v>
      </c>
      <c r="C88" s="4">
        <f>Game!J88</f>
        <v>90</v>
      </c>
      <c r="D88" t="b">
        <f>Game!K88</f>
        <v>1</v>
      </c>
    </row>
    <row r="89" spans="1:4" ht="15.75" thickBot="1">
      <c r="A89" s="3" t="str">
        <f>Game!A89</f>
        <v>Kingdom Two Crowns</v>
      </c>
      <c r="B89" s="31">
        <f>Game!B89</f>
        <v>701160</v>
      </c>
      <c r="C89" s="4">
        <f>Game!J89</f>
        <v>50</v>
      </c>
      <c r="D89" t="b">
        <f>Game!K89</f>
        <v>1</v>
      </c>
    </row>
    <row r="90" spans="1:4" ht="15.75" thickBot="1">
      <c r="A90" s="3" t="str">
        <f>Game!A90</f>
        <v>WWE 2K BATTLEGROUNDS</v>
      </c>
      <c r="B90" s="31">
        <f>Game!B90</f>
        <v>1142100</v>
      </c>
      <c r="C90" s="4">
        <f>Game!J90</f>
        <v>270</v>
      </c>
      <c r="D90" t="b">
        <f>Game!K90</f>
        <v>1</v>
      </c>
    </row>
    <row r="91" spans="1:4" ht="15.75" thickBot="1">
      <c r="A91" s="3" t="str">
        <f>Game!A91</f>
        <v>Hotshot Racing</v>
      </c>
      <c r="B91" s="31">
        <f>Game!B91</f>
        <v>609920</v>
      </c>
      <c r="C91" s="4">
        <f>Game!J91</f>
        <v>40</v>
      </c>
      <c r="D91" t="b">
        <f>Game!K91</f>
        <v>1</v>
      </c>
    </row>
    <row r="92" spans="1:4" ht="15.75" thickBot="1">
      <c r="A92" s="3" t="str">
        <f>Game!A92</f>
        <v>Peaky Blinders: Mastermind</v>
      </c>
      <c r="B92" s="31">
        <f>Game!B92</f>
        <v>1013310</v>
      </c>
      <c r="C92" s="4">
        <f>Game!J92</f>
        <v>40</v>
      </c>
      <c r="D92" t="b">
        <f>Game!K92</f>
        <v>1</v>
      </c>
    </row>
    <row r="93" spans="1:4" ht="15.75" thickBot="1">
      <c r="A93" s="3" t="str">
        <f>Game!A93</f>
        <v>Cyber Hook</v>
      </c>
      <c r="B93" s="31">
        <f>Game!B93</f>
        <v>1130410</v>
      </c>
      <c r="C93" s="4">
        <f>Game!J93</f>
        <v>40</v>
      </c>
      <c r="D93" t="b">
        <f>Game!K93</f>
        <v>1</v>
      </c>
    </row>
    <row r="94" spans="1:4" ht="15.75" thickBot="1">
      <c r="A94" s="3" t="str">
        <f>Game!A94</f>
        <v>Pesterquest</v>
      </c>
      <c r="B94" s="31">
        <f>Game!B94</f>
        <v>1144030</v>
      </c>
      <c r="C94" s="4">
        <f>Game!J94</f>
        <v>20</v>
      </c>
      <c r="D94" t="b">
        <f>Game!K94</f>
        <v>1</v>
      </c>
    </row>
    <row r="95" spans="1:4" ht="15.75" thickBot="1">
      <c r="A95" s="3" t="str">
        <f>Game!A95</f>
        <v>Wildfire</v>
      </c>
      <c r="B95" s="31">
        <f>Game!B95</f>
        <v>431940</v>
      </c>
      <c r="C95" s="4">
        <f>Game!J95</f>
        <v>80</v>
      </c>
      <c r="D95" t="b">
        <f>Game!K95</f>
        <v>1</v>
      </c>
    </row>
    <row r="96" spans="1:4" ht="15.75" thickBot="1">
      <c r="A96" s="3" t="str">
        <f>Game!A96</f>
        <v>Boreal Blade</v>
      </c>
      <c r="B96" s="31">
        <f>Game!B96</f>
        <v>598780</v>
      </c>
      <c r="C96" s="4">
        <f>Game!J96</f>
        <v>10</v>
      </c>
      <c r="D96" t="b">
        <f>Game!K96</f>
        <v>1</v>
      </c>
    </row>
    <row r="97" spans="1:4" ht="15.75" thickBot="1">
      <c r="A97" s="3" t="str">
        <f>Game!A97</f>
        <v>Ageless</v>
      </c>
      <c r="B97" s="31">
        <f>Game!B97</f>
        <v>1210150</v>
      </c>
      <c r="C97" s="4">
        <f>Game!J97</f>
        <v>70</v>
      </c>
      <c r="D97" t="b">
        <f>Game!K97</f>
        <v>1</v>
      </c>
    </row>
    <row r="98" spans="1:4" ht="15.75" thickBot="1">
      <c r="A98" s="3" t="str">
        <f>Game!A98</f>
        <v>Outward</v>
      </c>
      <c r="B98" s="31">
        <f>Game!B98</f>
        <v>794260</v>
      </c>
      <c r="C98" s="4">
        <f>Game!J98</f>
        <v>170</v>
      </c>
      <c r="D98" t="b">
        <f>Game!K98</f>
        <v>1</v>
      </c>
    </row>
    <row r="99" spans="1:4" ht="15.75" thickBot="1">
      <c r="A99" s="3" t="str">
        <f>Game!A99</f>
        <v>Valkyria Chronicles 4 Complete Edition</v>
      </c>
      <c r="B99" s="31">
        <f>Game!B99</f>
        <v>790820</v>
      </c>
      <c r="C99" s="4">
        <f>Game!J99</f>
        <v>200</v>
      </c>
      <c r="D99" t="b">
        <f>Game!K99</f>
        <v>1</v>
      </c>
    </row>
    <row r="100" spans="1:4" ht="15.75" thickBot="1">
      <c r="A100" s="3" t="str">
        <f>Game!A100</f>
        <v>Trine 4: The Nightmare Prince</v>
      </c>
      <c r="B100" s="31">
        <f>Game!B100</f>
        <v>690640</v>
      </c>
      <c r="C100" s="4">
        <f>Game!J100</f>
        <v>60</v>
      </c>
      <c r="D100" t="b">
        <f>Game!K100</f>
        <v>1</v>
      </c>
    </row>
    <row r="101" spans="1:4" ht="15.75" thickBot="1">
      <c r="A101" s="3" t="str">
        <f>Game!A101</f>
        <v>The Wild Eight</v>
      </c>
      <c r="B101" s="31">
        <f>Game!B101</f>
        <v>526160</v>
      </c>
      <c r="C101" s="4">
        <f>Game!J101</f>
        <v>50</v>
      </c>
      <c r="D101" t="b">
        <f>Game!K101</f>
        <v>1</v>
      </c>
    </row>
    <row r="102" spans="1:4" ht="15.75" thickBot="1">
      <c r="A102" s="3" t="str">
        <f>Game!A102</f>
        <v>Train Station Renovation</v>
      </c>
      <c r="B102" s="31">
        <f>Game!B102</f>
        <v>914010</v>
      </c>
      <c r="C102" s="4">
        <f>Game!J102</f>
        <v>80</v>
      </c>
      <c r="D102" t="b">
        <f>Game!K102</f>
        <v>1</v>
      </c>
    </row>
    <row r="103" spans="1:4" ht="15.75" thickBot="1">
      <c r="A103" s="3" t="str">
        <f>Game!A103</f>
        <v>Valfaris</v>
      </c>
      <c r="B103" s="31">
        <f>Game!B103</f>
        <v>600130</v>
      </c>
      <c r="C103" s="4">
        <f>Game!J103</f>
        <v>60</v>
      </c>
      <c r="D103" t="b">
        <f>Game!K103</f>
        <v>1</v>
      </c>
    </row>
    <row r="104" spans="1:4" ht="15.75" thickBot="1">
      <c r="A104" s="3" t="str">
        <f>Game!A104</f>
        <v>Werewolf: The Apocalypse - Heart of the Forest</v>
      </c>
      <c r="B104" s="31">
        <f>Game!B104</f>
        <v>1342620</v>
      </c>
      <c r="C104" s="4">
        <f>Game!J104</f>
        <v>50</v>
      </c>
      <c r="D104" t="b">
        <f>Game!K104</f>
        <v>1</v>
      </c>
    </row>
    <row r="105" spans="1:4" ht="15.75" thickBot="1">
      <c r="A105" s="3" t="str">
        <f>Game!A105</f>
        <v>Lovecraft's Untold Stories</v>
      </c>
      <c r="B105" s="31">
        <f>Game!B105</f>
        <v>871420</v>
      </c>
      <c r="C105" s="4">
        <f>Game!J105</f>
        <v>30</v>
      </c>
      <c r="D105" t="b">
        <f>Game!K105</f>
        <v>1</v>
      </c>
    </row>
    <row r="106" spans="1:4" ht="15.75" thickBot="1">
      <c r="A106" s="3" t="str">
        <f>Game!A106</f>
        <v>Iris and the giant</v>
      </c>
      <c r="B106" s="31">
        <f>Game!B106</f>
        <v>1127610</v>
      </c>
      <c r="C106" s="4">
        <f>Game!J106</f>
        <v>50</v>
      </c>
      <c r="D106" t="b">
        <f>Game!K106</f>
        <v>1</v>
      </c>
    </row>
    <row r="107" spans="1:4" ht="15.75" thickBot="1">
      <c r="A107" s="3" t="str">
        <f>Game!A107</f>
        <v>Boomerang Fu</v>
      </c>
      <c r="B107" s="31">
        <f>Game!B107</f>
        <v>965680</v>
      </c>
      <c r="C107" s="4">
        <f>Game!J107</f>
        <v>60</v>
      </c>
      <c r="D107" t="b">
        <f>Game!K107</f>
        <v>1</v>
      </c>
    </row>
    <row r="108" spans="1:4" ht="15.75" thickBot="1">
      <c r="A108" s="3" t="str">
        <f>Game!A108</f>
        <v>PC Building Simulator</v>
      </c>
      <c r="B108" s="31">
        <f>Game!B108</f>
        <v>621060</v>
      </c>
      <c r="C108" s="4">
        <f>Game!J108</f>
        <v>60</v>
      </c>
      <c r="D108" t="b">
        <f>Game!K108</f>
        <v>1</v>
      </c>
    </row>
    <row r="109" spans="1:4" ht="15.75" thickBot="1">
      <c r="A109" s="3" t="str">
        <f>Game!A109</f>
        <v>Ancestors: The Humankind Odyssey</v>
      </c>
      <c r="B109" s="31">
        <f>Game!B109</f>
        <v>536270</v>
      </c>
      <c r="C109" s="4">
        <f>Game!J109</f>
        <v>160</v>
      </c>
      <c r="D109" t="b">
        <f>Game!K109</f>
        <v>1</v>
      </c>
    </row>
    <row r="110" spans="1:4" ht="15.75" thickBot="1">
      <c r="A110" s="3" t="str">
        <f>Game!A110</f>
        <v>Pathologic 2</v>
      </c>
      <c r="B110" s="31">
        <f>Game!B110</f>
        <v>505230</v>
      </c>
      <c r="C110" s="4">
        <f>Game!J110</f>
        <v>80</v>
      </c>
      <c r="D110" t="b">
        <f>Game!K110</f>
        <v>1</v>
      </c>
    </row>
    <row r="111" spans="1:4" ht="15.75" thickBot="1">
      <c r="A111" s="3" t="str">
        <f>Game!A111</f>
        <v>Warhammer: Chaosbane</v>
      </c>
      <c r="B111" s="31">
        <f>Game!B111</f>
        <v>774241</v>
      </c>
      <c r="C111" s="4">
        <f>Game!J111</f>
        <v>100</v>
      </c>
      <c r="D111" t="b">
        <f>Game!K111</f>
        <v>1</v>
      </c>
    </row>
    <row r="112" spans="1:4" ht="15.75" thickBot="1">
      <c r="A112" s="3" t="str">
        <f>Game!A112</f>
        <v>Total Tank Simulator</v>
      </c>
      <c r="B112" s="31">
        <f>Game!B112</f>
        <v>674500</v>
      </c>
      <c r="C112" s="4">
        <f>Game!J112</f>
        <v>80</v>
      </c>
      <c r="D112" t="b">
        <f>Game!K112</f>
        <v>1</v>
      </c>
    </row>
    <row r="113" spans="1:4" ht="15.75" thickBot="1">
      <c r="A113" s="3" t="str">
        <f>Game!A113</f>
        <v>SONG OF HORROR</v>
      </c>
      <c r="B113" s="31">
        <f>Game!B113</f>
        <v>1096570</v>
      </c>
      <c r="C113" s="4">
        <f>Game!J113</f>
        <v>50</v>
      </c>
      <c r="D113" t="b">
        <f>Game!K113</f>
        <v>1</v>
      </c>
    </row>
    <row r="114" spans="1:4" ht="15.75" thickBot="1">
      <c r="A114" s="3" t="str">
        <f>Game!A114</f>
        <v>Not Tonight</v>
      </c>
      <c r="B114" s="31">
        <f>Game!B114</f>
        <v>733790</v>
      </c>
      <c r="C114" s="4">
        <f>Game!J114</f>
        <v>50</v>
      </c>
      <c r="D114" t="b">
        <f>Game!K114</f>
        <v>1</v>
      </c>
    </row>
    <row r="115" spans="1:4" ht="15.75" thickBot="1">
      <c r="A115" s="3" t="str">
        <f>Game!A115</f>
        <v>Minoria</v>
      </c>
      <c r="B115" s="31">
        <f>Game!B115</f>
        <v>940910</v>
      </c>
      <c r="C115" s="4">
        <f>Game!J115</f>
        <v>100</v>
      </c>
      <c r="D115" t="b">
        <f>Game!K115</f>
        <v>1</v>
      </c>
    </row>
    <row r="116" spans="1:4" ht="15.75" thickBot="1">
      <c r="A116" s="3" t="str">
        <f>Game!A116</f>
        <v>Deleveled</v>
      </c>
      <c r="B116" s="31">
        <f>Game!B116</f>
        <v>1045580</v>
      </c>
      <c r="C116" s="4">
        <f>Game!J116</f>
        <v>30</v>
      </c>
      <c r="D116" t="b">
        <f>Game!K116</f>
        <v>1</v>
      </c>
    </row>
    <row r="117" spans="1:4" ht="15.75" thickBot="1">
      <c r="A117" s="3" t="str">
        <f>Game!A117</f>
        <v>The Ambassador: Fractured Timelines</v>
      </c>
      <c r="B117" s="31">
        <f>Game!B117</f>
        <v>1171660</v>
      </c>
      <c r="C117" s="4">
        <f>Game!J117</f>
        <v>40</v>
      </c>
      <c r="D117" t="b">
        <f>Game!K117</f>
        <v>1</v>
      </c>
    </row>
    <row r="118" spans="1:4" ht="15.75" thickBot="1">
      <c r="A118" s="3" t="str">
        <f>Game!A118</f>
        <v>Overcooked! 2 +  Too Many Cooks Pack + Surf 'n' Turf</v>
      </c>
      <c r="B118" s="31">
        <f>Game!B118</f>
        <v>728880</v>
      </c>
      <c r="C118" s="4">
        <f>Game!J118</f>
        <v>80</v>
      </c>
      <c r="D118" t="b">
        <f>Game!K118</f>
        <v>1</v>
      </c>
    </row>
    <row r="119" spans="1:4" ht="15.75" thickBot="1">
      <c r="A119" s="3" t="str">
        <f>Game!A119</f>
        <v>Children of Morta</v>
      </c>
      <c r="B119" s="31">
        <f>Game!B119</f>
        <v>330020</v>
      </c>
      <c r="C119" s="4">
        <f>Game!J119</f>
        <v>70</v>
      </c>
      <c r="D119" t="b">
        <f>Game!K119</f>
        <v>1</v>
      </c>
    </row>
    <row r="120" spans="1:4" ht="15.75" thickBot="1">
      <c r="A120" s="3" t="str">
        <f>Game!A120</f>
        <v>One Step From Eden</v>
      </c>
      <c r="B120" s="31">
        <f>Game!B120</f>
        <v>960690</v>
      </c>
      <c r="C120" s="4">
        <f>Game!J120</f>
        <v>120</v>
      </c>
      <c r="D120" t="b">
        <f>Game!K120</f>
        <v>1</v>
      </c>
    </row>
    <row r="121" spans="1:4" ht="15.75" thickBot="1">
      <c r="A121" s="3" t="str">
        <f>Game!A121</f>
        <v>The Beast Inside</v>
      </c>
      <c r="B121" s="31">
        <f>Game!B121</f>
        <v>792300</v>
      </c>
      <c r="C121" s="4">
        <f>Game!J121</f>
        <v>20</v>
      </c>
      <c r="D121" t="b">
        <f>Game!K121</f>
        <v>1</v>
      </c>
    </row>
    <row r="122" spans="1:4" ht="15.75" thickBot="1">
      <c r="A122" s="3" t="str">
        <f>Game!A122</f>
        <v>Indivisible</v>
      </c>
      <c r="B122" s="31">
        <f>Game!B122</f>
        <v>421170</v>
      </c>
      <c r="C122" s="4">
        <f>Game!J122</f>
        <v>210</v>
      </c>
      <c r="D122" t="b">
        <f>Game!K122</f>
        <v>1</v>
      </c>
    </row>
    <row r="123" spans="1:4" ht="15.75" thickBot="1">
      <c r="A123" s="3" t="str">
        <f>Game!A123</f>
        <v>Shining Resonance Refrain</v>
      </c>
      <c r="B123" s="31">
        <f>Game!B123</f>
        <v>809890</v>
      </c>
      <c r="C123" s="4">
        <f>Game!J123</f>
        <v>250</v>
      </c>
      <c r="D123" t="b">
        <f>Game!K123</f>
        <v>1</v>
      </c>
    </row>
    <row r="124" spans="1:4" ht="15.75" thickBot="1">
      <c r="A124" s="3" t="str">
        <f>Game!A124</f>
        <v>Zwei: The Arges Adventure</v>
      </c>
      <c r="B124" s="31">
        <f>Game!B124</f>
        <v>427680</v>
      </c>
      <c r="C124" s="4">
        <f>Game!J124</f>
        <v>80</v>
      </c>
      <c r="D124" t="b">
        <f>Game!K124</f>
        <v>1</v>
      </c>
    </row>
    <row r="125" spans="1:4" ht="15.75" thickBot="1">
      <c r="A125" s="3" t="str">
        <f>Game!A125</f>
        <v>Zwei: The Ilvard Insurrection</v>
      </c>
      <c r="B125" s="31">
        <f>Game!B125</f>
        <v>427700</v>
      </c>
      <c r="C125" s="4">
        <f>Game!J125</f>
        <v>80</v>
      </c>
      <c r="D125" t="b">
        <f>Game!K125</f>
        <v>1</v>
      </c>
    </row>
    <row r="126" spans="1:4" ht="15.75" thickBot="1">
      <c r="A126" s="3" t="str">
        <f>Game!A126</f>
        <v>Tabletop Playground</v>
      </c>
      <c r="B126" s="31">
        <f>Game!B126</f>
        <v>838410</v>
      </c>
      <c r="C126" s="4">
        <f>Game!J126</f>
        <v>80</v>
      </c>
      <c r="D126" t="b">
        <f>Game!K126</f>
        <v>1</v>
      </c>
    </row>
    <row r="127" spans="1:4" ht="15.75" thickBot="1">
      <c r="A127" s="3" t="str">
        <f>Game!A127</f>
        <v>The Haunted Island, a Frog Detective Game</v>
      </c>
      <c r="B127" s="31">
        <f>Game!B127</f>
        <v>963000</v>
      </c>
      <c r="C127" s="4">
        <f>Game!J127</f>
        <v>40</v>
      </c>
      <c r="D127" t="b">
        <f>Game!K127</f>
        <v>1</v>
      </c>
    </row>
    <row r="128" spans="1:4" ht="15.75" thickBot="1">
      <c r="A128" s="3" t="str">
        <f>Game!A128</f>
        <v>Frog Detective 2: The Case of the Invisible Wizard</v>
      </c>
      <c r="B128" s="31">
        <f>Game!B128</f>
        <v>1047220</v>
      </c>
      <c r="C128" s="4">
        <f>Game!J128</f>
        <v>40</v>
      </c>
      <c r="D128" t="b">
        <f>Game!K128</f>
        <v>1</v>
      </c>
    </row>
    <row r="129" spans="1:4" ht="15.75" thickBot="1">
      <c r="A129" s="3" t="str">
        <f>Game!A129</f>
        <v>Still There</v>
      </c>
      <c r="B129" s="31">
        <f>Game!B129</f>
        <v>1063490</v>
      </c>
      <c r="C129" s="4">
        <f>Game!J129</f>
        <v>50</v>
      </c>
      <c r="D129" t="b">
        <f>Game!K129</f>
        <v>1</v>
      </c>
    </row>
    <row r="130" spans="1:4" ht="15.75" thickBot="1">
      <c r="A130" s="3" t="str">
        <f>Game!A130</f>
        <v>Struggling</v>
      </c>
      <c r="B130" s="31">
        <f>Game!B130</f>
        <v>1035560</v>
      </c>
      <c r="C130" s="4">
        <f>Game!J130</f>
        <v>60</v>
      </c>
      <c r="D130" t="b">
        <f>Game!K130</f>
        <v>1</v>
      </c>
    </row>
    <row r="131" spans="1:4" ht="15.75" thickBot="1">
      <c r="A131" s="3" t="str">
        <f>Game!A131</f>
        <v>Path of Giants</v>
      </c>
      <c r="B131" s="31">
        <f>Game!B131</f>
        <v>1181400</v>
      </c>
      <c r="C131" s="4">
        <f>Game!J131</f>
        <v>40</v>
      </c>
      <c r="D131" t="b">
        <f>Game!K131</f>
        <v>1</v>
      </c>
    </row>
    <row r="132" spans="1:4" ht="15.75" thickBot="1">
      <c r="A132" s="3" t="str">
        <f>Game!A132</f>
        <v>Golf With Your Friends</v>
      </c>
      <c r="B132" s="31">
        <f>Game!B132</f>
        <v>431240</v>
      </c>
      <c r="C132" s="4">
        <f>Game!J132</f>
        <v>80</v>
      </c>
      <c r="D132" t="b">
        <f>Game!K132</f>
        <v>1</v>
      </c>
    </row>
    <row r="133" spans="1:4" ht="15.75" thickBot="1">
      <c r="A133" s="3" t="str">
        <f>Game!A133</f>
        <v>Forager</v>
      </c>
      <c r="B133" s="31">
        <f>Game!B133</f>
        <v>751780</v>
      </c>
      <c r="C133" s="4">
        <f>Game!J133</f>
        <v>80</v>
      </c>
      <c r="D133" t="b">
        <f>Game!K133</f>
        <v>0</v>
      </c>
    </row>
    <row r="134" spans="1:4" ht="15.75" thickBot="1">
      <c r="A134" s="3" t="str">
        <f>Game!A134</f>
        <v>Vampire: The Masquerade - Coteries of New York</v>
      </c>
      <c r="B134" s="31">
        <f>Game!B134</f>
        <v>1096410</v>
      </c>
      <c r="C134" s="4">
        <f>Game!J134</f>
        <v>80</v>
      </c>
      <c r="D134" t="b">
        <f>Game!K134</f>
        <v>1</v>
      </c>
    </row>
    <row r="135" spans="1:4" ht="15.75" thickBot="1">
      <c r="A135" s="3" t="str">
        <f>Game!A135</f>
        <v>Fun with Ragdolls: The Game</v>
      </c>
      <c r="B135" s="31">
        <f>Game!B135</f>
        <v>1142500</v>
      </c>
      <c r="C135" s="4">
        <f>Game!J135</f>
        <v>40</v>
      </c>
      <c r="D135" t="b">
        <f>Game!K135</f>
        <v>1</v>
      </c>
    </row>
    <row r="136" spans="1:4" ht="15.75" thickBot="1">
      <c r="A136" s="3" t="str">
        <f>Game!A136</f>
        <v>Lethal League Blaze</v>
      </c>
      <c r="B136" s="31">
        <f>Game!B136</f>
        <v>553310</v>
      </c>
      <c r="C136" s="4">
        <f>Game!J136</f>
        <v>130</v>
      </c>
      <c r="D136" t="b">
        <f>Game!K136</f>
        <v>1</v>
      </c>
    </row>
    <row r="137" spans="1:4" ht="15.75" thickBot="1">
      <c r="A137" s="3" t="str">
        <f>Game!A137</f>
        <v>Evoland Legendary Edition</v>
      </c>
      <c r="B137" s="31">
        <f>Game!B137</f>
        <v>1020470</v>
      </c>
      <c r="C137" s="4">
        <f>Game!J137</f>
        <v>60</v>
      </c>
      <c r="D137" t="b">
        <f>Game!K137</f>
        <v>1</v>
      </c>
    </row>
    <row r="138" spans="1:4" ht="15.75" thickBot="1">
      <c r="A138" s="3" t="str">
        <f>Game!A138</f>
        <v>Yooka-Laylee and the Impossible Lair</v>
      </c>
      <c r="B138" s="31">
        <f>Game!B138</f>
        <v>846870</v>
      </c>
      <c r="C138" s="4">
        <f>Game!J138</f>
        <v>60</v>
      </c>
      <c r="D138" t="b">
        <f>Game!K138</f>
        <v>1</v>
      </c>
    </row>
    <row r="139" spans="1:4" ht="15.75" thickBot="1">
      <c r="A139" s="3" t="str">
        <f>Game!A139</f>
        <v>The Occupation</v>
      </c>
      <c r="B139" s="31">
        <f>Game!B139</f>
        <v>765880</v>
      </c>
      <c r="C139" s="4">
        <f>Game!J139</f>
        <v>70</v>
      </c>
      <c r="D139" t="b">
        <f>Game!K139</f>
        <v>1</v>
      </c>
    </row>
    <row r="140" spans="1:4" ht="15.75" thickBot="1">
      <c r="A140" s="3" t="str">
        <f>Game!A140</f>
        <v>The Shapeshifting Detective</v>
      </c>
      <c r="B140" s="31">
        <f>Game!B140</f>
        <v>898650</v>
      </c>
      <c r="C140" s="4">
        <f>Game!J140</f>
        <v>50</v>
      </c>
      <c r="D140" t="b">
        <f>Game!K140</f>
        <v>1</v>
      </c>
    </row>
    <row r="141" spans="1:4" ht="15.75" thickBot="1">
      <c r="A141" s="3" t="str">
        <f>Game!A141</f>
        <v>Darksiders III</v>
      </c>
      <c r="B141" s="31">
        <f>Game!B141</f>
        <v>606280</v>
      </c>
      <c r="C141" s="4">
        <f>Game!J141</f>
        <v>140</v>
      </c>
      <c r="D141" t="b">
        <f>Game!K141</f>
        <v>1</v>
      </c>
    </row>
    <row r="142" spans="1:4" ht="15.75" thickBot="1">
      <c r="A142" s="3" t="str">
        <f>Game!A142</f>
        <v>Yakuza Kiwami 2</v>
      </c>
      <c r="B142" s="31">
        <f>Game!B142</f>
        <v>927380</v>
      </c>
      <c r="C142" s="4">
        <f>Game!J142</f>
        <v>240</v>
      </c>
      <c r="D142" t="b">
        <f>Game!K142</f>
        <v>1</v>
      </c>
    </row>
    <row r="143" spans="1:4" ht="15.75" thickBot="1">
      <c r="A143" s="3" t="str">
        <f>Game!A143</f>
        <v>Imperator: Rome - Deluxe Edition</v>
      </c>
      <c r="B143" s="31">
        <f>Game!B143</f>
        <v>859580</v>
      </c>
      <c r="C143" s="4">
        <f>Game!J143</f>
        <v>140</v>
      </c>
      <c r="D143" t="b">
        <f>Game!K143</f>
        <v>1</v>
      </c>
    </row>
    <row r="144" spans="1:4" ht="15.75" thickBot="1">
      <c r="A144" s="3" t="str">
        <f>Game!A144</f>
        <v>Crying Suns</v>
      </c>
      <c r="B144" s="31">
        <f>Game!B144</f>
        <v>873940</v>
      </c>
      <c r="C144" s="4">
        <f>Game!J144</f>
        <v>70</v>
      </c>
      <c r="D144" t="b">
        <f>Game!K144</f>
        <v>1</v>
      </c>
    </row>
    <row r="145" spans="1:4" ht="15.75" thickBot="1">
      <c r="A145" s="3" t="str">
        <f>Game!A145</f>
        <v>Little Misfortune</v>
      </c>
      <c r="B145" s="31">
        <f>Game!B145</f>
        <v>714120</v>
      </c>
      <c r="C145" s="4">
        <f>Game!J145</f>
        <v>50</v>
      </c>
      <c r="D145" t="b">
        <f>Game!K145</f>
        <v>1</v>
      </c>
    </row>
    <row r="146" spans="1:4" ht="15.75" thickBot="1">
      <c r="A146" s="3" t="str">
        <f>Game!A146</f>
        <v>Smile For Me</v>
      </c>
      <c r="B146" s="31">
        <f>Game!B146</f>
        <v>1018850</v>
      </c>
      <c r="C146" s="4">
        <f>Game!J146</f>
        <v>60</v>
      </c>
      <c r="D146" t="b">
        <f>Game!K146</f>
        <v>1</v>
      </c>
    </row>
    <row r="147" spans="1:4" ht="15.75" thickBot="1">
      <c r="A147" s="3" t="str">
        <f>Game!A147</f>
        <v>Darkwood</v>
      </c>
      <c r="B147" s="31">
        <f>Game!B147</f>
        <v>274520</v>
      </c>
      <c r="C147" s="4">
        <f>Game!J147</f>
        <v>50</v>
      </c>
      <c r="D147" t="b">
        <f>Game!K147</f>
        <v>1</v>
      </c>
    </row>
    <row r="148" spans="1:4" ht="15.75" thickBot="1">
      <c r="A148" s="3" t="str">
        <f>Game!A148</f>
        <v>TSIOQUE</v>
      </c>
      <c r="B148" s="31">
        <f>Game!B148</f>
        <v>393190</v>
      </c>
      <c r="C148" s="4">
        <f>Game!J148</f>
        <v>70</v>
      </c>
      <c r="D148" t="b">
        <f>Game!K148</f>
        <v>1</v>
      </c>
    </row>
    <row r="149" spans="1:4" ht="15.75" thickBot="1">
      <c r="A149" s="3" t="str">
        <f>Game!A149</f>
        <v>Rover Mechanic Simulator</v>
      </c>
      <c r="B149" s="31">
        <f>Game!B149</f>
        <v>864680</v>
      </c>
      <c r="C149" s="4">
        <f>Game!J149</f>
        <v>60</v>
      </c>
      <c r="D149" t="b">
        <f>Game!K149</f>
        <v>1</v>
      </c>
    </row>
    <row r="150" spans="1:4" ht="15.75" thickBot="1">
      <c r="A150" s="3" t="str">
        <f>Game!A150</f>
        <v>Youropa</v>
      </c>
      <c r="B150" s="31">
        <f>Game!B150</f>
        <v>640120</v>
      </c>
      <c r="C150" s="4">
        <f>Game!J150</f>
        <v>30</v>
      </c>
      <c r="D150" t="b">
        <f>Game!K150</f>
        <v>1</v>
      </c>
    </row>
    <row r="151" spans="1:4" ht="15.75" thickBot="1">
      <c r="A151" s="3" t="str">
        <f>Game!A151</f>
        <v>Townsmen - A Kingdom Rebuilt</v>
      </c>
      <c r="B151" s="31">
        <f>Game!B151</f>
        <v>938380</v>
      </c>
      <c r="C151" s="4">
        <f>Game!J151</f>
        <v>20</v>
      </c>
      <c r="D151" t="b">
        <f>Game!K151</f>
        <v>1</v>
      </c>
    </row>
    <row r="152" spans="1:4" ht="15.75" thickBot="1">
      <c r="A152" s="3" t="str">
        <f>Game!A152</f>
        <v>Tropico 6 El Prez Edition Pack</v>
      </c>
      <c r="B152" s="31">
        <f>Game!B152</f>
        <v>492720</v>
      </c>
      <c r="C152" s="4">
        <f>Game!J152</f>
        <v>230</v>
      </c>
      <c r="D152" t="b">
        <f>Game!K152</f>
        <v>1</v>
      </c>
    </row>
    <row r="153" spans="1:4" ht="15.75" thickBot="1">
      <c r="A153" s="3" t="str">
        <f>Game!A153</f>
        <v>Fae Tactics</v>
      </c>
      <c r="B153" s="31">
        <f>Game!B153</f>
        <v>995980</v>
      </c>
      <c r="C153" s="4">
        <f>Game!J153</f>
        <v>100</v>
      </c>
      <c r="D153" t="b">
        <f>Game!K153</f>
        <v>1</v>
      </c>
    </row>
    <row r="154" spans="1:4" ht="15.75" thickBot="1">
      <c r="A154" s="3" t="str">
        <f>Game!A154</f>
        <v>SUNLESS BUNDLE (SUNLESS SKIES + SUNLESS SEA)</v>
      </c>
      <c r="B154" s="31">
        <f>Game!B154</f>
        <v>304650</v>
      </c>
      <c r="C154" s="4">
        <f>Game!J154</f>
        <v>100</v>
      </c>
      <c r="D154" t="b">
        <f>Game!K154</f>
        <v>1</v>
      </c>
    </row>
    <row r="155" spans="1:4" ht="15.75" thickBot="1">
      <c r="A155" s="3" t="str">
        <f>Game!A155</f>
        <v>Iron Danger</v>
      </c>
      <c r="B155" s="31">
        <f>Game!B155</f>
        <v>899310</v>
      </c>
      <c r="C155" s="4">
        <f>Game!J155</f>
        <v>20</v>
      </c>
      <c r="D155" t="b">
        <f>Game!K155</f>
        <v>1</v>
      </c>
    </row>
    <row r="156" spans="1:4" ht="15.75" thickBot="1">
      <c r="A156" s="3" t="str">
        <f>Game!A156</f>
        <v>Autonauts</v>
      </c>
      <c r="B156" s="31">
        <f>Game!B156</f>
        <v>979120</v>
      </c>
      <c r="C156" s="4">
        <f>Game!J156</f>
        <v>100</v>
      </c>
      <c r="D156" t="b">
        <f>Game!K156</f>
        <v>1</v>
      </c>
    </row>
    <row r="157" spans="1:4" ht="15.75" thickBot="1">
      <c r="A157" s="3" t="str">
        <f>Game!A157</f>
        <v>Shadows: Awakening</v>
      </c>
      <c r="B157" s="31">
        <f>Game!B157</f>
        <v>585450</v>
      </c>
      <c r="C157" s="4">
        <f>Game!J157</f>
        <v>60</v>
      </c>
      <c r="D157" t="b">
        <f>Game!K157</f>
        <v>1</v>
      </c>
    </row>
    <row r="158" spans="1:4" ht="15.75" thickBot="1">
      <c r="A158" s="3" t="str">
        <f>Game!A158</f>
        <v>Fantasy Blacksmith</v>
      </c>
      <c r="B158" s="31">
        <f>Game!B158</f>
        <v>959520</v>
      </c>
      <c r="C158" s="4">
        <f>Game!J158</f>
        <v>30</v>
      </c>
      <c r="D158" t="b">
        <f>Game!K158</f>
        <v>1</v>
      </c>
    </row>
    <row r="159" spans="1:4" ht="15.75" thickBot="1">
      <c r="A159" s="3" t="str">
        <f>Game!A159</f>
        <v>The Suicide of Rachel Foster</v>
      </c>
      <c r="B159" s="31">
        <f>Game!B159</f>
        <v>1057750</v>
      </c>
      <c r="C159" s="4">
        <f>Game!J159</f>
        <v>20</v>
      </c>
      <c r="D159" t="b">
        <f>Game!K159</f>
        <v>1</v>
      </c>
    </row>
    <row r="160" spans="1:4" ht="15.75" thickBot="1">
      <c r="A160" s="3" t="str">
        <f>Game!A160</f>
        <v>GOAT OF DUTY</v>
      </c>
      <c r="B160" s="31">
        <f>Game!B160</f>
        <v>555000</v>
      </c>
      <c r="C160" s="4">
        <f>Game!J160</f>
        <v>0</v>
      </c>
      <c r="D160" t="b">
        <f>Game!K160</f>
        <v>0</v>
      </c>
    </row>
    <row r="161" spans="1:4" ht="15.75" thickBot="1">
      <c r="A161" s="3" t="str">
        <f>Game!A161</f>
        <v>The Uncertain: Last Quiet Day</v>
      </c>
      <c r="B161" s="31">
        <f>Game!B161</f>
        <v>406970</v>
      </c>
      <c r="C161" s="4">
        <f>Game!J161</f>
        <v>0</v>
      </c>
      <c r="D161" t="b">
        <f>Game!K161</f>
        <v>0</v>
      </c>
    </row>
    <row r="162" spans="1:4" ht="15.75" thickBot="1">
      <c r="A162" s="3" t="str">
        <f>Game!A162</f>
        <v>Basement</v>
      </c>
      <c r="B162" s="31">
        <f>Game!B162</f>
        <v>340150</v>
      </c>
      <c r="C162" s="4">
        <f>Game!J162</f>
        <v>100</v>
      </c>
      <c r="D162" t="b">
        <f>Game!K162</f>
        <v>1</v>
      </c>
    </row>
    <row r="163" spans="1:4" ht="15.75" thickBot="1">
      <c r="A163" s="3" t="str">
        <f>Game!A163</f>
        <v>Lightmatter</v>
      </c>
      <c r="B163" s="31">
        <f>Game!B163</f>
        <v>994140</v>
      </c>
      <c r="C163" s="4">
        <f>Game!J163</f>
        <v>50</v>
      </c>
      <c r="D163" t="b">
        <f>Game!K163</f>
        <v>1</v>
      </c>
    </row>
    <row r="164" spans="1:4" ht="15.75" thickBot="1">
      <c r="A164" s="3" t="str">
        <f>Game!A164</f>
        <v>Hello Neighbor + Hello Neighbor: Hide and Seek</v>
      </c>
      <c r="B164" s="31">
        <f>Game!B164</f>
        <v>960420</v>
      </c>
      <c r="C164" s="4">
        <f>Game!J164</f>
        <v>80</v>
      </c>
      <c r="D164" t="b">
        <f>Game!K164</f>
        <v>1</v>
      </c>
    </row>
    <row r="165" spans="1:4" ht="15.75" thickBot="1">
      <c r="A165" s="3" t="str">
        <f>Game!A165</f>
        <v>Little Big Workshop</v>
      </c>
      <c r="B165" s="31">
        <f>Game!B165</f>
        <v>574720</v>
      </c>
      <c r="C165" s="4">
        <f>Game!J165</f>
        <v>90</v>
      </c>
      <c r="D165" t="b">
        <f>Game!K165</f>
        <v>1</v>
      </c>
    </row>
    <row r="166" spans="1:4" ht="15.75" thickBot="1">
      <c r="A166" s="3" t="str">
        <f>Game!A166</f>
        <v>Genesis Alpha One Deluxe Edition</v>
      </c>
      <c r="B166" s="31">
        <f>Game!B166</f>
        <v>712190</v>
      </c>
      <c r="C166" s="4">
        <f>Game!J166</f>
        <v>80</v>
      </c>
      <c r="D166" t="b">
        <f>Game!K166</f>
        <v>1</v>
      </c>
    </row>
    <row r="167" spans="1:4" ht="15.75" thickBot="1">
      <c r="A167" s="3" t="str">
        <f>Game!A167</f>
        <v>Automachef</v>
      </c>
      <c r="B167" s="31">
        <f>Game!B167</f>
        <v>984800</v>
      </c>
      <c r="C167" s="4">
        <f>Game!J167</f>
        <v>30</v>
      </c>
      <c r="D167" t="b">
        <f>Game!K167</f>
        <v>1</v>
      </c>
    </row>
    <row r="168" spans="1:4" ht="15.75" thickBot="1">
      <c r="A168" s="3" t="str">
        <f>Game!A168</f>
        <v>Through The Darkest of Times</v>
      </c>
      <c r="B168" s="31">
        <f>Game!B168</f>
        <v>1003090</v>
      </c>
      <c r="C168" s="4">
        <f>Game!J168</f>
        <v>50</v>
      </c>
      <c r="D168" t="b">
        <f>Game!K168</f>
        <v>1</v>
      </c>
    </row>
    <row r="169" spans="1:4" ht="15.75" thickBot="1">
      <c r="A169" s="3" t="str">
        <f>Game!A169</f>
        <v>We Were Here Together</v>
      </c>
      <c r="B169" s="31">
        <f>Game!B169</f>
        <v>865360</v>
      </c>
      <c r="C169" s="4">
        <f>Game!J169</f>
        <v>60</v>
      </c>
      <c r="D169" t="b">
        <f>Game!K169</f>
        <v>1</v>
      </c>
    </row>
    <row r="170" spans="1:4" ht="15.75" thickBot="1">
      <c r="A170" s="3" t="str">
        <f>Game!A170</f>
        <v>A Case of Distrust</v>
      </c>
      <c r="B170" s="31">
        <f>Game!B170</f>
        <v>717610</v>
      </c>
      <c r="C170" s="4">
        <f>Game!J170</f>
        <v>30</v>
      </c>
      <c r="D170" t="b">
        <f>Game!K170</f>
        <v>1</v>
      </c>
    </row>
    <row r="171" spans="1:4" ht="15.75" thickBot="1">
      <c r="A171" s="3" t="str">
        <f>Game!A171</f>
        <v>Age of Wonders: Planetfall</v>
      </c>
      <c r="B171" s="31">
        <f>Game!B171</f>
        <v>718850</v>
      </c>
      <c r="C171" s="4">
        <f>Game!J171</f>
        <v>170</v>
      </c>
      <c r="D171" t="b">
        <f>Game!K171</f>
        <v>1</v>
      </c>
    </row>
    <row r="172" spans="1:4" ht="15.75" thickBot="1">
      <c r="A172" s="3" t="str">
        <f>Game!A172</f>
        <v>Void Bastards</v>
      </c>
      <c r="B172" s="31">
        <f>Game!B172</f>
        <v>857980</v>
      </c>
      <c r="C172" s="4">
        <f>Game!J172</f>
        <v>70</v>
      </c>
      <c r="D172" t="b">
        <f>Game!K172</f>
        <v>1</v>
      </c>
    </row>
    <row r="173" spans="1:4" ht="15.75" thickBot="1">
      <c r="A173" s="3" t="str">
        <f>Game!A173</f>
        <v>Railway Empire</v>
      </c>
      <c r="B173" s="31">
        <f>Game!B173</f>
        <v>503940</v>
      </c>
      <c r="C173" s="4">
        <f>Game!J173</f>
        <v>80</v>
      </c>
      <c r="D173" t="b">
        <f>Game!K173</f>
        <v>1</v>
      </c>
    </row>
    <row r="174" spans="1:4" ht="15.75" thickBot="1">
      <c r="A174" s="3" t="str">
        <f>Game!A174</f>
        <v>Battlestar Galactica Deadlock</v>
      </c>
      <c r="B174" s="31">
        <f>Game!B174</f>
        <v>544610</v>
      </c>
      <c r="C174" s="4">
        <f>Game!J174</f>
        <v>100</v>
      </c>
      <c r="D174" t="b">
        <f>Game!K174</f>
        <v>1</v>
      </c>
    </row>
    <row r="175" spans="1:4" ht="15.75" thickBot="1">
      <c r="A175" s="3" t="str">
        <f>Game!A175</f>
        <v>Beat Hazard 2</v>
      </c>
      <c r="B175" s="31">
        <f>Game!B175</f>
        <v>618740</v>
      </c>
      <c r="C175" s="4">
        <f>Game!J175</f>
        <v>40</v>
      </c>
      <c r="D175" t="b">
        <f>Game!K175</f>
        <v>1</v>
      </c>
    </row>
    <row r="176" spans="1:4" ht="15.75" thickBot="1">
      <c r="A176" s="3" t="str">
        <f>Game!A176</f>
        <v>Sigma Theory</v>
      </c>
      <c r="B176" s="31">
        <f>Game!B176</f>
        <v>716640</v>
      </c>
      <c r="C176" s="4">
        <f>Game!J176</f>
        <v>80</v>
      </c>
      <c r="D176" t="b">
        <f>Game!K176</f>
        <v>1</v>
      </c>
    </row>
    <row r="177" spans="1:4" ht="15.75" thickBot="1">
      <c r="A177" s="3" t="str">
        <f>Game!A177</f>
        <v>Don't Escape: 4 Days to Survive</v>
      </c>
      <c r="B177" s="31">
        <f>Game!B177</f>
        <v>611760</v>
      </c>
      <c r="C177" s="4">
        <f>Game!J177</f>
        <v>110</v>
      </c>
      <c r="D177" t="b">
        <f>Game!K177</f>
        <v>1</v>
      </c>
    </row>
    <row r="178" spans="1:4" ht="15.75" thickBot="1">
      <c r="A178" s="3" t="str">
        <f>Game!A178</f>
        <v>Verlet Swing</v>
      </c>
      <c r="B178" s="31">
        <f>Game!B178</f>
        <v>811870</v>
      </c>
      <c r="C178" s="4">
        <f>Game!J178</f>
        <v>30</v>
      </c>
      <c r="D178" t="b">
        <f>Game!K178</f>
        <v>1</v>
      </c>
    </row>
    <row r="179" spans="1:4" ht="15.75" thickBot="1">
      <c r="A179" s="3" t="str">
        <f>Game!A179</f>
        <v>Basingstoke</v>
      </c>
      <c r="B179" s="31">
        <f>Game!B179</f>
        <v>336940</v>
      </c>
      <c r="C179" s="4">
        <f>Game!J179</f>
        <v>80</v>
      </c>
      <c r="D179" t="b">
        <f>Game!K179</f>
        <v>1</v>
      </c>
    </row>
    <row r="180" spans="1:4" ht="15.75" thickBot="1">
      <c r="A180" s="3" t="str">
        <f>Game!A180</f>
        <v>EARTHLOCK</v>
      </c>
      <c r="B180" s="31">
        <f>Game!B180</f>
        <v>761030</v>
      </c>
      <c r="C180" s="4">
        <f>Game!J180</f>
        <v>40</v>
      </c>
      <c r="D180" t="b">
        <f>Game!K180</f>
        <v>1</v>
      </c>
    </row>
    <row r="181" spans="1:4" ht="15.75" thickBot="1">
      <c r="A181" s="3" t="str">
        <f>Game!A181</f>
        <v>Supraland</v>
      </c>
      <c r="B181" s="31">
        <f>Game!B181</f>
        <v>813630</v>
      </c>
      <c r="C181" s="4">
        <f>Game!J181</f>
        <v>70</v>
      </c>
      <c r="D181" t="b">
        <f>Game!K181</f>
        <v>1</v>
      </c>
    </row>
    <row r="182" spans="1:4" ht="15.75" thickBot="1">
      <c r="A182" s="3" t="str">
        <f>Game!A182</f>
        <v>GRID</v>
      </c>
      <c r="B182" s="31">
        <f>Game!B182</f>
        <v>12750</v>
      </c>
      <c r="C182" s="4">
        <f>Game!J182</f>
        <v>30</v>
      </c>
      <c r="D182" t="b">
        <f>Game!K182</f>
        <v>0</v>
      </c>
    </row>
    <row r="183" spans="1:4" ht="15.75" thickBot="1">
      <c r="A183" s="3" t="str">
        <f>Game!A183</f>
        <v>The Messenger</v>
      </c>
      <c r="B183" s="31">
        <f>Game!B183</f>
        <v>764790</v>
      </c>
      <c r="C183" s="4">
        <f>Game!J183</f>
        <v>80</v>
      </c>
      <c r="D183" t="b">
        <f>Game!K183</f>
        <v>1</v>
      </c>
    </row>
    <row r="184" spans="1:4" ht="15.75" thickBot="1">
      <c r="A184" s="3" t="str">
        <f>Game!A184</f>
        <v>Felix the Reaper</v>
      </c>
      <c r="B184" s="31">
        <f>Game!B184</f>
        <v>919410</v>
      </c>
      <c r="C184" s="4">
        <f>Game!J184</f>
        <v>10</v>
      </c>
      <c r="D184" t="b">
        <f>Game!K184</f>
        <v>1</v>
      </c>
    </row>
    <row r="185" spans="1:4" ht="15.75" thickBot="1">
      <c r="A185" s="3" t="str">
        <f>Game!A185</f>
        <v>Men of War: Assault Squad 2</v>
      </c>
      <c r="B185" s="31">
        <f>Game!B185</f>
        <v>244450</v>
      </c>
      <c r="C185" s="4">
        <f>Game!J185</f>
        <v>10</v>
      </c>
      <c r="D185" t="b">
        <f>Game!K185</f>
        <v>1</v>
      </c>
    </row>
    <row r="186" spans="1:4" ht="15.75" thickBot="1">
      <c r="A186" s="3" t="str">
        <f>Game!A186</f>
        <v>Overload</v>
      </c>
      <c r="B186" s="31">
        <f>Game!B186</f>
        <v>448850</v>
      </c>
      <c r="C186" s="4">
        <f>Game!J186</f>
        <v>50</v>
      </c>
      <c r="D186" t="b">
        <f>Game!K186</f>
        <v>1</v>
      </c>
    </row>
    <row r="187" spans="1:4" ht="15.75" thickBot="1">
      <c r="A187" s="3" t="str">
        <f>Game!A187</f>
        <v>The King's Bird</v>
      </c>
      <c r="B187" s="31">
        <f>Game!B187</f>
        <v>812550</v>
      </c>
      <c r="C187" s="4">
        <f>Game!J187</f>
        <v>40</v>
      </c>
      <c r="D187" t="b">
        <f>Game!K187</f>
        <v>1</v>
      </c>
    </row>
    <row r="188" spans="1:4" ht="15.75" thickBot="1">
      <c r="A188" s="3" t="str">
        <f>Game!A188</f>
        <v>Rise of Industry</v>
      </c>
      <c r="B188" s="31">
        <f>Game!B188</f>
        <v>671440</v>
      </c>
      <c r="C188" s="4">
        <f>Game!J188</f>
        <v>50</v>
      </c>
      <c r="D188" t="b">
        <f>Game!K188</f>
        <v>1</v>
      </c>
    </row>
    <row r="189" spans="1:4" ht="15.75" thickBot="1">
      <c r="A189" s="3" t="str">
        <f>Game!A189</f>
        <v>Niche - a genetics survival game</v>
      </c>
      <c r="B189" s="31">
        <f>Game!B189</f>
        <v>440650</v>
      </c>
      <c r="C189" s="4">
        <f>Game!J189</f>
        <v>60</v>
      </c>
      <c r="D189" t="b">
        <f>Game!K189</f>
        <v>1</v>
      </c>
    </row>
    <row r="190" spans="1:4" ht="15.75" thickBot="1">
      <c r="A190" s="3" t="str">
        <f>Game!A190</f>
        <v>Warhammer 40,000: Gladius - Relics of War</v>
      </c>
      <c r="B190" s="31">
        <f>Game!B190</f>
        <v>489630</v>
      </c>
      <c r="C190" s="4">
        <f>Game!J190</f>
        <v>30</v>
      </c>
      <c r="D190" t="b">
        <f>Game!K190</f>
        <v>1</v>
      </c>
    </row>
    <row r="191" spans="1:4" ht="15.75" thickBot="1">
      <c r="A191" s="3" t="str">
        <f>Game!A191</f>
        <v>The Swords of Ditto: Mormo's Curse</v>
      </c>
      <c r="B191" s="31">
        <f>Game!B191</f>
        <v>619780</v>
      </c>
      <c r="C191" s="4">
        <f>Game!J191</f>
        <v>40</v>
      </c>
      <c r="D191" t="b">
        <f>Game!K191</f>
        <v>1</v>
      </c>
    </row>
    <row r="192" spans="1:4" ht="15.75" thickBot="1">
      <c r="A192" s="3" t="str">
        <f>Game!A192</f>
        <v>WARSAW</v>
      </c>
      <c r="B192" s="31">
        <f>Game!B192</f>
        <v>1026420</v>
      </c>
      <c r="C192" s="4">
        <f>Game!J192</f>
        <v>70</v>
      </c>
      <c r="D192" t="b">
        <f>Game!K192</f>
        <v>1</v>
      </c>
    </row>
    <row r="193" spans="1:4" ht="15.75" thickBot="1">
      <c r="A193" s="3" t="str">
        <f>Game!A193</f>
        <v xml:space="preserve">	Heave Ho</v>
      </c>
      <c r="B193" s="31">
        <f>Game!B193</f>
        <v>905340</v>
      </c>
      <c r="C193" s="4">
        <f>Game!J193</f>
        <v>50</v>
      </c>
      <c r="D193" t="b">
        <f>Game!K193</f>
        <v>1</v>
      </c>
    </row>
    <row r="194" spans="1:4" ht="15.75" thickBot="1">
      <c r="A194" s="3" t="str">
        <f>Game!A194</f>
        <v>MO:Astray</v>
      </c>
      <c r="B194" s="31">
        <f>Game!B194</f>
        <v>1104660</v>
      </c>
      <c r="C194" s="4">
        <f>Game!J194</f>
        <v>90</v>
      </c>
      <c r="D194" t="b">
        <f>Game!K194</f>
        <v>1</v>
      </c>
    </row>
    <row r="195" spans="1:4" ht="15.75" thickBot="1">
      <c r="A195" s="3" t="str">
        <f>Game!A195</f>
        <v>NEOVERSE</v>
      </c>
      <c r="B195" s="31">
        <f>Game!B195</f>
        <v>994220</v>
      </c>
      <c r="C195" s="4">
        <f>Game!J195</f>
        <v>30</v>
      </c>
      <c r="D195" t="b">
        <f>Game!K195</f>
        <v>1</v>
      </c>
    </row>
    <row r="196" spans="1:4" ht="15.75" thickBot="1">
      <c r="A196" s="3" t="str">
        <f>Game!A196</f>
        <v>Chess Ultra</v>
      </c>
      <c r="B196" s="31">
        <f>Game!B196</f>
        <v>518060</v>
      </c>
      <c r="C196" s="4">
        <f>Game!J196</f>
        <v>50</v>
      </c>
      <c r="D196" t="b">
        <f>Game!K196</f>
        <v>1</v>
      </c>
    </row>
    <row r="197" spans="1:4" ht="15.75" thickBot="1">
      <c r="A197" s="3" t="str">
        <f>Game!A197</f>
        <v>Horace</v>
      </c>
      <c r="B197" s="31">
        <f>Game!B197</f>
        <v>629090</v>
      </c>
      <c r="C197" s="4">
        <f>Game!J197</f>
        <v>60</v>
      </c>
      <c r="D197" t="b">
        <f>Game!K197</f>
        <v>1</v>
      </c>
    </row>
    <row r="198" spans="1:4" ht="15.75" thickBot="1">
      <c r="A198" s="3" t="str">
        <f>Game!A198</f>
        <v>This Is the Police 2</v>
      </c>
      <c r="B198" s="31">
        <f>Game!B198</f>
        <v>785740</v>
      </c>
      <c r="C198" s="4">
        <f>Game!J198</f>
        <v>40</v>
      </c>
      <c r="D198" t="b">
        <f>Game!K198</f>
        <v>1</v>
      </c>
    </row>
    <row r="199" spans="1:4" ht="15.75" thickBot="1">
      <c r="A199" s="3" t="str">
        <f>Game!A199</f>
        <v>Driftland: The Magic Revival</v>
      </c>
      <c r="B199" s="31">
        <f>Game!B199</f>
        <v>718650</v>
      </c>
      <c r="C199" s="4">
        <f>Game!J199</f>
        <v>20</v>
      </c>
      <c r="D199" t="b">
        <f>Game!K199</f>
        <v>1</v>
      </c>
    </row>
    <row r="200" spans="1:4" ht="15.75" thickBot="1">
      <c r="A200" s="3" t="str">
        <f>Game!A200</f>
        <v>Turok 2: Seeds of Evil</v>
      </c>
      <c r="B200" s="31">
        <f>Game!B200</f>
        <v>405830</v>
      </c>
      <c r="C200" s="4">
        <f>Game!J200</f>
        <v>50</v>
      </c>
      <c r="D200" t="b">
        <f>Game!K200</f>
        <v>1</v>
      </c>
    </row>
    <row r="201" spans="1:4" ht="15.75" thickBot="1">
      <c r="A201" s="3" t="str">
        <f>Game!A201</f>
        <v>Truberbrook (Truberbrook / Trüberbrook)</v>
      </c>
      <c r="B201" s="31">
        <f>Game!B201</f>
        <v>757300</v>
      </c>
      <c r="C201" s="4">
        <f>Game!J201</f>
        <v>30</v>
      </c>
      <c r="D201" t="b">
        <f>Game!K201</f>
        <v>1</v>
      </c>
    </row>
    <row r="202" spans="1:4" ht="15.75" thickBot="1">
      <c r="A202" s="3" t="str">
        <f>Game!A202</f>
        <v>Shoppe Keep 2</v>
      </c>
      <c r="B202" s="31">
        <f>Game!B202</f>
        <v>684580</v>
      </c>
      <c r="C202" s="4">
        <f>Game!J202</f>
        <v>20</v>
      </c>
      <c r="D202" t="b">
        <f>Game!K202</f>
        <v>1</v>
      </c>
    </row>
    <row r="203" spans="1:4" ht="15.75" thickBot="1">
      <c r="A203" s="3" t="str">
        <f>Game!A203</f>
        <v>Capitalism 2</v>
      </c>
      <c r="B203" s="31">
        <f>Game!B203</f>
        <v>638200</v>
      </c>
      <c r="C203" s="4">
        <f>Game!J203</f>
        <v>70</v>
      </c>
      <c r="D203" t="b">
        <f>Game!K203</f>
        <v>1</v>
      </c>
    </row>
    <row r="204" spans="1:4" ht="15.75" thickBot="1">
      <c r="A204" s="3" t="str">
        <f>Game!A204</f>
        <v xml:space="preserve">	F1 2019: Anniversary Edition</v>
      </c>
      <c r="B204" s="31">
        <f>Game!B204</f>
        <v>928600</v>
      </c>
      <c r="C204" s="4">
        <f>Game!J204</f>
        <v>100</v>
      </c>
      <c r="D204" t="b">
        <f>Game!K204</f>
        <v>1</v>
      </c>
    </row>
    <row r="205" spans="1:4" ht="15.75" thickBot="1">
      <c r="A205" s="3" t="str">
        <f>Game!A205</f>
        <v>EXAPUNKS</v>
      </c>
      <c r="B205" s="31">
        <f>Game!B205</f>
        <v>716490</v>
      </c>
      <c r="C205" s="4">
        <f>Game!J205</f>
        <v>100</v>
      </c>
      <c r="D205" t="b">
        <f>Game!K205</f>
        <v>1</v>
      </c>
    </row>
    <row r="206" spans="1:4" ht="15.75" thickBot="1">
      <c r="A206" s="3" t="str">
        <f>Game!A206</f>
        <v>Niffelheim</v>
      </c>
      <c r="B206" s="31">
        <f>Game!B206</f>
        <v>351100</v>
      </c>
      <c r="C206" s="4">
        <f>Game!J206</f>
        <v>30</v>
      </c>
      <c r="D206" t="b">
        <f>Game!K206</f>
        <v>1</v>
      </c>
    </row>
    <row r="207" spans="1:4" ht="15.75" thickBot="1">
      <c r="A207" s="3" t="str">
        <f>Game!A207</f>
        <v>Book of Demons</v>
      </c>
      <c r="B207" s="31">
        <f>Game!B207</f>
        <v>449960</v>
      </c>
      <c r="C207" s="4">
        <f>Game!J207</f>
        <v>60</v>
      </c>
      <c r="D207" t="b">
        <f>Game!K207</f>
        <v>1</v>
      </c>
    </row>
    <row r="208" spans="1:4" ht="15.75" thickBot="1">
      <c r="A208" s="3" t="str">
        <f>Game!A208</f>
        <v>Eliza</v>
      </c>
      <c r="B208" s="31">
        <f>Game!B208</f>
        <v>716500</v>
      </c>
      <c r="C208" s="4">
        <f>Game!J208</f>
        <v>40</v>
      </c>
      <c r="D208" t="b">
        <f>Game!K208</f>
        <v>1</v>
      </c>
    </row>
    <row r="209" spans="1:4" ht="15.75" thickBot="1">
      <c r="A209" s="3" t="str">
        <f>Game!A209</f>
        <v>SHENZHEN I/O</v>
      </c>
      <c r="B209" s="31">
        <f>Game!B209</f>
        <v>504210</v>
      </c>
      <c r="C209" s="4">
        <f>Game!J209</f>
        <v>50</v>
      </c>
      <c r="D209" t="b">
        <f>Game!K209</f>
        <v>1</v>
      </c>
    </row>
    <row r="210" spans="1:4" ht="15.75" thickBot="1">
      <c r="A210" s="3" t="str">
        <f>Game!A210</f>
        <v>Project Warlock</v>
      </c>
      <c r="B210" s="31">
        <f>Game!B210</f>
        <v>893680</v>
      </c>
      <c r="C210" s="4">
        <f>Game!J210</f>
        <v>30</v>
      </c>
      <c r="D210" t="b">
        <f>Game!K210</f>
        <v>1</v>
      </c>
    </row>
    <row r="211" spans="1:4" ht="15.75" thickBot="1">
      <c r="A211" s="3" t="str">
        <f>Game!A211</f>
        <v>The Hex</v>
      </c>
      <c r="B211" s="31">
        <f>Game!B211</f>
        <v>510420</v>
      </c>
      <c r="C211" s="4">
        <f>Game!J211</f>
        <v>30</v>
      </c>
      <c r="D211" t="b">
        <f>Game!K211</f>
        <v>1</v>
      </c>
    </row>
    <row r="212" spans="1:4" ht="15.75" thickBot="1">
      <c r="A212" s="3" t="str">
        <f>Game!A212</f>
        <v>Warstone TD</v>
      </c>
      <c r="B212" s="31">
        <f>Game!B212</f>
        <v>562500</v>
      </c>
      <c r="C212" s="4">
        <f>Game!J212</f>
        <v>60</v>
      </c>
      <c r="D212" t="b">
        <f>Game!K212</f>
        <v>1</v>
      </c>
    </row>
    <row r="213" spans="1:4" ht="15.75" thickBot="1">
      <c r="A213" s="3" t="str">
        <f>Game!A213</f>
        <v>Night Call</v>
      </c>
      <c r="B213" s="31">
        <f>Game!B213</f>
        <v>680380</v>
      </c>
      <c r="C213" s="4">
        <f>Game!J213</f>
        <v>40</v>
      </c>
      <c r="D213" t="b">
        <f>Game!K213</f>
        <v>1</v>
      </c>
    </row>
    <row r="214" spans="1:4" ht="15.75" thickBot="1">
      <c r="A214" s="3" t="str">
        <f>Game!A214</f>
        <v>Underhero</v>
      </c>
      <c r="B214" s="31">
        <f>Game!B214</f>
        <v>573320</v>
      </c>
      <c r="C214" s="4">
        <f>Game!J214</f>
        <v>70</v>
      </c>
      <c r="D214" t="b">
        <f>Game!K214</f>
        <v>1</v>
      </c>
    </row>
    <row r="215" spans="1:4" ht="15.75" thickBot="1">
      <c r="A215" s="3" t="str">
        <f>Game!A215</f>
        <v>Middle-earth™: Shadow of War™</v>
      </c>
      <c r="B215" s="31">
        <f>Game!B215</f>
        <v>356190</v>
      </c>
      <c r="C215" s="4">
        <f>Game!J215</f>
        <v>90</v>
      </c>
      <c r="D215" t="b">
        <f>Game!K215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McKie</dc:creator>
  <cp:lastModifiedBy>McKie</cp:lastModifiedBy>
  <dcterms:created xsi:type="dcterms:W3CDTF">2022-10-11T13:10:13Z</dcterms:created>
  <dcterms:modified xsi:type="dcterms:W3CDTF">2022-10-28T14:33:58Z</dcterms:modified>
</cp:coreProperties>
</file>