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ibliothek\Dokumente\MS\Bachelor\Studie_Tabellen\"/>
    </mc:Choice>
  </mc:AlternateContent>
  <bookViews>
    <workbookView xWindow="0" yWindow="0" windowWidth="28800" windowHeight="12435" activeTab="1"/>
  </bookViews>
  <sheets>
    <sheet name="ATTRAKDIFF BA_Study_ViSa" sheetId="1" r:id="rId1"/>
    <sheet name="Umwandlung" sheetId="2" r:id="rId2"/>
  </sheets>
  <calcPr calcId="152511"/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K3" i="2"/>
  <c r="B4" i="2"/>
  <c r="C4" i="2"/>
  <c r="D4" i="2"/>
  <c r="E4" i="2"/>
  <c r="F4" i="2"/>
  <c r="G4" i="2"/>
  <c r="H4" i="2"/>
  <c r="I4" i="2"/>
  <c r="J4" i="2"/>
  <c r="K4" i="2"/>
  <c r="B5" i="2"/>
  <c r="C5" i="2"/>
  <c r="D5" i="2"/>
  <c r="E5" i="2"/>
  <c r="F5" i="2"/>
  <c r="G5" i="2"/>
  <c r="H5" i="2"/>
  <c r="I5" i="2"/>
  <c r="J5" i="2"/>
  <c r="K5" i="2"/>
  <c r="B6" i="2"/>
  <c r="C6" i="2"/>
  <c r="P6" i="2" s="1"/>
  <c r="D6" i="2"/>
  <c r="E6" i="2"/>
  <c r="F6" i="2"/>
  <c r="G6" i="2"/>
  <c r="H6" i="2"/>
  <c r="I6" i="2"/>
  <c r="J6" i="2"/>
  <c r="K6" i="2"/>
  <c r="B7" i="2"/>
  <c r="C7" i="2"/>
  <c r="D7" i="2"/>
  <c r="E7" i="2"/>
  <c r="F7" i="2"/>
  <c r="G7" i="2"/>
  <c r="H7" i="2"/>
  <c r="I7" i="2"/>
  <c r="O7" i="2" s="1"/>
  <c r="J7" i="2"/>
  <c r="K7" i="2"/>
  <c r="B8" i="2"/>
  <c r="C8" i="2"/>
  <c r="D8" i="2"/>
  <c r="E8" i="2"/>
  <c r="F8" i="2"/>
  <c r="G8" i="2"/>
  <c r="H8" i="2"/>
  <c r="I8" i="2"/>
  <c r="J8" i="2"/>
  <c r="K8" i="2"/>
  <c r="B9" i="2"/>
  <c r="C9" i="2"/>
  <c r="D9" i="2"/>
  <c r="E9" i="2"/>
  <c r="F9" i="2"/>
  <c r="G9" i="2"/>
  <c r="H9" i="2"/>
  <c r="I9" i="2"/>
  <c r="J9" i="2"/>
  <c r="K9" i="2"/>
  <c r="B10" i="2"/>
  <c r="C10" i="2"/>
  <c r="P10" i="2" s="1"/>
  <c r="D10" i="2"/>
  <c r="E10" i="2"/>
  <c r="F10" i="2"/>
  <c r="G10" i="2"/>
  <c r="H10" i="2"/>
  <c r="I10" i="2"/>
  <c r="J10" i="2"/>
  <c r="K10" i="2"/>
  <c r="B11" i="2"/>
  <c r="C11" i="2"/>
  <c r="D11" i="2"/>
  <c r="E11" i="2"/>
  <c r="F11" i="2"/>
  <c r="G11" i="2"/>
  <c r="H11" i="2"/>
  <c r="I11" i="2"/>
  <c r="O11" i="2" s="1"/>
  <c r="J11" i="2"/>
  <c r="K11" i="2"/>
  <c r="B12" i="2"/>
  <c r="C12" i="2"/>
  <c r="D12" i="2"/>
  <c r="E12" i="2"/>
  <c r="F12" i="2"/>
  <c r="G12" i="2"/>
  <c r="H12" i="2"/>
  <c r="I12" i="2"/>
  <c r="J12" i="2"/>
  <c r="K12" i="2"/>
  <c r="B13" i="2"/>
  <c r="C13" i="2"/>
  <c r="D13" i="2"/>
  <c r="E13" i="2"/>
  <c r="F13" i="2"/>
  <c r="G13" i="2"/>
  <c r="H13" i="2"/>
  <c r="I13" i="2"/>
  <c r="J13" i="2"/>
  <c r="K13" i="2"/>
  <c r="B14" i="2"/>
  <c r="C14" i="2"/>
  <c r="P14" i="2" s="1"/>
  <c r="D14" i="2"/>
  <c r="E14" i="2"/>
  <c r="F14" i="2"/>
  <c r="G14" i="2"/>
  <c r="H14" i="2"/>
  <c r="I14" i="2"/>
  <c r="J14" i="2"/>
  <c r="K14" i="2"/>
  <c r="B15" i="2"/>
  <c r="C15" i="2"/>
  <c r="D15" i="2"/>
  <c r="E15" i="2"/>
  <c r="F15" i="2"/>
  <c r="G15" i="2"/>
  <c r="H15" i="2"/>
  <c r="I15" i="2"/>
  <c r="O15" i="2" s="1"/>
  <c r="J15" i="2"/>
  <c r="K15" i="2"/>
  <c r="B16" i="2"/>
  <c r="C16" i="2"/>
  <c r="D16" i="2"/>
  <c r="E16" i="2"/>
  <c r="F16" i="2"/>
  <c r="G16" i="2"/>
  <c r="H16" i="2"/>
  <c r="I16" i="2"/>
  <c r="J16" i="2"/>
  <c r="K16" i="2"/>
  <c r="B17" i="2"/>
  <c r="C17" i="2"/>
  <c r="D17" i="2"/>
  <c r="E17" i="2"/>
  <c r="F17" i="2"/>
  <c r="G17" i="2"/>
  <c r="H17" i="2"/>
  <c r="I17" i="2"/>
  <c r="J17" i="2"/>
  <c r="K17" i="2"/>
  <c r="B18" i="2"/>
  <c r="C18" i="2"/>
  <c r="P18" i="2" s="1"/>
  <c r="D18" i="2"/>
  <c r="E18" i="2"/>
  <c r="F18" i="2"/>
  <c r="G18" i="2"/>
  <c r="H18" i="2"/>
  <c r="I18" i="2"/>
  <c r="J18" i="2"/>
  <c r="K18" i="2"/>
  <c r="B19" i="2"/>
  <c r="C19" i="2"/>
  <c r="D19" i="2"/>
  <c r="E19" i="2"/>
  <c r="F19" i="2"/>
  <c r="G19" i="2"/>
  <c r="H19" i="2"/>
  <c r="I19" i="2"/>
  <c r="O19" i="2" s="1"/>
  <c r="J19" i="2"/>
  <c r="K19" i="2"/>
  <c r="B20" i="2"/>
  <c r="C20" i="2"/>
  <c r="D20" i="2"/>
  <c r="E20" i="2"/>
  <c r="F20" i="2"/>
  <c r="G20" i="2"/>
  <c r="H20" i="2"/>
  <c r="I20" i="2"/>
  <c r="J20" i="2"/>
  <c r="K20" i="2"/>
  <c r="B21" i="2"/>
  <c r="C21" i="2"/>
  <c r="D21" i="2"/>
  <c r="E21" i="2"/>
  <c r="F21" i="2"/>
  <c r="G21" i="2"/>
  <c r="H21" i="2"/>
  <c r="I21" i="2"/>
  <c r="J21" i="2"/>
  <c r="K21" i="2"/>
  <c r="B22" i="2"/>
  <c r="C22" i="2"/>
  <c r="P22" i="2" s="1"/>
  <c r="D22" i="2"/>
  <c r="E22" i="2"/>
  <c r="F22" i="2"/>
  <c r="G22" i="2"/>
  <c r="H22" i="2"/>
  <c r="I22" i="2"/>
  <c r="J22" i="2"/>
  <c r="K22" i="2"/>
  <c r="B23" i="2"/>
  <c r="C23" i="2"/>
  <c r="D23" i="2"/>
  <c r="E23" i="2"/>
  <c r="F23" i="2"/>
  <c r="G23" i="2"/>
  <c r="H23" i="2"/>
  <c r="I23" i="2"/>
  <c r="O23" i="2" s="1"/>
  <c r="J23" i="2"/>
  <c r="K23" i="2"/>
  <c r="B24" i="2"/>
  <c r="C24" i="2"/>
  <c r="D24" i="2"/>
  <c r="E24" i="2"/>
  <c r="F24" i="2"/>
  <c r="G24" i="2"/>
  <c r="H24" i="2"/>
  <c r="I24" i="2"/>
  <c r="J24" i="2"/>
  <c r="K24" i="2"/>
  <c r="B25" i="2"/>
  <c r="C25" i="2"/>
  <c r="D25" i="2"/>
  <c r="E25" i="2"/>
  <c r="F25" i="2"/>
  <c r="G25" i="2"/>
  <c r="H25" i="2"/>
  <c r="I25" i="2"/>
  <c r="O25" i="2" s="1"/>
  <c r="J25" i="2"/>
  <c r="K25" i="2"/>
  <c r="B26" i="2"/>
  <c r="C26" i="2"/>
  <c r="P26" i="2" s="1"/>
  <c r="D26" i="2"/>
  <c r="E26" i="2"/>
  <c r="F26" i="2"/>
  <c r="G26" i="2"/>
  <c r="H26" i="2"/>
  <c r="I26" i="2"/>
  <c r="J26" i="2"/>
  <c r="K26" i="2"/>
  <c r="B27" i="2"/>
  <c r="C27" i="2"/>
  <c r="D27" i="2"/>
  <c r="E27" i="2"/>
  <c r="F27" i="2"/>
  <c r="G27" i="2"/>
  <c r="H27" i="2"/>
  <c r="I27" i="2"/>
  <c r="O27" i="2" s="1"/>
  <c r="J27" i="2"/>
  <c r="K27" i="2"/>
  <c r="B28" i="2"/>
  <c r="C28" i="2"/>
  <c r="D28" i="2"/>
  <c r="E28" i="2"/>
  <c r="F28" i="2"/>
  <c r="G28" i="2"/>
  <c r="H28" i="2"/>
  <c r="I28" i="2"/>
  <c r="J28" i="2"/>
  <c r="K28" i="2"/>
  <c r="B29" i="2"/>
  <c r="C29" i="2"/>
  <c r="D29" i="2"/>
  <c r="E29" i="2"/>
  <c r="F29" i="2"/>
  <c r="G29" i="2"/>
  <c r="H29" i="2"/>
  <c r="I29" i="2"/>
  <c r="O29" i="2" s="1"/>
  <c r="J29" i="2"/>
  <c r="K29" i="2"/>
  <c r="B30" i="2"/>
  <c r="C30" i="2"/>
  <c r="P30" i="2" s="1"/>
  <c r="D30" i="2"/>
  <c r="E30" i="2"/>
  <c r="F30" i="2"/>
  <c r="G30" i="2"/>
  <c r="H30" i="2"/>
  <c r="I30" i="2"/>
  <c r="J30" i="2"/>
  <c r="K30" i="2"/>
  <c r="B31" i="2"/>
  <c r="C31" i="2"/>
  <c r="D31" i="2"/>
  <c r="E31" i="2"/>
  <c r="F31" i="2"/>
  <c r="G31" i="2"/>
  <c r="H31" i="2"/>
  <c r="I31" i="2"/>
  <c r="O31" i="2" s="1"/>
  <c r="J31" i="2"/>
  <c r="K31" i="2"/>
  <c r="B32" i="2"/>
  <c r="C32" i="2"/>
  <c r="D32" i="2"/>
  <c r="E32" i="2"/>
  <c r="F32" i="2"/>
  <c r="G32" i="2"/>
  <c r="H32" i="2"/>
  <c r="I32" i="2"/>
  <c r="J32" i="2"/>
  <c r="K32" i="2"/>
  <c r="B33" i="2"/>
  <c r="C33" i="2"/>
  <c r="D33" i="2"/>
  <c r="E33" i="2"/>
  <c r="F33" i="2"/>
  <c r="G33" i="2"/>
  <c r="H33" i="2"/>
  <c r="I33" i="2"/>
  <c r="O33" i="2" s="1"/>
  <c r="J33" i="2"/>
  <c r="K33" i="2"/>
  <c r="B34" i="2"/>
  <c r="C34" i="2"/>
  <c r="P34" i="2" s="1"/>
  <c r="D34" i="2"/>
  <c r="E34" i="2"/>
  <c r="F34" i="2"/>
  <c r="G34" i="2"/>
  <c r="H34" i="2"/>
  <c r="I34" i="2"/>
  <c r="J34" i="2"/>
  <c r="K34" i="2"/>
  <c r="B35" i="2"/>
  <c r="C35" i="2"/>
  <c r="D35" i="2"/>
  <c r="E35" i="2"/>
  <c r="F35" i="2"/>
  <c r="G35" i="2"/>
  <c r="H35" i="2"/>
  <c r="I35" i="2"/>
  <c r="O35" i="2" s="1"/>
  <c r="J35" i="2"/>
  <c r="K35" i="2"/>
  <c r="B36" i="2"/>
  <c r="C36" i="2"/>
  <c r="D36" i="2"/>
  <c r="E36" i="2"/>
  <c r="F36" i="2"/>
  <c r="G36" i="2"/>
  <c r="H36" i="2"/>
  <c r="I36" i="2"/>
  <c r="J36" i="2"/>
  <c r="K36" i="2"/>
  <c r="B37" i="2"/>
  <c r="C37" i="2"/>
  <c r="D37" i="2"/>
  <c r="E37" i="2"/>
  <c r="F37" i="2"/>
  <c r="G37" i="2"/>
  <c r="H37" i="2"/>
  <c r="I37" i="2"/>
  <c r="O37" i="2" s="1"/>
  <c r="J37" i="2"/>
  <c r="K37" i="2"/>
  <c r="B38" i="2"/>
  <c r="C38" i="2"/>
  <c r="P38" i="2" s="1"/>
  <c r="D38" i="2"/>
  <c r="E38" i="2"/>
  <c r="F38" i="2"/>
  <c r="G38" i="2"/>
  <c r="H38" i="2"/>
  <c r="I38" i="2"/>
  <c r="J38" i="2"/>
  <c r="K38" i="2"/>
  <c r="B39" i="2"/>
  <c r="C39" i="2"/>
  <c r="D39" i="2"/>
  <c r="E39" i="2"/>
  <c r="F39" i="2"/>
  <c r="G39" i="2"/>
  <c r="H39" i="2"/>
  <c r="I39" i="2"/>
  <c r="O39" i="2" s="1"/>
  <c r="J39" i="2"/>
  <c r="K39" i="2"/>
  <c r="B40" i="2"/>
  <c r="C40" i="2"/>
  <c r="D40" i="2"/>
  <c r="E40" i="2"/>
  <c r="F40" i="2"/>
  <c r="G40" i="2"/>
  <c r="H40" i="2"/>
  <c r="I40" i="2"/>
  <c r="J40" i="2"/>
  <c r="K40" i="2"/>
  <c r="B41" i="2"/>
  <c r="C41" i="2"/>
  <c r="D41" i="2"/>
  <c r="E41" i="2"/>
  <c r="F41" i="2"/>
  <c r="G41" i="2"/>
  <c r="H41" i="2"/>
  <c r="I41" i="2"/>
  <c r="O41" i="2" s="1"/>
  <c r="J41" i="2"/>
  <c r="K41" i="2"/>
  <c r="B42" i="2"/>
  <c r="C42" i="2"/>
  <c r="P42" i="2" s="1"/>
  <c r="D42" i="2"/>
  <c r="E42" i="2"/>
  <c r="F42" i="2"/>
  <c r="G42" i="2"/>
  <c r="H42" i="2"/>
  <c r="I42" i="2"/>
  <c r="J42" i="2"/>
  <c r="K42" i="2"/>
  <c r="B43" i="2"/>
  <c r="C43" i="2"/>
  <c r="D43" i="2"/>
  <c r="E43" i="2"/>
  <c r="F43" i="2"/>
  <c r="G43" i="2"/>
  <c r="H43" i="2"/>
  <c r="I43" i="2"/>
  <c r="O43" i="2" s="1"/>
  <c r="J43" i="2"/>
  <c r="K43" i="2"/>
  <c r="B44" i="2"/>
  <c r="C44" i="2"/>
  <c r="D44" i="2"/>
  <c r="E44" i="2"/>
  <c r="F44" i="2"/>
  <c r="G44" i="2"/>
  <c r="H44" i="2"/>
  <c r="I44" i="2"/>
  <c r="J44" i="2"/>
  <c r="K44" i="2"/>
  <c r="B45" i="2"/>
  <c r="C45" i="2"/>
  <c r="D45" i="2"/>
  <c r="E45" i="2"/>
  <c r="F45" i="2"/>
  <c r="G45" i="2"/>
  <c r="H45" i="2"/>
  <c r="I45" i="2"/>
  <c r="O45" i="2" s="1"/>
  <c r="J45" i="2"/>
  <c r="K45" i="2"/>
  <c r="B46" i="2"/>
  <c r="C46" i="2"/>
  <c r="P46" i="2" s="1"/>
  <c r="D46" i="2"/>
  <c r="E46" i="2"/>
  <c r="F46" i="2"/>
  <c r="G46" i="2"/>
  <c r="H46" i="2"/>
  <c r="I46" i="2"/>
  <c r="J46" i="2"/>
  <c r="K46" i="2"/>
  <c r="B47" i="2"/>
  <c r="C47" i="2"/>
  <c r="D47" i="2"/>
  <c r="E47" i="2"/>
  <c r="F47" i="2"/>
  <c r="G47" i="2"/>
  <c r="H47" i="2"/>
  <c r="I47" i="2"/>
  <c r="O47" i="2" s="1"/>
  <c r="J47" i="2"/>
  <c r="K47" i="2"/>
  <c r="B48" i="2"/>
  <c r="C48" i="2"/>
  <c r="D48" i="2"/>
  <c r="E48" i="2"/>
  <c r="F48" i="2"/>
  <c r="G48" i="2"/>
  <c r="H48" i="2"/>
  <c r="I48" i="2"/>
  <c r="J48" i="2"/>
  <c r="K48" i="2"/>
  <c r="B49" i="2"/>
  <c r="C49" i="2"/>
  <c r="D49" i="2"/>
  <c r="E49" i="2"/>
  <c r="F49" i="2"/>
  <c r="G49" i="2"/>
  <c r="H49" i="2"/>
  <c r="I49" i="2"/>
  <c r="O49" i="2" s="1"/>
  <c r="J49" i="2"/>
  <c r="K49" i="2"/>
  <c r="B50" i="2"/>
  <c r="C50" i="2"/>
  <c r="P50" i="2" s="1"/>
  <c r="D50" i="2"/>
  <c r="E50" i="2"/>
  <c r="F50" i="2"/>
  <c r="G50" i="2"/>
  <c r="H50" i="2"/>
  <c r="I50" i="2"/>
  <c r="J50" i="2"/>
  <c r="K50" i="2"/>
  <c r="B51" i="2"/>
  <c r="C51" i="2"/>
  <c r="D51" i="2"/>
  <c r="E51" i="2"/>
  <c r="F51" i="2"/>
  <c r="G51" i="2"/>
  <c r="H51" i="2"/>
  <c r="I51" i="2"/>
  <c r="O51" i="2" s="1"/>
  <c r="J51" i="2"/>
  <c r="K51" i="2"/>
  <c r="B52" i="2"/>
  <c r="C52" i="2"/>
  <c r="D52" i="2"/>
  <c r="E52" i="2"/>
  <c r="F52" i="2"/>
  <c r="G52" i="2"/>
  <c r="H52" i="2"/>
  <c r="I52" i="2"/>
  <c r="J52" i="2"/>
  <c r="K52" i="2"/>
  <c r="B53" i="2"/>
  <c r="C53" i="2"/>
  <c r="D53" i="2"/>
  <c r="E53" i="2"/>
  <c r="F53" i="2"/>
  <c r="G53" i="2"/>
  <c r="H53" i="2"/>
  <c r="I53" i="2"/>
  <c r="O53" i="2" s="1"/>
  <c r="J53" i="2"/>
  <c r="K53" i="2"/>
  <c r="B54" i="2"/>
  <c r="C54" i="2"/>
  <c r="P54" i="2" s="1"/>
  <c r="D54" i="2"/>
  <c r="E54" i="2"/>
  <c r="F54" i="2"/>
  <c r="G54" i="2"/>
  <c r="H54" i="2"/>
  <c r="I54" i="2"/>
  <c r="J54" i="2"/>
  <c r="K54" i="2"/>
  <c r="B55" i="2"/>
  <c r="C55" i="2"/>
  <c r="D55" i="2"/>
  <c r="E55" i="2"/>
  <c r="F55" i="2"/>
  <c r="G55" i="2"/>
  <c r="H55" i="2"/>
  <c r="I55" i="2"/>
  <c r="O55" i="2" s="1"/>
  <c r="J55" i="2"/>
  <c r="K55" i="2"/>
  <c r="B56" i="2"/>
  <c r="C56" i="2"/>
  <c r="D56" i="2"/>
  <c r="E56" i="2"/>
  <c r="F56" i="2"/>
  <c r="G56" i="2"/>
  <c r="H56" i="2"/>
  <c r="I56" i="2"/>
  <c r="J56" i="2"/>
  <c r="K56" i="2"/>
  <c r="B57" i="2"/>
  <c r="C57" i="2"/>
  <c r="D57" i="2"/>
  <c r="E57" i="2"/>
  <c r="F57" i="2"/>
  <c r="G57" i="2"/>
  <c r="H57" i="2"/>
  <c r="I57" i="2"/>
  <c r="O57" i="2" s="1"/>
  <c r="J57" i="2"/>
  <c r="K57" i="2"/>
  <c r="B58" i="2"/>
  <c r="C58" i="2"/>
  <c r="P58" i="2" s="1"/>
  <c r="D58" i="2"/>
  <c r="E58" i="2"/>
  <c r="F58" i="2"/>
  <c r="G58" i="2"/>
  <c r="H58" i="2"/>
  <c r="I58" i="2"/>
  <c r="J58" i="2"/>
  <c r="K58" i="2"/>
  <c r="B59" i="2"/>
  <c r="C59" i="2"/>
  <c r="D59" i="2"/>
  <c r="E59" i="2"/>
  <c r="F59" i="2"/>
  <c r="G59" i="2"/>
  <c r="H59" i="2"/>
  <c r="I59" i="2"/>
  <c r="O59" i="2" s="1"/>
  <c r="J59" i="2"/>
  <c r="K59" i="2"/>
  <c r="B60" i="2"/>
  <c r="C60" i="2"/>
  <c r="D60" i="2"/>
  <c r="E60" i="2"/>
  <c r="F60" i="2"/>
  <c r="G60" i="2"/>
  <c r="H60" i="2"/>
  <c r="I60" i="2"/>
  <c r="J60" i="2"/>
  <c r="K60" i="2"/>
  <c r="B61" i="2"/>
  <c r="C61" i="2"/>
  <c r="D61" i="2"/>
  <c r="E61" i="2"/>
  <c r="F61" i="2"/>
  <c r="G61" i="2"/>
  <c r="H61" i="2"/>
  <c r="I61" i="2"/>
  <c r="O61" i="2" s="1"/>
  <c r="J61" i="2"/>
  <c r="K61" i="2"/>
  <c r="B62" i="2"/>
  <c r="C62" i="2"/>
  <c r="P62" i="2" s="1"/>
  <c r="D62" i="2"/>
  <c r="E62" i="2"/>
  <c r="F62" i="2"/>
  <c r="G62" i="2"/>
  <c r="H62" i="2"/>
  <c r="I62" i="2"/>
  <c r="J62" i="2"/>
  <c r="K62" i="2"/>
  <c r="B63" i="2"/>
  <c r="C63" i="2"/>
  <c r="D63" i="2"/>
  <c r="E63" i="2"/>
  <c r="F63" i="2"/>
  <c r="G63" i="2"/>
  <c r="H63" i="2"/>
  <c r="I63" i="2"/>
  <c r="O63" i="2" s="1"/>
  <c r="J63" i="2"/>
  <c r="K63" i="2"/>
  <c r="B64" i="2"/>
  <c r="C64" i="2"/>
  <c r="D64" i="2"/>
  <c r="E64" i="2"/>
  <c r="F64" i="2"/>
  <c r="G64" i="2"/>
  <c r="H64" i="2"/>
  <c r="I64" i="2"/>
  <c r="J64" i="2"/>
  <c r="K64" i="2"/>
  <c r="B65" i="2"/>
  <c r="C65" i="2"/>
  <c r="D65" i="2"/>
  <c r="E65" i="2"/>
  <c r="F65" i="2"/>
  <c r="G65" i="2"/>
  <c r="H65" i="2"/>
  <c r="I65" i="2"/>
  <c r="O65" i="2" s="1"/>
  <c r="J65" i="2"/>
  <c r="K65" i="2"/>
  <c r="B66" i="2"/>
  <c r="C66" i="2"/>
  <c r="P66" i="2" s="1"/>
  <c r="D66" i="2"/>
  <c r="E66" i="2"/>
  <c r="F66" i="2"/>
  <c r="G66" i="2"/>
  <c r="H66" i="2"/>
  <c r="I66" i="2"/>
  <c r="J66" i="2"/>
  <c r="K66" i="2"/>
  <c r="B67" i="2"/>
  <c r="C67" i="2"/>
  <c r="D67" i="2"/>
  <c r="E67" i="2"/>
  <c r="F67" i="2"/>
  <c r="G67" i="2"/>
  <c r="H67" i="2"/>
  <c r="I67" i="2"/>
  <c r="O67" i="2" s="1"/>
  <c r="J67" i="2"/>
  <c r="K67" i="2"/>
  <c r="B68" i="2"/>
  <c r="C68" i="2"/>
  <c r="D68" i="2"/>
  <c r="E68" i="2"/>
  <c r="F68" i="2"/>
  <c r="G68" i="2"/>
  <c r="H68" i="2"/>
  <c r="I68" i="2"/>
  <c r="J68" i="2"/>
  <c r="K68" i="2"/>
  <c r="B69" i="2"/>
  <c r="C69" i="2"/>
  <c r="D69" i="2"/>
  <c r="E69" i="2"/>
  <c r="F69" i="2"/>
  <c r="G69" i="2"/>
  <c r="H69" i="2"/>
  <c r="I69" i="2"/>
  <c r="O69" i="2" s="1"/>
  <c r="J69" i="2"/>
  <c r="K69" i="2"/>
  <c r="B70" i="2"/>
  <c r="C70" i="2"/>
  <c r="P70" i="2" s="1"/>
  <c r="D70" i="2"/>
  <c r="E70" i="2"/>
  <c r="F70" i="2"/>
  <c r="G70" i="2"/>
  <c r="H70" i="2"/>
  <c r="I70" i="2"/>
  <c r="J70" i="2"/>
  <c r="K70" i="2"/>
  <c r="B71" i="2"/>
  <c r="C71" i="2"/>
  <c r="D71" i="2"/>
  <c r="E71" i="2"/>
  <c r="F71" i="2"/>
  <c r="G71" i="2"/>
  <c r="H71" i="2"/>
  <c r="I71" i="2"/>
  <c r="O71" i="2" s="1"/>
  <c r="J71" i="2"/>
  <c r="K71" i="2"/>
  <c r="B72" i="2"/>
  <c r="C72" i="2"/>
  <c r="D72" i="2"/>
  <c r="E72" i="2"/>
  <c r="F72" i="2"/>
  <c r="G72" i="2"/>
  <c r="H72" i="2"/>
  <c r="I72" i="2"/>
  <c r="J72" i="2"/>
  <c r="K72" i="2"/>
  <c r="B73" i="2"/>
  <c r="C73" i="2"/>
  <c r="D73" i="2"/>
  <c r="E73" i="2"/>
  <c r="F73" i="2"/>
  <c r="G73" i="2"/>
  <c r="H73" i="2"/>
  <c r="I73" i="2"/>
  <c r="O73" i="2" s="1"/>
  <c r="J73" i="2"/>
  <c r="K73" i="2"/>
  <c r="B74" i="2"/>
  <c r="C74" i="2"/>
  <c r="P74" i="2" s="1"/>
  <c r="D74" i="2"/>
  <c r="E74" i="2"/>
  <c r="F74" i="2"/>
  <c r="G74" i="2"/>
  <c r="H74" i="2"/>
  <c r="I74" i="2"/>
  <c r="J74" i="2"/>
  <c r="K74" i="2"/>
  <c r="B75" i="2"/>
  <c r="C75" i="2"/>
  <c r="D75" i="2"/>
  <c r="E75" i="2"/>
  <c r="F75" i="2"/>
  <c r="G75" i="2"/>
  <c r="H75" i="2"/>
  <c r="I75" i="2"/>
  <c r="O75" i="2" s="1"/>
  <c r="J75" i="2"/>
  <c r="K75" i="2"/>
  <c r="B76" i="2"/>
  <c r="C76" i="2"/>
  <c r="D76" i="2"/>
  <c r="E76" i="2"/>
  <c r="F76" i="2"/>
  <c r="G76" i="2"/>
  <c r="H76" i="2"/>
  <c r="I76" i="2"/>
  <c r="J76" i="2"/>
  <c r="K76" i="2"/>
  <c r="B77" i="2"/>
  <c r="C77" i="2"/>
  <c r="D77" i="2"/>
  <c r="E77" i="2"/>
  <c r="F77" i="2"/>
  <c r="G77" i="2"/>
  <c r="H77" i="2"/>
  <c r="I77" i="2"/>
  <c r="O77" i="2" s="1"/>
  <c r="J77" i="2"/>
  <c r="K77" i="2"/>
  <c r="B78" i="2"/>
  <c r="C78" i="2"/>
  <c r="P78" i="2" s="1"/>
  <c r="D78" i="2"/>
  <c r="E78" i="2"/>
  <c r="F78" i="2"/>
  <c r="G78" i="2"/>
  <c r="H78" i="2"/>
  <c r="I78" i="2"/>
  <c r="J78" i="2"/>
  <c r="K78" i="2"/>
  <c r="B79" i="2"/>
  <c r="C79" i="2"/>
  <c r="D79" i="2"/>
  <c r="E79" i="2"/>
  <c r="F79" i="2"/>
  <c r="G79" i="2"/>
  <c r="H79" i="2"/>
  <c r="I79" i="2"/>
  <c r="O79" i="2" s="1"/>
  <c r="J79" i="2"/>
  <c r="K79" i="2"/>
  <c r="B80" i="2"/>
  <c r="C80" i="2"/>
  <c r="D80" i="2"/>
  <c r="E80" i="2"/>
  <c r="F80" i="2"/>
  <c r="G80" i="2"/>
  <c r="H80" i="2"/>
  <c r="I80" i="2"/>
  <c r="J80" i="2"/>
  <c r="K80" i="2"/>
  <c r="B81" i="2"/>
  <c r="C81" i="2"/>
  <c r="D81" i="2"/>
  <c r="E81" i="2"/>
  <c r="F81" i="2"/>
  <c r="G81" i="2"/>
  <c r="H81" i="2"/>
  <c r="I81" i="2"/>
  <c r="O81" i="2" s="1"/>
  <c r="J81" i="2"/>
  <c r="K81" i="2"/>
  <c r="B82" i="2"/>
  <c r="C82" i="2"/>
  <c r="P82" i="2" s="1"/>
  <c r="D82" i="2"/>
  <c r="E82" i="2"/>
  <c r="F82" i="2"/>
  <c r="G82" i="2"/>
  <c r="H82" i="2"/>
  <c r="I82" i="2"/>
  <c r="J82" i="2"/>
  <c r="K82" i="2"/>
  <c r="B83" i="2"/>
  <c r="C83" i="2"/>
  <c r="D83" i="2"/>
  <c r="E83" i="2"/>
  <c r="F83" i="2"/>
  <c r="G83" i="2"/>
  <c r="H83" i="2"/>
  <c r="I83" i="2"/>
  <c r="O83" i="2" s="1"/>
  <c r="J83" i="2"/>
  <c r="K83" i="2"/>
  <c r="B84" i="2"/>
  <c r="C84" i="2"/>
  <c r="D84" i="2"/>
  <c r="E84" i="2"/>
  <c r="F84" i="2"/>
  <c r="G84" i="2"/>
  <c r="H84" i="2"/>
  <c r="I84" i="2"/>
  <c r="J84" i="2"/>
  <c r="K84" i="2"/>
  <c r="B85" i="2"/>
  <c r="C85" i="2"/>
  <c r="D85" i="2"/>
  <c r="E85" i="2"/>
  <c r="F85" i="2"/>
  <c r="G85" i="2"/>
  <c r="H85" i="2"/>
  <c r="I85" i="2"/>
  <c r="O85" i="2" s="1"/>
  <c r="J85" i="2"/>
  <c r="K85" i="2"/>
  <c r="B86" i="2"/>
  <c r="C86" i="2"/>
  <c r="P86" i="2" s="1"/>
  <c r="D86" i="2"/>
  <c r="E86" i="2"/>
  <c r="F86" i="2"/>
  <c r="G86" i="2"/>
  <c r="H86" i="2"/>
  <c r="I86" i="2"/>
  <c r="J86" i="2"/>
  <c r="K86" i="2"/>
  <c r="B87" i="2"/>
  <c r="C87" i="2"/>
  <c r="D87" i="2"/>
  <c r="E87" i="2"/>
  <c r="F87" i="2"/>
  <c r="G87" i="2"/>
  <c r="H87" i="2"/>
  <c r="I87" i="2"/>
  <c r="O87" i="2" s="1"/>
  <c r="J87" i="2"/>
  <c r="K87" i="2"/>
  <c r="B88" i="2"/>
  <c r="C88" i="2"/>
  <c r="D88" i="2"/>
  <c r="E88" i="2"/>
  <c r="F88" i="2"/>
  <c r="G88" i="2"/>
  <c r="H88" i="2"/>
  <c r="I88" i="2"/>
  <c r="J88" i="2"/>
  <c r="K88" i="2"/>
  <c r="B89" i="2"/>
  <c r="C89" i="2"/>
  <c r="D89" i="2"/>
  <c r="E89" i="2"/>
  <c r="F89" i="2"/>
  <c r="G89" i="2"/>
  <c r="H89" i="2"/>
  <c r="I89" i="2"/>
  <c r="O89" i="2" s="1"/>
  <c r="J89" i="2"/>
  <c r="K89" i="2"/>
  <c r="B90" i="2"/>
  <c r="C90" i="2"/>
  <c r="P90" i="2" s="1"/>
  <c r="D90" i="2"/>
  <c r="E90" i="2"/>
  <c r="F90" i="2"/>
  <c r="G90" i="2"/>
  <c r="H90" i="2"/>
  <c r="I90" i="2"/>
  <c r="J90" i="2"/>
  <c r="K90" i="2"/>
  <c r="B91" i="2"/>
  <c r="C91" i="2"/>
  <c r="D91" i="2"/>
  <c r="E91" i="2"/>
  <c r="F91" i="2"/>
  <c r="G91" i="2"/>
  <c r="H91" i="2"/>
  <c r="I91" i="2"/>
  <c r="O91" i="2" s="1"/>
  <c r="J91" i="2"/>
  <c r="K91" i="2"/>
  <c r="B92" i="2"/>
  <c r="C92" i="2"/>
  <c r="D92" i="2"/>
  <c r="E92" i="2"/>
  <c r="F92" i="2"/>
  <c r="G92" i="2"/>
  <c r="H92" i="2"/>
  <c r="I92" i="2"/>
  <c r="J92" i="2"/>
  <c r="K92" i="2"/>
  <c r="B93" i="2"/>
  <c r="C93" i="2"/>
  <c r="D93" i="2"/>
  <c r="E93" i="2"/>
  <c r="F93" i="2"/>
  <c r="G93" i="2"/>
  <c r="H93" i="2"/>
  <c r="I93" i="2"/>
  <c r="O93" i="2" s="1"/>
  <c r="J93" i="2"/>
  <c r="K93" i="2"/>
  <c r="B94" i="2"/>
  <c r="C94" i="2"/>
  <c r="P94" i="2" s="1"/>
  <c r="D94" i="2"/>
  <c r="E94" i="2"/>
  <c r="F94" i="2"/>
  <c r="G94" i="2"/>
  <c r="H94" i="2"/>
  <c r="I94" i="2"/>
  <c r="J94" i="2"/>
  <c r="K94" i="2"/>
  <c r="B95" i="2"/>
  <c r="C95" i="2"/>
  <c r="D95" i="2"/>
  <c r="E95" i="2"/>
  <c r="F95" i="2"/>
  <c r="G95" i="2"/>
  <c r="H95" i="2"/>
  <c r="I95" i="2"/>
  <c r="O95" i="2" s="1"/>
  <c r="J95" i="2"/>
  <c r="K95" i="2"/>
  <c r="B96" i="2"/>
  <c r="C96" i="2"/>
  <c r="D96" i="2"/>
  <c r="E96" i="2"/>
  <c r="F96" i="2"/>
  <c r="G96" i="2"/>
  <c r="H96" i="2"/>
  <c r="I96" i="2"/>
  <c r="J96" i="2"/>
  <c r="K96" i="2"/>
  <c r="B97" i="2"/>
  <c r="C97" i="2"/>
  <c r="D97" i="2"/>
  <c r="E97" i="2"/>
  <c r="F97" i="2"/>
  <c r="G97" i="2"/>
  <c r="H97" i="2"/>
  <c r="I97" i="2"/>
  <c r="O97" i="2" s="1"/>
  <c r="J97" i="2"/>
  <c r="K97" i="2"/>
  <c r="B98" i="2"/>
  <c r="C98" i="2"/>
  <c r="P98" i="2" s="1"/>
  <c r="D98" i="2"/>
  <c r="E98" i="2"/>
  <c r="F98" i="2"/>
  <c r="G98" i="2"/>
  <c r="H98" i="2"/>
  <c r="I98" i="2"/>
  <c r="J98" i="2"/>
  <c r="K98" i="2"/>
  <c r="B99" i="2"/>
  <c r="C99" i="2"/>
  <c r="D99" i="2"/>
  <c r="E99" i="2"/>
  <c r="F99" i="2"/>
  <c r="G99" i="2"/>
  <c r="H99" i="2"/>
  <c r="I99" i="2"/>
  <c r="O99" i="2" s="1"/>
  <c r="J99" i="2"/>
  <c r="K99" i="2"/>
  <c r="B100" i="2"/>
  <c r="C100" i="2"/>
  <c r="D100" i="2"/>
  <c r="E100" i="2"/>
  <c r="F100" i="2"/>
  <c r="G100" i="2"/>
  <c r="H100" i="2"/>
  <c r="I100" i="2"/>
  <c r="J100" i="2"/>
  <c r="K100" i="2"/>
  <c r="B101" i="2"/>
  <c r="C101" i="2"/>
  <c r="D101" i="2"/>
  <c r="E101" i="2"/>
  <c r="F101" i="2"/>
  <c r="G101" i="2"/>
  <c r="H101" i="2"/>
  <c r="I101" i="2"/>
  <c r="O101" i="2" s="1"/>
  <c r="J101" i="2"/>
  <c r="K101" i="2"/>
  <c r="B102" i="2"/>
  <c r="C102" i="2"/>
  <c r="P102" i="2" s="1"/>
  <c r="D102" i="2"/>
  <c r="E102" i="2"/>
  <c r="F102" i="2"/>
  <c r="G102" i="2"/>
  <c r="H102" i="2"/>
  <c r="I102" i="2"/>
  <c r="J102" i="2"/>
  <c r="K102" i="2"/>
  <c r="B103" i="2"/>
  <c r="C103" i="2"/>
  <c r="D103" i="2"/>
  <c r="E103" i="2"/>
  <c r="F103" i="2"/>
  <c r="G103" i="2"/>
  <c r="H103" i="2"/>
  <c r="I103" i="2"/>
  <c r="O103" i="2" s="1"/>
  <c r="J103" i="2"/>
  <c r="K103" i="2"/>
  <c r="B104" i="2"/>
  <c r="C104" i="2"/>
  <c r="D104" i="2"/>
  <c r="E104" i="2"/>
  <c r="F104" i="2"/>
  <c r="G104" i="2"/>
  <c r="H104" i="2"/>
  <c r="I104" i="2"/>
  <c r="J104" i="2"/>
  <c r="K104" i="2"/>
  <c r="B105" i="2"/>
  <c r="C105" i="2"/>
  <c r="D105" i="2"/>
  <c r="E105" i="2"/>
  <c r="F105" i="2"/>
  <c r="G105" i="2"/>
  <c r="H105" i="2"/>
  <c r="I105" i="2"/>
  <c r="O105" i="2" s="1"/>
  <c r="J105" i="2"/>
  <c r="K105" i="2"/>
  <c r="B106" i="2"/>
  <c r="C106" i="2"/>
  <c r="P106" i="2" s="1"/>
  <c r="D106" i="2"/>
  <c r="E106" i="2"/>
  <c r="F106" i="2"/>
  <c r="G106" i="2"/>
  <c r="H106" i="2"/>
  <c r="I106" i="2"/>
  <c r="J106" i="2"/>
  <c r="K106" i="2"/>
  <c r="B107" i="2"/>
  <c r="C107" i="2"/>
  <c r="D107" i="2"/>
  <c r="E107" i="2"/>
  <c r="F107" i="2"/>
  <c r="G107" i="2"/>
  <c r="H107" i="2"/>
  <c r="I107" i="2"/>
  <c r="O107" i="2" s="1"/>
  <c r="J107" i="2"/>
  <c r="K107" i="2"/>
  <c r="B108" i="2"/>
  <c r="C108" i="2"/>
  <c r="D108" i="2"/>
  <c r="E108" i="2"/>
  <c r="F108" i="2"/>
  <c r="G108" i="2"/>
  <c r="H108" i="2"/>
  <c r="I108" i="2"/>
  <c r="J108" i="2"/>
  <c r="K108" i="2"/>
  <c r="B109" i="2"/>
  <c r="C109" i="2"/>
  <c r="D109" i="2"/>
  <c r="E109" i="2"/>
  <c r="F109" i="2"/>
  <c r="G109" i="2"/>
  <c r="H109" i="2"/>
  <c r="I109" i="2"/>
  <c r="O109" i="2" s="1"/>
  <c r="J109" i="2"/>
  <c r="K109" i="2"/>
  <c r="B110" i="2"/>
  <c r="C110" i="2"/>
  <c r="P110" i="2" s="1"/>
  <c r="D110" i="2"/>
  <c r="E110" i="2"/>
  <c r="F110" i="2"/>
  <c r="G110" i="2"/>
  <c r="H110" i="2"/>
  <c r="I110" i="2"/>
  <c r="J110" i="2"/>
  <c r="K110" i="2"/>
  <c r="B111" i="2"/>
  <c r="C111" i="2"/>
  <c r="D111" i="2"/>
  <c r="E111" i="2"/>
  <c r="F111" i="2"/>
  <c r="G111" i="2"/>
  <c r="H111" i="2"/>
  <c r="I111" i="2"/>
  <c r="O111" i="2" s="1"/>
  <c r="J111" i="2"/>
  <c r="K111" i="2"/>
  <c r="B112" i="2"/>
  <c r="C112" i="2"/>
  <c r="D112" i="2"/>
  <c r="E112" i="2"/>
  <c r="F112" i="2"/>
  <c r="G112" i="2"/>
  <c r="H112" i="2"/>
  <c r="I112" i="2"/>
  <c r="J112" i="2"/>
  <c r="K112" i="2"/>
  <c r="B113" i="2"/>
  <c r="C113" i="2"/>
  <c r="D113" i="2"/>
  <c r="E113" i="2"/>
  <c r="F113" i="2"/>
  <c r="G113" i="2"/>
  <c r="H113" i="2"/>
  <c r="I113" i="2"/>
  <c r="O113" i="2" s="1"/>
  <c r="J113" i="2"/>
  <c r="K113" i="2"/>
  <c r="B114" i="2"/>
  <c r="C114" i="2"/>
  <c r="P114" i="2" s="1"/>
  <c r="D114" i="2"/>
  <c r="E114" i="2"/>
  <c r="F114" i="2"/>
  <c r="G114" i="2"/>
  <c r="H114" i="2"/>
  <c r="I114" i="2"/>
  <c r="J114" i="2"/>
  <c r="K114" i="2"/>
  <c r="B115" i="2"/>
  <c r="C115" i="2"/>
  <c r="D115" i="2"/>
  <c r="E115" i="2"/>
  <c r="F115" i="2"/>
  <c r="G115" i="2"/>
  <c r="H115" i="2"/>
  <c r="I115" i="2"/>
  <c r="O115" i="2" s="1"/>
  <c r="J115" i="2"/>
  <c r="K115" i="2"/>
  <c r="B116" i="2"/>
  <c r="C116" i="2"/>
  <c r="D116" i="2"/>
  <c r="E116" i="2"/>
  <c r="F116" i="2"/>
  <c r="G116" i="2"/>
  <c r="H116" i="2"/>
  <c r="I116" i="2"/>
  <c r="J116" i="2"/>
  <c r="K116" i="2"/>
  <c r="B117" i="2"/>
  <c r="C117" i="2"/>
  <c r="D117" i="2"/>
  <c r="E117" i="2"/>
  <c r="F117" i="2"/>
  <c r="G117" i="2"/>
  <c r="H117" i="2"/>
  <c r="I117" i="2"/>
  <c r="O117" i="2" s="1"/>
  <c r="J117" i="2"/>
  <c r="K117" i="2"/>
  <c r="B118" i="2"/>
  <c r="C118" i="2"/>
  <c r="P118" i="2" s="1"/>
  <c r="D118" i="2"/>
  <c r="E118" i="2"/>
  <c r="F118" i="2"/>
  <c r="G118" i="2"/>
  <c r="H118" i="2"/>
  <c r="I118" i="2"/>
  <c r="J118" i="2"/>
  <c r="K118" i="2"/>
  <c r="B119" i="2"/>
  <c r="C119" i="2"/>
  <c r="D119" i="2"/>
  <c r="E119" i="2"/>
  <c r="F119" i="2"/>
  <c r="G119" i="2"/>
  <c r="H119" i="2"/>
  <c r="I119" i="2"/>
  <c r="O119" i="2" s="1"/>
  <c r="J119" i="2"/>
  <c r="K119" i="2"/>
  <c r="B120" i="2"/>
  <c r="C120" i="2"/>
  <c r="D120" i="2"/>
  <c r="E120" i="2"/>
  <c r="F120" i="2"/>
  <c r="G120" i="2"/>
  <c r="H120" i="2"/>
  <c r="I120" i="2"/>
  <c r="J120" i="2"/>
  <c r="K120" i="2"/>
  <c r="B121" i="2"/>
  <c r="C121" i="2"/>
  <c r="D121" i="2"/>
  <c r="E121" i="2"/>
  <c r="F121" i="2"/>
  <c r="G121" i="2"/>
  <c r="H121" i="2"/>
  <c r="I121" i="2"/>
  <c r="O121" i="2" s="1"/>
  <c r="J121" i="2"/>
  <c r="K121" i="2"/>
  <c r="B122" i="2"/>
  <c r="C122" i="2"/>
  <c r="P122" i="2" s="1"/>
  <c r="D122" i="2"/>
  <c r="E122" i="2"/>
  <c r="F122" i="2"/>
  <c r="G122" i="2"/>
  <c r="H122" i="2"/>
  <c r="I122" i="2"/>
  <c r="J122" i="2"/>
  <c r="K122" i="2"/>
  <c r="B123" i="2"/>
  <c r="C123" i="2"/>
  <c r="D123" i="2"/>
  <c r="E123" i="2"/>
  <c r="F123" i="2"/>
  <c r="G123" i="2"/>
  <c r="H123" i="2"/>
  <c r="I123" i="2"/>
  <c r="O123" i="2" s="1"/>
  <c r="J123" i="2"/>
  <c r="K123" i="2"/>
  <c r="B124" i="2"/>
  <c r="C124" i="2"/>
  <c r="D124" i="2"/>
  <c r="E124" i="2"/>
  <c r="F124" i="2"/>
  <c r="G124" i="2"/>
  <c r="H124" i="2"/>
  <c r="I124" i="2"/>
  <c r="J124" i="2"/>
  <c r="K124" i="2"/>
  <c r="B125" i="2"/>
  <c r="C125" i="2"/>
  <c r="D125" i="2"/>
  <c r="E125" i="2"/>
  <c r="F125" i="2"/>
  <c r="G125" i="2"/>
  <c r="H125" i="2"/>
  <c r="I125" i="2"/>
  <c r="O125" i="2" s="1"/>
  <c r="J125" i="2"/>
  <c r="K125" i="2"/>
  <c r="B126" i="2"/>
  <c r="C126" i="2"/>
  <c r="P126" i="2" s="1"/>
  <c r="D126" i="2"/>
  <c r="E126" i="2"/>
  <c r="F126" i="2"/>
  <c r="G126" i="2"/>
  <c r="H126" i="2"/>
  <c r="I126" i="2"/>
  <c r="J126" i="2"/>
  <c r="K126" i="2"/>
  <c r="B127" i="2"/>
  <c r="C127" i="2"/>
  <c r="D127" i="2"/>
  <c r="E127" i="2"/>
  <c r="F127" i="2"/>
  <c r="G127" i="2"/>
  <c r="H127" i="2"/>
  <c r="I127" i="2"/>
  <c r="O127" i="2" s="1"/>
  <c r="J127" i="2"/>
  <c r="K127" i="2"/>
  <c r="B128" i="2"/>
  <c r="C128" i="2"/>
  <c r="D128" i="2"/>
  <c r="E128" i="2"/>
  <c r="F128" i="2"/>
  <c r="G128" i="2"/>
  <c r="H128" i="2"/>
  <c r="I128" i="2"/>
  <c r="J128" i="2"/>
  <c r="K128" i="2"/>
  <c r="B129" i="2"/>
  <c r="C129" i="2"/>
  <c r="D129" i="2"/>
  <c r="E129" i="2"/>
  <c r="F129" i="2"/>
  <c r="G129" i="2"/>
  <c r="H129" i="2"/>
  <c r="I129" i="2"/>
  <c r="O129" i="2" s="1"/>
  <c r="J129" i="2"/>
  <c r="K129" i="2"/>
  <c r="B130" i="2"/>
  <c r="C130" i="2"/>
  <c r="P130" i="2" s="1"/>
  <c r="D130" i="2"/>
  <c r="E130" i="2"/>
  <c r="F130" i="2"/>
  <c r="G130" i="2"/>
  <c r="H130" i="2"/>
  <c r="I130" i="2"/>
  <c r="J130" i="2"/>
  <c r="K130" i="2"/>
  <c r="B131" i="2"/>
  <c r="C131" i="2"/>
  <c r="D131" i="2"/>
  <c r="E131" i="2"/>
  <c r="F131" i="2"/>
  <c r="G131" i="2"/>
  <c r="H131" i="2"/>
  <c r="I131" i="2"/>
  <c r="O131" i="2" s="1"/>
  <c r="J131" i="2"/>
  <c r="K131" i="2"/>
  <c r="B132" i="2"/>
  <c r="C132" i="2"/>
  <c r="D132" i="2"/>
  <c r="E132" i="2"/>
  <c r="F132" i="2"/>
  <c r="G132" i="2"/>
  <c r="H132" i="2"/>
  <c r="I132" i="2"/>
  <c r="J132" i="2"/>
  <c r="K132" i="2"/>
  <c r="B133" i="2"/>
  <c r="C133" i="2"/>
  <c r="D133" i="2"/>
  <c r="E133" i="2"/>
  <c r="F133" i="2"/>
  <c r="G133" i="2"/>
  <c r="H133" i="2"/>
  <c r="I133" i="2"/>
  <c r="O133" i="2" s="1"/>
  <c r="J133" i="2"/>
  <c r="K133" i="2"/>
  <c r="B134" i="2"/>
  <c r="C134" i="2"/>
  <c r="P134" i="2" s="1"/>
  <c r="D134" i="2"/>
  <c r="E134" i="2"/>
  <c r="F134" i="2"/>
  <c r="G134" i="2"/>
  <c r="H134" i="2"/>
  <c r="I134" i="2"/>
  <c r="J134" i="2"/>
  <c r="K134" i="2"/>
  <c r="B135" i="2"/>
  <c r="C135" i="2"/>
  <c r="D135" i="2"/>
  <c r="E135" i="2"/>
  <c r="F135" i="2"/>
  <c r="G135" i="2"/>
  <c r="H135" i="2"/>
  <c r="I135" i="2"/>
  <c r="O135" i="2" s="1"/>
  <c r="J135" i="2"/>
  <c r="K135" i="2"/>
  <c r="B136" i="2"/>
  <c r="C136" i="2"/>
  <c r="D136" i="2"/>
  <c r="E136" i="2"/>
  <c r="F136" i="2"/>
  <c r="G136" i="2"/>
  <c r="H136" i="2"/>
  <c r="I136" i="2"/>
  <c r="J136" i="2"/>
  <c r="K136" i="2"/>
  <c r="B137" i="2"/>
  <c r="C137" i="2"/>
  <c r="D137" i="2"/>
  <c r="E137" i="2"/>
  <c r="F137" i="2"/>
  <c r="G137" i="2"/>
  <c r="H137" i="2"/>
  <c r="I137" i="2"/>
  <c r="O137" i="2" s="1"/>
  <c r="J137" i="2"/>
  <c r="K137" i="2"/>
  <c r="B138" i="2"/>
  <c r="C138" i="2"/>
  <c r="P138" i="2" s="1"/>
  <c r="D138" i="2"/>
  <c r="E138" i="2"/>
  <c r="F138" i="2"/>
  <c r="G138" i="2"/>
  <c r="H138" i="2"/>
  <c r="I138" i="2"/>
  <c r="J138" i="2"/>
  <c r="K138" i="2"/>
  <c r="B139" i="2"/>
  <c r="C139" i="2"/>
  <c r="D139" i="2"/>
  <c r="E139" i="2"/>
  <c r="F139" i="2"/>
  <c r="G139" i="2"/>
  <c r="H139" i="2"/>
  <c r="I139" i="2"/>
  <c r="O139" i="2" s="1"/>
  <c r="J139" i="2"/>
  <c r="K139" i="2"/>
  <c r="B140" i="2"/>
  <c r="C140" i="2"/>
  <c r="D140" i="2"/>
  <c r="E140" i="2"/>
  <c r="F140" i="2"/>
  <c r="G140" i="2"/>
  <c r="H140" i="2"/>
  <c r="I140" i="2"/>
  <c r="J140" i="2"/>
  <c r="K140" i="2"/>
  <c r="B141" i="2"/>
  <c r="C141" i="2"/>
  <c r="D141" i="2"/>
  <c r="E141" i="2"/>
  <c r="F141" i="2"/>
  <c r="G141" i="2"/>
  <c r="H141" i="2"/>
  <c r="I141" i="2"/>
  <c r="O141" i="2" s="1"/>
  <c r="J141" i="2"/>
  <c r="K141" i="2"/>
  <c r="B142" i="2"/>
  <c r="C142" i="2"/>
  <c r="P142" i="2" s="1"/>
  <c r="D142" i="2"/>
  <c r="E142" i="2"/>
  <c r="F142" i="2"/>
  <c r="G142" i="2"/>
  <c r="H142" i="2"/>
  <c r="I142" i="2"/>
  <c r="J142" i="2"/>
  <c r="K142" i="2"/>
  <c r="B143" i="2"/>
  <c r="C143" i="2"/>
  <c r="D143" i="2"/>
  <c r="E143" i="2"/>
  <c r="F143" i="2"/>
  <c r="G143" i="2"/>
  <c r="H143" i="2"/>
  <c r="I143" i="2"/>
  <c r="O143" i="2" s="1"/>
  <c r="J143" i="2"/>
  <c r="K143" i="2"/>
  <c r="B144" i="2"/>
  <c r="C144" i="2"/>
  <c r="D144" i="2"/>
  <c r="E144" i="2"/>
  <c r="F144" i="2"/>
  <c r="G144" i="2"/>
  <c r="H144" i="2"/>
  <c r="I144" i="2"/>
  <c r="J144" i="2"/>
  <c r="K144" i="2"/>
  <c r="B145" i="2"/>
  <c r="C145" i="2"/>
  <c r="D145" i="2"/>
  <c r="E145" i="2"/>
  <c r="F145" i="2"/>
  <c r="G145" i="2"/>
  <c r="H145" i="2"/>
  <c r="I145" i="2"/>
  <c r="O145" i="2" s="1"/>
  <c r="J145" i="2"/>
  <c r="K145" i="2"/>
  <c r="B146" i="2"/>
  <c r="C146" i="2"/>
  <c r="P146" i="2" s="1"/>
  <c r="D146" i="2"/>
  <c r="E146" i="2"/>
  <c r="F146" i="2"/>
  <c r="G146" i="2"/>
  <c r="H146" i="2"/>
  <c r="I146" i="2"/>
  <c r="J146" i="2"/>
  <c r="K146" i="2"/>
  <c r="B147" i="2"/>
  <c r="C147" i="2"/>
  <c r="D147" i="2"/>
  <c r="E147" i="2"/>
  <c r="F147" i="2"/>
  <c r="G147" i="2"/>
  <c r="H147" i="2"/>
  <c r="I147" i="2"/>
  <c r="O147" i="2" s="1"/>
  <c r="J147" i="2"/>
  <c r="K147" i="2"/>
  <c r="B148" i="2"/>
  <c r="C148" i="2"/>
  <c r="D148" i="2"/>
  <c r="E148" i="2"/>
  <c r="F148" i="2"/>
  <c r="G148" i="2"/>
  <c r="H148" i="2"/>
  <c r="I148" i="2"/>
  <c r="J148" i="2"/>
  <c r="K148" i="2"/>
  <c r="B149" i="2"/>
  <c r="C149" i="2"/>
  <c r="D149" i="2"/>
  <c r="E149" i="2"/>
  <c r="F149" i="2"/>
  <c r="G149" i="2"/>
  <c r="H149" i="2"/>
  <c r="I149" i="2"/>
  <c r="O149" i="2" s="1"/>
  <c r="J149" i="2"/>
  <c r="K149" i="2"/>
  <c r="B150" i="2"/>
  <c r="C150" i="2"/>
  <c r="P150" i="2" s="1"/>
  <c r="D150" i="2"/>
  <c r="E150" i="2"/>
  <c r="F150" i="2"/>
  <c r="G150" i="2"/>
  <c r="H150" i="2"/>
  <c r="I150" i="2"/>
  <c r="J150" i="2"/>
  <c r="K150" i="2"/>
  <c r="B151" i="2"/>
  <c r="C151" i="2"/>
  <c r="D151" i="2"/>
  <c r="E151" i="2"/>
  <c r="F151" i="2"/>
  <c r="G151" i="2"/>
  <c r="H151" i="2"/>
  <c r="I151" i="2"/>
  <c r="O151" i="2" s="1"/>
  <c r="J151" i="2"/>
  <c r="K151" i="2"/>
  <c r="B152" i="2"/>
  <c r="C152" i="2"/>
  <c r="D152" i="2"/>
  <c r="E152" i="2"/>
  <c r="F152" i="2"/>
  <c r="G152" i="2"/>
  <c r="H152" i="2"/>
  <c r="I152" i="2"/>
  <c r="J152" i="2"/>
  <c r="K152" i="2"/>
  <c r="B153" i="2"/>
  <c r="C153" i="2"/>
  <c r="D153" i="2"/>
  <c r="E153" i="2"/>
  <c r="F153" i="2"/>
  <c r="G153" i="2"/>
  <c r="H153" i="2"/>
  <c r="I153" i="2"/>
  <c r="O153" i="2" s="1"/>
  <c r="J153" i="2"/>
  <c r="K153" i="2"/>
  <c r="B154" i="2"/>
  <c r="C154" i="2"/>
  <c r="P154" i="2" s="1"/>
  <c r="D154" i="2"/>
  <c r="E154" i="2"/>
  <c r="F154" i="2"/>
  <c r="G154" i="2"/>
  <c r="H154" i="2"/>
  <c r="I154" i="2"/>
  <c r="J154" i="2"/>
  <c r="K154" i="2"/>
  <c r="B155" i="2"/>
  <c r="C155" i="2"/>
  <c r="D155" i="2"/>
  <c r="E155" i="2"/>
  <c r="F155" i="2"/>
  <c r="G155" i="2"/>
  <c r="H155" i="2"/>
  <c r="I155" i="2"/>
  <c r="O155" i="2" s="1"/>
  <c r="J155" i="2"/>
  <c r="K155" i="2"/>
  <c r="B156" i="2"/>
  <c r="C156" i="2"/>
  <c r="D156" i="2"/>
  <c r="E156" i="2"/>
  <c r="F156" i="2"/>
  <c r="G156" i="2"/>
  <c r="H156" i="2"/>
  <c r="I156" i="2"/>
  <c r="J156" i="2"/>
  <c r="K156" i="2"/>
  <c r="B157" i="2"/>
  <c r="C157" i="2"/>
  <c r="D157" i="2"/>
  <c r="E157" i="2"/>
  <c r="F157" i="2"/>
  <c r="G157" i="2"/>
  <c r="H157" i="2"/>
  <c r="I157" i="2"/>
  <c r="O157" i="2" s="1"/>
  <c r="J157" i="2"/>
  <c r="K157" i="2"/>
  <c r="B158" i="2"/>
  <c r="C158" i="2"/>
  <c r="P158" i="2" s="1"/>
  <c r="D158" i="2"/>
  <c r="E158" i="2"/>
  <c r="F158" i="2"/>
  <c r="G158" i="2"/>
  <c r="H158" i="2"/>
  <c r="I158" i="2"/>
  <c r="J158" i="2"/>
  <c r="K158" i="2"/>
  <c r="B159" i="2"/>
  <c r="C159" i="2"/>
  <c r="D159" i="2"/>
  <c r="E159" i="2"/>
  <c r="F159" i="2"/>
  <c r="G159" i="2"/>
  <c r="H159" i="2"/>
  <c r="I159" i="2"/>
  <c r="O159" i="2" s="1"/>
  <c r="J159" i="2"/>
  <c r="K159" i="2"/>
  <c r="B160" i="2"/>
  <c r="C160" i="2"/>
  <c r="D160" i="2"/>
  <c r="E160" i="2"/>
  <c r="F160" i="2"/>
  <c r="G160" i="2"/>
  <c r="H160" i="2"/>
  <c r="I160" i="2"/>
  <c r="J160" i="2"/>
  <c r="K160" i="2"/>
  <c r="B161" i="2"/>
  <c r="C161" i="2"/>
  <c r="D161" i="2"/>
  <c r="E161" i="2"/>
  <c r="F161" i="2"/>
  <c r="G161" i="2"/>
  <c r="H161" i="2"/>
  <c r="I161" i="2"/>
  <c r="O161" i="2" s="1"/>
  <c r="J161" i="2"/>
  <c r="K161" i="2"/>
  <c r="B162" i="2"/>
  <c r="C162" i="2"/>
  <c r="P162" i="2" s="1"/>
  <c r="D162" i="2"/>
  <c r="E162" i="2"/>
  <c r="F162" i="2"/>
  <c r="G162" i="2"/>
  <c r="H162" i="2"/>
  <c r="I162" i="2"/>
  <c r="J162" i="2"/>
  <c r="K162" i="2"/>
  <c r="B163" i="2"/>
  <c r="C163" i="2"/>
  <c r="D163" i="2"/>
  <c r="E163" i="2"/>
  <c r="F163" i="2"/>
  <c r="G163" i="2"/>
  <c r="H163" i="2"/>
  <c r="I163" i="2"/>
  <c r="O163" i="2" s="1"/>
  <c r="J163" i="2"/>
  <c r="K163" i="2"/>
  <c r="B164" i="2"/>
  <c r="C164" i="2"/>
  <c r="D164" i="2"/>
  <c r="E164" i="2"/>
  <c r="F164" i="2"/>
  <c r="G164" i="2"/>
  <c r="H164" i="2"/>
  <c r="I164" i="2"/>
  <c r="J164" i="2"/>
  <c r="K164" i="2"/>
  <c r="I184" i="2" l="1" a="1"/>
  <c r="I184" i="2" s="1"/>
  <c r="K184" i="2" a="1"/>
  <c r="K184" i="2" s="1"/>
  <c r="J184" i="2" a="1"/>
  <c r="J184" i="2" s="1"/>
  <c r="K186" i="2" a="1"/>
  <c r="K186" i="2" s="1"/>
  <c r="J186" i="2" a="1"/>
  <c r="J186" i="2" s="1"/>
  <c r="I186" i="2" a="1"/>
  <c r="I186" i="2" s="1"/>
  <c r="I185" i="2" a="1"/>
  <c r="I185" i="2" s="1"/>
  <c r="K185" i="2" a="1"/>
  <c r="K185" i="2" s="1"/>
  <c r="J185" i="2" a="1"/>
  <c r="J185" i="2" s="1"/>
  <c r="K180" i="2" a="1"/>
  <c r="K180" i="2" s="1"/>
  <c r="I180" i="2" a="1"/>
  <c r="I180" i="2" s="1"/>
  <c r="J180" i="2" a="1"/>
  <c r="J180" i="2" s="1"/>
  <c r="N3" i="2"/>
  <c r="K189" i="2" a="1"/>
  <c r="K189" i="2" s="1"/>
  <c r="J189" i="2" a="1"/>
  <c r="J189" i="2" s="1"/>
  <c r="I189" i="2" a="1"/>
  <c r="I189" i="2" s="1"/>
  <c r="J182" i="2" a="1"/>
  <c r="J182" i="2" s="1"/>
  <c r="I182" i="2" a="1"/>
  <c r="I182" i="2" s="1"/>
  <c r="K182" i="2" a="1"/>
  <c r="K182" i="2" s="1"/>
  <c r="J183" i="2" a="1"/>
  <c r="J183" i="2" s="1"/>
  <c r="I183" i="2" a="1"/>
  <c r="I183" i="2" s="1"/>
  <c r="K183" i="2" a="1"/>
  <c r="K183" i="2" s="1"/>
  <c r="K188" i="2" a="1"/>
  <c r="K188" i="2" s="1"/>
  <c r="I188" i="2" a="1"/>
  <c r="I188" i="2" s="1"/>
  <c r="J188" i="2" a="1"/>
  <c r="J188" i="2" s="1"/>
  <c r="K187" i="2" a="1"/>
  <c r="K187" i="2" s="1"/>
  <c r="J187" i="2" a="1"/>
  <c r="J187" i="2" s="1"/>
  <c r="I187" i="2" a="1"/>
  <c r="I187" i="2" s="1"/>
  <c r="K181" i="2" a="1"/>
  <c r="K181" i="2" s="1"/>
  <c r="J181" i="2" a="1"/>
  <c r="J181" i="2" s="1"/>
  <c r="I181" i="2" a="1"/>
  <c r="I181" i="2" s="1"/>
  <c r="O154" i="2"/>
  <c r="O150" i="2"/>
  <c r="O142" i="2"/>
  <c r="O126" i="2"/>
  <c r="O122" i="2"/>
  <c r="O114" i="2"/>
  <c r="O110" i="2"/>
  <c r="O106" i="2"/>
  <c r="O102" i="2"/>
  <c r="O98" i="2"/>
  <c r="O94" i="2"/>
  <c r="O90" i="2"/>
  <c r="O86" i="2"/>
  <c r="O82" i="2"/>
  <c r="O78" i="2"/>
  <c r="O74" i="2"/>
  <c r="O70" i="2"/>
  <c r="O66" i="2"/>
  <c r="O62" i="2"/>
  <c r="O58" i="2"/>
  <c r="O50" i="2"/>
  <c r="O46" i="2"/>
  <c r="O42" i="2"/>
  <c r="O38" i="2"/>
  <c r="O34" i="2"/>
  <c r="O30" i="2"/>
  <c r="O26" i="2"/>
  <c r="O162" i="2"/>
  <c r="O158" i="2"/>
  <c r="O146" i="2"/>
  <c r="O138" i="2"/>
  <c r="O134" i="2"/>
  <c r="O130" i="2"/>
  <c r="Q130" i="2" s="1"/>
  <c r="N27" i="2"/>
  <c r="N23" i="2"/>
  <c r="N19" i="2"/>
  <c r="N15" i="2"/>
  <c r="N11" i="2"/>
  <c r="N7" i="2"/>
  <c r="P19" i="2"/>
  <c r="P15" i="2"/>
  <c r="Q15" i="2" s="1"/>
  <c r="K176" i="2"/>
  <c r="J172" i="2"/>
  <c r="I171" i="2"/>
  <c r="O3" i="2"/>
  <c r="N164" i="2"/>
  <c r="M162" i="2"/>
  <c r="N160" i="2"/>
  <c r="N156" i="2"/>
  <c r="Q156" i="2" s="1"/>
  <c r="M154" i="2"/>
  <c r="N152" i="2"/>
  <c r="N148" i="2"/>
  <c r="M146" i="2"/>
  <c r="N144" i="2"/>
  <c r="N140" i="2"/>
  <c r="N136" i="2"/>
  <c r="M134" i="2"/>
  <c r="N132" i="2"/>
  <c r="N128" i="2"/>
  <c r="M126" i="2"/>
  <c r="N124" i="2"/>
  <c r="N120" i="2"/>
  <c r="N116" i="2"/>
  <c r="N112" i="2"/>
  <c r="M110" i="2"/>
  <c r="N108" i="2"/>
  <c r="N104" i="2"/>
  <c r="M102" i="2"/>
  <c r="N100" i="2"/>
  <c r="N96" i="2"/>
  <c r="N92" i="2"/>
  <c r="N88" i="2"/>
  <c r="M86" i="2"/>
  <c r="N84" i="2"/>
  <c r="N80" i="2"/>
  <c r="M78" i="2"/>
  <c r="N76" i="2"/>
  <c r="N72" i="2"/>
  <c r="M70" i="2"/>
  <c r="N68" i="2"/>
  <c r="N64" i="2"/>
  <c r="Q64" i="2" s="1"/>
  <c r="M62" i="2"/>
  <c r="N60" i="2"/>
  <c r="N56" i="2"/>
  <c r="N52" i="2"/>
  <c r="N48" i="2"/>
  <c r="M46" i="2"/>
  <c r="N44" i="2"/>
  <c r="N40" i="2"/>
  <c r="M38" i="2"/>
  <c r="N36" i="2"/>
  <c r="N32" i="2"/>
  <c r="N28" i="2"/>
  <c r="N24" i="2"/>
  <c r="M22" i="2"/>
  <c r="N20" i="2"/>
  <c r="N16" i="2"/>
  <c r="M14" i="2"/>
  <c r="N12" i="2"/>
  <c r="N8" i="2"/>
  <c r="M6" i="2"/>
  <c r="K169" i="2"/>
  <c r="J167" i="2"/>
  <c r="N4" i="2"/>
  <c r="I173" i="2"/>
  <c r="P157" i="2"/>
  <c r="P149" i="2"/>
  <c r="P141" i="2"/>
  <c r="P137" i="2"/>
  <c r="P133" i="2"/>
  <c r="P129" i="2"/>
  <c r="P125" i="2"/>
  <c r="P121" i="2"/>
  <c r="M118" i="2"/>
  <c r="O118" i="2"/>
  <c r="P117" i="2"/>
  <c r="P113" i="2"/>
  <c r="P109" i="2"/>
  <c r="P105" i="2"/>
  <c r="P101" i="2"/>
  <c r="P97" i="2"/>
  <c r="P93" i="2"/>
  <c r="P89" i="2"/>
  <c r="P85" i="2"/>
  <c r="P81" i="2"/>
  <c r="P77" i="2"/>
  <c r="P73" i="2"/>
  <c r="P69" i="2"/>
  <c r="P65" i="2"/>
  <c r="P61" i="2"/>
  <c r="P57" i="2"/>
  <c r="M54" i="2"/>
  <c r="O54" i="2"/>
  <c r="P53" i="2"/>
  <c r="P49" i="2"/>
  <c r="P45" i="2"/>
  <c r="P41" i="2"/>
  <c r="P37" i="2"/>
  <c r="P33" i="2"/>
  <c r="P29" i="2"/>
  <c r="P25" i="2"/>
  <c r="O22" i="2"/>
  <c r="P21" i="2"/>
  <c r="O18" i="2"/>
  <c r="P17" i="2"/>
  <c r="O14" i="2"/>
  <c r="P13" i="2"/>
  <c r="O10" i="2"/>
  <c r="P9" i="2"/>
  <c r="O6" i="2"/>
  <c r="K170" i="2"/>
  <c r="P5" i="2"/>
  <c r="K175" i="2"/>
  <c r="J176" i="2"/>
  <c r="I172" i="2"/>
  <c r="P153" i="2"/>
  <c r="P145" i="2"/>
  <c r="N163" i="2"/>
  <c r="M161" i="2"/>
  <c r="N159" i="2"/>
  <c r="M157" i="2"/>
  <c r="N155" i="2"/>
  <c r="M153" i="2"/>
  <c r="N151" i="2"/>
  <c r="M149" i="2"/>
  <c r="N147" i="2"/>
  <c r="M145" i="2"/>
  <c r="N143" i="2"/>
  <c r="M141" i="2"/>
  <c r="N139" i="2"/>
  <c r="N135" i="2"/>
  <c r="N131" i="2"/>
  <c r="N127" i="2"/>
  <c r="N123" i="2"/>
  <c r="N119" i="2"/>
  <c r="N115" i="2"/>
  <c r="N111" i="2"/>
  <c r="N107" i="2"/>
  <c r="N103" i="2"/>
  <c r="N99" i="2"/>
  <c r="N95" i="2"/>
  <c r="N91" i="2"/>
  <c r="N87" i="2"/>
  <c r="N83" i="2"/>
  <c r="N79" i="2"/>
  <c r="N75" i="2"/>
  <c r="N71" i="2"/>
  <c r="N67" i="2"/>
  <c r="N63" i="2"/>
  <c r="N59" i="2"/>
  <c r="N55" i="2"/>
  <c r="N51" i="2"/>
  <c r="N47" i="2"/>
  <c r="Q47" i="2" s="1"/>
  <c r="N43" i="2"/>
  <c r="N39" i="2"/>
  <c r="N35" i="2"/>
  <c r="N31" i="2"/>
  <c r="K174" i="2"/>
  <c r="K168" i="2"/>
  <c r="J169" i="2"/>
  <c r="I167" i="2"/>
  <c r="P156" i="2"/>
  <c r="P152" i="2"/>
  <c r="P136" i="2"/>
  <c r="P132" i="2"/>
  <c r="P128" i="2"/>
  <c r="P124" i="2"/>
  <c r="P120" i="2"/>
  <c r="P116" i="2"/>
  <c r="P112" i="2"/>
  <c r="P108" i="2"/>
  <c r="P104" i="2"/>
  <c r="P100" i="2"/>
  <c r="P96" i="2"/>
  <c r="P92" i="2"/>
  <c r="P88" i="2"/>
  <c r="P84" i="2"/>
  <c r="P80" i="2"/>
  <c r="P76" i="2"/>
  <c r="P72" i="2"/>
  <c r="P68" i="2"/>
  <c r="P64" i="2"/>
  <c r="P60" i="2"/>
  <c r="P56" i="2"/>
  <c r="P52" i="2"/>
  <c r="P48" i="2"/>
  <c r="P44" i="2"/>
  <c r="P40" i="2"/>
  <c r="P36" i="2"/>
  <c r="P32" i="2"/>
  <c r="P28" i="2"/>
  <c r="P24" i="2"/>
  <c r="O21" i="2"/>
  <c r="P20" i="2"/>
  <c r="O17" i="2"/>
  <c r="P16" i="2"/>
  <c r="O13" i="2"/>
  <c r="P12" i="2"/>
  <c r="O9" i="2"/>
  <c r="P8" i="2"/>
  <c r="K171" i="2"/>
  <c r="O5" i="2"/>
  <c r="J170" i="2"/>
  <c r="P4" i="2"/>
  <c r="J175" i="2"/>
  <c r="I176" i="2"/>
  <c r="P161" i="2"/>
  <c r="P164" i="2"/>
  <c r="P148" i="2"/>
  <c r="P144" i="2"/>
  <c r="P140" i="2"/>
  <c r="M164" i="2"/>
  <c r="N162" i="2"/>
  <c r="M160" i="2"/>
  <c r="N158" i="2"/>
  <c r="M156" i="2"/>
  <c r="N154" i="2"/>
  <c r="Q154" i="2" s="1"/>
  <c r="M152" i="2"/>
  <c r="N150" i="2"/>
  <c r="Q150" i="2" s="1"/>
  <c r="M148" i="2"/>
  <c r="N146" i="2"/>
  <c r="M144" i="2"/>
  <c r="N142" i="2"/>
  <c r="M140" i="2"/>
  <c r="N138" i="2"/>
  <c r="Q138" i="2" s="1"/>
  <c r="M136" i="2"/>
  <c r="N134" i="2"/>
  <c r="Q134" i="2" s="1"/>
  <c r="N130" i="2"/>
  <c r="N126" i="2"/>
  <c r="N122" i="2"/>
  <c r="Q122" i="2" s="1"/>
  <c r="N118" i="2"/>
  <c r="Q118" i="2" s="1"/>
  <c r="N114" i="2"/>
  <c r="N110" i="2"/>
  <c r="Q110" i="2" s="1"/>
  <c r="N106" i="2"/>
  <c r="N102" i="2"/>
  <c r="N98" i="2"/>
  <c r="Q98" i="2" s="1"/>
  <c r="N94" i="2"/>
  <c r="N90" i="2"/>
  <c r="N86" i="2"/>
  <c r="Q86" i="2" s="1"/>
  <c r="N82" i="2"/>
  <c r="N78" i="2"/>
  <c r="Q78" i="2" s="1"/>
  <c r="N74" i="2"/>
  <c r="Q74" i="2" s="1"/>
  <c r="N70" i="2"/>
  <c r="N66" i="2"/>
  <c r="N62" i="2"/>
  <c r="N58" i="2"/>
  <c r="N54" i="2"/>
  <c r="Q54" i="2" s="1"/>
  <c r="N50" i="2"/>
  <c r="N46" i="2"/>
  <c r="Q46" i="2" s="1"/>
  <c r="N42" i="2"/>
  <c r="Q42" i="2" s="1"/>
  <c r="N38" i="2"/>
  <c r="N34" i="2"/>
  <c r="N30" i="2"/>
  <c r="N26" i="2"/>
  <c r="N22" i="2"/>
  <c r="Q22" i="2" s="1"/>
  <c r="N18" i="2"/>
  <c r="N14" i="2"/>
  <c r="Q14" i="2" s="1"/>
  <c r="N10" i="2"/>
  <c r="Q10" i="2" s="1"/>
  <c r="N6" i="2"/>
  <c r="K173" i="2"/>
  <c r="J174" i="2"/>
  <c r="J168" i="2"/>
  <c r="I169" i="2"/>
  <c r="P163" i="2"/>
  <c r="P155" i="2"/>
  <c r="P151" i="2"/>
  <c r="Q151" i="2" s="1"/>
  <c r="O144" i="2"/>
  <c r="Q144" i="2" s="1"/>
  <c r="O140" i="2"/>
  <c r="P139" i="2"/>
  <c r="O136" i="2"/>
  <c r="Q136" i="2" s="1"/>
  <c r="P135" i="2"/>
  <c r="Q135" i="2" s="1"/>
  <c r="O132" i="2"/>
  <c r="Q132" i="2" s="1"/>
  <c r="P131" i="2"/>
  <c r="Q131" i="2" s="1"/>
  <c r="O128" i="2"/>
  <c r="P127" i="2"/>
  <c r="Q127" i="2" s="1"/>
  <c r="O124" i="2"/>
  <c r="P123" i="2"/>
  <c r="O120" i="2"/>
  <c r="Q120" i="2" s="1"/>
  <c r="P119" i="2"/>
  <c r="Q119" i="2" s="1"/>
  <c r="O116" i="2"/>
  <c r="P115" i="2"/>
  <c r="Q115" i="2" s="1"/>
  <c r="O112" i="2"/>
  <c r="Q112" i="2" s="1"/>
  <c r="P111" i="2"/>
  <c r="O108" i="2"/>
  <c r="P107" i="2"/>
  <c r="O104" i="2"/>
  <c r="Q104" i="2" s="1"/>
  <c r="P103" i="2"/>
  <c r="O100" i="2"/>
  <c r="Q100" i="2" s="1"/>
  <c r="P99" i="2"/>
  <c r="Q99" i="2" s="1"/>
  <c r="O96" i="2"/>
  <c r="Q96" i="2" s="1"/>
  <c r="P95" i="2"/>
  <c r="Q95" i="2" s="1"/>
  <c r="O92" i="2"/>
  <c r="P91" i="2"/>
  <c r="O88" i="2"/>
  <c r="Q88" i="2" s="1"/>
  <c r="P87" i="2"/>
  <c r="Q87" i="2" s="1"/>
  <c r="O84" i="2"/>
  <c r="P83" i="2"/>
  <c r="Q83" i="2" s="1"/>
  <c r="O80" i="2"/>
  <c r="P79" i="2"/>
  <c r="O76" i="2"/>
  <c r="P75" i="2"/>
  <c r="O72" i="2"/>
  <c r="Q72" i="2" s="1"/>
  <c r="P71" i="2"/>
  <c r="O68" i="2"/>
  <c r="Q68" i="2" s="1"/>
  <c r="P67" i="2"/>
  <c r="Q67" i="2" s="1"/>
  <c r="O64" i="2"/>
  <c r="P63" i="2"/>
  <c r="Q63" i="2" s="1"/>
  <c r="O60" i="2"/>
  <c r="P59" i="2"/>
  <c r="O56" i="2"/>
  <c r="Q56" i="2" s="1"/>
  <c r="P55" i="2"/>
  <c r="O52" i="2"/>
  <c r="P51" i="2"/>
  <c r="Q51" i="2" s="1"/>
  <c r="O48" i="2"/>
  <c r="P47" i="2"/>
  <c r="O44" i="2"/>
  <c r="Q44" i="2" s="1"/>
  <c r="P43" i="2"/>
  <c r="O40" i="2"/>
  <c r="P39" i="2"/>
  <c r="O36" i="2"/>
  <c r="Q36" i="2" s="1"/>
  <c r="P35" i="2"/>
  <c r="Q35" i="2" s="1"/>
  <c r="O32" i="2"/>
  <c r="Q32" i="2" s="1"/>
  <c r="P31" i="2"/>
  <c r="Q31" i="2" s="1"/>
  <c r="O28" i="2"/>
  <c r="P27" i="2"/>
  <c r="O24" i="2"/>
  <c r="Q24" i="2" s="1"/>
  <c r="P23" i="2"/>
  <c r="Q23" i="2" s="1"/>
  <c r="O20" i="2"/>
  <c r="O16" i="2"/>
  <c r="O12" i="2"/>
  <c r="P11" i="2"/>
  <c r="O8" i="2"/>
  <c r="Q8" i="2" s="1"/>
  <c r="P7" i="2"/>
  <c r="K172" i="2"/>
  <c r="J171" i="2"/>
  <c r="O4" i="2"/>
  <c r="I170" i="2"/>
  <c r="I175" i="2"/>
  <c r="P3" i="2"/>
  <c r="Q3" i="2" s="1"/>
  <c r="P160" i="2"/>
  <c r="O164" i="2"/>
  <c r="O160" i="2"/>
  <c r="P159" i="2"/>
  <c r="Q159" i="2" s="1"/>
  <c r="O156" i="2"/>
  <c r="O152" i="2"/>
  <c r="Q152" i="2" s="1"/>
  <c r="O148" i="2"/>
  <c r="P147" i="2"/>
  <c r="Q147" i="2" s="1"/>
  <c r="P143" i="2"/>
  <c r="Q143" i="2" s="1"/>
  <c r="M163" i="2"/>
  <c r="N161" i="2"/>
  <c r="M159" i="2"/>
  <c r="N157" i="2"/>
  <c r="M155" i="2"/>
  <c r="N153" i="2"/>
  <c r="Q153" i="2" s="1"/>
  <c r="M151" i="2"/>
  <c r="N149" i="2"/>
  <c r="Q149" i="2" s="1"/>
  <c r="M147" i="2"/>
  <c r="N145" i="2"/>
  <c r="M143" i="2"/>
  <c r="N141" i="2"/>
  <c r="M139" i="2"/>
  <c r="N137" i="2"/>
  <c r="Q137" i="2" s="1"/>
  <c r="N133" i="2"/>
  <c r="Q133" i="2" s="1"/>
  <c r="N129" i="2"/>
  <c r="Q129" i="2" s="1"/>
  <c r="N125" i="2"/>
  <c r="N121" i="2"/>
  <c r="N117" i="2"/>
  <c r="Q117" i="2" s="1"/>
  <c r="N113" i="2"/>
  <c r="Q113" i="2" s="1"/>
  <c r="N109" i="2"/>
  <c r="Q109" i="2" s="1"/>
  <c r="N105" i="2"/>
  <c r="Q105" i="2" s="1"/>
  <c r="N101" i="2"/>
  <c r="Q101" i="2" s="1"/>
  <c r="N97" i="2"/>
  <c r="N93" i="2"/>
  <c r="N89" i="2"/>
  <c r="Q89" i="2" s="1"/>
  <c r="N85" i="2"/>
  <c r="Q85" i="2" s="1"/>
  <c r="N81" i="2"/>
  <c r="N77" i="2"/>
  <c r="Q77" i="2" s="1"/>
  <c r="N73" i="2"/>
  <c r="N69" i="2"/>
  <c r="Q69" i="2" s="1"/>
  <c r="N65" i="2"/>
  <c r="N61" i="2"/>
  <c r="Q61" i="2" s="1"/>
  <c r="N57" i="2"/>
  <c r="Q57" i="2" s="1"/>
  <c r="N53" i="2"/>
  <c r="Q53" i="2" s="1"/>
  <c r="N49" i="2"/>
  <c r="Q49" i="2" s="1"/>
  <c r="N45" i="2"/>
  <c r="Q45" i="2" s="1"/>
  <c r="N41" i="2"/>
  <c r="N37" i="2"/>
  <c r="Q37" i="2" s="1"/>
  <c r="N33" i="2"/>
  <c r="Q33" i="2" s="1"/>
  <c r="N29" i="2"/>
  <c r="N25" i="2"/>
  <c r="Q25" i="2" s="1"/>
  <c r="N21" i="2"/>
  <c r="N17" i="2"/>
  <c r="N13" i="2"/>
  <c r="Q13" i="2" s="1"/>
  <c r="N9" i="2"/>
  <c r="Q9" i="2" s="1"/>
  <c r="K167" i="2"/>
  <c r="N5" i="2"/>
  <c r="J173" i="2"/>
  <c r="I174" i="2"/>
  <c r="I168" i="2"/>
  <c r="M3" i="2"/>
  <c r="Q158" i="2"/>
  <c r="Q142" i="2"/>
  <c r="Q145" i="2"/>
  <c r="M158" i="2"/>
  <c r="M150" i="2"/>
  <c r="M142" i="2"/>
  <c r="M137" i="2"/>
  <c r="M129" i="2"/>
  <c r="M125" i="2"/>
  <c r="Q125" i="2"/>
  <c r="M121" i="2"/>
  <c r="M117" i="2"/>
  <c r="M113" i="2"/>
  <c r="M109" i="2"/>
  <c r="M105" i="2"/>
  <c r="M101" i="2"/>
  <c r="M97" i="2"/>
  <c r="M93" i="2"/>
  <c r="Q93" i="2"/>
  <c r="M89" i="2"/>
  <c r="M85" i="2"/>
  <c r="M81" i="2"/>
  <c r="M77" i="2"/>
  <c r="M73" i="2"/>
  <c r="M69" i="2"/>
  <c r="M65" i="2"/>
  <c r="M61" i="2"/>
  <c r="M57" i="2"/>
  <c r="M53" i="2"/>
  <c r="M49" i="2"/>
  <c r="M45" i="2"/>
  <c r="M41" i="2"/>
  <c r="M37" i="2"/>
  <c r="M33" i="2"/>
  <c r="M29" i="2"/>
  <c r="Q29" i="2"/>
  <c r="M25" i="2"/>
  <c r="M21" i="2"/>
  <c r="M17" i="2"/>
  <c r="M13" i="2"/>
  <c r="M9" i="2"/>
  <c r="M5" i="2"/>
  <c r="M132" i="2"/>
  <c r="M128" i="2"/>
  <c r="Q128" i="2"/>
  <c r="M124" i="2"/>
  <c r="M120" i="2"/>
  <c r="M116" i="2"/>
  <c r="M112" i="2"/>
  <c r="M108" i="2"/>
  <c r="M104" i="2"/>
  <c r="M100" i="2"/>
  <c r="M96" i="2"/>
  <c r="M92" i="2"/>
  <c r="M88" i="2"/>
  <c r="M84" i="2"/>
  <c r="M80" i="2"/>
  <c r="Q80" i="2"/>
  <c r="M76" i="2"/>
  <c r="M72" i="2"/>
  <c r="M68" i="2"/>
  <c r="M64" i="2"/>
  <c r="M60" i="2"/>
  <c r="M56" i="2"/>
  <c r="M52" i="2"/>
  <c r="M48" i="2"/>
  <c r="Q48" i="2"/>
  <c r="M44" i="2"/>
  <c r="M40" i="2"/>
  <c r="M36" i="2"/>
  <c r="M32" i="2"/>
  <c r="M28" i="2"/>
  <c r="M24" i="2"/>
  <c r="M20" i="2"/>
  <c r="M16" i="2"/>
  <c r="M12" i="2"/>
  <c r="M8" i="2"/>
  <c r="M4" i="2"/>
  <c r="Q162" i="2"/>
  <c r="Q146" i="2"/>
  <c r="M133" i="2"/>
  <c r="Q157" i="2"/>
  <c r="Q141" i="2"/>
  <c r="Q73" i="2"/>
  <c r="M135" i="2"/>
  <c r="M131" i="2"/>
  <c r="M127" i="2"/>
  <c r="M123" i="2"/>
  <c r="M119" i="2"/>
  <c r="M115" i="2"/>
  <c r="M111" i="2"/>
  <c r="M107" i="2"/>
  <c r="M103" i="2"/>
  <c r="M99" i="2"/>
  <c r="M95" i="2"/>
  <c r="M91" i="2"/>
  <c r="M87" i="2"/>
  <c r="M83" i="2"/>
  <c r="M79" i="2"/>
  <c r="M75" i="2"/>
  <c r="Q75" i="2"/>
  <c r="M71" i="2"/>
  <c r="M67" i="2"/>
  <c r="M63" i="2"/>
  <c r="M59" i="2"/>
  <c r="M55" i="2"/>
  <c r="M51" i="2"/>
  <c r="M47" i="2"/>
  <c r="M43" i="2"/>
  <c r="Q43" i="2"/>
  <c r="M39" i="2"/>
  <c r="M35" i="2"/>
  <c r="M31" i="2"/>
  <c r="M27" i="2"/>
  <c r="M23" i="2"/>
  <c r="M19" i="2"/>
  <c r="Q19" i="2"/>
  <c r="M15" i="2"/>
  <c r="M11" i="2"/>
  <c r="Q11" i="2"/>
  <c r="M7" i="2"/>
  <c r="Q7" i="2"/>
  <c r="Q163" i="2"/>
  <c r="Q139" i="2"/>
  <c r="M138" i="2"/>
  <c r="M130" i="2"/>
  <c r="Q126" i="2"/>
  <c r="M122" i="2"/>
  <c r="M114" i="2"/>
  <c r="M106" i="2"/>
  <c r="Q106" i="2"/>
  <c r="M98" i="2"/>
  <c r="Q94" i="2"/>
  <c r="M90" i="2"/>
  <c r="Q90" i="2"/>
  <c r="M82" i="2"/>
  <c r="M74" i="2"/>
  <c r="M66" i="2"/>
  <c r="Q62" i="2"/>
  <c r="M58" i="2"/>
  <c r="Q58" i="2"/>
  <c r="M50" i="2"/>
  <c r="M42" i="2"/>
  <c r="M34" i="2"/>
  <c r="Q30" i="2"/>
  <c r="M26" i="2"/>
  <c r="Q26" i="2"/>
  <c r="M18" i="2"/>
  <c r="M10" i="2"/>
  <c r="M94" i="2"/>
  <c r="Q81" i="2"/>
  <c r="M30" i="2"/>
  <c r="Q55" i="2" l="1"/>
  <c r="Q16" i="2"/>
  <c r="Q76" i="2"/>
  <c r="Q108" i="2"/>
  <c r="Q148" i="2"/>
  <c r="Q40" i="2"/>
  <c r="Q121" i="2"/>
  <c r="Q161" i="2"/>
  <c r="Q65" i="2"/>
  <c r="Q97" i="2"/>
  <c r="Q79" i="2"/>
  <c r="Q111" i="2"/>
  <c r="Q21" i="2"/>
  <c r="Q41" i="2"/>
  <c r="Q155" i="2"/>
  <c r="B172" i="2" a="1"/>
  <c r="B172" i="2" s="1"/>
  <c r="B167" i="2"/>
  <c r="B174" i="2" a="1"/>
  <c r="B174" i="2" s="1"/>
  <c r="B173" i="2" a="1"/>
  <c r="B173" i="2" s="1"/>
  <c r="Q17" i="2"/>
  <c r="Q20" i="2"/>
  <c r="Q164" i="2"/>
  <c r="C172" i="2" a="1"/>
  <c r="C172" i="2" s="1"/>
  <c r="C174" i="2" a="1"/>
  <c r="C174" i="2" s="1"/>
  <c r="C173" i="2" a="1"/>
  <c r="C173" i="2" s="1"/>
  <c r="D174" i="2" a="1"/>
  <c r="D174" i="2" s="1"/>
  <c r="D173" i="2" a="1"/>
  <c r="D173" i="2" s="1"/>
  <c r="D172" i="2" a="1"/>
  <c r="D172" i="2" s="1"/>
  <c r="Q160" i="2"/>
  <c r="Q28" i="2"/>
  <c r="Q60" i="2"/>
  <c r="Q92" i="2"/>
  <c r="Q124" i="2"/>
  <c r="Q140" i="2"/>
  <c r="Q34" i="2"/>
  <c r="E174" i="2" a="1"/>
  <c r="E174" i="2" s="1"/>
  <c r="E173" i="2" a="1"/>
  <c r="E173" i="2" s="1"/>
  <c r="E172" i="2" a="1"/>
  <c r="E172" i="2" s="1"/>
  <c r="Q107" i="2"/>
  <c r="Q52" i="2"/>
  <c r="Q84" i="2"/>
  <c r="Q116" i="2"/>
  <c r="E169" i="2"/>
  <c r="E167" i="2"/>
  <c r="D169" i="2"/>
  <c r="D167" i="2"/>
  <c r="C167" i="2"/>
  <c r="B168" i="2"/>
  <c r="D168" i="2"/>
  <c r="C168" i="2"/>
  <c r="B169" i="2"/>
  <c r="C169" i="2"/>
  <c r="E168" i="2"/>
  <c r="Q103" i="2"/>
  <c r="Q18" i="2"/>
  <c r="Q38" i="2"/>
  <c r="Q82" i="2"/>
  <c r="Q102" i="2"/>
  <c r="Q27" i="2"/>
  <c r="Q59" i="2"/>
  <c r="Q91" i="2"/>
  <c r="Q123" i="2"/>
  <c r="Q4" i="2"/>
  <c r="Q66" i="2"/>
  <c r="Q6" i="2"/>
  <c r="Q50" i="2"/>
  <c r="Q70" i="2"/>
  <c r="Q114" i="2"/>
  <c r="Q5" i="2"/>
  <c r="Q71" i="2"/>
  <c r="Q39" i="2"/>
  <c r="Q12" i="2"/>
</calcChain>
</file>

<file path=xl/sharedStrings.xml><?xml version="1.0" encoding="utf-8"?>
<sst xmlns="http://schemas.openxmlformats.org/spreadsheetml/2006/main" count="566" uniqueCount="220">
  <si>
    <t>Timestamp</t>
  </si>
  <si>
    <t>Visualisierung:</t>
  </si>
  <si>
    <t>Skill:</t>
  </si>
  <si>
    <t>2018/12/06 9:20:36 AM MEZ</t>
  </si>
  <si>
    <t>Human</t>
  </si>
  <si>
    <t>SMS</t>
  </si>
  <si>
    <t>2018/12/06 9:45:56 AM MEZ</t>
  </si>
  <si>
    <t>Abstract</t>
  </si>
  <si>
    <t>2018/12/06 9:55:11 AM MEZ</t>
  </si>
  <si>
    <t>Invisible</t>
  </si>
  <si>
    <t>WEATHER</t>
  </si>
  <si>
    <t>2018/12/06 10:02:04 AM MEZ</t>
  </si>
  <si>
    <t>2018/12/06 10:13:33 AM MEZ</t>
  </si>
  <si>
    <t>2018/12/06 10:20:11 AM MEZ</t>
  </si>
  <si>
    <t>CALL</t>
  </si>
  <si>
    <t>2018/12/06 10:27:51 AM MEZ</t>
  </si>
  <si>
    <t>2018/12/06 10:35:22 AM MEZ</t>
  </si>
  <si>
    <t>2018/12/06 10:40:45 AM MEZ</t>
  </si>
  <si>
    <t>2018/12/06 2:20:51 PM MEZ</t>
  </si>
  <si>
    <t>2018/12/06 2:32:15 PM MEZ</t>
  </si>
  <si>
    <t>2018/12/06 2:40:58 PM MEZ</t>
  </si>
  <si>
    <t>2018/12/06 2:50:41 PM MEZ</t>
  </si>
  <si>
    <t>2018/12/06 2:57:05 PM MEZ</t>
  </si>
  <si>
    <t>2018/12/06 3:06:04 PM MEZ</t>
  </si>
  <si>
    <t>2018/12/06 3:22:54 PM MEZ</t>
  </si>
  <si>
    <t>2018/12/06 3:28:26 PM MEZ</t>
  </si>
  <si>
    <t>2018/12/06 3:32:53 PM MEZ</t>
  </si>
  <si>
    <t>2018/12/10 9:17:53 AM MEZ</t>
  </si>
  <si>
    <t>2018/12/10 9:26:03 AM MEZ</t>
  </si>
  <si>
    <t>2018/12/10 9:34:29 AM MEZ</t>
  </si>
  <si>
    <t>2018/12/10 2:23:16 PM MEZ</t>
  </si>
  <si>
    <t>2018/12/10 2:34:55 PM MEZ</t>
  </si>
  <si>
    <t>2018/12/10 2:41:17 PM MEZ</t>
  </si>
  <si>
    <t>2018/12/10 2:45:33 PM MEZ</t>
  </si>
  <si>
    <t>2018/12/10 2:50:34 PM MEZ</t>
  </si>
  <si>
    <t>2018/12/10 2:55:25 PM MEZ</t>
  </si>
  <si>
    <t>2018/12/10 2:59:11 PM MEZ</t>
  </si>
  <si>
    <t>2018/12/10 3:02:45 PM MEZ</t>
  </si>
  <si>
    <t>2018/12/10 3:05:42 PM MEZ</t>
  </si>
  <si>
    <t>2018/12/10 4:01:18 PM MEZ</t>
  </si>
  <si>
    <t>2018/12/10 4:07:29 PM MEZ</t>
  </si>
  <si>
    <t>2018/12/10 4:13:08 PM MEZ</t>
  </si>
  <si>
    <t>2018/12/10 4:18:04 PM MEZ</t>
  </si>
  <si>
    <t>2018/12/10 4:22:20 PM MEZ</t>
  </si>
  <si>
    <t>2018/12/10 4:31:35 PM MEZ</t>
  </si>
  <si>
    <t>2018/12/10 6:18:13 PM MEZ</t>
  </si>
  <si>
    <t>2018/12/10 6:26:16 PM MEZ</t>
  </si>
  <si>
    <t>2018/12/10 6:33:54 PM MEZ</t>
  </si>
  <si>
    <t>2018/12/10 6:41:26 PM MEZ</t>
  </si>
  <si>
    <t>2018/12/10 6:49:37 PM MEZ</t>
  </si>
  <si>
    <t>2018/12/10 6:56:44 PM MEZ</t>
  </si>
  <si>
    <t>2018/12/10 7:06:37 PM MEZ</t>
  </si>
  <si>
    <t>2018/12/10 7:13:30 PM MEZ</t>
  </si>
  <si>
    <t>2018/12/10 7:23:02 PM MEZ</t>
  </si>
  <si>
    <t>2018/12/11 2:27:43 PM MEZ</t>
  </si>
  <si>
    <t>2018/12/11 2:36:08 PM MEZ</t>
  </si>
  <si>
    <t>2018/12/11 2:40:44 PM MEZ</t>
  </si>
  <si>
    <t>2018/12/11 2:48:11 PM MEZ</t>
  </si>
  <si>
    <t>2018/12/11 3:03:01 PM MEZ</t>
  </si>
  <si>
    <t>2018/12/11 3:11:47 PM MEZ</t>
  </si>
  <si>
    <t>2018/12/11 3:21:39 PM MEZ</t>
  </si>
  <si>
    <t>2018/12/11 3:27:30 PM MEZ</t>
  </si>
  <si>
    <t>2018/12/11 3:36:05 PM MEZ</t>
  </si>
  <si>
    <t>2018/12/11 6:52:52 PM MEZ</t>
  </si>
  <si>
    <t>2018/12/11 6:59:49 PM MEZ</t>
  </si>
  <si>
    <t>2018/12/11 7:08:49 PM MEZ</t>
  </si>
  <si>
    <t>2018/12/11 7:14:32 PM MEZ</t>
  </si>
  <si>
    <t>2018/12/11 7:20:49 PM MEZ</t>
  </si>
  <si>
    <t>2018/12/11 7:27:25 PM MEZ</t>
  </si>
  <si>
    <t>2018/12/11 7:44:45 PM MEZ</t>
  </si>
  <si>
    <t>2018/12/11 7:53:42 PM MEZ</t>
  </si>
  <si>
    <t>2018/12/11 7:59:45 PM MEZ</t>
  </si>
  <si>
    <t>2018/12/12 9:42:01 AM MEZ</t>
  </si>
  <si>
    <t>2018/12/12 9:52:31 AM MEZ</t>
  </si>
  <si>
    <t>2018/12/12 10:05:16 AM MEZ</t>
  </si>
  <si>
    <t>2018/12/12 10:15:01 AM MEZ</t>
  </si>
  <si>
    <t>2018/12/12 10:25:01 AM MEZ</t>
  </si>
  <si>
    <t>2018/12/12 10:33:52 AM MEZ</t>
  </si>
  <si>
    <t>2018/12/12 10:43:38 AM MEZ</t>
  </si>
  <si>
    <t>2018/12/12 10:51:42 AM MEZ</t>
  </si>
  <si>
    <t>2018/12/12 10:59:51 AM MEZ</t>
  </si>
  <si>
    <t>2018/12/12 11:28:44 AM MEZ</t>
  </si>
  <si>
    <t>2018/12/12 11:39:37 AM MEZ</t>
  </si>
  <si>
    <t>2018/12/12 11:48:39 AM MEZ</t>
  </si>
  <si>
    <t>2018/12/12 11:56:24 AM MEZ</t>
  </si>
  <si>
    <t>2018/12/12 12:04:05 PM MEZ</t>
  </si>
  <si>
    <t>2018/12/12 12:11:59 PM MEZ</t>
  </si>
  <si>
    <t>2018/12/12 12:23:08 PM MEZ</t>
  </si>
  <si>
    <t>2018/12/12 12:37:53 PM MEZ</t>
  </si>
  <si>
    <t>2018/12/12 12:44:13 PM MEZ</t>
  </si>
  <si>
    <t>2018/12/12 2:21:54 PM MEZ</t>
  </si>
  <si>
    <t>2018/12/12 2:33:23 PM MEZ</t>
  </si>
  <si>
    <t>2018/12/12 2:41:58 PM MEZ</t>
  </si>
  <si>
    <t>2018/12/12 2:52:48 PM MEZ</t>
  </si>
  <si>
    <t>2018/12/12 3:03:07 PM MEZ</t>
  </si>
  <si>
    <t>2018/12/12 3:15:21 PM MEZ</t>
  </si>
  <si>
    <t>2018/12/12 3:30:51 PM MEZ</t>
  </si>
  <si>
    <t>2018/12/12 3:40:21 PM MEZ</t>
  </si>
  <si>
    <t>2018/12/12 3:47:23 PM MEZ</t>
  </si>
  <si>
    <t>2018/12/12 5:12:48 PM MEZ</t>
  </si>
  <si>
    <t>2018/12/12 5:22:01 PM MEZ</t>
  </si>
  <si>
    <t>2018/12/12 5:29:31 PM MEZ</t>
  </si>
  <si>
    <t>2018/12/12 5:36:01 PM MEZ</t>
  </si>
  <si>
    <t>2018/12/12 5:40:19 PM MEZ</t>
  </si>
  <si>
    <t>2018/12/12 5:46:50 PM MEZ</t>
  </si>
  <si>
    <t>2018/12/12 5:53:03 PM MEZ</t>
  </si>
  <si>
    <t>2018/12/12 5:59:15 PM MEZ</t>
  </si>
  <si>
    <t>2018/12/12 6:03:46 PM MEZ</t>
  </si>
  <si>
    <t>2018/12/13 9:08:04 AM MEZ</t>
  </si>
  <si>
    <t>2018/12/13 9:12:45 AM MEZ</t>
  </si>
  <si>
    <t>2018/12/13 9:17:04 AM MEZ</t>
  </si>
  <si>
    <t>2018/12/13 9:22:30 AM MEZ</t>
  </si>
  <si>
    <t>2018/12/13 9:28:18 AM MEZ</t>
  </si>
  <si>
    <t>2018/12/13 9:33:58 AM MEZ</t>
  </si>
  <si>
    <t>2018/12/13 9:37:38 AM MEZ</t>
  </si>
  <si>
    <t>2018/12/13 9:42:56 AM MEZ</t>
  </si>
  <si>
    <t>2018/12/13 9:47:06 AM MEZ</t>
  </si>
  <si>
    <t>2018/12/13 11:23:02 AM MEZ</t>
  </si>
  <si>
    <t>2018/12/13 11:33:03 AM MEZ</t>
  </si>
  <si>
    <t>2018/12/13 11:42:45 AM MEZ</t>
  </si>
  <si>
    <t>2018/12/13 11:49:14 AM MEZ</t>
  </si>
  <si>
    <t>2018/12/13 11:57:25 AM MEZ</t>
  </si>
  <si>
    <t>2018/12/13 12:07:22 PM MEZ</t>
  </si>
  <si>
    <t>2018/12/13 12:15:46 PM MEZ</t>
  </si>
  <si>
    <t>2018/12/13 12:24:13 PM MEZ</t>
  </si>
  <si>
    <t>2018/12/13 12:36:02 PM MEZ</t>
  </si>
  <si>
    <t>2018/12/13 2:13:21 PM MEZ</t>
  </si>
  <si>
    <t>2018/12/13 2:25:44 PM MEZ</t>
  </si>
  <si>
    <t>2018/12/13 2:33:05 PM MEZ</t>
  </si>
  <si>
    <t>2018/12/13 2:39:35 PM MEZ</t>
  </si>
  <si>
    <t>2018/12/13 2:45:54 PM MEZ</t>
  </si>
  <si>
    <t>2018/12/13 2:53:54 PM MEZ</t>
  </si>
  <si>
    <t>2018/12/13 3:00:54 PM MEZ</t>
  </si>
  <si>
    <t>2018/12/13 3:07:30 PM MEZ</t>
  </si>
  <si>
    <t>2018/12/13 3:12:14 PM MEZ</t>
  </si>
  <si>
    <t>2018/12/13 7:06:51 PM MEZ</t>
  </si>
  <si>
    <t>2018/12/13 7:22:42 PM MEZ</t>
  </si>
  <si>
    <t>2018/12/13 7:36:32 PM MEZ</t>
  </si>
  <si>
    <t>2018/12/13 7:45:06 PM MEZ</t>
  </si>
  <si>
    <t>2018/12/13 7:59:01 PM MEZ</t>
  </si>
  <si>
    <t>2018/12/13 8:04:57 PM MEZ</t>
  </si>
  <si>
    <t>2018/12/13 8:11:09 PM MEZ</t>
  </si>
  <si>
    <t>2018/12/13 8:16:43 PM MEZ</t>
  </si>
  <si>
    <t>2018/12/13 8:23:54 PM MEZ</t>
  </si>
  <si>
    <t>2018/12/14 9:14:26 AM MEZ</t>
  </si>
  <si>
    <t>2018/12/14 9:24:35 AM MEZ</t>
  </si>
  <si>
    <t>2018/12/14 9:39:37 AM MEZ</t>
  </si>
  <si>
    <t>2018/12/14 9:50:22 AM MEZ</t>
  </si>
  <si>
    <t>2018/12/14 10:01:53 AM MEZ</t>
  </si>
  <si>
    <t>2018/12/14 10:08:53 AM MEZ</t>
  </si>
  <si>
    <t>2018/12/14 10:20:30 AM MEZ</t>
  </si>
  <si>
    <t>2018/12/14 10:31:26 AM MEZ</t>
  </si>
  <si>
    <t>2018/12/14 10:40:25 AM MEZ</t>
  </si>
  <si>
    <t>2018/12/14 12:52:19 PM MEZ</t>
  </si>
  <si>
    <t>2018/12/14 1:05:45 PM MEZ</t>
  </si>
  <si>
    <t>2018/12/14 1:15:22 PM MEZ</t>
  </si>
  <si>
    <t>2018/12/14 1:29:01 PM MEZ</t>
  </si>
  <si>
    <t>2018/12/14 1:36:01 PM MEZ</t>
  </si>
  <si>
    <t>2018/12/14 1:43:12 PM MEZ</t>
  </si>
  <si>
    <t>2018/12/14 1:53:01 PM MEZ</t>
  </si>
  <si>
    <t>2018/12/14 1:56:51 PM MEZ</t>
  </si>
  <si>
    <t>2018/12/14 2:00:25 PM MEZ</t>
  </si>
  <si>
    <t>2018/12/16 7:42:15 PM MEZ</t>
  </si>
  <si>
    <t>2018/12/16 7:53:49 PM MEZ</t>
  </si>
  <si>
    <t>2018/12/16 8:01:17 PM MEZ</t>
  </si>
  <si>
    <t>2018/12/16 8:12:13 PM MEZ</t>
  </si>
  <si>
    <t>2018/12/16 8:17:28 PM MEZ</t>
  </si>
  <si>
    <t>2018/12/16 8:24:04 PM MEZ</t>
  </si>
  <si>
    <t>2018/12/16 8:33:49 PM MEZ</t>
  </si>
  <si>
    <t>2018/12/16 8:39:57 PM MEZ</t>
  </si>
  <si>
    <t>2018/12/16 8:45:57 PM MEZ</t>
  </si>
  <si>
    <t>1. simple | complicated</t>
  </si>
  <si>
    <t>2. ugly | attractive</t>
  </si>
  <si>
    <t>4. likable | disagreeable</t>
  </si>
  <si>
    <t>5.  human | technical</t>
  </si>
  <si>
    <t>6. unpro | pro</t>
  </si>
  <si>
    <t>7. conventional | inventive</t>
  </si>
  <si>
    <t>8. isolating | connecting</t>
  </si>
  <si>
    <t>9. pleasant | unpleasant</t>
  </si>
  <si>
    <t>10. cumbersome | straight</t>
  </si>
  <si>
    <t>ID</t>
  </si>
  <si>
    <t>2. attractive |ugly</t>
  </si>
  <si>
    <t>6. pro | unpro</t>
  </si>
  <si>
    <t>7. inventive | conventional</t>
  </si>
  <si>
    <t>10. straight | cumbersome</t>
  </si>
  <si>
    <t>3. practical | impractical</t>
  </si>
  <si>
    <t>Profil der Wortpaare</t>
  </si>
  <si>
    <t xml:space="preserve"> </t>
  </si>
  <si>
    <t>Mittelwert PQ</t>
  </si>
  <si>
    <t>Mittelwert HQ</t>
  </si>
  <si>
    <t>Genauer: Profil der Wortpaare</t>
  </si>
  <si>
    <t>ATTRAKDIFF Umwandlung</t>
  </si>
  <si>
    <t>Visualisierung</t>
  </si>
  <si>
    <t>Produkt</t>
  </si>
  <si>
    <t>PQ</t>
  </si>
  <si>
    <t>HQ</t>
  </si>
  <si>
    <t>ATT</t>
  </si>
  <si>
    <t>Mittelwert ATT</t>
  </si>
  <si>
    <t>PQ: complicate - simple</t>
  </si>
  <si>
    <t>PQ: impractical - practical</t>
  </si>
  <si>
    <t>PQ: cumbersome - straightforward</t>
  </si>
  <si>
    <t>HQ: unprofessional - professional</t>
  </si>
  <si>
    <t>HQ: conventional - inventive</t>
  </si>
  <si>
    <t>ATT: ugly - atttactive</t>
  </si>
  <si>
    <t>ATT: unpleasant - pleasant</t>
  </si>
  <si>
    <t>PQ: technical - human</t>
  </si>
  <si>
    <t>HQ: isolating - connective</t>
  </si>
  <si>
    <t>ATT: disagreeable - likeable</t>
  </si>
  <si>
    <t>conditions</t>
  </si>
  <si>
    <t>Profil der Wortpaare:</t>
  </si>
  <si>
    <t>PQ SD</t>
  </si>
  <si>
    <t>HQ SD</t>
  </si>
  <si>
    <t>ATT SD</t>
  </si>
  <si>
    <t>Produkt SD</t>
  </si>
  <si>
    <t>Visualisierung - SD</t>
  </si>
  <si>
    <t>Human SD</t>
  </si>
  <si>
    <t>Abstract SD</t>
  </si>
  <si>
    <t>Invisible SD</t>
  </si>
  <si>
    <t>Standardabweichung:</t>
  </si>
  <si>
    <t>Mittelwerte: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</si>
</sst>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4" fillId="0" borderId="0" xfId="0" applyFont="1" applyAlignment="1">
      <alignment horizontal="center" vertical="center"/>
    </xf>
    <xf numFmtId="0" fontId="0" fillId="0" borderId="0" xfId="0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Diagramm der Mittelwerte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Umwandlung!$A$167</c:f>
              <c:strCache>
                <c:ptCount val="1"/>
                <c:pt idx="0">
                  <c:v>Human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Umwandlung!$C$166:$E$166</c:f>
              <c:strCache>
                <c:ptCount val="3"/>
                <c:pt idx="0">
                  <c:v>PQ</c:v>
                </c:pt>
                <c:pt idx="1">
                  <c:v>HQ</c:v>
                </c:pt>
                <c:pt idx="2">
                  <c:v>ATT</c:v>
                </c:pt>
              </c:strCache>
            </c:strRef>
          </c:cat>
          <c:val>
            <c:numRef>
              <c:f>Umwandlung!$C$167:$E$167</c:f>
              <c:numCache>
                <c:formatCode>General</c:formatCode>
                <c:ptCount val="3"/>
                <c:pt idx="0">
                  <c:v>1.5092592592592593</c:v>
                </c:pt>
                <c:pt idx="1">
                  <c:v>1.1419753086419751</c:v>
                </c:pt>
                <c:pt idx="2">
                  <c:v>1.5987654320987656</c:v>
                </c:pt>
              </c:numCache>
            </c:numRef>
          </c:val>
        </c:ser>
        <c:ser>
          <c:idx val="1"/>
          <c:order val="1"/>
          <c:tx>
            <c:strRef>
              <c:f>Umwandlung!$A$168</c:f>
              <c:strCache>
                <c:ptCount val="1"/>
                <c:pt idx="0">
                  <c:v>Abstract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Umwandlung!$C$166:$E$166</c:f>
              <c:strCache>
                <c:ptCount val="3"/>
                <c:pt idx="0">
                  <c:v>PQ</c:v>
                </c:pt>
                <c:pt idx="1">
                  <c:v>HQ</c:v>
                </c:pt>
                <c:pt idx="2">
                  <c:v>ATT</c:v>
                </c:pt>
              </c:strCache>
            </c:strRef>
          </c:cat>
          <c:val>
            <c:numRef>
              <c:f>Umwandlung!$C$168:$E$168</c:f>
              <c:numCache>
                <c:formatCode>General</c:formatCode>
                <c:ptCount val="3"/>
                <c:pt idx="0">
                  <c:v>0.29629629629629628</c:v>
                </c:pt>
                <c:pt idx="1">
                  <c:v>0.91358024691358031</c:v>
                </c:pt>
                <c:pt idx="2">
                  <c:v>0.17901234567901236</c:v>
                </c:pt>
              </c:numCache>
            </c:numRef>
          </c:val>
        </c:ser>
        <c:ser>
          <c:idx val="2"/>
          <c:order val="2"/>
          <c:tx>
            <c:strRef>
              <c:f>Umwandlung!$A$169</c:f>
              <c:strCache>
                <c:ptCount val="1"/>
                <c:pt idx="0">
                  <c:v>Invisible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Umwandlung!$C$166:$E$166</c:f>
              <c:strCache>
                <c:ptCount val="3"/>
                <c:pt idx="0">
                  <c:v>PQ</c:v>
                </c:pt>
                <c:pt idx="1">
                  <c:v>HQ</c:v>
                </c:pt>
                <c:pt idx="2">
                  <c:v>ATT</c:v>
                </c:pt>
              </c:strCache>
            </c:strRef>
          </c:cat>
          <c:val>
            <c:numRef>
              <c:f>Umwandlung!$C$169:$E$169</c:f>
              <c:numCache>
                <c:formatCode>General</c:formatCode>
                <c:ptCount val="3"/>
                <c:pt idx="0">
                  <c:v>0.875</c:v>
                </c:pt>
                <c:pt idx="1">
                  <c:v>0.61111111111111116</c:v>
                </c:pt>
                <c:pt idx="2">
                  <c:v>0.83333333333333315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6319808"/>
        <c:axId val="1626320352"/>
      </c:barChart>
      <c:catAx>
        <c:axId val="1626319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6320352"/>
        <c:crosses val="autoZero"/>
        <c:auto val="1"/>
        <c:lblAlgn val="ctr"/>
        <c:lblOffset val="100"/>
        <c:noMultiLvlLbl val="0"/>
      </c:catAx>
      <c:valAx>
        <c:axId val="1626320352"/>
        <c:scaling>
          <c:orientation val="minMax"/>
          <c:max val="3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6319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-5400000" spcFirstLastPara="1" vertOverflow="ellipsis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Profil der Wortpaare</a:t>
            </a:r>
          </a:p>
        </c:rich>
      </c:tx>
      <c:layout>
        <c:manualLayout>
          <c:xMode val="edge"/>
          <c:yMode val="edge"/>
          <c:x val="8.4598447318057538E-4"/>
          <c:y val="0.33010436648844643"/>
        </c:manualLayout>
      </c:layout>
      <c:overlay val="0"/>
      <c:spPr>
        <a:noFill/>
        <a:ln>
          <a:noFill/>
        </a:ln>
        <a:effectLst/>
      </c:spPr>
      <c:txPr>
        <a:bodyPr rot="-5400000" spcFirstLastPara="1" vertOverflow="ellipsis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0387507211033822E-2"/>
          <c:y val="0.16006969567075249"/>
          <c:w val="0.92041456193288396"/>
          <c:h val="0.41878671335748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Umwandlung!$I$166</c:f>
              <c:strCache>
                <c:ptCount val="1"/>
                <c:pt idx="0">
                  <c:v>Human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Umwandlung!$H$167:$H$176</c:f>
              <c:strCache>
                <c:ptCount val="10"/>
                <c:pt idx="0">
                  <c:v>PQ: technical - human</c:v>
                </c:pt>
                <c:pt idx="1">
                  <c:v>PQ: complicate - simple</c:v>
                </c:pt>
                <c:pt idx="2">
                  <c:v>PQ: impractical - practical</c:v>
                </c:pt>
                <c:pt idx="3">
                  <c:v>PQ: cumbersome - straightforward</c:v>
                </c:pt>
                <c:pt idx="4">
                  <c:v>HQ: isolating - connective</c:v>
                </c:pt>
                <c:pt idx="5">
                  <c:v>HQ: unprofessional - professional</c:v>
                </c:pt>
                <c:pt idx="6">
                  <c:v>HQ: conventional - inventive</c:v>
                </c:pt>
                <c:pt idx="7">
                  <c:v>ATT: unpleasant - pleasant</c:v>
                </c:pt>
                <c:pt idx="8">
                  <c:v>ATT: ugly - atttactive</c:v>
                </c:pt>
                <c:pt idx="9">
                  <c:v>ATT: disagreeable - likeable</c:v>
                </c:pt>
              </c:strCache>
            </c:strRef>
          </c:cat>
          <c:val>
            <c:numRef>
              <c:f>Umwandlung!$I$167:$I$176</c:f>
              <c:numCache>
                <c:formatCode>General</c:formatCode>
                <c:ptCount val="10"/>
                <c:pt idx="0">
                  <c:v>1.4814814814814814</c:v>
                </c:pt>
                <c:pt idx="1">
                  <c:v>1.7592592592592593</c:v>
                </c:pt>
                <c:pt idx="2">
                  <c:v>1.6666666666666667</c:v>
                </c:pt>
                <c:pt idx="3">
                  <c:v>1.1296296296296295</c:v>
                </c:pt>
                <c:pt idx="4">
                  <c:v>1.7037037037037037</c:v>
                </c:pt>
                <c:pt idx="5">
                  <c:v>1.3888888888888888</c:v>
                </c:pt>
                <c:pt idx="6">
                  <c:v>0.33333333333333331</c:v>
                </c:pt>
                <c:pt idx="7">
                  <c:v>1.6481481481481481</c:v>
                </c:pt>
                <c:pt idx="8">
                  <c:v>1.3888888888888888</c:v>
                </c:pt>
                <c:pt idx="9">
                  <c:v>1.7592592592592593</c:v>
                </c:pt>
              </c:numCache>
            </c:numRef>
          </c:val>
        </c:ser>
        <c:ser>
          <c:idx val="1"/>
          <c:order val="1"/>
          <c:tx>
            <c:strRef>
              <c:f>Umwandlung!$J$166</c:f>
              <c:strCache>
                <c:ptCount val="1"/>
                <c:pt idx="0">
                  <c:v>Abstract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Umwandlung!$H$167:$H$176</c:f>
              <c:strCache>
                <c:ptCount val="10"/>
                <c:pt idx="0">
                  <c:v>PQ: technical - human</c:v>
                </c:pt>
                <c:pt idx="1">
                  <c:v>PQ: complicate - simple</c:v>
                </c:pt>
                <c:pt idx="2">
                  <c:v>PQ: impractical - practical</c:v>
                </c:pt>
                <c:pt idx="3">
                  <c:v>PQ: cumbersome - straightforward</c:v>
                </c:pt>
                <c:pt idx="4">
                  <c:v>HQ: isolating - connective</c:v>
                </c:pt>
                <c:pt idx="5">
                  <c:v>HQ: unprofessional - professional</c:v>
                </c:pt>
                <c:pt idx="6">
                  <c:v>HQ: conventional - inventive</c:v>
                </c:pt>
                <c:pt idx="7">
                  <c:v>ATT: unpleasant - pleasant</c:v>
                </c:pt>
                <c:pt idx="8">
                  <c:v>ATT: ugly - atttactive</c:v>
                </c:pt>
                <c:pt idx="9">
                  <c:v>ATT: disagreeable - likeable</c:v>
                </c:pt>
              </c:strCache>
            </c:strRef>
          </c:cat>
          <c:val>
            <c:numRef>
              <c:f>Umwandlung!$J$167:$J$176</c:f>
              <c:numCache>
                <c:formatCode>General</c:formatCode>
                <c:ptCount val="10"/>
                <c:pt idx="0">
                  <c:v>-1.2592592592592593</c:v>
                </c:pt>
                <c:pt idx="1">
                  <c:v>1.2407407407407407</c:v>
                </c:pt>
                <c:pt idx="2">
                  <c:v>0.81481481481481477</c:v>
                </c:pt>
                <c:pt idx="3">
                  <c:v>0.3888888888888889</c:v>
                </c:pt>
                <c:pt idx="4">
                  <c:v>0.44444444444444442</c:v>
                </c:pt>
                <c:pt idx="5">
                  <c:v>1.037037037037037</c:v>
                </c:pt>
                <c:pt idx="6">
                  <c:v>1.2592592592592593</c:v>
                </c:pt>
                <c:pt idx="7">
                  <c:v>0.24074074074074073</c:v>
                </c:pt>
                <c:pt idx="8">
                  <c:v>-3.7037037037037035E-2</c:v>
                </c:pt>
                <c:pt idx="9">
                  <c:v>0.33333333333333331</c:v>
                </c:pt>
              </c:numCache>
            </c:numRef>
          </c:val>
        </c:ser>
        <c:ser>
          <c:idx val="2"/>
          <c:order val="2"/>
          <c:tx>
            <c:strRef>
              <c:f>Umwandlung!$K$166</c:f>
              <c:strCache>
                <c:ptCount val="1"/>
                <c:pt idx="0">
                  <c:v>Invisible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Umwandlung!$H$167:$H$176</c:f>
              <c:strCache>
                <c:ptCount val="10"/>
                <c:pt idx="0">
                  <c:v>PQ: technical - human</c:v>
                </c:pt>
                <c:pt idx="1">
                  <c:v>PQ: complicate - simple</c:v>
                </c:pt>
                <c:pt idx="2">
                  <c:v>PQ: impractical - practical</c:v>
                </c:pt>
                <c:pt idx="3">
                  <c:v>PQ: cumbersome - straightforward</c:v>
                </c:pt>
                <c:pt idx="4">
                  <c:v>HQ: isolating - connective</c:v>
                </c:pt>
                <c:pt idx="5">
                  <c:v>HQ: unprofessional - professional</c:v>
                </c:pt>
                <c:pt idx="6">
                  <c:v>HQ: conventional - inventive</c:v>
                </c:pt>
                <c:pt idx="7">
                  <c:v>ATT: unpleasant - pleasant</c:v>
                </c:pt>
                <c:pt idx="8">
                  <c:v>ATT: ugly - atttactive</c:v>
                </c:pt>
                <c:pt idx="9">
                  <c:v>ATT: disagreeable - likeable</c:v>
                </c:pt>
              </c:strCache>
            </c:strRef>
          </c:cat>
          <c:val>
            <c:numRef>
              <c:f>Umwandlung!$K$167:$K$176</c:f>
              <c:numCache>
                <c:formatCode>General</c:formatCode>
                <c:ptCount val="10"/>
                <c:pt idx="0">
                  <c:v>-1.0925925925925926</c:v>
                </c:pt>
                <c:pt idx="1">
                  <c:v>1.9259259259259258</c:v>
                </c:pt>
                <c:pt idx="2">
                  <c:v>1.6481481481481481</c:v>
                </c:pt>
                <c:pt idx="3">
                  <c:v>1.0185185185185186</c:v>
                </c:pt>
                <c:pt idx="4">
                  <c:v>0.18518518518518517</c:v>
                </c:pt>
                <c:pt idx="5">
                  <c:v>1.7407407407407407</c:v>
                </c:pt>
                <c:pt idx="6">
                  <c:v>-9.2592592592592587E-2</c:v>
                </c:pt>
                <c:pt idx="7">
                  <c:v>1.0185185185185186</c:v>
                </c:pt>
                <c:pt idx="8">
                  <c:v>0.46296296296296297</c:v>
                </c:pt>
                <c:pt idx="9">
                  <c:v>1.0185185185185186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6326880"/>
        <c:axId val="1626322528"/>
      </c:barChart>
      <c:catAx>
        <c:axId val="162632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6322528"/>
        <c:crosses val="autoZero"/>
        <c:auto val="1"/>
        <c:lblAlgn val="ctr"/>
        <c:lblOffset val="150"/>
        <c:noMultiLvlLbl val="0"/>
      </c:catAx>
      <c:valAx>
        <c:axId val="1626322528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high"/>
        <c:spPr>
          <a:noFill/>
          <a:ln>
            <a:solidFill>
              <a:schemeClr val="bg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6326880"/>
        <c:crosses val="autoZero"/>
        <c:crossBetween val="between"/>
        <c:majorUnit val="1"/>
        <c:min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928185755853335"/>
          <c:y val="1.2831317161685039E-2"/>
          <c:w val="0.1820245753243783"/>
          <c:h val="4.8021984251700331E-2"/>
        </c:manualLayout>
      </c:layout>
      <c:overlay val="0"/>
      <c:spPr>
        <a:noFill/>
        <a:ln>
          <a:noFill/>
        </a:ln>
        <a:effectLst/>
      </c:spPr>
      <c:txPr>
        <a:bodyPr rot="-5400000" spcFirstLastPara="1" vertOverflow="ellipsis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Diagramm der Standardabweichung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Umwandlung!$A$172</c:f>
              <c:strCache>
                <c:ptCount val="1"/>
                <c:pt idx="0">
                  <c:v>Human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Umwandlung!$C$171:$E$171</c:f>
              <c:strCache>
                <c:ptCount val="3"/>
                <c:pt idx="0">
                  <c:v>PQ SD</c:v>
                </c:pt>
                <c:pt idx="1">
                  <c:v>HQ SD</c:v>
                </c:pt>
                <c:pt idx="2">
                  <c:v>ATT SD</c:v>
                </c:pt>
              </c:strCache>
            </c:strRef>
          </c:cat>
          <c:val>
            <c:numRef>
              <c:f>Umwandlung!$C$172:$E$172</c:f>
              <c:numCache>
                <c:formatCode>General</c:formatCode>
                <c:ptCount val="3"/>
                <c:pt idx="0">
                  <c:v>1.1190304200211827</c:v>
                </c:pt>
                <c:pt idx="1">
                  <c:v>1.1378303153593823</c:v>
                </c:pt>
                <c:pt idx="2">
                  <c:v>1.1660132731698862</c:v>
                </c:pt>
              </c:numCache>
            </c:numRef>
          </c:val>
        </c:ser>
        <c:ser>
          <c:idx val="1"/>
          <c:order val="1"/>
          <c:tx>
            <c:strRef>
              <c:f>Umwandlung!$A$173</c:f>
              <c:strCache>
                <c:ptCount val="1"/>
                <c:pt idx="0">
                  <c:v>Abstract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Umwandlung!$C$171:$E$171</c:f>
              <c:strCache>
                <c:ptCount val="3"/>
                <c:pt idx="0">
                  <c:v>PQ SD</c:v>
                </c:pt>
                <c:pt idx="1">
                  <c:v>HQ SD</c:v>
                </c:pt>
                <c:pt idx="2">
                  <c:v>ATT SD</c:v>
                </c:pt>
              </c:strCache>
            </c:strRef>
          </c:cat>
          <c:val>
            <c:numRef>
              <c:f>Umwandlung!$C$173:$E$173</c:f>
              <c:numCache>
                <c:formatCode>General</c:formatCode>
                <c:ptCount val="3"/>
                <c:pt idx="0">
                  <c:v>1.3420496986661807</c:v>
                </c:pt>
                <c:pt idx="1">
                  <c:v>1.2089943873921078</c:v>
                </c:pt>
                <c:pt idx="2">
                  <c:v>1.8186425577704937</c:v>
                </c:pt>
              </c:numCache>
            </c:numRef>
          </c:val>
        </c:ser>
        <c:ser>
          <c:idx val="2"/>
          <c:order val="2"/>
          <c:tx>
            <c:strRef>
              <c:f>Umwandlung!$A$174</c:f>
              <c:strCache>
                <c:ptCount val="1"/>
                <c:pt idx="0">
                  <c:v>Invisible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Umwandlung!$C$171:$E$171</c:f>
              <c:strCache>
                <c:ptCount val="3"/>
                <c:pt idx="0">
                  <c:v>PQ SD</c:v>
                </c:pt>
                <c:pt idx="1">
                  <c:v>HQ SD</c:v>
                </c:pt>
                <c:pt idx="2">
                  <c:v>ATT SD</c:v>
                </c:pt>
              </c:strCache>
            </c:strRef>
          </c:cat>
          <c:val>
            <c:numRef>
              <c:f>Umwandlung!$C$174:$E$174</c:f>
              <c:numCache>
                <c:formatCode>General</c:formatCode>
                <c:ptCount val="3"/>
                <c:pt idx="0">
                  <c:v>1.1167392182069551</c:v>
                </c:pt>
                <c:pt idx="1">
                  <c:v>1.2517477493423101</c:v>
                </c:pt>
                <c:pt idx="2">
                  <c:v>1.3992208296195252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400016"/>
        <c:axId val="1768394032"/>
      </c:barChart>
      <c:catAx>
        <c:axId val="1768400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8394032"/>
        <c:crosses val="autoZero"/>
        <c:auto val="1"/>
        <c:lblAlgn val="ctr"/>
        <c:lblOffset val="100"/>
        <c:noMultiLvlLbl val="0"/>
      </c:catAx>
      <c:valAx>
        <c:axId val="1768394032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8400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Standardabweichung der Wortpaare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Umwandlung!$I$179</c:f>
              <c:strCache>
                <c:ptCount val="1"/>
                <c:pt idx="0">
                  <c:v>Human 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Umwandlung!$H$180:$H$189</c:f>
              <c:strCache>
                <c:ptCount val="10"/>
                <c:pt idx="0">
                  <c:v>PQ: technical - human</c:v>
                </c:pt>
                <c:pt idx="1">
                  <c:v>PQ: complicate - simple</c:v>
                </c:pt>
                <c:pt idx="2">
                  <c:v>PQ: impractical - practical</c:v>
                </c:pt>
                <c:pt idx="3">
                  <c:v>PQ: cumbersome - straightforward</c:v>
                </c:pt>
                <c:pt idx="4">
                  <c:v>HQ: isolating - connective</c:v>
                </c:pt>
                <c:pt idx="5">
                  <c:v>HQ: unprofessional - professional</c:v>
                </c:pt>
                <c:pt idx="6">
                  <c:v>HQ: conventional - inventive</c:v>
                </c:pt>
                <c:pt idx="7">
                  <c:v>ATT: unpleasant - pleasant</c:v>
                </c:pt>
                <c:pt idx="8">
                  <c:v>ATT: ugly - atttactive</c:v>
                </c:pt>
                <c:pt idx="9">
                  <c:v>ATT: disagreeable - likeable</c:v>
                </c:pt>
              </c:strCache>
            </c:strRef>
          </c:cat>
          <c:val>
            <c:numRef>
              <c:f>Umwandlung!$I$180:$I$189</c:f>
              <c:numCache>
                <c:formatCode>General</c:formatCode>
                <c:ptCount val="10"/>
                <c:pt idx="0">
                  <c:v>1.3843134511874635</c:v>
                </c:pt>
                <c:pt idx="1">
                  <c:v>1.3869121735816876</c:v>
                </c:pt>
                <c:pt idx="2">
                  <c:v>1.2909944487358056</c:v>
                </c:pt>
                <c:pt idx="3">
                  <c:v>1.7001775102998782</c:v>
                </c:pt>
                <c:pt idx="4">
                  <c:v>1.0475656017578483</c:v>
                </c:pt>
                <c:pt idx="5">
                  <c:v>1.4455124256952987</c:v>
                </c:pt>
                <c:pt idx="6">
                  <c:v>1.9720265943665387</c:v>
                </c:pt>
                <c:pt idx="7">
                  <c:v>1.2195537648908856</c:v>
                </c:pt>
                <c:pt idx="8">
                  <c:v>1.4709113660970807</c:v>
                </c:pt>
                <c:pt idx="9">
                  <c:v>1.2610281693506087</c:v>
                </c:pt>
              </c:numCache>
            </c:numRef>
          </c:val>
        </c:ser>
        <c:ser>
          <c:idx val="1"/>
          <c:order val="1"/>
          <c:tx>
            <c:strRef>
              <c:f>Umwandlung!$J$179</c:f>
              <c:strCache>
                <c:ptCount val="1"/>
                <c:pt idx="0">
                  <c:v>Abstract 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Umwandlung!$H$180:$H$189</c:f>
              <c:strCache>
                <c:ptCount val="10"/>
                <c:pt idx="0">
                  <c:v>PQ: technical - human</c:v>
                </c:pt>
                <c:pt idx="1">
                  <c:v>PQ: complicate - simple</c:v>
                </c:pt>
                <c:pt idx="2">
                  <c:v>PQ: impractical - practical</c:v>
                </c:pt>
                <c:pt idx="3">
                  <c:v>PQ: cumbersome - straightforward</c:v>
                </c:pt>
                <c:pt idx="4">
                  <c:v>HQ: isolating - connective</c:v>
                </c:pt>
                <c:pt idx="5">
                  <c:v>HQ: unprofessional - professional</c:v>
                </c:pt>
                <c:pt idx="6">
                  <c:v>HQ: conventional - inventive</c:v>
                </c:pt>
                <c:pt idx="7">
                  <c:v>ATT: unpleasant - pleasant</c:v>
                </c:pt>
                <c:pt idx="8">
                  <c:v>ATT: ugly - atttactive</c:v>
                </c:pt>
                <c:pt idx="9">
                  <c:v>ATT: disagreeable - likeable</c:v>
                </c:pt>
              </c:strCache>
            </c:strRef>
          </c:cat>
          <c:val>
            <c:numRef>
              <c:f>Umwandlung!$J$180:$J$189</c:f>
              <c:numCache>
                <c:formatCode>General</c:formatCode>
                <c:ptCount val="10"/>
                <c:pt idx="0">
                  <c:v>1.5537908861780023</c:v>
                </c:pt>
                <c:pt idx="1">
                  <c:v>1.731357690167793</c:v>
                </c:pt>
                <c:pt idx="2">
                  <c:v>1.8366038915877685</c:v>
                </c:pt>
                <c:pt idx="3">
                  <c:v>1.8994801108087509</c:v>
                </c:pt>
                <c:pt idx="4">
                  <c:v>1.5234788000891208</c:v>
                </c:pt>
                <c:pt idx="5">
                  <c:v>1.5270761576361707</c:v>
                </c:pt>
                <c:pt idx="6">
                  <c:v>1.5537908861780023</c:v>
                </c:pt>
                <c:pt idx="7">
                  <c:v>1.9238771153602454</c:v>
                </c:pt>
                <c:pt idx="8">
                  <c:v>2.0544708516086909</c:v>
                </c:pt>
                <c:pt idx="9">
                  <c:v>1.8257418583505538</c:v>
                </c:pt>
              </c:numCache>
            </c:numRef>
          </c:val>
        </c:ser>
        <c:ser>
          <c:idx val="2"/>
          <c:order val="2"/>
          <c:tx>
            <c:strRef>
              <c:f>Umwandlung!$K$179</c:f>
              <c:strCache>
                <c:ptCount val="1"/>
                <c:pt idx="0">
                  <c:v>Invisible SD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Umwandlung!$H$180:$H$189</c:f>
              <c:strCache>
                <c:ptCount val="10"/>
                <c:pt idx="0">
                  <c:v>PQ: technical - human</c:v>
                </c:pt>
                <c:pt idx="1">
                  <c:v>PQ: complicate - simple</c:v>
                </c:pt>
                <c:pt idx="2">
                  <c:v>PQ: impractical - practical</c:v>
                </c:pt>
                <c:pt idx="3">
                  <c:v>PQ: cumbersome - straightforward</c:v>
                </c:pt>
                <c:pt idx="4">
                  <c:v>HQ: isolating - connective</c:v>
                </c:pt>
                <c:pt idx="5">
                  <c:v>HQ: unprofessional - professional</c:v>
                </c:pt>
                <c:pt idx="6">
                  <c:v>HQ: conventional - inventive</c:v>
                </c:pt>
                <c:pt idx="7">
                  <c:v>ATT: unpleasant - pleasant</c:v>
                </c:pt>
                <c:pt idx="8">
                  <c:v>ATT: ugly - atttactive</c:v>
                </c:pt>
                <c:pt idx="9">
                  <c:v>ATT: disagreeable - likeable</c:v>
                </c:pt>
              </c:strCache>
            </c:strRef>
          </c:cat>
          <c:val>
            <c:numRef>
              <c:f>Umwandlung!$K$180:$K$189</c:f>
              <c:numCache>
                <c:formatCode>General</c:formatCode>
                <c:ptCount val="10"/>
                <c:pt idx="0">
                  <c:v>1.7874927455798768</c:v>
                </c:pt>
                <c:pt idx="1">
                  <c:v>1.4382583584405628</c:v>
                </c:pt>
                <c:pt idx="2">
                  <c:v>1.5050213165391748</c:v>
                </c:pt>
                <c:pt idx="3">
                  <c:v>1.7479166513387974</c:v>
                </c:pt>
                <c:pt idx="4">
                  <c:v>1.8566604236287825</c:v>
                </c:pt>
                <c:pt idx="5">
                  <c:v>1.2792530399385587</c:v>
                </c:pt>
                <c:pt idx="6">
                  <c:v>1.8585988202836956</c:v>
                </c:pt>
                <c:pt idx="7">
                  <c:v>1.6385488243128628</c:v>
                </c:pt>
                <c:pt idx="8">
                  <c:v>1.5836311177628382</c:v>
                </c:pt>
                <c:pt idx="9">
                  <c:v>1.4464610803835933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8386416"/>
        <c:axId val="1768388592"/>
      </c:barChart>
      <c:catAx>
        <c:axId val="1768386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8388592"/>
        <c:crosses val="autoZero"/>
        <c:auto val="1"/>
        <c:lblAlgn val="ctr"/>
        <c:lblOffset val="100"/>
        <c:noMultiLvlLbl val="0"/>
      </c:catAx>
      <c:valAx>
        <c:axId val="1768388592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8386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90860</xdr:colOff>
      <xdr:row>194</xdr:row>
      <xdr:rowOff>109421</xdr:rowOff>
    </xdr:from>
    <xdr:to>
      <xdr:col>3</xdr:col>
      <xdr:colOff>115395</xdr:colOff>
      <xdr:row>214</xdr:row>
      <xdr:rowOff>118946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0" y="37390271"/>
          <a:ext cx="3339235" cy="3819525"/>
        </a:xfrm>
        <a:prstGeom prst="rect">
          <a:avLst/>
        </a:prstGeom>
      </xdr:spPr>
    </xdr:pic>
    <xdr:clientData/>
  </xdr:twoCellAnchor>
  <xdr:twoCellAnchor>
    <xdr:from>
      <xdr:col>0</xdr:col>
      <xdr:colOff>1310060</xdr:colOff>
      <xdr:row>196</xdr:row>
      <xdr:rowOff>13938</xdr:rowOff>
    </xdr:from>
    <xdr:to>
      <xdr:col>0</xdr:col>
      <xdr:colOff>1382060</xdr:colOff>
      <xdr:row>196</xdr:row>
      <xdr:rowOff>85938</xdr:rowOff>
    </xdr:to>
    <xdr:sp macro="" textlink="">
      <xdr:nvSpPr>
        <xdr:cNvPr id="14" name="Rechteck 13"/>
        <xdr:cNvSpPr/>
      </xdr:nvSpPr>
      <xdr:spPr>
        <a:xfrm>
          <a:off x="1310060" y="37675788"/>
          <a:ext cx="72000" cy="72000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128959</xdr:colOff>
      <xdr:row>196</xdr:row>
      <xdr:rowOff>13009</xdr:rowOff>
    </xdr:from>
    <xdr:to>
      <xdr:col>1</xdr:col>
      <xdr:colOff>200959</xdr:colOff>
      <xdr:row>196</xdr:row>
      <xdr:rowOff>85009</xdr:rowOff>
    </xdr:to>
    <xdr:sp macro="" textlink="">
      <xdr:nvSpPr>
        <xdr:cNvPr id="15" name="Rechteck 14"/>
        <xdr:cNvSpPr/>
      </xdr:nvSpPr>
      <xdr:spPr>
        <a:xfrm>
          <a:off x="1919659" y="37674859"/>
          <a:ext cx="72000" cy="72000"/>
        </a:xfrm>
        <a:prstGeom prst="rect">
          <a:avLst/>
        </a:prstGeom>
        <a:solidFill>
          <a:schemeClr val="accent2"/>
        </a:solidFill>
        <a:ln>
          <a:solidFill>
            <a:schemeClr val="bg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718110</xdr:colOff>
      <xdr:row>196</xdr:row>
      <xdr:rowOff>12080</xdr:rowOff>
    </xdr:from>
    <xdr:to>
      <xdr:col>2</xdr:col>
      <xdr:colOff>28110</xdr:colOff>
      <xdr:row>196</xdr:row>
      <xdr:rowOff>84080</xdr:rowOff>
    </xdr:to>
    <xdr:sp macro="" textlink="">
      <xdr:nvSpPr>
        <xdr:cNvPr id="16" name="Rechteck 15"/>
        <xdr:cNvSpPr/>
      </xdr:nvSpPr>
      <xdr:spPr>
        <a:xfrm>
          <a:off x="2508810" y="37673930"/>
          <a:ext cx="72000" cy="72000"/>
        </a:xfrm>
        <a:prstGeom prst="rect">
          <a:avLst/>
        </a:prstGeom>
        <a:solidFill>
          <a:schemeClr val="accent6"/>
        </a:solidFill>
        <a:ln>
          <a:solidFill>
            <a:schemeClr val="bg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104775</xdr:colOff>
      <xdr:row>177</xdr:row>
      <xdr:rowOff>128587</xdr:rowOff>
    </xdr:from>
    <xdr:to>
      <xdr:col>5</xdr:col>
      <xdr:colOff>228600</xdr:colOff>
      <xdr:row>192</xdr:row>
      <xdr:rowOff>152401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278492</xdr:colOff>
      <xdr:row>202</xdr:row>
      <xdr:rowOff>52564</xdr:rowOff>
    </xdr:from>
    <xdr:to>
      <xdr:col>1</xdr:col>
      <xdr:colOff>350494</xdr:colOff>
      <xdr:row>202</xdr:row>
      <xdr:rowOff>124564</xdr:rowOff>
    </xdr:to>
    <xdr:sp macro="" textlink="">
      <xdr:nvSpPr>
        <xdr:cNvPr id="23" name="Rechteck 22"/>
        <xdr:cNvSpPr/>
      </xdr:nvSpPr>
      <xdr:spPr>
        <a:xfrm>
          <a:off x="2069192" y="38857414"/>
          <a:ext cx="72002" cy="72000"/>
        </a:xfrm>
        <a:prstGeom prst="rect">
          <a:avLst/>
        </a:prstGeom>
        <a:solidFill>
          <a:schemeClr val="accent2"/>
        </a:solidFill>
        <a:ln>
          <a:solidFill>
            <a:schemeClr val="bg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565257</xdr:colOff>
      <xdr:row>203</xdr:row>
      <xdr:rowOff>23806</xdr:rowOff>
    </xdr:from>
    <xdr:to>
      <xdr:col>1</xdr:col>
      <xdr:colOff>637257</xdr:colOff>
      <xdr:row>203</xdr:row>
      <xdr:rowOff>95806</xdr:rowOff>
    </xdr:to>
    <xdr:sp macro="" textlink="">
      <xdr:nvSpPr>
        <xdr:cNvPr id="24" name="Rechteck 23"/>
        <xdr:cNvSpPr/>
      </xdr:nvSpPr>
      <xdr:spPr>
        <a:xfrm>
          <a:off x="2355957" y="39019156"/>
          <a:ext cx="72000" cy="72000"/>
        </a:xfrm>
        <a:prstGeom prst="rect">
          <a:avLst/>
        </a:prstGeom>
        <a:solidFill>
          <a:schemeClr val="accent6"/>
        </a:solidFill>
        <a:ln>
          <a:solidFill>
            <a:schemeClr val="bg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12</xdr:col>
      <xdr:colOff>405912</xdr:colOff>
      <xdr:row>166</xdr:row>
      <xdr:rowOff>118694</xdr:rowOff>
    </xdr:from>
    <xdr:to>
      <xdr:col>19</xdr:col>
      <xdr:colOff>304800</xdr:colOff>
      <xdr:row>190</xdr:row>
      <xdr:rowOff>9525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78094</xdr:colOff>
      <xdr:row>201</xdr:row>
      <xdr:rowOff>132334</xdr:rowOff>
    </xdr:from>
    <xdr:to>
      <xdr:col>2</xdr:col>
      <xdr:colOff>150094</xdr:colOff>
      <xdr:row>202</xdr:row>
      <xdr:rowOff>13834</xdr:rowOff>
    </xdr:to>
    <xdr:sp macro="" textlink="">
      <xdr:nvSpPr>
        <xdr:cNvPr id="11" name="Rechteck 10"/>
        <xdr:cNvSpPr/>
      </xdr:nvSpPr>
      <xdr:spPr>
        <a:xfrm>
          <a:off x="2630794" y="38746684"/>
          <a:ext cx="72000" cy="72000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3</xdr:col>
      <xdr:colOff>171450</xdr:colOff>
      <xdr:row>194</xdr:row>
      <xdr:rowOff>47625</xdr:rowOff>
    </xdr:from>
    <xdr:to>
      <xdr:col>9</xdr:col>
      <xdr:colOff>561975</xdr:colOff>
      <xdr:row>209</xdr:row>
      <xdr:rowOff>71439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745190</xdr:colOff>
      <xdr:row>191</xdr:row>
      <xdr:rowOff>1119</xdr:rowOff>
    </xdr:from>
    <xdr:to>
      <xdr:col>22</xdr:col>
      <xdr:colOff>78441</xdr:colOff>
      <xdr:row>224</xdr:row>
      <xdr:rowOff>56028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A1:N163" totalsRowShown="0">
  <autoFilter ref="A1:N163"/>
  <tableColumns count="14">
    <tableColumn id="1" name="Timestamp"/>
    <tableColumn id="2" name="ID"/>
    <tableColumn id="3" name="Visualisierung:"/>
    <tableColumn id="4" name="Skill:"/>
    <tableColumn id="5" name="1. simple | complicated"/>
    <tableColumn id="6" name="2. ugly | attractive"/>
    <tableColumn id="7" name="3. practical | impractical"/>
    <tableColumn id="8" name="4. likable | disagreeable"/>
    <tableColumn id="9" name="5.  human | technical"/>
    <tableColumn id="10" name="6. unpro | pro"/>
    <tableColumn id="11" name="7. conventional | inventive"/>
    <tableColumn id="12" name="8. isolating | connecting"/>
    <tableColumn id="13" name="9. pleasant | unpleasant"/>
    <tableColumn id="14" name="10. cumbersome | straigh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B2:K164" totalsRowShown="0">
  <autoFilter ref="B2:K164"/>
  <tableColumns count="10">
    <tableColumn id="1" name="1. simple | complicated">
      <calculatedColumnFormula>IF('ATTRAKDIFF BA_Study_ViSa'!E2=1,3,IF('ATTRAKDIFF BA_Study_ViSa'!E2=2,2,IF('ATTRAKDIFF BA_Study_ViSa'!E2=3,1,IF('ATTRAKDIFF BA_Study_ViSa'!E2=4,0,IF('ATTRAKDIFF BA_Study_ViSa'!E2=5,-1,IF('ATTRAKDIFF BA_Study_ViSa'!E2=6,-2,-3))))))</calculatedColumnFormula>
    </tableColumn>
    <tableColumn id="2" name="2. attractive |ugly">
      <calculatedColumnFormula>IF(F2=1,-3,IF(F2=2,-2,IF(F2=3,-1,IF(F2=4,0,IF(F2=5,1,IF(F2=6,2,3))))))</calculatedColumnFormula>
    </tableColumn>
    <tableColumn id="3" name="3. practical | impractical">
      <calculatedColumnFormula>IF('ATTRAKDIFF BA_Study_ViSa'!G2=1,3,IF('ATTRAKDIFF BA_Study_ViSa'!G2=2,2,IF('ATTRAKDIFF BA_Study_ViSa'!G2=3,1,IF('ATTRAKDIFF BA_Study_ViSa'!G2=4,0,IF('ATTRAKDIFF BA_Study_ViSa'!G2=5,-1,IF('ATTRAKDIFF BA_Study_ViSa'!G2=6,-2,-3))))))</calculatedColumnFormula>
    </tableColumn>
    <tableColumn id="4" name="4. likable | disagreeable">
      <calculatedColumnFormula>IF('ATTRAKDIFF BA_Study_ViSa'!H2=1,3,IF('ATTRAKDIFF BA_Study_ViSa'!H2=2,2,IF('ATTRAKDIFF BA_Study_ViSa'!H2=3,1,IF('ATTRAKDIFF BA_Study_ViSa'!H2=4,0,IF('ATTRAKDIFF BA_Study_ViSa'!H2=5,-1,IF('ATTRAKDIFF BA_Study_ViSa'!H2=6,-2,-3))))))</calculatedColumnFormula>
    </tableColumn>
    <tableColumn id="5" name="5.  human | technical">
      <calculatedColumnFormula>IF('ATTRAKDIFF BA_Study_ViSa'!I2=1,3,IF('ATTRAKDIFF BA_Study_ViSa'!I2=2,2,IF('ATTRAKDIFF BA_Study_ViSa'!I2=3,1,IF('ATTRAKDIFF BA_Study_ViSa'!I2=4,0,IF('ATTRAKDIFF BA_Study_ViSa'!I2=5,-1,IF('ATTRAKDIFF BA_Study_ViSa'!I2=6,-2,-3))))))</calculatedColumnFormula>
    </tableColumn>
    <tableColumn id="6" name="6. pro | unpro">
      <calculatedColumnFormula>IF('ATTRAKDIFF BA_Study_ViSa'!J2=1,-3,IF('ATTRAKDIFF BA_Study_ViSa'!J2=2,-2,IF('ATTRAKDIFF BA_Study_ViSa'!J2=3,-1,IF('ATTRAKDIFF BA_Study_ViSa'!J2=4,0,IF('ATTRAKDIFF BA_Study_ViSa'!J2=5,1,IF('ATTRAKDIFF BA_Study_ViSa'!J2=6,2,3))))))</calculatedColumnFormula>
    </tableColumn>
    <tableColumn id="7" name="7. inventive | conventional">
      <calculatedColumnFormula>IF('ATTRAKDIFF BA_Study_ViSa'!K2=1,-3,IF('ATTRAKDIFF BA_Study_ViSa'!K2=2,-2,IF('ATTRAKDIFF BA_Study_ViSa'!K2=3,-1,IF('ATTRAKDIFF BA_Study_ViSa'!K2=4,0,IF('ATTRAKDIFF BA_Study_ViSa'!K2=5,1,IF('ATTRAKDIFF BA_Study_ViSa'!K2=6,2,3))))))</calculatedColumnFormula>
    </tableColumn>
    <tableColumn id="8" name="8. isolating | connecting">
      <calculatedColumnFormula>IF('ATTRAKDIFF BA_Study_ViSa'!L2=1,-3,IF('ATTRAKDIFF BA_Study_ViSa'!L2=2,-2,IF('ATTRAKDIFF BA_Study_ViSa'!L2=3,-1,IF('ATTRAKDIFF BA_Study_ViSa'!L2=4,0,IF('ATTRAKDIFF BA_Study_ViSa'!L2=5,1,IF('ATTRAKDIFF BA_Study_ViSa'!L2=6,2,3))))))</calculatedColumnFormula>
    </tableColumn>
    <tableColumn id="9" name="9. pleasant | unpleasant">
      <calculatedColumnFormula>IF('ATTRAKDIFF BA_Study_ViSa'!M2=1,3,IF('ATTRAKDIFF BA_Study_ViSa'!M2=2,2,IF('ATTRAKDIFF BA_Study_ViSa'!M2=3,1,IF('ATTRAKDIFF BA_Study_ViSa'!M2=4,0,IF('ATTRAKDIFF BA_Study_ViSa'!M2=5,-1,IF('ATTRAKDIFF BA_Study_ViSa'!M2=6,-2,-3))))))</calculatedColumnFormula>
    </tableColumn>
    <tableColumn id="10" name="10. straight | cumbersome">
      <calculatedColumnFormula>IF('ATTRAKDIFF BA_Study_ViSa'!N2=1,-3,IF('ATTRAKDIFF BA_Study_ViSa'!N2=2,-2,IF('ATTRAKDIFF BA_Study_ViSa'!N2=3,-1,IF('ATTRAKDIFF BA_Study_ViSa'!N2=4,0,IF('ATTRAKDIFF BA_Study_ViSa'!N2=5,1,IF('ATTRAKDIFF BA_Study_ViSa'!N2=6,2,3))))))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M2:Q164" totalsRowShown="0">
  <autoFilter ref="M2:Q164"/>
  <tableColumns count="5">
    <tableColumn id="1" name="Profil der Wortpaare">
      <calculatedColumnFormula>SUM(Umwandlung!B3:K3)/10</calculatedColumnFormula>
    </tableColumn>
    <tableColumn id="2" name="Mittelwert PQ" dataDxfId="2">
      <calculatedColumnFormula>SUM(F3,B3,D3,K3)/4</calculatedColumnFormula>
    </tableColumn>
    <tableColumn id="3" name="Mittelwert HQ" dataDxfId="1">
      <calculatedColumnFormula>SUM(I3,G3,H3)/3</calculatedColumnFormula>
    </tableColumn>
    <tableColumn id="4" name="Mittelwert ATT" dataDxfId="0">
      <calculatedColumnFormula>SUM(C3,J3,E3)/3</calculatedColumnFormula>
    </tableColumn>
    <tableColumn id="5" name="Genauer: Profil der Wortpaare">
      <calculatedColumnFormula>SUM(N3,O3,P3)/3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5" name="Tabelle5" displayName="Tabelle5" ref="A166:E170" totalsRowShown="0">
  <autoFilter ref="A166:E170"/>
  <tableColumns count="5">
    <tableColumn id="1" name="Visualisierung"/>
    <tableColumn id="2" name="Produkt"/>
    <tableColumn id="3" name="PQ"/>
    <tableColumn id="4" name="HQ"/>
    <tableColumn id="5" name="AT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elle4" displayName="Tabelle4" ref="H166:K176" totalsRowShown="0">
  <autoFilter ref="H166:K176"/>
  <tableColumns count="4">
    <tableColumn id="1" name="conditions"/>
    <tableColumn id="2" name="Human"/>
    <tableColumn id="3" name="Abstract"/>
    <tableColumn id="4" name="Invisibl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elle57" displayName="Tabelle57" ref="A171:E174" totalsRowShown="0">
  <autoFilter ref="A171:E174"/>
  <tableColumns count="5">
    <tableColumn id="1" name="Visualisierung - SD"/>
    <tableColumn id="2" name="Produkt SD"/>
    <tableColumn id="3" name="PQ SD"/>
    <tableColumn id="4" name="HQ SD"/>
    <tableColumn id="5" name="ATT S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elle48" displayName="Tabelle48" ref="H179:K189" totalsRowShown="0">
  <autoFilter ref="H179:K189"/>
  <tableColumns count="4">
    <tableColumn id="1" name="conditions"/>
    <tableColumn id="2" name="Human SD"/>
    <tableColumn id="3" name="Abstract SD"/>
    <tableColumn id="4" name="Invisible S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3"/>
  <sheetViews>
    <sheetView topLeftCell="A128" zoomScale="85" zoomScaleNormal="85" workbookViewId="0">
      <selection activeCell="C164" sqref="C164"/>
    </sheetView>
  </sheetViews>
  <sheetFormatPr baseColWidth="10" defaultRowHeight="15" x14ac:dyDescent="0.25"/>
  <cols>
    <col min="1" max="1" width="12.5703125" customWidth="1"/>
    <col min="2" max="2" width="5" customWidth="1"/>
    <col min="3" max="3" width="15.28515625" customWidth="1"/>
    <col min="5" max="5" width="22.85546875" customWidth="1"/>
    <col min="6" max="6" width="18.85546875" customWidth="1"/>
    <col min="7" max="7" width="23.5703125" customWidth="1"/>
    <col min="8" max="8" width="23.85546875" customWidth="1"/>
    <col min="9" max="9" width="21.28515625" customWidth="1"/>
    <col min="10" max="10" width="14.5703125" customWidth="1"/>
    <col min="11" max="11" width="26.7109375" customWidth="1"/>
    <col min="12" max="12" width="23.140625" customWidth="1"/>
    <col min="13" max="13" width="23.42578125" customWidth="1"/>
    <col min="14" max="14" width="25.42578125" customWidth="1"/>
    <col min="16" max="16" width="22.85546875" customWidth="1"/>
    <col min="17" max="17" width="18.28515625" customWidth="1"/>
    <col min="18" max="18" width="23.5703125" customWidth="1"/>
    <col min="19" max="19" width="23.42578125" customWidth="1"/>
    <col min="20" max="20" width="20.85546875" customWidth="1"/>
    <col min="21" max="21" width="14.5703125" customWidth="1"/>
    <col min="22" max="22" width="25.5703125" customWidth="1"/>
    <col min="23" max="23" width="23.140625" customWidth="1"/>
    <col min="24" max="24" width="23.42578125" customWidth="1"/>
    <col min="25" max="25" width="25.42578125" customWidth="1"/>
    <col min="27" max="27" width="22" customWidth="1"/>
    <col min="28" max="28" width="15" customWidth="1"/>
    <col min="29" max="29" width="15.28515625" customWidth="1"/>
    <col min="30" max="30" width="15.140625" customWidth="1"/>
    <col min="31" max="31" width="29.85546875" customWidth="1"/>
  </cols>
  <sheetData>
    <row r="1" spans="1:26" x14ac:dyDescent="0.25">
      <c r="A1" t="s">
        <v>0</v>
      </c>
      <c r="B1" t="s">
        <v>180</v>
      </c>
      <c r="C1" t="s">
        <v>1</v>
      </c>
      <c r="D1" t="s">
        <v>2</v>
      </c>
      <c r="E1" t="s">
        <v>171</v>
      </c>
      <c r="F1" t="s">
        <v>172</v>
      </c>
      <c r="G1" t="s">
        <v>185</v>
      </c>
      <c r="H1" t="s">
        <v>173</v>
      </c>
      <c r="I1" t="s">
        <v>174</v>
      </c>
      <c r="J1" t="s">
        <v>175</v>
      </c>
      <c r="K1" t="s">
        <v>176</v>
      </c>
      <c r="L1" t="s">
        <v>177</v>
      </c>
      <c r="M1" t="s">
        <v>178</v>
      </c>
      <c r="N1" t="s">
        <v>179</v>
      </c>
      <c r="Z1" t="s">
        <v>187</v>
      </c>
    </row>
    <row r="2" spans="1:26" x14ac:dyDescent="0.25">
      <c r="A2" t="s">
        <v>3</v>
      </c>
      <c r="B2">
        <v>1</v>
      </c>
      <c r="C2" t="s">
        <v>4</v>
      </c>
      <c r="D2" t="s">
        <v>5</v>
      </c>
      <c r="E2">
        <v>2</v>
      </c>
      <c r="F2">
        <v>4</v>
      </c>
      <c r="G2">
        <v>5</v>
      </c>
      <c r="H2">
        <v>2</v>
      </c>
      <c r="I2">
        <v>3</v>
      </c>
      <c r="J2">
        <v>3</v>
      </c>
      <c r="K2">
        <v>6</v>
      </c>
      <c r="L2">
        <v>6</v>
      </c>
      <c r="M2">
        <v>2</v>
      </c>
      <c r="N2">
        <v>6</v>
      </c>
    </row>
    <row r="3" spans="1:26" x14ac:dyDescent="0.25">
      <c r="A3" t="s">
        <v>6</v>
      </c>
      <c r="B3">
        <v>1</v>
      </c>
      <c r="C3" t="s">
        <v>7</v>
      </c>
      <c r="D3" t="s">
        <v>5</v>
      </c>
      <c r="E3">
        <v>2</v>
      </c>
      <c r="F3">
        <v>6</v>
      </c>
      <c r="G3">
        <v>3</v>
      </c>
      <c r="H3">
        <v>2</v>
      </c>
      <c r="I3">
        <v>5</v>
      </c>
      <c r="J3">
        <v>6</v>
      </c>
      <c r="K3">
        <v>7</v>
      </c>
      <c r="L3">
        <v>6</v>
      </c>
      <c r="M3">
        <v>2</v>
      </c>
      <c r="N3">
        <v>6</v>
      </c>
    </row>
    <row r="4" spans="1:26" x14ac:dyDescent="0.25">
      <c r="A4" t="s">
        <v>8</v>
      </c>
      <c r="B4">
        <v>1</v>
      </c>
      <c r="C4" t="s">
        <v>9</v>
      </c>
      <c r="D4" t="s">
        <v>10</v>
      </c>
      <c r="E4">
        <v>1</v>
      </c>
      <c r="F4">
        <v>7</v>
      </c>
      <c r="G4">
        <v>1</v>
      </c>
      <c r="H4">
        <v>3</v>
      </c>
      <c r="I4">
        <v>4</v>
      </c>
      <c r="J4">
        <v>7</v>
      </c>
      <c r="K4">
        <v>7</v>
      </c>
      <c r="L4">
        <v>5</v>
      </c>
      <c r="M4">
        <v>1</v>
      </c>
      <c r="N4">
        <v>7</v>
      </c>
    </row>
    <row r="5" spans="1:26" x14ac:dyDescent="0.25">
      <c r="A5" t="s">
        <v>11</v>
      </c>
      <c r="B5">
        <v>1</v>
      </c>
      <c r="C5" t="s">
        <v>9</v>
      </c>
      <c r="D5" t="s">
        <v>5</v>
      </c>
      <c r="E5">
        <v>1</v>
      </c>
      <c r="F5">
        <v>7</v>
      </c>
      <c r="G5">
        <v>1</v>
      </c>
      <c r="H5">
        <v>2</v>
      </c>
      <c r="I5">
        <v>6</v>
      </c>
      <c r="J5">
        <v>7</v>
      </c>
      <c r="K5">
        <v>7</v>
      </c>
      <c r="L5">
        <v>6</v>
      </c>
      <c r="M5">
        <v>1</v>
      </c>
      <c r="N5">
        <v>7</v>
      </c>
    </row>
    <row r="6" spans="1:26" x14ac:dyDescent="0.25">
      <c r="A6" t="s">
        <v>12</v>
      </c>
      <c r="B6">
        <v>1</v>
      </c>
      <c r="C6" t="s">
        <v>7</v>
      </c>
      <c r="D6" t="s">
        <v>10</v>
      </c>
      <c r="E6">
        <v>5</v>
      </c>
      <c r="F6">
        <v>2</v>
      </c>
      <c r="G6">
        <v>6</v>
      </c>
      <c r="H6">
        <v>5</v>
      </c>
      <c r="I6">
        <v>6</v>
      </c>
      <c r="J6">
        <v>5</v>
      </c>
      <c r="K6">
        <v>5</v>
      </c>
      <c r="L6">
        <v>5</v>
      </c>
      <c r="M6">
        <v>6</v>
      </c>
      <c r="N6">
        <v>6</v>
      </c>
    </row>
    <row r="7" spans="1:26" x14ac:dyDescent="0.25">
      <c r="A7" t="s">
        <v>13</v>
      </c>
      <c r="B7">
        <v>1</v>
      </c>
      <c r="C7" t="s">
        <v>4</v>
      </c>
      <c r="D7" t="s">
        <v>14</v>
      </c>
      <c r="E7">
        <v>2</v>
      </c>
      <c r="F7">
        <v>5</v>
      </c>
      <c r="G7">
        <v>4</v>
      </c>
      <c r="H7">
        <v>2</v>
      </c>
      <c r="I7">
        <v>3</v>
      </c>
      <c r="J7">
        <v>5</v>
      </c>
      <c r="K7">
        <v>7</v>
      </c>
      <c r="L7">
        <v>7</v>
      </c>
      <c r="M7">
        <v>3</v>
      </c>
      <c r="N7">
        <v>7</v>
      </c>
    </row>
    <row r="8" spans="1:26" x14ac:dyDescent="0.25">
      <c r="A8" t="s">
        <v>15</v>
      </c>
      <c r="B8">
        <v>1</v>
      </c>
      <c r="C8" t="s">
        <v>4</v>
      </c>
      <c r="D8" t="s">
        <v>10</v>
      </c>
      <c r="E8">
        <v>2</v>
      </c>
      <c r="F8">
        <v>3</v>
      </c>
      <c r="G8">
        <v>3</v>
      </c>
      <c r="H8">
        <v>2</v>
      </c>
      <c r="I8">
        <v>2</v>
      </c>
      <c r="J8">
        <v>6</v>
      </c>
      <c r="K8">
        <v>7</v>
      </c>
      <c r="L8">
        <v>6</v>
      </c>
      <c r="M8">
        <v>6</v>
      </c>
      <c r="N8">
        <v>7</v>
      </c>
    </row>
    <row r="9" spans="1:26" x14ac:dyDescent="0.25">
      <c r="A9" t="s">
        <v>16</v>
      </c>
      <c r="B9">
        <v>1</v>
      </c>
      <c r="C9" t="s">
        <v>7</v>
      </c>
      <c r="D9" t="s">
        <v>14</v>
      </c>
      <c r="E9">
        <v>2</v>
      </c>
      <c r="F9">
        <v>6</v>
      </c>
      <c r="G9">
        <v>3</v>
      </c>
      <c r="H9">
        <v>3</v>
      </c>
      <c r="I9">
        <v>5</v>
      </c>
      <c r="J9">
        <v>7</v>
      </c>
      <c r="K9">
        <v>7</v>
      </c>
      <c r="L9">
        <v>4</v>
      </c>
      <c r="M9">
        <v>2</v>
      </c>
      <c r="N9">
        <v>7</v>
      </c>
    </row>
    <row r="10" spans="1:26" x14ac:dyDescent="0.25">
      <c r="A10" t="s">
        <v>17</v>
      </c>
      <c r="B10">
        <v>1</v>
      </c>
      <c r="C10" t="s">
        <v>9</v>
      </c>
      <c r="D10" t="s">
        <v>14</v>
      </c>
      <c r="E10">
        <v>2</v>
      </c>
      <c r="F10">
        <v>7</v>
      </c>
      <c r="G10">
        <v>1</v>
      </c>
      <c r="H10">
        <v>1</v>
      </c>
      <c r="I10">
        <v>7</v>
      </c>
      <c r="J10">
        <v>7</v>
      </c>
      <c r="K10">
        <v>7</v>
      </c>
      <c r="L10">
        <v>6</v>
      </c>
      <c r="M10">
        <v>1</v>
      </c>
      <c r="N10">
        <v>7</v>
      </c>
    </row>
    <row r="11" spans="1:26" x14ac:dyDescent="0.25">
      <c r="A11" t="s">
        <v>18</v>
      </c>
      <c r="B11">
        <v>2</v>
      </c>
      <c r="C11" t="s">
        <v>7</v>
      </c>
      <c r="D11" t="s">
        <v>5</v>
      </c>
      <c r="E11">
        <v>2</v>
      </c>
      <c r="F11">
        <v>3</v>
      </c>
      <c r="G11">
        <v>3</v>
      </c>
      <c r="H11">
        <v>3</v>
      </c>
      <c r="I11">
        <v>6</v>
      </c>
      <c r="J11">
        <v>6</v>
      </c>
      <c r="K11">
        <v>6</v>
      </c>
      <c r="L11">
        <v>5</v>
      </c>
      <c r="M11">
        <v>3</v>
      </c>
      <c r="N11">
        <v>6</v>
      </c>
    </row>
    <row r="12" spans="1:26" x14ac:dyDescent="0.25">
      <c r="A12" t="s">
        <v>19</v>
      </c>
      <c r="B12">
        <v>2</v>
      </c>
      <c r="C12" t="s">
        <v>9</v>
      </c>
      <c r="D12" t="s">
        <v>5</v>
      </c>
      <c r="E12">
        <v>1</v>
      </c>
      <c r="F12">
        <v>2</v>
      </c>
      <c r="G12">
        <v>2</v>
      </c>
      <c r="H12">
        <v>3</v>
      </c>
      <c r="I12">
        <v>7</v>
      </c>
      <c r="J12">
        <v>6</v>
      </c>
      <c r="K12">
        <v>1</v>
      </c>
      <c r="L12">
        <v>2</v>
      </c>
      <c r="M12">
        <v>6</v>
      </c>
      <c r="N12">
        <v>6</v>
      </c>
    </row>
    <row r="13" spans="1:26" x14ac:dyDescent="0.25">
      <c r="A13" t="s">
        <v>20</v>
      </c>
      <c r="B13">
        <v>2</v>
      </c>
      <c r="C13" t="s">
        <v>4</v>
      </c>
      <c r="D13" t="s">
        <v>5</v>
      </c>
      <c r="E13">
        <v>2</v>
      </c>
      <c r="F13">
        <v>6</v>
      </c>
      <c r="G13">
        <v>2</v>
      </c>
      <c r="H13">
        <v>2</v>
      </c>
      <c r="I13">
        <v>2</v>
      </c>
      <c r="J13">
        <v>7</v>
      </c>
      <c r="K13">
        <v>7</v>
      </c>
      <c r="L13">
        <v>6</v>
      </c>
      <c r="M13">
        <v>2</v>
      </c>
      <c r="N13">
        <v>5</v>
      </c>
    </row>
    <row r="14" spans="1:26" x14ac:dyDescent="0.25">
      <c r="A14" t="s">
        <v>21</v>
      </c>
      <c r="B14">
        <v>2</v>
      </c>
      <c r="C14" t="s">
        <v>4</v>
      </c>
      <c r="D14" t="s">
        <v>14</v>
      </c>
      <c r="E14">
        <v>5</v>
      </c>
      <c r="F14">
        <v>5</v>
      </c>
      <c r="G14">
        <v>4</v>
      </c>
      <c r="H14">
        <v>2</v>
      </c>
      <c r="I14">
        <v>2</v>
      </c>
      <c r="J14">
        <v>6</v>
      </c>
      <c r="K14">
        <v>6</v>
      </c>
      <c r="L14">
        <v>6</v>
      </c>
      <c r="M14">
        <v>2</v>
      </c>
      <c r="N14">
        <v>5</v>
      </c>
    </row>
    <row r="15" spans="1:26" x14ac:dyDescent="0.25">
      <c r="A15" t="s">
        <v>22</v>
      </c>
      <c r="B15">
        <v>2</v>
      </c>
      <c r="C15" t="s">
        <v>9</v>
      </c>
      <c r="D15" t="s">
        <v>10</v>
      </c>
      <c r="E15">
        <v>1</v>
      </c>
      <c r="F15">
        <v>4</v>
      </c>
      <c r="G15">
        <v>1</v>
      </c>
      <c r="H15">
        <v>4</v>
      </c>
      <c r="I15">
        <v>7</v>
      </c>
      <c r="J15">
        <v>7</v>
      </c>
      <c r="K15">
        <v>5</v>
      </c>
      <c r="L15">
        <v>4</v>
      </c>
      <c r="M15">
        <v>4</v>
      </c>
      <c r="N15">
        <v>5</v>
      </c>
    </row>
    <row r="16" spans="1:26" x14ac:dyDescent="0.25">
      <c r="A16" t="s">
        <v>23</v>
      </c>
      <c r="B16">
        <v>2</v>
      </c>
      <c r="C16" t="s">
        <v>7</v>
      </c>
      <c r="D16" t="s">
        <v>14</v>
      </c>
      <c r="E16">
        <v>2</v>
      </c>
      <c r="F16">
        <v>6</v>
      </c>
      <c r="G16">
        <v>2</v>
      </c>
      <c r="H16">
        <v>2</v>
      </c>
      <c r="I16">
        <v>6</v>
      </c>
      <c r="J16">
        <v>6</v>
      </c>
      <c r="K16">
        <v>7</v>
      </c>
      <c r="L16">
        <v>6</v>
      </c>
      <c r="M16">
        <v>2</v>
      </c>
      <c r="N16">
        <v>6</v>
      </c>
    </row>
    <row r="17" spans="1:14" x14ac:dyDescent="0.25">
      <c r="A17" t="s">
        <v>24</v>
      </c>
      <c r="B17">
        <v>2</v>
      </c>
      <c r="C17" t="s">
        <v>7</v>
      </c>
      <c r="D17" t="s">
        <v>10</v>
      </c>
      <c r="E17">
        <v>3</v>
      </c>
      <c r="F17">
        <v>6</v>
      </c>
      <c r="G17">
        <v>3</v>
      </c>
      <c r="H17">
        <v>3</v>
      </c>
      <c r="I17">
        <v>5</v>
      </c>
      <c r="J17">
        <v>6</v>
      </c>
      <c r="K17">
        <v>7</v>
      </c>
      <c r="L17">
        <v>5</v>
      </c>
      <c r="M17">
        <v>3</v>
      </c>
      <c r="N17">
        <v>4</v>
      </c>
    </row>
    <row r="18" spans="1:14" x14ac:dyDescent="0.25">
      <c r="A18" t="s">
        <v>25</v>
      </c>
      <c r="B18">
        <v>2</v>
      </c>
      <c r="C18" t="s">
        <v>9</v>
      </c>
      <c r="D18" t="s">
        <v>14</v>
      </c>
      <c r="E18">
        <v>2</v>
      </c>
      <c r="F18">
        <v>5</v>
      </c>
      <c r="G18">
        <v>2</v>
      </c>
      <c r="H18">
        <v>4</v>
      </c>
      <c r="I18">
        <v>7</v>
      </c>
      <c r="J18">
        <v>7</v>
      </c>
      <c r="K18">
        <v>6</v>
      </c>
      <c r="L18">
        <v>5</v>
      </c>
      <c r="M18">
        <v>3</v>
      </c>
      <c r="N18">
        <v>6</v>
      </c>
    </row>
    <row r="19" spans="1:14" x14ac:dyDescent="0.25">
      <c r="A19" t="s">
        <v>26</v>
      </c>
      <c r="B19">
        <v>2</v>
      </c>
      <c r="C19" t="s">
        <v>4</v>
      </c>
      <c r="D19" t="s">
        <v>10</v>
      </c>
      <c r="E19">
        <v>2</v>
      </c>
      <c r="F19">
        <v>6</v>
      </c>
      <c r="G19">
        <v>2</v>
      </c>
      <c r="H19">
        <v>2</v>
      </c>
      <c r="I19">
        <v>2</v>
      </c>
      <c r="J19">
        <v>6</v>
      </c>
      <c r="K19">
        <v>7</v>
      </c>
      <c r="L19">
        <v>6</v>
      </c>
      <c r="M19">
        <v>3</v>
      </c>
      <c r="N19">
        <v>4</v>
      </c>
    </row>
    <row r="20" spans="1:14" x14ac:dyDescent="0.25">
      <c r="A20" t="s">
        <v>27</v>
      </c>
      <c r="B20">
        <v>3</v>
      </c>
      <c r="C20" t="s">
        <v>9</v>
      </c>
      <c r="D20" t="s">
        <v>5</v>
      </c>
      <c r="E20">
        <v>2</v>
      </c>
      <c r="F20">
        <v>4</v>
      </c>
      <c r="G20">
        <v>3</v>
      </c>
      <c r="H20">
        <v>4</v>
      </c>
      <c r="I20">
        <v>5</v>
      </c>
      <c r="J20">
        <v>2</v>
      </c>
      <c r="K20">
        <v>2</v>
      </c>
      <c r="L20">
        <v>2</v>
      </c>
      <c r="M20">
        <v>4</v>
      </c>
      <c r="N20">
        <v>5</v>
      </c>
    </row>
    <row r="21" spans="1:14" x14ac:dyDescent="0.25">
      <c r="A21" t="s">
        <v>28</v>
      </c>
      <c r="B21">
        <v>3</v>
      </c>
      <c r="C21" t="s">
        <v>4</v>
      </c>
      <c r="D21" t="s">
        <v>14</v>
      </c>
      <c r="E21">
        <v>2</v>
      </c>
      <c r="F21">
        <v>6</v>
      </c>
      <c r="G21">
        <v>2</v>
      </c>
      <c r="H21">
        <v>2</v>
      </c>
      <c r="I21">
        <v>2</v>
      </c>
      <c r="J21">
        <v>5</v>
      </c>
      <c r="K21">
        <v>6</v>
      </c>
      <c r="L21">
        <v>5</v>
      </c>
      <c r="M21">
        <v>2</v>
      </c>
      <c r="N21">
        <v>6</v>
      </c>
    </row>
    <row r="22" spans="1:14" x14ac:dyDescent="0.25">
      <c r="A22" t="s">
        <v>29</v>
      </c>
      <c r="B22">
        <v>3</v>
      </c>
      <c r="C22" t="s">
        <v>7</v>
      </c>
      <c r="D22" t="s">
        <v>5</v>
      </c>
      <c r="E22">
        <v>2</v>
      </c>
      <c r="F22">
        <v>1</v>
      </c>
      <c r="G22">
        <v>5</v>
      </c>
      <c r="H22">
        <v>5</v>
      </c>
      <c r="I22">
        <v>5</v>
      </c>
      <c r="J22">
        <v>3</v>
      </c>
      <c r="K22">
        <v>5</v>
      </c>
      <c r="L22">
        <v>4</v>
      </c>
      <c r="M22">
        <v>5</v>
      </c>
      <c r="N22">
        <v>5</v>
      </c>
    </row>
    <row r="23" spans="1:14" x14ac:dyDescent="0.25">
      <c r="A23" t="s">
        <v>30</v>
      </c>
      <c r="B23">
        <v>4</v>
      </c>
      <c r="C23" t="s">
        <v>4</v>
      </c>
      <c r="D23" t="s">
        <v>14</v>
      </c>
      <c r="E23">
        <v>1</v>
      </c>
      <c r="F23">
        <v>6</v>
      </c>
      <c r="G23">
        <v>1</v>
      </c>
      <c r="H23">
        <v>1</v>
      </c>
      <c r="I23">
        <v>4</v>
      </c>
      <c r="J23">
        <v>6</v>
      </c>
      <c r="K23">
        <v>2</v>
      </c>
      <c r="L23">
        <v>6</v>
      </c>
      <c r="M23">
        <v>1</v>
      </c>
      <c r="N23">
        <v>4</v>
      </c>
    </row>
    <row r="24" spans="1:14" x14ac:dyDescent="0.25">
      <c r="A24" t="s">
        <v>31</v>
      </c>
      <c r="B24">
        <v>4</v>
      </c>
      <c r="C24" t="s">
        <v>7</v>
      </c>
      <c r="D24" t="s">
        <v>14</v>
      </c>
      <c r="E24">
        <v>1</v>
      </c>
      <c r="F24">
        <v>4</v>
      </c>
      <c r="G24">
        <v>1</v>
      </c>
      <c r="H24">
        <v>6</v>
      </c>
      <c r="I24">
        <v>7</v>
      </c>
      <c r="J24">
        <v>6</v>
      </c>
      <c r="K24">
        <v>6</v>
      </c>
      <c r="L24">
        <v>6</v>
      </c>
      <c r="M24">
        <v>5</v>
      </c>
      <c r="N24">
        <v>5</v>
      </c>
    </row>
    <row r="25" spans="1:14" x14ac:dyDescent="0.25">
      <c r="A25" t="s">
        <v>32</v>
      </c>
      <c r="B25">
        <v>4</v>
      </c>
      <c r="C25" t="s">
        <v>9</v>
      </c>
      <c r="D25" t="s">
        <v>5</v>
      </c>
      <c r="E25">
        <v>1</v>
      </c>
      <c r="F25">
        <v>7</v>
      </c>
      <c r="G25">
        <v>1</v>
      </c>
      <c r="H25">
        <v>1</v>
      </c>
      <c r="I25">
        <v>7</v>
      </c>
      <c r="J25">
        <v>7</v>
      </c>
      <c r="K25">
        <v>1</v>
      </c>
      <c r="L25">
        <v>7</v>
      </c>
      <c r="M25">
        <v>1</v>
      </c>
      <c r="N25">
        <v>7</v>
      </c>
    </row>
    <row r="26" spans="1:14" x14ac:dyDescent="0.25">
      <c r="A26" t="s">
        <v>33</v>
      </c>
      <c r="B26">
        <v>4</v>
      </c>
      <c r="C26" t="s">
        <v>9</v>
      </c>
      <c r="D26" t="s">
        <v>14</v>
      </c>
      <c r="E26">
        <v>1</v>
      </c>
      <c r="F26">
        <v>7</v>
      </c>
      <c r="G26">
        <v>1</v>
      </c>
      <c r="H26">
        <v>1</v>
      </c>
      <c r="I26">
        <v>6</v>
      </c>
      <c r="J26">
        <v>7</v>
      </c>
      <c r="K26">
        <v>1</v>
      </c>
      <c r="L26">
        <v>6</v>
      </c>
      <c r="M26">
        <v>1</v>
      </c>
      <c r="N26">
        <v>6</v>
      </c>
    </row>
    <row r="27" spans="1:14" x14ac:dyDescent="0.25">
      <c r="A27" t="s">
        <v>34</v>
      </c>
      <c r="B27">
        <v>4</v>
      </c>
      <c r="C27" t="s">
        <v>7</v>
      </c>
      <c r="D27" t="s">
        <v>5</v>
      </c>
      <c r="E27">
        <v>1</v>
      </c>
      <c r="F27">
        <v>5</v>
      </c>
      <c r="G27">
        <v>1</v>
      </c>
      <c r="H27">
        <v>1</v>
      </c>
      <c r="I27">
        <v>3</v>
      </c>
      <c r="J27">
        <v>6</v>
      </c>
      <c r="K27">
        <v>7</v>
      </c>
      <c r="L27">
        <v>6</v>
      </c>
      <c r="M27">
        <v>2</v>
      </c>
      <c r="N27">
        <v>6</v>
      </c>
    </row>
    <row r="28" spans="1:14" x14ac:dyDescent="0.25">
      <c r="A28" t="s">
        <v>35</v>
      </c>
      <c r="B28">
        <v>4</v>
      </c>
      <c r="C28" t="s">
        <v>4</v>
      </c>
      <c r="D28" t="s">
        <v>10</v>
      </c>
      <c r="E28">
        <v>1</v>
      </c>
      <c r="F28">
        <v>7</v>
      </c>
      <c r="G28">
        <v>1</v>
      </c>
      <c r="H28">
        <v>1</v>
      </c>
      <c r="I28">
        <v>3</v>
      </c>
      <c r="J28">
        <v>6</v>
      </c>
      <c r="K28">
        <v>1</v>
      </c>
      <c r="L28">
        <v>6</v>
      </c>
      <c r="M28">
        <v>1</v>
      </c>
      <c r="N28">
        <v>6</v>
      </c>
    </row>
    <row r="29" spans="1:14" x14ac:dyDescent="0.25">
      <c r="A29" t="s">
        <v>36</v>
      </c>
      <c r="B29">
        <v>4</v>
      </c>
      <c r="C29" t="s">
        <v>4</v>
      </c>
      <c r="D29" t="s">
        <v>5</v>
      </c>
      <c r="E29">
        <v>1</v>
      </c>
      <c r="F29">
        <v>6</v>
      </c>
      <c r="G29">
        <v>1</v>
      </c>
      <c r="H29">
        <v>1</v>
      </c>
      <c r="I29">
        <v>1</v>
      </c>
      <c r="J29">
        <v>6</v>
      </c>
      <c r="K29">
        <v>2</v>
      </c>
      <c r="L29">
        <v>6</v>
      </c>
      <c r="M29">
        <v>1</v>
      </c>
      <c r="N29">
        <v>6</v>
      </c>
    </row>
    <row r="30" spans="1:14" x14ac:dyDescent="0.25">
      <c r="A30" t="s">
        <v>37</v>
      </c>
      <c r="B30">
        <v>4</v>
      </c>
      <c r="C30" t="s">
        <v>7</v>
      </c>
      <c r="D30" t="s">
        <v>10</v>
      </c>
      <c r="E30">
        <v>1</v>
      </c>
      <c r="F30">
        <v>6</v>
      </c>
      <c r="G30">
        <v>1</v>
      </c>
      <c r="H30">
        <v>2</v>
      </c>
      <c r="I30">
        <v>5</v>
      </c>
      <c r="J30">
        <v>7</v>
      </c>
      <c r="K30">
        <v>7</v>
      </c>
      <c r="L30">
        <v>7</v>
      </c>
      <c r="M30">
        <v>1</v>
      </c>
      <c r="N30">
        <v>6</v>
      </c>
    </row>
    <row r="31" spans="1:14" x14ac:dyDescent="0.25">
      <c r="A31" t="s">
        <v>38</v>
      </c>
      <c r="B31">
        <v>4</v>
      </c>
      <c r="C31" t="s">
        <v>9</v>
      </c>
      <c r="D31" t="s">
        <v>10</v>
      </c>
      <c r="E31">
        <v>1</v>
      </c>
      <c r="F31">
        <v>4</v>
      </c>
      <c r="G31">
        <v>2</v>
      </c>
      <c r="H31">
        <v>2</v>
      </c>
      <c r="I31">
        <v>7</v>
      </c>
      <c r="J31">
        <v>7</v>
      </c>
      <c r="K31">
        <v>1</v>
      </c>
      <c r="L31">
        <v>1</v>
      </c>
      <c r="M31">
        <v>2</v>
      </c>
      <c r="N31">
        <v>6</v>
      </c>
    </row>
    <row r="32" spans="1:14" x14ac:dyDescent="0.25">
      <c r="A32" t="s">
        <v>39</v>
      </c>
      <c r="B32">
        <v>3</v>
      </c>
      <c r="C32" t="s">
        <v>7</v>
      </c>
      <c r="D32" t="s">
        <v>14</v>
      </c>
      <c r="E32">
        <v>2</v>
      </c>
      <c r="F32">
        <v>2</v>
      </c>
      <c r="G32">
        <v>2</v>
      </c>
      <c r="H32">
        <v>5</v>
      </c>
      <c r="I32">
        <v>5</v>
      </c>
      <c r="J32">
        <v>4</v>
      </c>
      <c r="K32">
        <v>5</v>
      </c>
      <c r="L32">
        <v>4</v>
      </c>
      <c r="M32">
        <v>4</v>
      </c>
      <c r="N32">
        <v>5</v>
      </c>
    </row>
    <row r="33" spans="1:14" x14ac:dyDescent="0.25">
      <c r="A33" t="s">
        <v>40</v>
      </c>
      <c r="B33">
        <v>3</v>
      </c>
      <c r="C33" t="s">
        <v>4</v>
      </c>
      <c r="D33" t="s">
        <v>5</v>
      </c>
      <c r="E33">
        <v>2</v>
      </c>
      <c r="F33">
        <v>6</v>
      </c>
      <c r="G33">
        <v>2</v>
      </c>
      <c r="H33">
        <v>2</v>
      </c>
      <c r="I33">
        <v>2</v>
      </c>
      <c r="J33">
        <v>6</v>
      </c>
      <c r="K33">
        <v>6</v>
      </c>
      <c r="L33">
        <v>6</v>
      </c>
      <c r="M33">
        <v>2</v>
      </c>
      <c r="N33">
        <v>6</v>
      </c>
    </row>
    <row r="34" spans="1:14" x14ac:dyDescent="0.25">
      <c r="A34" t="s">
        <v>41</v>
      </c>
      <c r="B34">
        <v>3</v>
      </c>
      <c r="C34" t="s">
        <v>9</v>
      </c>
      <c r="D34" t="s">
        <v>14</v>
      </c>
      <c r="E34">
        <v>2</v>
      </c>
      <c r="F34">
        <v>3</v>
      </c>
      <c r="G34">
        <v>4</v>
      </c>
      <c r="H34">
        <v>4</v>
      </c>
      <c r="I34">
        <v>6</v>
      </c>
      <c r="J34">
        <v>4</v>
      </c>
      <c r="K34">
        <v>3</v>
      </c>
      <c r="L34">
        <v>3</v>
      </c>
      <c r="M34">
        <v>4</v>
      </c>
      <c r="N34">
        <v>6</v>
      </c>
    </row>
    <row r="35" spans="1:14" x14ac:dyDescent="0.25">
      <c r="A35" t="s">
        <v>42</v>
      </c>
      <c r="B35">
        <v>3</v>
      </c>
      <c r="C35" t="s">
        <v>9</v>
      </c>
      <c r="D35" t="s">
        <v>10</v>
      </c>
      <c r="E35">
        <v>3</v>
      </c>
      <c r="F35">
        <v>4</v>
      </c>
      <c r="G35">
        <v>3</v>
      </c>
      <c r="H35">
        <v>3</v>
      </c>
      <c r="I35">
        <v>6</v>
      </c>
      <c r="J35">
        <v>5</v>
      </c>
      <c r="K35">
        <v>5</v>
      </c>
      <c r="L35">
        <v>4</v>
      </c>
      <c r="M35">
        <v>4</v>
      </c>
      <c r="N35">
        <v>6</v>
      </c>
    </row>
    <row r="36" spans="1:14" x14ac:dyDescent="0.25">
      <c r="A36" t="s">
        <v>43</v>
      </c>
      <c r="B36">
        <v>3</v>
      </c>
      <c r="C36" t="s">
        <v>4</v>
      </c>
      <c r="D36" t="s">
        <v>10</v>
      </c>
      <c r="E36">
        <v>2</v>
      </c>
      <c r="F36">
        <v>6</v>
      </c>
      <c r="G36">
        <v>2</v>
      </c>
      <c r="H36">
        <v>2</v>
      </c>
      <c r="I36">
        <v>2</v>
      </c>
      <c r="J36">
        <v>6</v>
      </c>
      <c r="K36">
        <v>6</v>
      </c>
      <c r="L36">
        <v>6</v>
      </c>
      <c r="M36">
        <v>2</v>
      </c>
      <c r="N36">
        <v>6</v>
      </c>
    </row>
    <row r="37" spans="1:14" x14ac:dyDescent="0.25">
      <c r="A37" t="s">
        <v>44</v>
      </c>
      <c r="B37">
        <v>3</v>
      </c>
      <c r="C37" t="s">
        <v>7</v>
      </c>
      <c r="D37" t="s">
        <v>10</v>
      </c>
      <c r="E37">
        <v>6</v>
      </c>
      <c r="F37">
        <v>2</v>
      </c>
      <c r="G37">
        <v>6</v>
      </c>
      <c r="H37">
        <v>5</v>
      </c>
      <c r="I37">
        <v>6</v>
      </c>
      <c r="J37">
        <v>4</v>
      </c>
      <c r="K37">
        <v>4</v>
      </c>
      <c r="L37">
        <v>4</v>
      </c>
      <c r="M37">
        <v>5</v>
      </c>
      <c r="N37">
        <v>3</v>
      </c>
    </row>
    <row r="38" spans="1:14" x14ac:dyDescent="0.25">
      <c r="A38" t="s">
        <v>45</v>
      </c>
      <c r="B38">
        <v>5</v>
      </c>
      <c r="C38" t="s">
        <v>7</v>
      </c>
      <c r="D38" t="s">
        <v>14</v>
      </c>
      <c r="E38">
        <v>6</v>
      </c>
      <c r="F38">
        <v>2</v>
      </c>
      <c r="G38">
        <v>7</v>
      </c>
      <c r="H38">
        <v>7</v>
      </c>
      <c r="I38">
        <v>6</v>
      </c>
      <c r="J38">
        <v>6</v>
      </c>
      <c r="K38">
        <v>6</v>
      </c>
      <c r="L38">
        <v>1</v>
      </c>
      <c r="M38">
        <v>7</v>
      </c>
      <c r="N38">
        <v>1</v>
      </c>
    </row>
    <row r="39" spans="1:14" x14ac:dyDescent="0.25">
      <c r="A39" t="s">
        <v>46</v>
      </c>
      <c r="B39">
        <v>5</v>
      </c>
      <c r="C39" t="s">
        <v>9</v>
      </c>
      <c r="D39" t="s">
        <v>14</v>
      </c>
      <c r="E39">
        <v>1</v>
      </c>
      <c r="F39">
        <v>4</v>
      </c>
      <c r="G39">
        <v>1</v>
      </c>
      <c r="H39">
        <v>4</v>
      </c>
      <c r="I39">
        <v>5</v>
      </c>
      <c r="J39">
        <v>4</v>
      </c>
      <c r="K39">
        <v>1</v>
      </c>
      <c r="L39">
        <v>1</v>
      </c>
      <c r="M39">
        <v>2</v>
      </c>
      <c r="N39">
        <v>7</v>
      </c>
    </row>
    <row r="40" spans="1:14" x14ac:dyDescent="0.25">
      <c r="A40" t="s">
        <v>47</v>
      </c>
      <c r="B40">
        <v>5</v>
      </c>
      <c r="C40" t="s">
        <v>4</v>
      </c>
      <c r="D40" t="s">
        <v>14</v>
      </c>
      <c r="E40">
        <v>2</v>
      </c>
      <c r="F40">
        <v>5</v>
      </c>
      <c r="G40">
        <v>2</v>
      </c>
      <c r="H40">
        <v>3</v>
      </c>
      <c r="I40">
        <v>1</v>
      </c>
      <c r="J40">
        <v>6</v>
      </c>
      <c r="K40">
        <v>5</v>
      </c>
      <c r="L40">
        <v>6</v>
      </c>
      <c r="M40">
        <v>2</v>
      </c>
      <c r="N40">
        <v>7</v>
      </c>
    </row>
    <row r="41" spans="1:14" x14ac:dyDescent="0.25">
      <c r="A41" t="s">
        <v>48</v>
      </c>
      <c r="B41">
        <v>5</v>
      </c>
      <c r="C41" t="s">
        <v>4</v>
      </c>
      <c r="D41" t="s">
        <v>10</v>
      </c>
      <c r="E41">
        <v>3</v>
      </c>
      <c r="F41">
        <v>3</v>
      </c>
      <c r="G41">
        <v>3</v>
      </c>
      <c r="H41">
        <v>3</v>
      </c>
      <c r="I41">
        <v>2</v>
      </c>
      <c r="J41">
        <v>5</v>
      </c>
      <c r="K41">
        <v>6</v>
      </c>
      <c r="L41">
        <v>7</v>
      </c>
      <c r="M41">
        <v>2</v>
      </c>
      <c r="N41">
        <v>5</v>
      </c>
    </row>
    <row r="42" spans="1:14" x14ac:dyDescent="0.25">
      <c r="A42" t="s">
        <v>49</v>
      </c>
      <c r="B42">
        <v>5</v>
      </c>
      <c r="C42" t="s">
        <v>9</v>
      </c>
      <c r="D42" t="s">
        <v>5</v>
      </c>
      <c r="E42">
        <v>7</v>
      </c>
      <c r="F42">
        <v>4</v>
      </c>
      <c r="G42">
        <v>7</v>
      </c>
      <c r="H42">
        <v>3</v>
      </c>
      <c r="I42">
        <v>5</v>
      </c>
      <c r="J42">
        <v>5</v>
      </c>
      <c r="K42">
        <v>5</v>
      </c>
      <c r="L42">
        <v>6</v>
      </c>
      <c r="M42">
        <v>5</v>
      </c>
      <c r="N42">
        <v>1</v>
      </c>
    </row>
    <row r="43" spans="1:14" x14ac:dyDescent="0.25">
      <c r="A43" t="s">
        <v>50</v>
      </c>
      <c r="B43">
        <v>5</v>
      </c>
      <c r="C43" t="s">
        <v>7</v>
      </c>
      <c r="D43" t="s">
        <v>10</v>
      </c>
      <c r="E43">
        <v>3</v>
      </c>
      <c r="F43">
        <v>2</v>
      </c>
      <c r="G43">
        <v>6</v>
      </c>
      <c r="H43">
        <v>4</v>
      </c>
      <c r="I43">
        <v>5</v>
      </c>
      <c r="J43">
        <v>5</v>
      </c>
      <c r="K43">
        <v>6</v>
      </c>
      <c r="L43">
        <v>3</v>
      </c>
      <c r="M43">
        <v>7</v>
      </c>
      <c r="N43">
        <v>4</v>
      </c>
    </row>
    <row r="44" spans="1:14" x14ac:dyDescent="0.25">
      <c r="A44" t="s">
        <v>51</v>
      </c>
      <c r="B44">
        <v>5</v>
      </c>
      <c r="C44" t="s">
        <v>7</v>
      </c>
      <c r="D44" t="s">
        <v>5</v>
      </c>
      <c r="E44">
        <v>6</v>
      </c>
      <c r="F44">
        <v>2</v>
      </c>
      <c r="G44">
        <v>7</v>
      </c>
      <c r="H44">
        <v>6</v>
      </c>
      <c r="I44">
        <v>5</v>
      </c>
      <c r="J44">
        <v>5</v>
      </c>
      <c r="K44">
        <v>5</v>
      </c>
      <c r="L44">
        <v>3</v>
      </c>
      <c r="M44">
        <v>7</v>
      </c>
      <c r="N44">
        <v>1</v>
      </c>
    </row>
    <row r="45" spans="1:14" x14ac:dyDescent="0.25">
      <c r="A45" t="s">
        <v>52</v>
      </c>
      <c r="B45">
        <v>5</v>
      </c>
      <c r="C45" t="s">
        <v>9</v>
      </c>
      <c r="D45" t="s">
        <v>10</v>
      </c>
      <c r="E45">
        <v>1</v>
      </c>
      <c r="F45">
        <v>4</v>
      </c>
      <c r="G45">
        <v>1</v>
      </c>
      <c r="H45">
        <v>3</v>
      </c>
      <c r="I45">
        <v>5</v>
      </c>
      <c r="J45">
        <v>6</v>
      </c>
      <c r="K45">
        <v>1</v>
      </c>
      <c r="L45">
        <v>1</v>
      </c>
      <c r="M45">
        <v>3</v>
      </c>
      <c r="N45">
        <v>7</v>
      </c>
    </row>
    <row r="46" spans="1:14" x14ac:dyDescent="0.25">
      <c r="A46" t="s">
        <v>53</v>
      </c>
      <c r="B46">
        <v>5</v>
      </c>
      <c r="C46" t="s">
        <v>4</v>
      </c>
      <c r="D46" t="s">
        <v>5</v>
      </c>
      <c r="E46">
        <v>2</v>
      </c>
      <c r="F46">
        <v>6</v>
      </c>
      <c r="G46">
        <v>2</v>
      </c>
      <c r="H46">
        <v>2</v>
      </c>
      <c r="I46">
        <v>2</v>
      </c>
      <c r="J46">
        <v>6</v>
      </c>
      <c r="K46">
        <v>5</v>
      </c>
      <c r="L46">
        <v>6</v>
      </c>
      <c r="M46">
        <v>2</v>
      </c>
      <c r="N46">
        <v>6</v>
      </c>
    </row>
    <row r="47" spans="1:14" x14ac:dyDescent="0.25">
      <c r="A47" t="s">
        <v>54</v>
      </c>
      <c r="B47">
        <v>6</v>
      </c>
      <c r="C47" t="s">
        <v>9</v>
      </c>
      <c r="D47" t="s">
        <v>14</v>
      </c>
      <c r="E47">
        <v>2</v>
      </c>
      <c r="F47">
        <v>4</v>
      </c>
      <c r="G47">
        <v>5</v>
      </c>
      <c r="H47">
        <v>5</v>
      </c>
      <c r="I47">
        <v>4</v>
      </c>
      <c r="J47">
        <v>5</v>
      </c>
      <c r="K47">
        <v>2</v>
      </c>
      <c r="L47">
        <v>2</v>
      </c>
      <c r="M47">
        <v>5</v>
      </c>
      <c r="N47">
        <v>3</v>
      </c>
    </row>
    <row r="48" spans="1:14" x14ac:dyDescent="0.25">
      <c r="A48" t="s">
        <v>55</v>
      </c>
      <c r="B48">
        <v>6</v>
      </c>
      <c r="C48" t="s">
        <v>4</v>
      </c>
      <c r="D48" t="s">
        <v>10</v>
      </c>
      <c r="E48">
        <v>1</v>
      </c>
      <c r="F48">
        <v>5</v>
      </c>
      <c r="G48">
        <v>2</v>
      </c>
      <c r="H48">
        <v>3</v>
      </c>
      <c r="I48">
        <v>3</v>
      </c>
      <c r="J48">
        <v>3</v>
      </c>
      <c r="K48">
        <v>5</v>
      </c>
      <c r="L48">
        <v>7</v>
      </c>
      <c r="M48">
        <v>2</v>
      </c>
      <c r="N48">
        <v>6</v>
      </c>
    </row>
    <row r="49" spans="1:14" x14ac:dyDescent="0.25">
      <c r="A49" t="s">
        <v>56</v>
      </c>
      <c r="B49">
        <v>6</v>
      </c>
      <c r="C49" t="s">
        <v>7</v>
      </c>
      <c r="D49" t="s">
        <v>14</v>
      </c>
      <c r="E49">
        <v>3</v>
      </c>
      <c r="F49">
        <v>3</v>
      </c>
      <c r="G49">
        <v>4</v>
      </c>
      <c r="H49">
        <v>5</v>
      </c>
      <c r="I49">
        <v>6</v>
      </c>
      <c r="J49">
        <v>5</v>
      </c>
      <c r="K49">
        <v>5</v>
      </c>
      <c r="L49">
        <v>4</v>
      </c>
      <c r="M49">
        <v>5</v>
      </c>
      <c r="N49">
        <v>6</v>
      </c>
    </row>
    <row r="50" spans="1:14" x14ac:dyDescent="0.25">
      <c r="A50" t="s">
        <v>57</v>
      </c>
      <c r="B50">
        <v>6</v>
      </c>
      <c r="C50" t="s">
        <v>7</v>
      </c>
      <c r="D50" t="s">
        <v>10</v>
      </c>
      <c r="E50">
        <v>3</v>
      </c>
      <c r="F50">
        <v>4</v>
      </c>
      <c r="G50">
        <v>3</v>
      </c>
      <c r="H50">
        <v>4</v>
      </c>
      <c r="I50">
        <v>5</v>
      </c>
      <c r="J50">
        <v>5</v>
      </c>
      <c r="K50">
        <v>5</v>
      </c>
      <c r="L50">
        <v>5</v>
      </c>
      <c r="M50">
        <v>4</v>
      </c>
      <c r="N50">
        <v>5</v>
      </c>
    </row>
    <row r="51" spans="1:14" x14ac:dyDescent="0.25">
      <c r="A51" t="s">
        <v>58</v>
      </c>
      <c r="B51">
        <v>6</v>
      </c>
      <c r="C51" t="s">
        <v>4</v>
      </c>
      <c r="D51" t="s">
        <v>14</v>
      </c>
      <c r="E51">
        <v>3</v>
      </c>
      <c r="F51">
        <v>6</v>
      </c>
      <c r="G51">
        <v>3</v>
      </c>
      <c r="H51">
        <v>3</v>
      </c>
      <c r="I51">
        <v>3</v>
      </c>
      <c r="J51">
        <v>4</v>
      </c>
      <c r="K51">
        <v>3</v>
      </c>
      <c r="L51">
        <v>7</v>
      </c>
      <c r="M51">
        <v>2</v>
      </c>
      <c r="N51">
        <v>6</v>
      </c>
    </row>
    <row r="52" spans="1:14" x14ac:dyDescent="0.25">
      <c r="A52" t="s">
        <v>59</v>
      </c>
      <c r="B52">
        <v>6</v>
      </c>
      <c r="C52" t="s">
        <v>9</v>
      </c>
      <c r="D52" t="s">
        <v>10</v>
      </c>
      <c r="E52">
        <v>6</v>
      </c>
      <c r="F52">
        <v>4</v>
      </c>
      <c r="G52">
        <v>5</v>
      </c>
      <c r="H52">
        <v>5</v>
      </c>
      <c r="I52">
        <v>6</v>
      </c>
      <c r="J52">
        <v>5</v>
      </c>
      <c r="K52">
        <v>4</v>
      </c>
      <c r="L52">
        <v>2</v>
      </c>
      <c r="M52">
        <v>5</v>
      </c>
      <c r="N52">
        <v>4</v>
      </c>
    </row>
    <row r="53" spans="1:14" x14ac:dyDescent="0.25">
      <c r="A53" t="s">
        <v>60</v>
      </c>
      <c r="B53">
        <v>6</v>
      </c>
      <c r="C53" t="s">
        <v>9</v>
      </c>
      <c r="D53" t="s">
        <v>5</v>
      </c>
      <c r="E53">
        <v>4</v>
      </c>
      <c r="F53">
        <v>3</v>
      </c>
      <c r="G53">
        <v>5</v>
      </c>
      <c r="H53">
        <v>5</v>
      </c>
      <c r="I53">
        <v>6</v>
      </c>
      <c r="J53">
        <v>5</v>
      </c>
      <c r="K53">
        <v>4</v>
      </c>
      <c r="L53">
        <v>3</v>
      </c>
      <c r="M53">
        <v>5</v>
      </c>
      <c r="N53">
        <v>5</v>
      </c>
    </row>
    <row r="54" spans="1:14" x14ac:dyDescent="0.25">
      <c r="A54" t="s">
        <v>61</v>
      </c>
      <c r="B54">
        <v>6</v>
      </c>
      <c r="C54" t="s">
        <v>4</v>
      </c>
      <c r="D54" t="s">
        <v>5</v>
      </c>
      <c r="E54">
        <v>2</v>
      </c>
      <c r="F54">
        <v>6</v>
      </c>
      <c r="G54">
        <v>2</v>
      </c>
      <c r="H54">
        <v>2</v>
      </c>
      <c r="I54">
        <v>3</v>
      </c>
      <c r="J54">
        <v>4</v>
      </c>
      <c r="K54">
        <v>3</v>
      </c>
      <c r="L54">
        <v>6</v>
      </c>
      <c r="M54">
        <v>2</v>
      </c>
      <c r="N54">
        <v>6</v>
      </c>
    </row>
    <row r="55" spans="1:14" x14ac:dyDescent="0.25">
      <c r="A55" t="s">
        <v>62</v>
      </c>
      <c r="B55">
        <v>6</v>
      </c>
      <c r="C55" t="s">
        <v>7</v>
      </c>
      <c r="D55" t="s">
        <v>5</v>
      </c>
      <c r="E55">
        <v>2</v>
      </c>
      <c r="F55">
        <v>5</v>
      </c>
      <c r="G55">
        <v>2</v>
      </c>
      <c r="H55">
        <v>2</v>
      </c>
      <c r="I55">
        <v>5</v>
      </c>
      <c r="J55">
        <v>5</v>
      </c>
      <c r="K55">
        <v>2</v>
      </c>
      <c r="L55">
        <v>6</v>
      </c>
      <c r="M55">
        <v>2</v>
      </c>
      <c r="N55">
        <v>6</v>
      </c>
    </row>
    <row r="56" spans="1:14" x14ac:dyDescent="0.25">
      <c r="A56" t="s">
        <v>63</v>
      </c>
      <c r="B56">
        <v>7</v>
      </c>
      <c r="C56" t="s">
        <v>4</v>
      </c>
      <c r="D56" t="s">
        <v>10</v>
      </c>
      <c r="E56">
        <v>2</v>
      </c>
      <c r="F56">
        <v>4</v>
      </c>
      <c r="G56">
        <v>3</v>
      </c>
      <c r="H56">
        <v>2</v>
      </c>
      <c r="I56">
        <v>3</v>
      </c>
      <c r="J56">
        <v>5</v>
      </c>
      <c r="K56">
        <v>5</v>
      </c>
      <c r="L56">
        <v>5</v>
      </c>
      <c r="M56">
        <v>3</v>
      </c>
      <c r="N56">
        <v>4</v>
      </c>
    </row>
    <row r="57" spans="1:14" x14ac:dyDescent="0.25">
      <c r="A57" t="s">
        <v>64</v>
      </c>
      <c r="B57">
        <v>7</v>
      </c>
      <c r="C57" t="s">
        <v>7</v>
      </c>
      <c r="D57" t="s">
        <v>10</v>
      </c>
      <c r="E57">
        <v>2</v>
      </c>
      <c r="F57">
        <v>4</v>
      </c>
      <c r="G57">
        <v>2</v>
      </c>
      <c r="H57">
        <v>3</v>
      </c>
      <c r="I57">
        <v>5</v>
      </c>
      <c r="J57">
        <v>5</v>
      </c>
      <c r="K57">
        <v>5</v>
      </c>
      <c r="L57">
        <v>5</v>
      </c>
      <c r="M57">
        <v>4</v>
      </c>
      <c r="N57">
        <v>5</v>
      </c>
    </row>
    <row r="58" spans="1:14" x14ac:dyDescent="0.25">
      <c r="A58" t="s">
        <v>65</v>
      </c>
      <c r="B58">
        <v>7</v>
      </c>
      <c r="C58" t="s">
        <v>9</v>
      </c>
      <c r="D58" t="s">
        <v>14</v>
      </c>
      <c r="E58">
        <v>2</v>
      </c>
      <c r="F58">
        <v>4</v>
      </c>
      <c r="G58">
        <v>2</v>
      </c>
      <c r="H58">
        <v>1</v>
      </c>
      <c r="I58">
        <v>6</v>
      </c>
      <c r="J58">
        <v>6</v>
      </c>
      <c r="K58">
        <v>6</v>
      </c>
      <c r="L58">
        <v>6</v>
      </c>
      <c r="M58">
        <v>2</v>
      </c>
      <c r="N58">
        <v>6</v>
      </c>
    </row>
    <row r="59" spans="1:14" x14ac:dyDescent="0.25">
      <c r="A59" t="s">
        <v>66</v>
      </c>
      <c r="B59">
        <v>7</v>
      </c>
      <c r="C59" t="s">
        <v>9</v>
      </c>
      <c r="D59" t="s">
        <v>10</v>
      </c>
      <c r="E59">
        <v>2</v>
      </c>
      <c r="F59">
        <v>4</v>
      </c>
      <c r="G59">
        <v>3</v>
      </c>
      <c r="H59">
        <v>3</v>
      </c>
      <c r="I59">
        <v>6</v>
      </c>
      <c r="J59">
        <v>6</v>
      </c>
      <c r="K59">
        <v>3</v>
      </c>
      <c r="L59">
        <v>5</v>
      </c>
      <c r="M59">
        <v>4</v>
      </c>
      <c r="N59">
        <v>5</v>
      </c>
    </row>
    <row r="60" spans="1:14" x14ac:dyDescent="0.25">
      <c r="A60" t="s">
        <v>67</v>
      </c>
      <c r="B60">
        <v>7</v>
      </c>
      <c r="C60" t="s">
        <v>7</v>
      </c>
      <c r="D60" t="s">
        <v>14</v>
      </c>
      <c r="E60">
        <v>2</v>
      </c>
      <c r="F60">
        <v>5</v>
      </c>
      <c r="G60">
        <v>2</v>
      </c>
      <c r="H60">
        <v>2</v>
      </c>
      <c r="I60">
        <v>3</v>
      </c>
      <c r="J60">
        <v>5</v>
      </c>
      <c r="K60">
        <v>4</v>
      </c>
      <c r="L60">
        <v>5</v>
      </c>
      <c r="M60">
        <v>3</v>
      </c>
      <c r="N60">
        <v>6</v>
      </c>
    </row>
    <row r="61" spans="1:14" x14ac:dyDescent="0.25">
      <c r="A61" t="s">
        <v>68</v>
      </c>
      <c r="B61">
        <v>7</v>
      </c>
      <c r="C61" t="s">
        <v>4</v>
      </c>
      <c r="D61" t="s">
        <v>5</v>
      </c>
      <c r="E61">
        <v>2</v>
      </c>
      <c r="F61">
        <v>5</v>
      </c>
      <c r="G61">
        <v>3</v>
      </c>
      <c r="H61">
        <v>3</v>
      </c>
      <c r="I61">
        <v>3</v>
      </c>
      <c r="J61">
        <v>5</v>
      </c>
      <c r="K61">
        <v>4</v>
      </c>
      <c r="L61">
        <v>5</v>
      </c>
      <c r="M61">
        <v>3</v>
      </c>
      <c r="N61">
        <v>5</v>
      </c>
    </row>
    <row r="62" spans="1:14" x14ac:dyDescent="0.25">
      <c r="A62" t="s">
        <v>69</v>
      </c>
      <c r="B62">
        <v>7</v>
      </c>
      <c r="C62" t="s">
        <v>4</v>
      </c>
      <c r="D62" t="s">
        <v>14</v>
      </c>
      <c r="E62">
        <v>4</v>
      </c>
      <c r="F62">
        <v>4</v>
      </c>
      <c r="G62">
        <v>3</v>
      </c>
      <c r="H62">
        <v>4</v>
      </c>
      <c r="I62">
        <v>4</v>
      </c>
      <c r="J62">
        <v>6</v>
      </c>
      <c r="K62">
        <v>5</v>
      </c>
      <c r="L62">
        <v>5</v>
      </c>
      <c r="M62">
        <v>3</v>
      </c>
      <c r="N62">
        <v>6</v>
      </c>
    </row>
    <row r="63" spans="1:14" x14ac:dyDescent="0.25">
      <c r="A63" t="s">
        <v>70</v>
      </c>
      <c r="B63">
        <v>7</v>
      </c>
      <c r="C63" t="s">
        <v>7</v>
      </c>
      <c r="D63" t="s">
        <v>5</v>
      </c>
      <c r="E63">
        <v>2</v>
      </c>
      <c r="F63">
        <v>5</v>
      </c>
      <c r="G63">
        <v>3</v>
      </c>
      <c r="H63">
        <v>3</v>
      </c>
      <c r="I63">
        <v>5</v>
      </c>
      <c r="J63">
        <v>5</v>
      </c>
      <c r="K63">
        <v>5</v>
      </c>
      <c r="L63">
        <v>5</v>
      </c>
      <c r="M63">
        <v>3</v>
      </c>
      <c r="N63">
        <v>6</v>
      </c>
    </row>
    <row r="64" spans="1:14" x14ac:dyDescent="0.25">
      <c r="A64" t="s">
        <v>71</v>
      </c>
      <c r="B64">
        <v>7</v>
      </c>
      <c r="C64" t="s">
        <v>9</v>
      </c>
      <c r="D64" t="s">
        <v>5</v>
      </c>
      <c r="E64">
        <v>2</v>
      </c>
      <c r="F64">
        <v>4</v>
      </c>
      <c r="G64">
        <v>2</v>
      </c>
      <c r="H64">
        <v>2</v>
      </c>
      <c r="I64">
        <v>3</v>
      </c>
      <c r="J64">
        <v>6</v>
      </c>
      <c r="K64">
        <v>3</v>
      </c>
      <c r="L64">
        <v>5</v>
      </c>
      <c r="M64">
        <v>2</v>
      </c>
      <c r="N64">
        <v>6</v>
      </c>
    </row>
    <row r="65" spans="1:14" x14ac:dyDescent="0.25">
      <c r="A65" t="s">
        <v>72</v>
      </c>
      <c r="B65">
        <v>8</v>
      </c>
      <c r="C65" t="s">
        <v>7</v>
      </c>
      <c r="D65" t="s">
        <v>10</v>
      </c>
      <c r="E65">
        <v>2</v>
      </c>
      <c r="F65">
        <v>4</v>
      </c>
      <c r="G65">
        <v>3</v>
      </c>
      <c r="H65">
        <v>3</v>
      </c>
      <c r="I65">
        <v>5</v>
      </c>
      <c r="J65">
        <v>5</v>
      </c>
      <c r="K65">
        <v>5</v>
      </c>
      <c r="L65">
        <v>5</v>
      </c>
      <c r="M65">
        <v>3</v>
      </c>
      <c r="N65">
        <v>6</v>
      </c>
    </row>
    <row r="66" spans="1:14" x14ac:dyDescent="0.25">
      <c r="A66" t="s">
        <v>73</v>
      </c>
      <c r="B66">
        <v>8</v>
      </c>
      <c r="C66" t="s">
        <v>9</v>
      </c>
      <c r="D66" t="s">
        <v>10</v>
      </c>
      <c r="E66">
        <v>2</v>
      </c>
      <c r="F66">
        <v>4</v>
      </c>
      <c r="G66">
        <v>2</v>
      </c>
      <c r="H66">
        <v>3</v>
      </c>
      <c r="I66">
        <v>5</v>
      </c>
      <c r="J66">
        <v>5</v>
      </c>
      <c r="K66">
        <v>3</v>
      </c>
      <c r="L66">
        <v>3</v>
      </c>
      <c r="M66">
        <v>6</v>
      </c>
      <c r="N66">
        <v>4</v>
      </c>
    </row>
    <row r="67" spans="1:14" x14ac:dyDescent="0.25">
      <c r="A67" t="s">
        <v>74</v>
      </c>
      <c r="B67">
        <v>8</v>
      </c>
      <c r="C67" t="s">
        <v>4</v>
      </c>
      <c r="D67" t="s">
        <v>10</v>
      </c>
      <c r="E67">
        <v>2</v>
      </c>
      <c r="F67">
        <v>6</v>
      </c>
      <c r="G67">
        <v>2</v>
      </c>
      <c r="H67">
        <v>2</v>
      </c>
      <c r="I67">
        <v>2</v>
      </c>
      <c r="J67">
        <v>5</v>
      </c>
      <c r="K67">
        <v>3</v>
      </c>
      <c r="L67">
        <v>5</v>
      </c>
      <c r="M67">
        <v>6</v>
      </c>
      <c r="N67">
        <v>6</v>
      </c>
    </row>
    <row r="68" spans="1:14" x14ac:dyDescent="0.25">
      <c r="A68" t="s">
        <v>75</v>
      </c>
      <c r="B68">
        <v>8</v>
      </c>
      <c r="C68" t="s">
        <v>4</v>
      </c>
      <c r="D68" t="s">
        <v>5</v>
      </c>
      <c r="E68">
        <v>2</v>
      </c>
      <c r="F68">
        <v>6</v>
      </c>
      <c r="G68">
        <v>1</v>
      </c>
      <c r="H68">
        <v>2</v>
      </c>
      <c r="I68">
        <v>1</v>
      </c>
      <c r="J68">
        <v>5</v>
      </c>
      <c r="K68">
        <v>3</v>
      </c>
      <c r="L68">
        <v>5</v>
      </c>
      <c r="M68">
        <v>2</v>
      </c>
      <c r="N68">
        <v>5</v>
      </c>
    </row>
    <row r="69" spans="1:14" x14ac:dyDescent="0.25">
      <c r="A69" t="s">
        <v>76</v>
      </c>
      <c r="B69">
        <v>8</v>
      </c>
      <c r="C69" t="s">
        <v>9</v>
      </c>
      <c r="D69" t="s">
        <v>14</v>
      </c>
      <c r="E69">
        <v>1</v>
      </c>
      <c r="F69">
        <v>5</v>
      </c>
      <c r="G69">
        <v>1</v>
      </c>
      <c r="H69">
        <v>2</v>
      </c>
      <c r="I69">
        <v>4</v>
      </c>
      <c r="J69">
        <v>5</v>
      </c>
      <c r="K69">
        <v>3</v>
      </c>
      <c r="L69">
        <v>5</v>
      </c>
      <c r="M69">
        <v>2</v>
      </c>
      <c r="N69">
        <v>7</v>
      </c>
    </row>
    <row r="70" spans="1:14" x14ac:dyDescent="0.25">
      <c r="A70" t="s">
        <v>77</v>
      </c>
      <c r="B70">
        <v>8</v>
      </c>
      <c r="C70" t="s">
        <v>7</v>
      </c>
      <c r="D70" t="s">
        <v>5</v>
      </c>
      <c r="E70">
        <v>2</v>
      </c>
      <c r="F70">
        <v>6</v>
      </c>
      <c r="G70">
        <v>2</v>
      </c>
      <c r="H70">
        <v>3</v>
      </c>
      <c r="I70">
        <v>5</v>
      </c>
      <c r="J70">
        <v>5</v>
      </c>
      <c r="K70">
        <v>4</v>
      </c>
      <c r="L70">
        <v>4</v>
      </c>
      <c r="M70">
        <v>3</v>
      </c>
      <c r="N70">
        <v>5</v>
      </c>
    </row>
    <row r="71" spans="1:14" x14ac:dyDescent="0.25">
      <c r="A71" t="s">
        <v>78</v>
      </c>
      <c r="B71">
        <v>8</v>
      </c>
      <c r="C71" t="s">
        <v>7</v>
      </c>
      <c r="D71" t="s">
        <v>14</v>
      </c>
      <c r="E71">
        <v>2</v>
      </c>
      <c r="F71">
        <v>5</v>
      </c>
      <c r="G71">
        <v>2</v>
      </c>
      <c r="H71">
        <v>2</v>
      </c>
      <c r="I71">
        <v>4</v>
      </c>
      <c r="J71">
        <v>5</v>
      </c>
      <c r="K71">
        <v>4</v>
      </c>
      <c r="L71">
        <v>4</v>
      </c>
      <c r="M71">
        <v>2</v>
      </c>
      <c r="N71">
        <v>5</v>
      </c>
    </row>
    <row r="72" spans="1:14" x14ac:dyDescent="0.25">
      <c r="A72" t="s">
        <v>79</v>
      </c>
      <c r="B72">
        <v>8</v>
      </c>
      <c r="C72" t="s">
        <v>9</v>
      </c>
      <c r="D72" t="s">
        <v>5</v>
      </c>
      <c r="E72">
        <v>1</v>
      </c>
      <c r="F72">
        <v>4</v>
      </c>
      <c r="G72">
        <v>1</v>
      </c>
      <c r="H72">
        <v>2</v>
      </c>
      <c r="I72">
        <v>4</v>
      </c>
      <c r="J72">
        <v>5</v>
      </c>
      <c r="K72">
        <v>3</v>
      </c>
      <c r="L72">
        <v>4</v>
      </c>
      <c r="M72">
        <v>1</v>
      </c>
      <c r="N72">
        <v>6</v>
      </c>
    </row>
    <row r="73" spans="1:14" x14ac:dyDescent="0.25">
      <c r="A73" t="s">
        <v>80</v>
      </c>
      <c r="B73">
        <v>8</v>
      </c>
      <c r="C73" t="s">
        <v>4</v>
      </c>
      <c r="D73" t="s">
        <v>14</v>
      </c>
      <c r="E73">
        <v>3</v>
      </c>
      <c r="F73">
        <v>6</v>
      </c>
      <c r="G73">
        <v>2</v>
      </c>
      <c r="H73">
        <v>1</v>
      </c>
      <c r="I73">
        <v>2</v>
      </c>
      <c r="J73">
        <v>5</v>
      </c>
      <c r="K73">
        <v>2</v>
      </c>
      <c r="L73">
        <v>5</v>
      </c>
      <c r="M73">
        <v>2</v>
      </c>
      <c r="N73">
        <v>5</v>
      </c>
    </row>
    <row r="74" spans="1:14" x14ac:dyDescent="0.25">
      <c r="A74" t="s">
        <v>81</v>
      </c>
      <c r="B74">
        <v>9</v>
      </c>
      <c r="C74" t="s">
        <v>9</v>
      </c>
      <c r="D74" t="s">
        <v>10</v>
      </c>
      <c r="E74">
        <v>6</v>
      </c>
      <c r="F74">
        <v>6</v>
      </c>
      <c r="G74">
        <v>2</v>
      </c>
      <c r="H74">
        <v>2</v>
      </c>
      <c r="I74">
        <v>2</v>
      </c>
      <c r="J74">
        <v>5</v>
      </c>
      <c r="K74">
        <v>2</v>
      </c>
      <c r="L74">
        <v>6</v>
      </c>
      <c r="M74">
        <v>2</v>
      </c>
      <c r="N74">
        <v>4</v>
      </c>
    </row>
    <row r="75" spans="1:14" x14ac:dyDescent="0.25">
      <c r="A75" t="s">
        <v>82</v>
      </c>
      <c r="B75">
        <v>9</v>
      </c>
      <c r="C75" t="s">
        <v>4</v>
      </c>
      <c r="D75" t="s">
        <v>5</v>
      </c>
      <c r="E75">
        <v>2</v>
      </c>
      <c r="F75">
        <v>6</v>
      </c>
      <c r="G75">
        <v>2</v>
      </c>
      <c r="H75">
        <v>2</v>
      </c>
      <c r="I75">
        <v>1</v>
      </c>
      <c r="J75">
        <v>6</v>
      </c>
      <c r="K75">
        <v>2</v>
      </c>
      <c r="L75">
        <v>6</v>
      </c>
      <c r="M75">
        <v>2</v>
      </c>
      <c r="N75">
        <v>4</v>
      </c>
    </row>
    <row r="76" spans="1:14" x14ac:dyDescent="0.25">
      <c r="A76" t="s">
        <v>83</v>
      </c>
      <c r="B76">
        <v>9</v>
      </c>
      <c r="C76" t="s">
        <v>7</v>
      </c>
      <c r="D76" t="s">
        <v>10</v>
      </c>
      <c r="E76">
        <v>3</v>
      </c>
      <c r="F76">
        <v>3</v>
      </c>
      <c r="G76">
        <v>5</v>
      </c>
      <c r="H76">
        <v>4</v>
      </c>
      <c r="I76">
        <v>7</v>
      </c>
      <c r="J76">
        <v>4</v>
      </c>
      <c r="K76">
        <v>6</v>
      </c>
      <c r="L76">
        <v>4</v>
      </c>
      <c r="M76">
        <v>7</v>
      </c>
      <c r="N76">
        <v>5</v>
      </c>
    </row>
    <row r="77" spans="1:14" x14ac:dyDescent="0.25">
      <c r="A77" t="s">
        <v>84</v>
      </c>
      <c r="B77">
        <v>9</v>
      </c>
      <c r="C77" t="s">
        <v>7</v>
      </c>
      <c r="D77" t="s">
        <v>5</v>
      </c>
      <c r="E77">
        <v>3</v>
      </c>
      <c r="F77">
        <v>4</v>
      </c>
      <c r="G77">
        <v>5</v>
      </c>
      <c r="H77">
        <v>4</v>
      </c>
      <c r="I77">
        <v>6</v>
      </c>
      <c r="J77">
        <v>3</v>
      </c>
      <c r="K77">
        <v>5</v>
      </c>
      <c r="L77">
        <v>3</v>
      </c>
      <c r="M77">
        <v>2</v>
      </c>
      <c r="N77">
        <v>6</v>
      </c>
    </row>
    <row r="78" spans="1:14" x14ac:dyDescent="0.25">
      <c r="A78" t="s">
        <v>85</v>
      </c>
      <c r="B78">
        <v>9</v>
      </c>
      <c r="C78" t="s">
        <v>4</v>
      </c>
      <c r="D78" t="s">
        <v>10</v>
      </c>
      <c r="E78">
        <v>4</v>
      </c>
      <c r="F78">
        <v>6</v>
      </c>
      <c r="G78">
        <v>2</v>
      </c>
      <c r="H78">
        <v>2</v>
      </c>
      <c r="I78">
        <v>1</v>
      </c>
      <c r="J78">
        <v>6</v>
      </c>
      <c r="K78">
        <v>2</v>
      </c>
      <c r="L78">
        <v>6</v>
      </c>
      <c r="M78">
        <v>2</v>
      </c>
      <c r="N78">
        <v>6</v>
      </c>
    </row>
    <row r="79" spans="1:14" x14ac:dyDescent="0.25">
      <c r="A79" t="s">
        <v>86</v>
      </c>
      <c r="B79">
        <v>9</v>
      </c>
      <c r="C79" t="s">
        <v>9</v>
      </c>
      <c r="D79" t="s">
        <v>5</v>
      </c>
      <c r="E79">
        <v>2</v>
      </c>
      <c r="F79">
        <v>3</v>
      </c>
      <c r="G79">
        <v>3</v>
      </c>
      <c r="H79">
        <v>3</v>
      </c>
      <c r="I79">
        <v>3</v>
      </c>
      <c r="J79">
        <v>4</v>
      </c>
      <c r="K79">
        <v>3</v>
      </c>
      <c r="L79">
        <v>5</v>
      </c>
      <c r="M79">
        <v>3</v>
      </c>
      <c r="N79">
        <v>5</v>
      </c>
    </row>
    <row r="80" spans="1:14" x14ac:dyDescent="0.25">
      <c r="A80" t="s">
        <v>87</v>
      </c>
      <c r="B80">
        <v>9</v>
      </c>
      <c r="C80" t="s">
        <v>9</v>
      </c>
      <c r="D80" t="s">
        <v>14</v>
      </c>
      <c r="E80">
        <v>1</v>
      </c>
      <c r="F80">
        <v>2</v>
      </c>
      <c r="G80">
        <v>4</v>
      </c>
      <c r="H80">
        <v>4</v>
      </c>
      <c r="I80">
        <v>7</v>
      </c>
      <c r="J80">
        <v>2</v>
      </c>
      <c r="K80">
        <v>5</v>
      </c>
      <c r="L80">
        <v>4</v>
      </c>
      <c r="M80">
        <v>6</v>
      </c>
      <c r="N80">
        <v>2</v>
      </c>
    </row>
    <row r="81" spans="1:14" x14ac:dyDescent="0.25">
      <c r="A81" t="s">
        <v>88</v>
      </c>
      <c r="B81">
        <v>9</v>
      </c>
      <c r="C81" t="s">
        <v>4</v>
      </c>
      <c r="D81" t="s">
        <v>14</v>
      </c>
      <c r="E81">
        <v>3</v>
      </c>
      <c r="F81">
        <v>5</v>
      </c>
      <c r="G81">
        <v>3</v>
      </c>
      <c r="H81">
        <v>2</v>
      </c>
      <c r="I81">
        <v>1</v>
      </c>
      <c r="J81">
        <v>6</v>
      </c>
      <c r="K81">
        <v>2</v>
      </c>
      <c r="L81">
        <v>6</v>
      </c>
      <c r="M81">
        <v>2</v>
      </c>
      <c r="N81">
        <v>2</v>
      </c>
    </row>
    <row r="82" spans="1:14" x14ac:dyDescent="0.25">
      <c r="A82" t="s">
        <v>89</v>
      </c>
      <c r="B82">
        <v>9</v>
      </c>
      <c r="C82" t="s">
        <v>7</v>
      </c>
      <c r="D82" t="s">
        <v>14</v>
      </c>
      <c r="E82">
        <v>4</v>
      </c>
      <c r="F82">
        <v>2</v>
      </c>
      <c r="G82">
        <v>2</v>
      </c>
      <c r="H82">
        <v>4</v>
      </c>
      <c r="I82">
        <v>7</v>
      </c>
      <c r="J82">
        <v>5</v>
      </c>
      <c r="K82">
        <v>4</v>
      </c>
      <c r="L82">
        <v>4</v>
      </c>
      <c r="M82">
        <v>2</v>
      </c>
      <c r="N82">
        <v>4</v>
      </c>
    </row>
    <row r="83" spans="1:14" x14ac:dyDescent="0.25">
      <c r="A83" t="s">
        <v>90</v>
      </c>
      <c r="B83">
        <v>10</v>
      </c>
      <c r="C83" t="s">
        <v>9</v>
      </c>
      <c r="D83" t="s">
        <v>14</v>
      </c>
      <c r="E83">
        <v>2</v>
      </c>
      <c r="F83">
        <v>4</v>
      </c>
      <c r="G83">
        <v>3</v>
      </c>
      <c r="H83">
        <v>3</v>
      </c>
      <c r="I83">
        <v>4</v>
      </c>
      <c r="J83">
        <v>4</v>
      </c>
      <c r="K83">
        <v>4</v>
      </c>
      <c r="L83">
        <v>5</v>
      </c>
      <c r="M83">
        <v>3</v>
      </c>
      <c r="N83">
        <v>4</v>
      </c>
    </row>
    <row r="84" spans="1:14" x14ac:dyDescent="0.25">
      <c r="A84" t="s">
        <v>91</v>
      </c>
      <c r="B84">
        <v>10</v>
      </c>
      <c r="C84" t="s">
        <v>7</v>
      </c>
      <c r="D84" t="s">
        <v>14</v>
      </c>
      <c r="E84">
        <v>2</v>
      </c>
      <c r="F84">
        <v>5</v>
      </c>
      <c r="G84">
        <v>4</v>
      </c>
      <c r="H84">
        <v>3</v>
      </c>
      <c r="I84">
        <v>6</v>
      </c>
      <c r="J84">
        <v>6</v>
      </c>
      <c r="K84">
        <v>5</v>
      </c>
      <c r="L84">
        <v>4</v>
      </c>
      <c r="M84">
        <v>3</v>
      </c>
      <c r="N84">
        <v>3</v>
      </c>
    </row>
    <row r="85" spans="1:14" x14ac:dyDescent="0.25">
      <c r="A85" t="s">
        <v>92</v>
      </c>
      <c r="B85">
        <v>10</v>
      </c>
      <c r="C85" t="s">
        <v>4</v>
      </c>
      <c r="D85" t="s">
        <v>10</v>
      </c>
      <c r="E85">
        <v>4</v>
      </c>
      <c r="F85">
        <v>2</v>
      </c>
      <c r="G85">
        <v>4</v>
      </c>
      <c r="H85">
        <v>4</v>
      </c>
      <c r="I85">
        <v>4</v>
      </c>
      <c r="J85">
        <v>3</v>
      </c>
      <c r="K85">
        <v>2</v>
      </c>
      <c r="L85">
        <v>4</v>
      </c>
      <c r="M85">
        <v>5</v>
      </c>
      <c r="N85">
        <v>3</v>
      </c>
    </row>
    <row r="86" spans="1:14" x14ac:dyDescent="0.25">
      <c r="A86" t="s">
        <v>93</v>
      </c>
      <c r="B86">
        <v>10</v>
      </c>
      <c r="C86" t="s">
        <v>4</v>
      </c>
      <c r="D86" t="s">
        <v>14</v>
      </c>
      <c r="E86">
        <v>4</v>
      </c>
      <c r="F86">
        <v>3</v>
      </c>
      <c r="G86">
        <v>5</v>
      </c>
      <c r="H86">
        <v>5</v>
      </c>
      <c r="I86">
        <v>6</v>
      </c>
      <c r="J86">
        <v>3</v>
      </c>
      <c r="K86">
        <v>2</v>
      </c>
      <c r="L86">
        <v>3</v>
      </c>
      <c r="M86">
        <v>5</v>
      </c>
      <c r="N86">
        <v>2</v>
      </c>
    </row>
    <row r="87" spans="1:14" x14ac:dyDescent="0.25">
      <c r="A87" t="s">
        <v>94</v>
      </c>
      <c r="B87">
        <v>10</v>
      </c>
      <c r="C87" t="s">
        <v>7</v>
      </c>
      <c r="D87" t="s">
        <v>10</v>
      </c>
      <c r="E87">
        <v>3</v>
      </c>
      <c r="F87">
        <v>6</v>
      </c>
      <c r="G87">
        <v>2</v>
      </c>
      <c r="H87">
        <v>2</v>
      </c>
      <c r="I87">
        <v>5</v>
      </c>
      <c r="J87">
        <v>6</v>
      </c>
      <c r="K87">
        <v>6</v>
      </c>
      <c r="L87">
        <v>4</v>
      </c>
      <c r="M87">
        <v>2</v>
      </c>
      <c r="N87">
        <v>5</v>
      </c>
    </row>
    <row r="88" spans="1:14" x14ac:dyDescent="0.25">
      <c r="A88" t="s">
        <v>95</v>
      </c>
      <c r="B88">
        <v>10</v>
      </c>
      <c r="C88" t="s">
        <v>9</v>
      </c>
      <c r="D88" t="s">
        <v>5</v>
      </c>
      <c r="E88">
        <v>2</v>
      </c>
      <c r="F88">
        <v>4</v>
      </c>
      <c r="G88">
        <v>4</v>
      </c>
      <c r="H88">
        <v>3</v>
      </c>
      <c r="I88">
        <v>1</v>
      </c>
      <c r="J88">
        <v>6</v>
      </c>
      <c r="K88">
        <v>6</v>
      </c>
      <c r="L88">
        <v>6</v>
      </c>
      <c r="M88">
        <v>2</v>
      </c>
      <c r="N88">
        <v>6</v>
      </c>
    </row>
    <row r="89" spans="1:14" x14ac:dyDescent="0.25">
      <c r="A89" t="s">
        <v>96</v>
      </c>
      <c r="B89">
        <v>10</v>
      </c>
      <c r="C89" t="s">
        <v>9</v>
      </c>
      <c r="D89" t="s">
        <v>10</v>
      </c>
      <c r="E89">
        <v>4</v>
      </c>
      <c r="F89">
        <v>6</v>
      </c>
      <c r="G89">
        <v>2</v>
      </c>
      <c r="H89">
        <v>2</v>
      </c>
      <c r="I89">
        <v>2</v>
      </c>
      <c r="J89">
        <v>6</v>
      </c>
      <c r="K89">
        <v>6</v>
      </c>
      <c r="L89">
        <v>6</v>
      </c>
      <c r="M89">
        <v>2</v>
      </c>
      <c r="N89">
        <v>5</v>
      </c>
    </row>
    <row r="90" spans="1:14" x14ac:dyDescent="0.25">
      <c r="A90" t="s">
        <v>97</v>
      </c>
      <c r="B90">
        <v>10</v>
      </c>
      <c r="C90" t="s">
        <v>7</v>
      </c>
      <c r="D90" t="s">
        <v>5</v>
      </c>
      <c r="E90">
        <v>2</v>
      </c>
      <c r="F90">
        <v>6</v>
      </c>
      <c r="G90">
        <v>2</v>
      </c>
      <c r="H90">
        <v>2</v>
      </c>
      <c r="I90">
        <v>5</v>
      </c>
      <c r="J90">
        <v>6</v>
      </c>
      <c r="K90">
        <v>6</v>
      </c>
      <c r="L90">
        <v>5</v>
      </c>
      <c r="M90">
        <v>2</v>
      </c>
      <c r="N90">
        <v>5</v>
      </c>
    </row>
    <row r="91" spans="1:14" x14ac:dyDescent="0.25">
      <c r="A91" t="s">
        <v>98</v>
      </c>
      <c r="B91">
        <v>10</v>
      </c>
      <c r="C91" t="s">
        <v>4</v>
      </c>
      <c r="D91" t="s">
        <v>5</v>
      </c>
      <c r="E91">
        <v>3</v>
      </c>
      <c r="F91">
        <v>2</v>
      </c>
      <c r="G91">
        <v>3</v>
      </c>
      <c r="H91">
        <v>2</v>
      </c>
      <c r="I91">
        <v>4</v>
      </c>
      <c r="J91">
        <v>3</v>
      </c>
      <c r="K91">
        <v>3</v>
      </c>
      <c r="L91">
        <v>3</v>
      </c>
      <c r="M91">
        <v>5</v>
      </c>
      <c r="N91">
        <v>3</v>
      </c>
    </row>
    <row r="92" spans="1:14" x14ac:dyDescent="0.25">
      <c r="A92" t="s">
        <v>99</v>
      </c>
      <c r="B92">
        <v>11</v>
      </c>
      <c r="C92" t="s">
        <v>4</v>
      </c>
      <c r="D92" t="s">
        <v>10</v>
      </c>
      <c r="E92">
        <v>5</v>
      </c>
      <c r="F92">
        <v>3</v>
      </c>
      <c r="G92">
        <v>5</v>
      </c>
      <c r="H92">
        <v>5</v>
      </c>
      <c r="I92">
        <v>7</v>
      </c>
      <c r="J92">
        <v>3</v>
      </c>
      <c r="K92">
        <v>2</v>
      </c>
      <c r="L92">
        <v>5</v>
      </c>
      <c r="M92">
        <v>3</v>
      </c>
      <c r="N92">
        <v>2</v>
      </c>
    </row>
    <row r="93" spans="1:14" x14ac:dyDescent="0.25">
      <c r="A93" t="s">
        <v>100</v>
      </c>
      <c r="B93">
        <v>11</v>
      </c>
      <c r="C93" t="s">
        <v>9</v>
      </c>
      <c r="D93" t="s">
        <v>14</v>
      </c>
      <c r="E93">
        <v>2</v>
      </c>
      <c r="F93">
        <v>4</v>
      </c>
      <c r="G93">
        <v>1</v>
      </c>
      <c r="H93">
        <v>1</v>
      </c>
      <c r="I93">
        <v>4</v>
      </c>
      <c r="J93">
        <v>6</v>
      </c>
      <c r="K93">
        <v>4</v>
      </c>
      <c r="L93">
        <v>2</v>
      </c>
      <c r="M93">
        <v>1</v>
      </c>
      <c r="N93">
        <v>6</v>
      </c>
    </row>
    <row r="94" spans="1:14" x14ac:dyDescent="0.25">
      <c r="A94" t="s">
        <v>101</v>
      </c>
      <c r="B94">
        <v>11</v>
      </c>
      <c r="C94" t="s">
        <v>7</v>
      </c>
      <c r="D94" t="s">
        <v>10</v>
      </c>
      <c r="E94">
        <v>5</v>
      </c>
      <c r="F94">
        <v>1</v>
      </c>
      <c r="G94">
        <v>5</v>
      </c>
      <c r="H94">
        <v>5</v>
      </c>
      <c r="I94">
        <v>6</v>
      </c>
      <c r="J94">
        <v>5</v>
      </c>
      <c r="K94">
        <v>3</v>
      </c>
      <c r="L94">
        <v>2</v>
      </c>
      <c r="M94">
        <v>5</v>
      </c>
      <c r="N94">
        <v>3</v>
      </c>
    </row>
    <row r="95" spans="1:14" x14ac:dyDescent="0.25">
      <c r="A95" t="s">
        <v>102</v>
      </c>
      <c r="B95">
        <v>11</v>
      </c>
      <c r="C95" t="s">
        <v>7</v>
      </c>
      <c r="D95" t="s">
        <v>14</v>
      </c>
      <c r="E95">
        <v>5</v>
      </c>
      <c r="F95">
        <v>2</v>
      </c>
      <c r="G95">
        <v>6</v>
      </c>
      <c r="H95">
        <v>6</v>
      </c>
      <c r="I95">
        <v>6</v>
      </c>
      <c r="J95">
        <v>5</v>
      </c>
      <c r="K95">
        <v>3</v>
      </c>
      <c r="L95">
        <v>2</v>
      </c>
      <c r="M95">
        <v>5</v>
      </c>
      <c r="N95">
        <v>2</v>
      </c>
    </row>
    <row r="96" spans="1:14" x14ac:dyDescent="0.25">
      <c r="A96" t="s">
        <v>103</v>
      </c>
      <c r="B96">
        <v>11</v>
      </c>
      <c r="C96" t="s">
        <v>9</v>
      </c>
      <c r="D96" t="s">
        <v>10</v>
      </c>
      <c r="E96">
        <v>2</v>
      </c>
      <c r="F96">
        <v>4</v>
      </c>
      <c r="G96">
        <v>1</v>
      </c>
      <c r="H96">
        <v>4</v>
      </c>
      <c r="I96">
        <v>4</v>
      </c>
      <c r="J96">
        <v>6</v>
      </c>
      <c r="K96">
        <v>7</v>
      </c>
      <c r="L96">
        <v>1</v>
      </c>
      <c r="M96">
        <v>2</v>
      </c>
      <c r="N96">
        <v>6</v>
      </c>
    </row>
    <row r="97" spans="1:14" x14ac:dyDescent="0.25">
      <c r="A97" t="s">
        <v>104</v>
      </c>
      <c r="B97">
        <v>11</v>
      </c>
      <c r="C97" t="s">
        <v>4</v>
      </c>
      <c r="D97" t="s">
        <v>14</v>
      </c>
      <c r="E97">
        <v>5</v>
      </c>
      <c r="F97">
        <v>2</v>
      </c>
      <c r="G97">
        <v>5</v>
      </c>
      <c r="H97">
        <v>6</v>
      </c>
      <c r="I97">
        <v>6</v>
      </c>
      <c r="J97">
        <v>2</v>
      </c>
      <c r="K97">
        <v>2</v>
      </c>
      <c r="L97">
        <v>5</v>
      </c>
      <c r="M97">
        <v>5</v>
      </c>
      <c r="N97">
        <v>3</v>
      </c>
    </row>
    <row r="98" spans="1:14" x14ac:dyDescent="0.25">
      <c r="A98" t="s">
        <v>105</v>
      </c>
      <c r="B98">
        <v>11</v>
      </c>
      <c r="C98" t="s">
        <v>4</v>
      </c>
      <c r="D98" t="s">
        <v>5</v>
      </c>
      <c r="E98">
        <v>6</v>
      </c>
      <c r="F98">
        <v>2</v>
      </c>
      <c r="G98">
        <v>6</v>
      </c>
      <c r="H98">
        <v>6</v>
      </c>
      <c r="I98">
        <v>5</v>
      </c>
      <c r="J98">
        <v>2</v>
      </c>
      <c r="K98">
        <v>6</v>
      </c>
      <c r="L98">
        <v>5</v>
      </c>
      <c r="M98">
        <v>2</v>
      </c>
      <c r="N98">
        <v>3</v>
      </c>
    </row>
    <row r="99" spans="1:14" x14ac:dyDescent="0.25">
      <c r="A99" t="s">
        <v>106</v>
      </c>
      <c r="B99">
        <v>11</v>
      </c>
      <c r="C99" t="s">
        <v>9</v>
      </c>
      <c r="D99" t="s">
        <v>5</v>
      </c>
      <c r="E99">
        <v>3</v>
      </c>
      <c r="F99">
        <v>4</v>
      </c>
      <c r="G99">
        <v>4</v>
      </c>
      <c r="H99">
        <v>2</v>
      </c>
      <c r="I99">
        <v>4</v>
      </c>
      <c r="J99">
        <v>6</v>
      </c>
      <c r="K99">
        <v>2</v>
      </c>
      <c r="L99">
        <v>2</v>
      </c>
      <c r="M99">
        <v>2</v>
      </c>
      <c r="N99">
        <v>6</v>
      </c>
    </row>
    <row r="100" spans="1:14" x14ac:dyDescent="0.25">
      <c r="A100" t="s">
        <v>107</v>
      </c>
      <c r="B100">
        <v>11</v>
      </c>
      <c r="C100" t="s">
        <v>7</v>
      </c>
      <c r="D100" t="s">
        <v>5</v>
      </c>
      <c r="E100">
        <v>5</v>
      </c>
      <c r="F100">
        <v>2</v>
      </c>
      <c r="G100">
        <v>5</v>
      </c>
      <c r="H100">
        <v>5</v>
      </c>
      <c r="I100">
        <v>6</v>
      </c>
      <c r="J100">
        <v>2</v>
      </c>
      <c r="K100">
        <v>2</v>
      </c>
      <c r="L100">
        <v>2</v>
      </c>
      <c r="M100">
        <v>5</v>
      </c>
      <c r="N100">
        <v>2</v>
      </c>
    </row>
    <row r="101" spans="1:14" x14ac:dyDescent="0.25">
      <c r="A101" t="s">
        <v>108</v>
      </c>
      <c r="B101">
        <v>12</v>
      </c>
      <c r="C101" t="s">
        <v>7</v>
      </c>
      <c r="D101" t="s">
        <v>10</v>
      </c>
      <c r="E101">
        <v>1</v>
      </c>
      <c r="F101">
        <v>3</v>
      </c>
      <c r="G101">
        <v>5</v>
      </c>
      <c r="H101">
        <v>4</v>
      </c>
      <c r="I101">
        <v>2</v>
      </c>
      <c r="J101">
        <v>5</v>
      </c>
      <c r="K101">
        <v>3</v>
      </c>
      <c r="L101">
        <v>6</v>
      </c>
      <c r="M101">
        <v>6</v>
      </c>
      <c r="N101">
        <v>2</v>
      </c>
    </row>
    <row r="102" spans="1:14" x14ac:dyDescent="0.25">
      <c r="A102" t="s">
        <v>109</v>
      </c>
      <c r="B102">
        <v>12</v>
      </c>
      <c r="C102" t="s">
        <v>4</v>
      </c>
      <c r="D102" t="s">
        <v>10</v>
      </c>
      <c r="E102">
        <v>1</v>
      </c>
      <c r="F102">
        <v>6</v>
      </c>
      <c r="G102">
        <v>3</v>
      </c>
      <c r="H102">
        <v>3</v>
      </c>
      <c r="I102">
        <v>2</v>
      </c>
      <c r="J102">
        <v>6</v>
      </c>
      <c r="K102">
        <v>2</v>
      </c>
      <c r="L102">
        <v>6</v>
      </c>
      <c r="M102">
        <v>2</v>
      </c>
      <c r="N102">
        <v>2</v>
      </c>
    </row>
    <row r="103" spans="1:14" x14ac:dyDescent="0.25">
      <c r="A103" t="s">
        <v>110</v>
      </c>
      <c r="B103">
        <v>12</v>
      </c>
      <c r="C103" t="s">
        <v>9</v>
      </c>
      <c r="D103" t="s">
        <v>10</v>
      </c>
      <c r="E103">
        <v>1</v>
      </c>
      <c r="F103">
        <v>7</v>
      </c>
      <c r="G103">
        <v>1</v>
      </c>
      <c r="H103">
        <v>2</v>
      </c>
      <c r="I103">
        <v>7</v>
      </c>
      <c r="J103">
        <v>6</v>
      </c>
      <c r="K103">
        <v>2</v>
      </c>
      <c r="L103">
        <v>6</v>
      </c>
      <c r="M103">
        <v>2</v>
      </c>
      <c r="N103">
        <v>1</v>
      </c>
    </row>
    <row r="104" spans="1:14" x14ac:dyDescent="0.25">
      <c r="A104" t="s">
        <v>111</v>
      </c>
      <c r="B104">
        <v>12</v>
      </c>
      <c r="C104" t="s">
        <v>9</v>
      </c>
      <c r="D104" t="s">
        <v>14</v>
      </c>
      <c r="E104">
        <v>1</v>
      </c>
      <c r="F104">
        <v>6</v>
      </c>
      <c r="G104">
        <v>3</v>
      </c>
      <c r="H104">
        <v>4</v>
      </c>
      <c r="I104">
        <v>6</v>
      </c>
      <c r="J104">
        <v>6</v>
      </c>
      <c r="K104">
        <v>4</v>
      </c>
      <c r="L104">
        <v>6</v>
      </c>
      <c r="M104">
        <v>2</v>
      </c>
      <c r="N104">
        <v>1</v>
      </c>
    </row>
    <row r="105" spans="1:14" x14ac:dyDescent="0.25">
      <c r="A105" t="s">
        <v>112</v>
      </c>
      <c r="B105">
        <v>12</v>
      </c>
      <c r="C105" t="s">
        <v>4</v>
      </c>
      <c r="D105" t="s">
        <v>5</v>
      </c>
      <c r="E105">
        <v>1</v>
      </c>
      <c r="F105">
        <v>7</v>
      </c>
      <c r="G105">
        <v>1</v>
      </c>
      <c r="H105">
        <v>1</v>
      </c>
      <c r="I105">
        <v>1</v>
      </c>
      <c r="J105">
        <v>7</v>
      </c>
      <c r="K105">
        <v>1</v>
      </c>
      <c r="L105">
        <v>7</v>
      </c>
      <c r="M105">
        <v>1</v>
      </c>
      <c r="N105">
        <v>1</v>
      </c>
    </row>
    <row r="106" spans="1:14" x14ac:dyDescent="0.25">
      <c r="A106" t="s">
        <v>113</v>
      </c>
      <c r="B106">
        <v>12</v>
      </c>
      <c r="C106" t="s">
        <v>7</v>
      </c>
      <c r="D106" t="s">
        <v>14</v>
      </c>
      <c r="E106">
        <v>1</v>
      </c>
      <c r="F106">
        <v>7</v>
      </c>
      <c r="G106">
        <v>1</v>
      </c>
      <c r="H106">
        <v>1</v>
      </c>
      <c r="I106">
        <v>1</v>
      </c>
      <c r="J106">
        <v>7</v>
      </c>
      <c r="K106">
        <v>3</v>
      </c>
      <c r="L106">
        <v>7</v>
      </c>
      <c r="M106">
        <v>2</v>
      </c>
      <c r="N106">
        <v>1</v>
      </c>
    </row>
    <row r="107" spans="1:14" x14ac:dyDescent="0.25">
      <c r="A107" t="s">
        <v>114</v>
      </c>
      <c r="B107">
        <v>12</v>
      </c>
      <c r="C107" t="s">
        <v>7</v>
      </c>
      <c r="D107" t="s">
        <v>5</v>
      </c>
      <c r="E107">
        <v>1</v>
      </c>
      <c r="F107">
        <v>7</v>
      </c>
      <c r="G107">
        <v>1</v>
      </c>
      <c r="H107">
        <v>1</v>
      </c>
      <c r="I107">
        <v>6</v>
      </c>
      <c r="J107">
        <v>6</v>
      </c>
      <c r="K107">
        <v>2</v>
      </c>
      <c r="L107">
        <v>6</v>
      </c>
      <c r="M107">
        <v>2</v>
      </c>
      <c r="N107">
        <v>1</v>
      </c>
    </row>
    <row r="108" spans="1:14" x14ac:dyDescent="0.25">
      <c r="A108" t="s">
        <v>115</v>
      </c>
      <c r="B108">
        <v>12</v>
      </c>
      <c r="C108" t="s">
        <v>4</v>
      </c>
      <c r="D108" t="s">
        <v>14</v>
      </c>
      <c r="E108">
        <v>1</v>
      </c>
      <c r="F108">
        <v>7</v>
      </c>
      <c r="G108">
        <v>1</v>
      </c>
      <c r="H108">
        <v>1</v>
      </c>
      <c r="I108">
        <v>2</v>
      </c>
      <c r="J108">
        <v>7</v>
      </c>
      <c r="K108">
        <v>1</v>
      </c>
      <c r="L108">
        <v>6</v>
      </c>
      <c r="M108">
        <v>1</v>
      </c>
      <c r="N108">
        <v>1</v>
      </c>
    </row>
    <row r="109" spans="1:14" x14ac:dyDescent="0.25">
      <c r="A109" t="s">
        <v>116</v>
      </c>
      <c r="B109">
        <v>12</v>
      </c>
      <c r="C109" t="s">
        <v>9</v>
      </c>
      <c r="D109" t="s">
        <v>5</v>
      </c>
      <c r="E109">
        <v>1</v>
      </c>
      <c r="F109">
        <v>7</v>
      </c>
      <c r="G109">
        <v>1</v>
      </c>
      <c r="H109">
        <v>1</v>
      </c>
      <c r="I109">
        <v>7</v>
      </c>
      <c r="J109">
        <v>7</v>
      </c>
      <c r="K109">
        <v>4</v>
      </c>
      <c r="L109">
        <v>6</v>
      </c>
      <c r="M109">
        <v>1</v>
      </c>
      <c r="N109">
        <v>2</v>
      </c>
    </row>
    <row r="110" spans="1:14" x14ac:dyDescent="0.25">
      <c r="A110" t="s">
        <v>117</v>
      </c>
      <c r="B110">
        <v>13</v>
      </c>
      <c r="C110" t="s">
        <v>9</v>
      </c>
      <c r="D110" t="s">
        <v>10</v>
      </c>
      <c r="E110">
        <v>2</v>
      </c>
      <c r="F110">
        <v>6</v>
      </c>
      <c r="G110">
        <v>2</v>
      </c>
      <c r="H110">
        <v>3</v>
      </c>
      <c r="I110">
        <v>4</v>
      </c>
      <c r="J110">
        <v>7</v>
      </c>
      <c r="K110">
        <v>5</v>
      </c>
      <c r="L110">
        <v>2</v>
      </c>
      <c r="M110">
        <v>2</v>
      </c>
      <c r="N110">
        <v>5</v>
      </c>
    </row>
    <row r="111" spans="1:14" x14ac:dyDescent="0.25">
      <c r="A111" t="s">
        <v>118</v>
      </c>
      <c r="B111">
        <v>13</v>
      </c>
      <c r="C111" t="s">
        <v>7</v>
      </c>
      <c r="D111" t="s">
        <v>10</v>
      </c>
      <c r="E111">
        <v>1</v>
      </c>
      <c r="F111">
        <v>7</v>
      </c>
      <c r="G111">
        <v>2</v>
      </c>
      <c r="H111">
        <v>2</v>
      </c>
      <c r="I111">
        <v>7</v>
      </c>
      <c r="J111">
        <v>7</v>
      </c>
      <c r="K111">
        <v>7</v>
      </c>
      <c r="L111">
        <v>5</v>
      </c>
      <c r="M111">
        <v>2</v>
      </c>
      <c r="N111">
        <v>7</v>
      </c>
    </row>
    <row r="112" spans="1:14" x14ac:dyDescent="0.25">
      <c r="A112" t="s">
        <v>119</v>
      </c>
      <c r="B112">
        <v>13</v>
      </c>
      <c r="C112" t="s">
        <v>4</v>
      </c>
      <c r="D112" t="s">
        <v>5</v>
      </c>
      <c r="E112">
        <v>2</v>
      </c>
      <c r="F112">
        <v>4</v>
      </c>
      <c r="G112">
        <v>4</v>
      </c>
      <c r="H112">
        <v>4</v>
      </c>
      <c r="I112">
        <v>3</v>
      </c>
      <c r="J112">
        <v>5</v>
      </c>
      <c r="K112">
        <v>5</v>
      </c>
      <c r="L112">
        <v>5</v>
      </c>
      <c r="M112">
        <v>3</v>
      </c>
      <c r="N112">
        <v>5</v>
      </c>
    </row>
    <row r="113" spans="1:14" x14ac:dyDescent="0.25">
      <c r="A113" t="s">
        <v>120</v>
      </c>
      <c r="B113">
        <v>13</v>
      </c>
      <c r="C113" t="s">
        <v>4</v>
      </c>
      <c r="D113" t="s">
        <v>10</v>
      </c>
      <c r="E113">
        <v>2</v>
      </c>
      <c r="F113">
        <v>5</v>
      </c>
      <c r="G113">
        <v>3</v>
      </c>
      <c r="H113">
        <v>4</v>
      </c>
      <c r="I113">
        <v>3</v>
      </c>
      <c r="J113">
        <v>5</v>
      </c>
      <c r="K113">
        <v>5</v>
      </c>
      <c r="L113">
        <v>3</v>
      </c>
      <c r="M113">
        <v>3</v>
      </c>
      <c r="N113">
        <v>4</v>
      </c>
    </row>
    <row r="114" spans="1:14" x14ac:dyDescent="0.25">
      <c r="A114" t="s">
        <v>121</v>
      </c>
      <c r="B114">
        <v>13</v>
      </c>
      <c r="C114" t="s">
        <v>7</v>
      </c>
      <c r="D114" t="s">
        <v>5</v>
      </c>
      <c r="E114">
        <v>1</v>
      </c>
      <c r="F114">
        <v>7</v>
      </c>
      <c r="G114">
        <v>1</v>
      </c>
      <c r="H114">
        <v>1</v>
      </c>
      <c r="I114">
        <v>7</v>
      </c>
      <c r="J114">
        <v>7</v>
      </c>
      <c r="K114">
        <v>7</v>
      </c>
      <c r="L114">
        <v>3</v>
      </c>
      <c r="M114">
        <v>2</v>
      </c>
      <c r="N114">
        <v>6</v>
      </c>
    </row>
    <row r="115" spans="1:14" x14ac:dyDescent="0.25">
      <c r="A115" t="s">
        <v>122</v>
      </c>
      <c r="B115">
        <v>13</v>
      </c>
      <c r="C115" t="s">
        <v>9</v>
      </c>
      <c r="D115" t="s">
        <v>14</v>
      </c>
      <c r="E115">
        <v>5</v>
      </c>
      <c r="F115">
        <v>4</v>
      </c>
      <c r="G115">
        <v>4</v>
      </c>
      <c r="H115">
        <v>3</v>
      </c>
      <c r="I115">
        <v>7</v>
      </c>
      <c r="J115">
        <v>6</v>
      </c>
      <c r="K115">
        <v>5</v>
      </c>
      <c r="L115">
        <v>6</v>
      </c>
      <c r="M115">
        <v>2</v>
      </c>
      <c r="N115">
        <v>6</v>
      </c>
    </row>
    <row r="116" spans="1:14" x14ac:dyDescent="0.25">
      <c r="A116" t="s">
        <v>123</v>
      </c>
      <c r="B116">
        <v>13</v>
      </c>
      <c r="C116" t="s">
        <v>9</v>
      </c>
      <c r="D116" t="s">
        <v>5</v>
      </c>
      <c r="E116">
        <v>2</v>
      </c>
      <c r="F116">
        <v>6</v>
      </c>
      <c r="G116">
        <v>2</v>
      </c>
      <c r="H116">
        <v>2</v>
      </c>
      <c r="I116">
        <v>7</v>
      </c>
      <c r="J116">
        <v>7</v>
      </c>
      <c r="K116">
        <v>6</v>
      </c>
      <c r="L116">
        <v>5</v>
      </c>
      <c r="M116">
        <v>3</v>
      </c>
      <c r="N116">
        <v>6</v>
      </c>
    </row>
    <row r="117" spans="1:14" x14ac:dyDescent="0.25">
      <c r="A117" t="s">
        <v>124</v>
      </c>
      <c r="B117">
        <v>13</v>
      </c>
      <c r="C117" t="s">
        <v>7</v>
      </c>
      <c r="D117" t="s">
        <v>14</v>
      </c>
      <c r="E117">
        <v>1</v>
      </c>
      <c r="F117">
        <v>7</v>
      </c>
      <c r="G117">
        <v>1</v>
      </c>
      <c r="H117">
        <v>1</v>
      </c>
      <c r="I117">
        <v>7</v>
      </c>
      <c r="J117">
        <v>7</v>
      </c>
      <c r="K117">
        <v>7</v>
      </c>
      <c r="L117">
        <v>6</v>
      </c>
      <c r="M117">
        <v>1</v>
      </c>
      <c r="N117">
        <v>7</v>
      </c>
    </row>
    <row r="118" spans="1:14" x14ac:dyDescent="0.25">
      <c r="A118" t="s">
        <v>125</v>
      </c>
      <c r="B118">
        <v>13</v>
      </c>
      <c r="C118" t="s">
        <v>4</v>
      </c>
      <c r="D118" t="s">
        <v>14</v>
      </c>
      <c r="E118">
        <v>2</v>
      </c>
      <c r="F118">
        <v>5</v>
      </c>
      <c r="G118">
        <v>3</v>
      </c>
      <c r="H118">
        <v>3</v>
      </c>
      <c r="I118">
        <v>3</v>
      </c>
      <c r="J118">
        <v>5</v>
      </c>
      <c r="K118">
        <v>4</v>
      </c>
      <c r="L118">
        <v>5</v>
      </c>
      <c r="M118">
        <v>3</v>
      </c>
      <c r="N118">
        <v>6</v>
      </c>
    </row>
    <row r="119" spans="1:14" x14ac:dyDescent="0.25">
      <c r="A119" t="s">
        <v>126</v>
      </c>
      <c r="B119">
        <v>14</v>
      </c>
      <c r="C119" t="s">
        <v>4</v>
      </c>
      <c r="D119" t="s">
        <v>5</v>
      </c>
      <c r="E119">
        <v>1</v>
      </c>
      <c r="F119">
        <v>6</v>
      </c>
      <c r="G119">
        <v>2</v>
      </c>
      <c r="H119">
        <v>2</v>
      </c>
      <c r="I119">
        <v>2</v>
      </c>
      <c r="J119">
        <v>2</v>
      </c>
      <c r="K119">
        <v>3</v>
      </c>
      <c r="L119">
        <v>3</v>
      </c>
      <c r="M119">
        <v>2</v>
      </c>
      <c r="N119">
        <v>4</v>
      </c>
    </row>
    <row r="120" spans="1:14" x14ac:dyDescent="0.25">
      <c r="A120" t="s">
        <v>127</v>
      </c>
      <c r="B120">
        <v>14</v>
      </c>
      <c r="C120" t="s">
        <v>9</v>
      </c>
      <c r="D120" t="s">
        <v>10</v>
      </c>
      <c r="E120">
        <v>1</v>
      </c>
      <c r="F120">
        <v>4</v>
      </c>
      <c r="G120">
        <v>2</v>
      </c>
      <c r="H120">
        <v>3</v>
      </c>
      <c r="I120">
        <v>6</v>
      </c>
      <c r="J120">
        <v>6</v>
      </c>
      <c r="K120">
        <v>3</v>
      </c>
      <c r="L120">
        <v>4</v>
      </c>
      <c r="M120">
        <v>3</v>
      </c>
      <c r="N120">
        <v>4</v>
      </c>
    </row>
    <row r="121" spans="1:14" x14ac:dyDescent="0.25">
      <c r="A121" t="s">
        <v>128</v>
      </c>
      <c r="B121">
        <v>14</v>
      </c>
      <c r="C121" t="s">
        <v>7</v>
      </c>
      <c r="D121" t="s">
        <v>5</v>
      </c>
      <c r="E121">
        <v>2</v>
      </c>
      <c r="F121">
        <v>1</v>
      </c>
      <c r="G121">
        <v>2</v>
      </c>
      <c r="H121">
        <v>6</v>
      </c>
      <c r="I121">
        <v>3</v>
      </c>
      <c r="J121">
        <v>3</v>
      </c>
      <c r="K121">
        <v>5</v>
      </c>
      <c r="L121">
        <v>4</v>
      </c>
      <c r="M121">
        <v>5</v>
      </c>
      <c r="N121">
        <v>5</v>
      </c>
    </row>
    <row r="122" spans="1:14" x14ac:dyDescent="0.25">
      <c r="A122" t="s">
        <v>129</v>
      </c>
      <c r="B122">
        <v>14</v>
      </c>
      <c r="C122" t="s">
        <v>7</v>
      </c>
      <c r="D122" t="s">
        <v>10</v>
      </c>
      <c r="E122">
        <v>2</v>
      </c>
      <c r="F122">
        <v>1</v>
      </c>
      <c r="G122">
        <v>3</v>
      </c>
      <c r="H122">
        <v>5</v>
      </c>
      <c r="I122">
        <v>5</v>
      </c>
      <c r="J122">
        <v>3</v>
      </c>
      <c r="K122">
        <v>5</v>
      </c>
      <c r="L122">
        <v>4</v>
      </c>
      <c r="M122">
        <v>6</v>
      </c>
      <c r="N122">
        <v>6</v>
      </c>
    </row>
    <row r="123" spans="1:14" x14ac:dyDescent="0.25">
      <c r="A123" t="s">
        <v>130</v>
      </c>
      <c r="B123">
        <v>14</v>
      </c>
      <c r="C123" t="s">
        <v>9</v>
      </c>
      <c r="D123" t="s">
        <v>5</v>
      </c>
      <c r="E123">
        <v>3</v>
      </c>
      <c r="F123">
        <v>4</v>
      </c>
      <c r="G123">
        <v>2</v>
      </c>
      <c r="H123">
        <v>4</v>
      </c>
      <c r="I123">
        <v>4</v>
      </c>
      <c r="J123">
        <v>5</v>
      </c>
      <c r="K123">
        <v>3</v>
      </c>
      <c r="L123">
        <v>4</v>
      </c>
      <c r="M123">
        <v>4</v>
      </c>
      <c r="N123">
        <v>5</v>
      </c>
    </row>
    <row r="124" spans="1:14" x14ac:dyDescent="0.25">
      <c r="A124" t="s">
        <v>131</v>
      </c>
      <c r="B124">
        <v>14</v>
      </c>
      <c r="C124" t="s">
        <v>4</v>
      </c>
      <c r="D124" t="s">
        <v>10</v>
      </c>
      <c r="E124">
        <v>1</v>
      </c>
      <c r="F124">
        <v>6</v>
      </c>
      <c r="G124">
        <v>1</v>
      </c>
      <c r="H124">
        <v>2</v>
      </c>
      <c r="I124">
        <v>2</v>
      </c>
      <c r="J124">
        <v>6</v>
      </c>
      <c r="K124">
        <v>2</v>
      </c>
      <c r="L124">
        <v>6</v>
      </c>
      <c r="M124">
        <v>2</v>
      </c>
      <c r="N124">
        <v>7</v>
      </c>
    </row>
    <row r="125" spans="1:14" x14ac:dyDescent="0.25">
      <c r="A125" t="s">
        <v>132</v>
      </c>
      <c r="B125">
        <v>14</v>
      </c>
      <c r="C125" t="s">
        <v>4</v>
      </c>
      <c r="D125" t="s">
        <v>14</v>
      </c>
      <c r="E125">
        <v>1</v>
      </c>
      <c r="F125">
        <v>6</v>
      </c>
      <c r="G125">
        <v>1</v>
      </c>
      <c r="H125">
        <v>2</v>
      </c>
      <c r="I125">
        <v>2</v>
      </c>
      <c r="J125">
        <v>6</v>
      </c>
      <c r="K125">
        <v>2</v>
      </c>
      <c r="L125">
        <v>6</v>
      </c>
      <c r="M125">
        <v>2</v>
      </c>
      <c r="N125">
        <v>7</v>
      </c>
    </row>
    <row r="126" spans="1:14" x14ac:dyDescent="0.25">
      <c r="A126" t="s">
        <v>133</v>
      </c>
      <c r="B126">
        <v>14</v>
      </c>
      <c r="C126" t="s">
        <v>9</v>
      </c>
      <c r="D126" t="s">
        <v>14</v>
      </c>
      <c r="E126">
        <v>3</v>
      </c>
      <c r="F126">
        <v>4</v>
      </c>
      <c r="G126">
        <v>3</v>
      </c>
      <c r="H126">
        <v>4</v>
      </c>
      <c r="I126">
        <v>6</v>
      </c>
      <c r="J126">
        <v>5</v>
      </c>
      <c r="K126">
        <v>3</v>
      </c>
      <c r="L126">
        <v>4</v>
      </c>
      <c r="M126">
        <v>4</v>
      </c>
      <c r="N126">
        <v>5</v>
      </c>
    </row>
    <row r="127" spans="1:14" x14ac:dyDescent="0.25">
      <c r="A127" t="s">
        <v>134</v>
      </c>
      <c r="B127">
        <v>14</v>
      </c>
      <c r="C127" t="s">
        <v>7</v>
      </c>
      <c r="D127" t="s">
        <v>14</v>
      </c>
      <c r="E127">
        <v>2</v>
      </c>
      <c r="F127">
        <v>2</v>
      </c>
      <c r="G127">
        <v>4</v>
      </c>
      <c r="H127">
        <v>5</v>
      </c>
      <c r="I127">
        <v>7</v>
      </c>
      <c r="J127">
        <v>2</v>
      </c>
      <c r="K127">
        <v>4</v>
      </c>
      <c r="L127">
        <v>4</v>
      </c>
      <c r="M127">
        <v>5</v>
      </c>
      <c r="N127">
        <v>5</v>
      </c>
    </row>
    <row r="128" spans="1:14" x14ac:dyDescent="0.25">
      <c r="A128" t="s">
        <v>135</v>
      </c>
      <c r="B128">
        <v>15</v>
      </c>
      <c r="C128" t="s">
        <v>7</v>
      </c>
      <c r="D128" t="s">
        <v>5</v>
      </c>
      <c r="E128">
        <v>6</v>
      </c>
      <c r="F128">
        <v>3</v>
      </c>
      <c r="G128">
        <v>6</v>
      </c>
      <c r="H128">
        <v>6</v>
      </c>
      <c r="I128">
        <v>6</v>
      </c>
      <c r="J128">
        <v>2</v>
      </c>
      <c r="K128">
        <v>2</v>
      </c>
      <c r="L128">
        <v>2</v>
      </c>
      <c r="M128">
        <v>6</v>
      </c>
      <c r="N128">
        <v>2</v>
      </c>
    </row>
    <row r="129" spans="1:14" x14ac:dyDescent="0.25">
      <c r="A129" t="s">
        <v>136</v>
      </c>
      <c r="B129">
        <v>15</v>
      </c>
      <c r="C129" t="s">
        <v>4</v>
      </c>
      <c r="D129" t="s">
        <v>5</v>
      </c>
      <c r="E129">
        <v>1</v>
      </c>
      <c r="F129">
        <v>7</v>
      </c>
      <c r="G129">
        <v>1</v>
      </c>
      <c r="H129">
        <v>1</v>
      </c>
      <c r="I129">
        <v>2</v>
      </c>
      <c r="J129">
        <v>7</v>
      </c>
      <c r="K129">
        <v>6</v>
      </c>
      <c r="L129">
        <v>7</v>
      </c>
      <c r="M129">
        <v>2</v>
      </c>
      <c r="N129">
        <v>7</v>
      </c>
    </row>
    <row r="130" spans="1:14" x14ac:dyDescent="0.25">
      <c r="A130" t="s">
        <v>137</v>
      </c>
      <c r="B130">
        <v>15</v>
      </c>
      <c r="C130" t="s">
        <v>9</v>
      </c>
      <c r="D130" t="s">
        <v>5</v>
      </c>
      <c r="E130">
        <v>1</v>
      </c>
      <c r="F130">
        <v>7</v>
      </c>
      <c r="G130">
        <v>1</v>
      </c>
      <c r="H130">
        <v>1</v>
      </c>
      <c r="I130">
        <v>1</v>
      </c>
      <c r="J130">
        <v>7</v>
      </c>
      <c r="K130">
        <v>5</v>
      </c>
      <c r="L130">
        <v>7</v>
      </c>
      <c r="M130">
        <v>2</v>
      </c>
      <c r="N130">
        <v>7</v>
      </c>
    </row>
    <row r="131" spans="1:14" x14ac:dyDescent="0.25">
      <c r="A131" t="s">
        <v>138</v>
      </c>
      <c r="B131">
        <v>15</v>
      </c>
      <c r="C131" t="s">
        <v>9</v>
      </c>
      <c r="D131" t="s">
        <v>10</v>
      </c>
      <c r="E131">
        <v>1</v>
      </c>
      <c r="F131">
        <v>7</v>
      </c>
      <c r="G131">
        <v>1</v>
      </c>
      <c r="H131">
        <v>1</v>
      </c>
      <c r="I131">
        <v>1</v>
      </c>
      <c r="J131">
        <v>7</v>
      </c>
      <c r="K131">
        <v>7</v>
      </c>
      <c r="L131">
        <v>7</v>
      </c>
      <c r="M131">
        <v>1</v>
      </c>
      <c r="N131">
        <v>7</v>
      </c>
    </row>
    <row r="132" spans="1:14" x14ac:dyDescent="0.25">
      <c r="A132" t="s">
        <v>139</v>
      </c>
      <c r="B132">
        <v>15</v>
      </c>
      <c r="C132" t="s">
        <v>4</v>
      </c>
      <c r="D132" t="s">
        <v>14</v>
      </c>
      <c r="E132">
        <v>1</v>
      </c>
      <c r="F132">
        <v>7</v>
      </c>
      <c r="G132">
        <v>1</v>
      </c>
      <c r="H132">
        <v>1</v>
      </c>
      <c r="I132">
        <v>2</v>
      </c>
      <c r="J132">
        <v>7</v>
      </c>
      <c r="K132">
        <v>6</v>
      </c>
      <c r="L132">
        <v>6</v>
      </c>
      <c r="M132">
        <v>2</v>
      </c>
      <c r="N132">
        <v>7</v>
      </c>
    </row>
    <row r="133" spans="1:14" x14ac:dyDescent="0.25">
      <c r="A133" t="s">
        <v>140</v>
      </c>
      <c r="B133">
        <v>15</v>
      </c>
      <c r="C133" t="s">
        <v>7</v>
      </c>
      <c r="D133" t="s">
        <v>10</v>
      </c>
      <c r="E133">
        <v>1</v>
      </c>
      <c r="F133">
        <v>2</v>
      </c>
      <c r="G133">
        <v>1</v>
      </c>
      <c r="H133">
        <v>6</v>
      </c>
      <c r="I133">
        <v>7</v>
      </c>
      <c r="J133">
        <v>4</v>
      </c>
      <c r="K133">
        <v>7</v>
      </c>
      <c r="L133">
        <v>2</v>
      </c>
      <c r="M133">
        <v>6</v>
      </c>
      <c r="N133">
        <v>3</v>
      </c>
    </row>
    <row r="134" spans="1:14" x14ac:dyDescent="0.25">
      <c r="A134" t="s">
        <v>141</v>
      </c>
      <c r="B134">
        <v>15</v>
      </c>
      <c r="C134" t="s">
        <v>7</v>
      </c>
      <c r="D134" t="s">
        <v>14</v>
      </c>
      <c r="E134">
        <v>6</v>
      </c>
      <c r="F134">
        <v>2</v>
      </c>
      <c r="G134">
        <v>2</v>
      </c>
      <c r="H134">
        <v>6</v>
      </c>
      <c r="I134">
        <v>7</v>
      </c>
      <c r="J134">
        <v>5</v>
      </c>
      <c r="K134">
        <v>7</v>
      </c>
      <c r="L134">
        <v>2</v>
      </c>
      <c r="M134">
        <v>6</v>
      </c>
      <c r="N134">
        <v>2</v>
      </c>
    </row>
    <row r="135" spans="1:14" x14ac:dyDescent="0.25">
      <c r="A135" t="s">
        <v>142</v>
      </c>
      <c r="B135">
        <v>15</v>
      </c>
      <c r="C135" t="s">
        <v>4</v>
      </c>
      <c r="D135" t="s">
        <v>10</v>
      </c>
      <c r="E135">
        <v>1</v>
      </c>
      <c r="F135">
        <v>7</v>
      </c>
      <c r="G135">
        <v>1</v>
      </c>
      <c r="H135">
        <v>1</v>
      </c>
      <c r="I135">
        <v>2</v>
      </c>
      <c r="J135">
        <v>7</v>
      </c>
      <c r="K135">
        <v>6</v>
      </c>
      <c r="L135">
        <v>6</v>
      </c>
      <c r="M135">
        <v>1</v>
      </c>
      <c r="N135">
        <v>7</v>
      </c>
    </row>
    <row r="136" spans="1:14" x14ac:dyDescent="0.25">
      <c r="A136" t="s">
        <v>143</v>
      </c>
      <c r="B136">
        <v>15</v>
      </c>
      <c r="C136" t="s">
        <v>9</v>
      </c>
      <c r="D136" t="s">
        <v>14</v>
      </c>
      <c r="E136">
        <v>1</v>
      </c>
      <c r="F136">
        <v>7</v>
      </c>
      <c r="G136">
        <v>1</v>
      </c>
      <c r="H136">
        <v>1</v>
      </c>
      <c r="I136">
        <v>1</v>
      </c>
      <c r="J136">
        <v>7</v>
      </c>
      <c r="K136">
        <v>6</v>
      </c>
      <c r="L136">
        <v>7</v>
      </c>
      <c r="M136">
        <v>1</v>
      </c>
      <c r="N136">
        <v>7</v>
      </c>
    </row>
    <row r="137" spans="1:14" x14ac:dyDescent="0.25">
      <c r="A137" t="s">
        <v>144</v>
      </c>
      <c r="B137">
        <v>16</v>
      </c>
      <c r="C137" t="s">
        <v>9</v>
      </c>
      <c r="D137" t="s">
        <v>5</v>
      </c>
      <c r="E137">
        <v>5</v>
      </c>
      <c r="F137">
        <v>3</v>
      </c>
      <c r="G137">
        <v>6</v>
      </c>
      <c r="H137">
        <v>5</v>
      </c>
      <c r="I137">
        <v>7</v>
      </c>
      <c r="J137">
        <v>2</v>
      </c>
      <c r="K137">
        <v>5</v>
      </c>
      <c r="L137">
        <v>2</v>
      </c>
      <c r="M137">
        <v>6</v>
      </c>
      <c r="N137">
        <v>3</v>
      </c>
    </row>
    <row r="138" spans="1:14" x14ac:dyDescent="0.25">
      <c r="A138" t="s">
        <v>145</v>
      </c>
      <c r="B138">
        <v>16</v>
      </c>
      <c r="C138" t="s">
        <v>7</v>
      </c>
      <c r="D138" t="s">
        <v>5</v>
      </c>
      <c r="E138">
        <v>7</v>
      </c>
      <c r="F138">
        <v>1</v>
      </c>
      <c r="G138">
        <v>7</v>
      </c>
      <c r="H138">
        <v>7</v>
      </c>
      <c r="I138">
        <v>7</v>
      </c>
      <c r="J138">
        <v>2</v>
      </c>
      <c r="K138">
        <v>5</v>
      </c>
      <c r="L138">
        <v>1</v>
      </c>
      <c r="M138">
        <v>7</v>
      </c>
      <c r="N138">
        <v>1</v>
      </c>
    </row>
    <row r="139" spans="1:14" x14ac:dyDescent="0.25">
      <c r="A139" t="s">
        <v>146</v>
      </c>
      <c r="B139">
        <v>16</v>
      </c>
      <c r="C139" t="s">
        <v>4</v>
      </c>
      <c r="D139" t="s">
        <v>14</v>
      </c>
      <c r="E139">
        <v>1</v>
      </c>
      <c r="F139">
        <v>7</v>
      </c>
      <c r="G139">
        <v>1</v>
      </c>
      <c r="H139">
        <v>1</v>
      </c>
      <c r="I139">
        <v>1</v>
      </c>
      <c r="J139">
        <v>7</v>
      </c>
      <c r="K139">
        <v>6</v>
      </c>
      <c r="L139">
        <v>7</v>
      </c>
      <c r="M139">
        <v>1</v>
      </c>
      <c r="N139">
        <v>7</v>
      </c>
    </row>
    <row r="140" spans="1:14" x14ac:dyDescent="0.25">
      <c r="A140" t="s">
        <v>147</v>
      </c>
      <c r="B140">
        <v>16</v>
      </c>
      <c r="C140" t="s">
        <v>4</v>
      </c>
      <c r="D140" t="s">
        <v>5</v>
      </c>
      <c r="E140">
        <v>7</v>
      </c>
      <c r="F140">
        <v>7</v>
      </c>
      <c r="G140">
        <v>2</v>
      </c>
      <c r="H140">
        <v>1</v>
      </c>
      <c r="I140">
        <v>1</v>
      </c>
      <c r="J140">
        <v>7</v>
      </c>
      <c r="K140">
        <v>6</v>
      </c>
      <c r="L140">
        <v>7</v>
      </c>
      <c r="M140">
        <v>1</v>
      </c>
      <c r="N140">
        <v>6</v>
      </c>
    </row>
    <row r="141" spans="1:14" x14ac:dyDescent="0.25">
      <c r="A141" t="s">
        <v>148</v>
      </c>
      <c r="B141">
        <v>16</v>
      </c>
      <c r="C141" t="s">
        <v>7</v>
      </c>
      <c r="D141" t="s">
        <v>14</v>
      </c>
      <c r="E141">
        <v>7</v>
      </c>
      <c r="F141">
        <v>1</v>
      </c>
      <c r="G141">
        <v>5</v>
      </c>
      <c r="H141">
        <v>7</v>
      </c>
      <c r="I141">
        <v>7</v>
      </c>
      <c r="J141">
        <v>1</v>
      </c>
      <c r="K141">
        <v>5</v>
      </c>
      <c r="L141">
        <v>4</v>
      </c>
      <c r="M141">
        <v>7</v>
      </c>
      <c r="N141">
        <v>1</v>
      </c>
    </row>
    <row r="142" spans="1:14" x14ac:dyDescent="0.25">
      <c r="A142" t="s">
        <v>149</v>
      </c>
      <c r="B142">
        <v>16</v>
      </c>
      <c r="C142" t="s">
        <v>9</v>
      </c>
      <c r="D142" t="s">
        <v>10</v>
      </c>
      <c r="E142">
        <v>1</v>
      </c>
      <c r="F142">
        <v>4</v>
      </c>
      <c r="G142">
        <v>1</v>
      </c>
      <c r="H142">
        <v>1</v>
      </c>
      <c r="I142">
        <v>4</v>
      </c>
      <c r="J142">
        <v>7</v>
      </c>
      <c r="K142">
        <v>6</v>
      </c>
      <c r="L142">
        <v>6</v>
      </c>
      <c r="M142">
        <v>2</v>
      </c>
      <c r="N142">
        <v>6</v>
      </c>
    </row>
    <row r="143" spans="1:14" x14ac:dyDescent="0.25">
      <c r="A143" t="s">
        <v>150</v>
      </c>
      <c r="B143">
        <v>16</v>
      </c>
      <c r="C143" t="s">
        <v>9</v>
      </c>
      <c r="D143" t="s">
        <v>14</v>
      </c>
      <c r="E143">
        <v>1</v>
      </c>
      <c r="F143">
        <v>4</v>
      </c>
      <c r="G143">
        <v>1</v>
      </c>
      <c r="H143">
        <v>2</v>
      </c>
      <c r="I143">
        <v>4</v>
      </c>
      <c r="J143">
        <v>7</v>
      </c>
      <c r="K143">
        <v>6</v>
      </c>
      <c r="L143">
        <v>6</v>
      </c>
      <c r="M143">
        <v>2</v>
      </c>
      <c r="N143">
        <v>7</v>
      </c>
    </row>
    <row r="144" spans="1:14" x14ac:dyDescent="0.25">
      <c r="A144" t="s">
        <v>151</v>
      </c>
      <c r="B144">
        <v>16</v>
      </c>
      <c r="C144" t="s">
        <v>7</v>
      </c>
      <c r="D144" t="s">
        <v>10</v>
      </c>
      <c r="E144">
        <v>4</v>
      </c>
      <c r="F144">
        <v>3</v>
      </c>
      <c r="G144">
        <v>3</v>
      </c>
      <c r="H144">
        <v>5</v>
      </c>
      <c r="I144">
        <v>7</v>
      </c>
      <c r="J144">
        <v>3</v>
      </c>
      <c r="K144">
        <v>4</v>
      </c>
      <c r="L144">
        <v>5</v>
      </c>
      <c r="M144">
        <v>6</v>
      </c>
      <c r="N144">
        <v>3</v>
      </c>
    </row>
    <row r="145" spans="1:14" x14ac:dyDescent="0.25">
      <c r="A145" t="s">
        <v>152</v>
      </c>
      <c r="B145">
        <v>16</v>
      </c>
      <c r="C145" t="s">
        <v>4</v>
      </c>
      <c r="D145" t="s">
        <v>10</v>
      </c>
      <c r="E145">
        <v>1</v>
      </c>
      <c r="F145">
        <v>7</v>
      </c>
      <c r="G145">
        <v>1</v>
      </c>
      <c r="H145">
        <v>1</v>
      </c>
      <c r="I145">
        <v>1</v>
      </c>
      <c r="J145">
        <v>7</v>
      </c>
      <c r="K145">
        <v>6</v>
      </c>
      <c r="L145">
        <v>6</v>
      </c>
      <c r="M145">
        <v>1</v>
      </c>
      <c r="N145">
        <v>7</v>
      </c>
    </row>
    <row r="146" spans="1:14" x14ac:dyDescent="0.25">
      <c r="A146" t="s">
        <v>153</v>
      </c>
      <c r="B146">
        <v>17</v>
      </c>
      <c r="C146" t="s">
        <v>4</v>
      </c>
      <c r="D146" t="s">
        <v>14</v>
      </c>
      <c r="E146">
        <v>2</v>
      </c>
      <c r="F146">
        <v>6</v>
      </c>
      <c r="G146">
        <v>1</v>
      </c>
      <c r="H146">
        <v>1</v>
      </c>
      <c r="I146">
        <v>4</v>
      </c>
      <c r="J146">
        <v>6</v>
      </c>
      <c r="K146">
        <v>5</v>
      </c>
      <c r="L146">
        <v>6</v>
      </c>
      <c r="M146">
        <v>2</v>
      </c>
      <c r="N146">
        <v>6</v>
      </c>
    </row>
    <row r="147" spans="1:14" x14ac:dyDescent="0.25">
      <c r="A147" t="s">
        <v>154</v>
      </c>
      <c r="B147">
        <v>17</v>
      </c>
      <c r="C147" t="s">
        <v>9</v>
      </c>
      <c r="D147" t="s">
        <v>5</v>
      </c>
      <c r="E147">
        <v>2</v>
      </c>
      <c r="F147">
        <v>4</v>
      </c>
      <c r="G147">
        <v>5</v>
      </c>
      <c r="H147">
        <v>4</v>
      </c>
      <c r="I147">
        <v>7</v>
      </c>
      <c r="J147">
        <v>6</v>
      </c>
      <c r="K147">
        <v>4</v>
      </c>
      <c r="L147">
        <v>2</v>
      </c>
      <c r="M147">
        <v>4</v>
      </c>
      <c r="N147">
        <v>3</v>
      </c>
    </row>
    <row r="148" spans="1:14" x14ac:dyDescent="0.25">
      <c r="A148" t="s">
        <v>155</v>
      </c>
      <c r="B148">
        <v>17</v>
      </c>
      <c r="C148" t="s">
        <v>7</v>
      </c>
      <c r="D148" t="s">
        <v>14</v>
      </c>
      <c r="E148">
        <v>2</v>
      </c>
      <c r="F148">
        <v>7</v>
      </c>
      <c r="G148">
        <v>1</v>
      </c>
      <c r="H148">
        <v>1</v>
      </c>
      <c r="I148">
        <v>3</v>
      </c>
      <c r="J148">
        <v>6</v>
      </c>
      <c r="K148">
        <v>7</v>
      </c>
      <c r="L148">
        <v>6</v>
      </c>
      <c r="M148">
        <v>2</v>
      </c>
      <c r="N148">
        <v>6</v>
      </c>
    </row>
    <row r="149" spans="1:14" x14ac:dyDescent="0.25">
      <c r="A149" t="s">
        <v>156</v>
      </c>
      <c r="B149">
        <v>17</v>
      </c>
      <c r="C149" t="s">
        <v>7</v>
      </c>
      <c r="D149" t="s">
        <v>5</v>
      </c>
      <c r="E149">
        <v>2</v>
      </c>
      <c r="F149">
        <v>7</v>
      </c>
      <c r="G149">
        <v>2</v>
      </c>
      <c r="H149">
        <v>1</v>
      </c>
      <c r="I149">
        <v>2</v>
      </c>
      <c r="J149">
        <v>6</v>
      </c>
      <c r="K149">
        <v>7</v>
      </c>
      <c r="L149">
        <v>6</v>
      </c>
      <c r="M149">
        <v>1</v>
      </c>
      <c r="N149">
        <v>6</v>
      </c>
    </row>
    <row r="150" spans="1:14" x14ac:dyDescent="0.25">
      <c r="A150" t="s">
        <v>157</v>
      </c>
      <c r="B150">
        <v>17</v>
      </c>
      <c r="C150" t="s">
        <v>9</v>
      </c>
      <c r="D150" t="s">
        <v>14</v>
      </c>
      <c r="E150">
        <v>2</v>
      </c>
      <c r="F150">
        <v>4</v>
      </c>
      <c r="G150">
        <v>4</v>
      </c>
      <c r="H150">
        <v>4</v>
      </c>
      <c r="I150">
        <v>6</v>
      </c>
      <c r="J150">
        <v>6</v>
      </c>
      <c r="K150">
        <v>4</v>
      </c>
      <c r="L150">
        <v>2</v>
      </c>
      <c r="M150">
        <v>4</v>
      </c>
      <c r="N150">
        <v>3</v>
      </c>
    </row>
    <row r="151" spans="1:14" x14ac:dyDescent="0.25">
      <c r="A151" t="s">
        <v>158</v>
      </c>
      <c r="B151">
        <v>17</v>
      </c>
      <c r="C151" t="s">
        <v>4</v>
      </c>
      <c r="D151" t="s">
        <v>5</v>
      </c>
      <c r="E151">
        <v>2</v>
      </c>
      <c r="F151">
        <v>5</v>
      </c>
      <c r="G151">
        <v>2</v>
      </c>
      <c r="H151">
        <v>2</v>
      </c>
      <c r="I151">
        <v>4</v>
      </c>
      <c r="J151">
        <v>6</v>
      </c>
      <c r="K151">
        <v>6</v>
      </c>
      <c r="L151">
        <v>5</v>
      </c>
      <c r="M151">
        <v>2</v>
      </c>
      <c r="N151">
        <v>4</v>
      </c>
    </row>
    <row r="152" spans="1:14" x14ac:dyDescent="0.25">
      <c r="A152" t="s">
        <v>159</v>
      </c>
      <c r="B152">
        <v>17</v>
      </c>
      <c r="C152" t="s">
        <v>4</v>
      </c>
      <c r="D152" t="s">
        <v>10</v>
      </c>
      <c r="E152">
        <v>2</v>
      </c>
      <c r="F152">
        <v>6</v>
      </c>
      <c r="G152">
        <v>2</v>
      </c>
      <c r="H152">
        <v>2</v>
      </c>
      <c r="I152">
        <v>4</v>
      </c>
      <c r="J152">
        <v>6</v>
      </c>
      <c r="K152">
        <v>7</v>
      </c>
      <c r="L152">
        <v>6</v>
      </c>
      <c r="M152">
        <v>2</v>
      </c>
      <c r="N152">
        <v>6</v>
      </c>
    </row>
    <row r="153" spans="1:14" x14ac:dyDescent="0.25">
      <c r="A153" t="s">
        <v>160</v>
      </c>
      <c r="B153">
        <v>17</v>
      </c>
      <c r="C153" t="s">
        <v>9</v>
      </c>
      <c r="D153" t="s">
        <v>10</v>
      </c>
      <c r="E153">
        <v>3</v>
      </c>
      <c r="F153">
        <v>3</v>
      </c>
      <c r="G153">
        <v>2</v>
      </c>
      <c r="H153">
        <v>3</v>
      </c>
      <c r="I153">
        <v>6</v>
      </c>
      <c r="J153">
        <v>6</v>
      </c>
      <c r="K153">
        <v>5</v>
      </c>
      <c r="L153">
        <v>4</v>
      </c>
      <c r="M153">
        <v>4</v>
      </c>
      <c r="N153">
        <v>4</v>
      </c>
    </row>
    <row r="154" spans="1:14" x14ac:dyDescent="0.25">
      <c r="A154" t="s">
        <v>161</v>
      </c>
      <c r="B154">
        <v>17</v>
      </c>
      <c r="C154" t="s">
        <v>7</v>
      </c>
      <c r="D154" t="s">
        <v>10</v>
      </c>
      <c r="E154">
        <v>2</v>
      </c>
      <c r="F154">
        <v>7</v>
      </c>
      <c r="G154">
        <v>2</v>
      </c>
      <c r="H154">
        <v>1</v>
      </c>
      <c r="I154">
        <v>3</v>
      </c>
      <c r="J154">
        <v>6</v>
      </c>
      <c r="K154">
        <v>7</v>
      </c>
      <c r="L154">
        <v>6</v>
      </c>
      <c r="M154">
        <v>1</v>
      </c>
      <c r="N154">
        <v>6</v>
      </c>
    </row>
    <row r="155" spans="1:14" x14ac:dyDescent="0.25">
      <c r="A155" t="s">
        <v>162</v>
      </c>
      <c r="B155">
        <v>18</v>
      </c>
      <c r="C155" t="s">
        <v>7</v>
      </c>
      <c r="D155" t="s">
        <v>14</v>
      </c>
      <c r="E155">
        <v>1</v>
      </c>
      <c r="F155">
        <v>7</v>
      </c>
      <c r="G155">
        <v>1</v>
      </c>
      <c r="H155">
        <v>4</v>
      </c>
      <c r="I155">
        <v>1</v>
      </c>
      <c r="J155">
        <v>7</v>
      </c>
      <c r="K155">
        <v>7</v>
      </c>
      <c r="L155">
        <v>7</v>
      </c>
      <c r="M155">
        <v>3</v>
      </c>
      <c r="N155">
        <v>7</v>
      </c>
    </row>
    <row r="156" spans="1:14" x14ac:dyDescent="0.25">
      <c r="A156" t="s">
        <v>163</v>
      </c>
      <c r="B156">
        <v>18</v>
      </c>
      <c r="C156" t="s">
        <v>4</v>
      </c>
      <c r="D156" t="s">
        <v>14</v>
      </c>
      <c r="E156">
        <v>1</v>
      </c>
      <c r="F156">
        <v>7</v>
      </c>
      <c r="G156">
        <v>1</v>
      </c>
      <c r="H156">
        <v>1</v>
      </c>
      <c r="I156">
        <v>1</v>
      </c>
      <c r="J156">
        <v>7</v>
      </c>
      <c r="K156">
        <v>7</v>
      </c>
      <c r="L156">
        <v>7</v>
      </c>
      <c r="M156">
        <v>1</v>
      </c>
      <c r="N156">
        <v>7</v>
      </c>
    </row>
    <row r="157" spans="1:14" x14ac:dyDescent="0.25">
      <c r="A157" t="s">
        <v>164</v>
      </c>
      <c r="B157">
        <v>18</v>
      </c>
      <c r="C157" t="s">
        <v>9</v>
      </c>
      <c r="D157" t="s">
        <v>14</v>
      </c>
      <c r="E157">
        <v>1</v>
      </c>
      <c r="F157">
        <v>1</v>
      </c>
      <c r="G157">
        <v>1</v>
      </c>
      <c r="H157">
        <v>6</v>
      </c>
      <c r="I157">
        <v>6</v>
      </c>
      <c r="J157">
        <v>7</v>
      </c>
      <c r="K157">
        <v>2</v>
      </c>
      <c r="L157">
        <v>2</v>
      </c>
      <c r="M157">
        <v>6</v>
      </c>
      <c r="N157">
        <v>4</v>
      </c>
    </row>
    <row r="158" spans="1:14" x14ac:dyDescent="0.25">
      <c r="A158" t="s">
        <v>165</v>
      </c>
      <c r="B158">
        <v>18</v>
      </c>
      <c r="C158" t="s">
        <v>9</v>
      </c>
      <c r="D158" t="s">
        <v>5</v>
      </c>
      <c r="E158">
        <v>1</v>
      </c>
      <c r="F158">
        <v>2</v>
      </c>
      <c r="G158">
        <v>2</v>
      </c>
      <c r="H158">
        <v>6</v>
      </c>
      <c r="I158">
        <v>6</v>
      </c>
      <c r="J158">
        <v>6</v>
      </c>
      <c r="K158">
        <v>2</v>
      </c>
      <c r="L158">
        <v>5</v>
      </c>
      <c r="M158">
        <v>2</v>
      </c>
      <c r="N158">
        <v>1</v>
      </c>
    </row>
    <row r="159" spans="1:14" x14ac:dyDescent="0.25">
      <c r="A159" t="s">
        <v>166</v>
      </c>
      <c r="B159">
        <v>18</v>
      </c>
      <c r="C159" t="s">
        <v>4</v>
      </c>
      <c r="D159" t="s">
        <v>10</v>
      </c>
      <c r="E159">
        <v>1</v>
      </c>
      <c r="F159">
        <v>7</v>
      </c>
      <c r="G159">
        <v>1</v>
      </c>
      <c r="H159">
        <v>1</v>
      </c>
      <c r="I159">
        <v>1</v>
      </c>
      <c r="J159">
        <v>7</v>
      </c>
      <c r="K159">
        <v>7</v>
      </c>
      <c r="L159">
        <v>7</v>
      </c>
      <c r="M159">
        <v>2</v>
      </c>
      <c r="N159">
        <v>6</v>
      </c>
    </row>
    <row r="160" spans="1:14" x14ac:dyDescent="0.25">
      <c r="A160" t="s">
        <v>167</v>
      </c>
      <c r="B160">
        <v>18</v>
      </c>
      <c r="C160" t="s">
        <v>7</v>
      </c>
      <c r="D160" t="s">
        <v>5</v>
      </c>
      <c r="E160">
        <v>1</v>
      </c>
      <c r="F160">
        <v>5</v>
      </c>
      <c r="G160">
        <v>5</v>
      </c>
      <c r="H160">
        <v>2</v>
      </c>
      <c r="I160">
        <v>6</v>
      </c>
      <c r="J160">
        <v>7</v>
      </c>
      <c r="K160">
        <v>7</v>
      </c>
      <c r="L160">
        <v>6</v>
      </c>
      <c r="M160">
        <v>2</v>
      </c>
      <c r="N160">
        <v>2</v>
      </c>
    </row>
    <row r="161" spans="1:14" x14ac:dyDescent="0.25">
      <c r="A161" t="s">
        <v>168</v>
      </c>
      <c r="B161">
        <v>18</v>
      </c>
      <c r="C161" t="s">
        <v>7</v>
      </c>
      <c r="D161" t="s">
        <v>10</v>
      </c>
      <c r="E161">
        <v>2</v>
      </c>
      <c r="F161">
        <v>4</v>
      </c>
      <c r="G161">
        <v>2</v>
      </c>
      <c r="H161">
        <v>5</v>
      </c>
      <c r="I161">
        <v>6</v>
      </c>
      <c r="J161">
        <v>7</v>
      </c>
      <c r="K161">
        <v>7</v>
      </c>
      <c r="L161">
        <v>6</v>
      </c>
      <c r="M161">
        <v>2</v>
      </c>
      <c r="N161">
        <v>2</v>
      </c>
    </row>
    <row r="162" spans="1:14" x14ac:dyDescent="0.25">
      <c r="A162" t="s">
        <v>169</v>
      </c>
      <c r="B162">
        <v>18</v>
      </c>
      <c r="C162" t="s">
        <v>4</v>
      </c>
      <c r="D162" t="s">
        <v>5</v>
      </c>
      <c r="E162">
        <v>1</v>
      </c>
      <c r="F162">
        <v>7</v>
      </c>
      <c r="G162">
        <v>1</v>
      </c>
      <c r="H162">
        <v>1</v>
      </c>
      <c r="I162">
        <v>1</v>
      </c>
      <c r="J162">
        <v>7</v>
      </c>
      <c r="K162">
        <v>6</v>
      </c>
      <c r="L162">
        <v>7</v>
      </c>
      <c r="M162">
        <v>2</v>
      </c>
      <c r="N162">
        <v>7</v>
      </c>
    </row>
    <row r="163" spans="1:14" x14ac:dyDescent="0.25">
      <c r="A163" t="s">
        <v>170</v>
      </c>
      <c r="B163">
        <v>18</v>
      </c>
      <c r="C163" t="s">
        <v>9</v>
      </c>
      <c r="D163" t="s">
        <v>10</v>
      </c>
      <c r="E163">
        <v>1</v>
      </c>
      <c r="F163">
        <v>1</v>
      </c>
      <c r="G163">
        <v>1</v>
      </c>
      <c r="H163">
        <v>7</v>
      </c>
      <c r="I163">
        <v>7</v>
      </c>
      <c r="J163">
        <v>6</v>
      </c>
      <c r="K163">
        <v>1</v>
      </c>
      <c r="L163">
        <v>2</v>
      </c>
      <c r="M163">
        <v>7</v>
      </c>
      <c r="N163">
        <v>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9"/>
  <sheetViews>
    <sheetView tabSelected="1" topLeftCell="I192" zoomScale="115" zoomScaleNormal="115" workbookViewId="0">
      <selection activeCell="F216" sqref="F216"/>
    </sheetView>
  </sheetViews>
  <sheetFormatPr baseColWidth="10" defaultRowHeight="15" x14ac:dyDescent="0.25"/>
  <cols>
    <col min="1" max="1" width="26.85546875" customWidth="1"/>
    <col min="14" max="14" width="11.5703125" customWidth="1"/>
  </cols>
  <sheetData>
    <row r="1" spans="1:17" ht="40.5" customHeight="1" x14ac:dyDescent="0.25">
      <c r="A1" s="1" t="s">
        <v>191</v>
      </c>
    </row>
    <row r="2" spans="1:17" x14ac:dyDescent="0.25">
      <c r="B2" t="s">
        <v>171</v>
      </c>
      <c r="C2" t="s">
        <v>181</v>
      </c>
      <c r="D2" t="s">
        <v>185</v>
      </c>
      <c r="E2" t="s">
        <v>173</v>
      </c>
      <c r="F2" t="s">
        <v>174</v>
      </c>
      <c r="G2" t="s">
        <v>182</v>
      </c>
      <c r="H2" t="s">
        <v>183</v>
      </c>
      <c r="I2" t="s">
        <v>177</v>
      </c>
      <c r="J2" t="s">
        <v>178</v>
      </c>
      <c r="K2" t="s">
        <v>184</v>
      </c>
      <c r="M2" t="s">
        <v>186</v>
      </c>
      <c r="N2" t="s">
        <v>188</v>
      </c>
      <c r="O2" t="s">
        <v>189</v>
      </c>
      <c r="P2" t="s">
        <v>197</v>
      </c>
      <c r="Q2" t="s">
        <v>190</v>
      </c>
    </row>
    <row r="3" spans="1:17" x14ac:dyDescent="0.25">
      <c r="B3">
        <f>IF('ATTRAKDIFF BA_Study_ViSa'!E2=1,3,IF('ATTRAKDIFF BA_Study_ViSa'!E2=2,2,IF('ATTRAKDIFF BA_Study_ViSa'!E2=3,1,IF('ATTRAKDIFF BA_Study_ViSa'!E2=4,0,IF('ATTRAKDIFF BA_Study_ViSa'!E2=5,-1,IF('ATTRAKDIFF BA_Study_ViSa'!E2=6,-2,-3))))))</f>
        <v>2</v>
      </c>
      <c r="C3">
        <f>IF('ATTRAKDIFF BA_Study_ViSa'!F2=1,-3,IF('ATTRAKDIFF BA_Study_ViSa'!F2=2,-2,IF('ATTRAKDIFF BA_Study_ViSa'!F2=3,-1,IF('ATTRAKDIFF BA_Study_ViSa'!F2=4,0,IF('ATTRAKDIFF BA_Study_ViSa'!F2=5,1,IF('ATTRAKDIFF BA_Study_ViSa'!F2=6,2,3))))))</f>
        <v>0</v>
      </c>
      <c r="D3">
        <f>IF('ATTRAKDIFF BA_Study_ViSa'!G2=1,3,IF('ATTRAKDIFF BA_Study_ViSa'!G2=2,2,IF('ATTRAKDIFF BA_Study_ViSa'!G2=3,1,IF('ATTRAKDIFF BA_Study_ViSa'!G2=4,0,IF('ATTRAKDIFF BA_Study_ViSa'!G2=5,-1,IF('ATTRAKDIFF BA_Study_ViSa'!G2=6,-2,-3))))))</f>
        <v>-1</v>
      </c>
      <c r="E3">
        <f>IF('ATTRAKDIFF BA_Study_ViSa'!H2=1,3,IF('ATTRAKDIFF BA_Study_ViSa'!H2=2,2,IF('ATTRAKDIFF BA_Study_ViSa'!H2=3,1,IF('ATTRAKDIFF BA_Study_ViSa'!H2=4,0,IF('ATTRAKDIFF BA_Study_ViSa'!H2=5,-1,IF('ATTRAKDIFF BA_Study_ViSa'!H2=6,-2,-3))))))</f>
        <v>2</v>
      </c>
      <c r="F3">
        <f>IF('ATTRAKDIFF BA_Study_ViSa'!I2=1,3,IF('ATTRAKDIFF BA_Study_ViSa'!I2=2,2,IF('ATTRAKDIFF BA_Study_ViSa'!I2=3,1,IF('ATTRAKDIFF BA_Study_ViSa'!I2=4,0,IF('ATTRAKDIFF BA_Study_ViSa'!I2=5,-1,IF('ATTRAKDIFF BA_Study_ViSa'!I2=6,-2,-3))))))</f>
        <v>1</v>
      </c>
      <c r="G3">
        <f>IF('ATTRAKDIFF BA_Study_ViSa'!J2=1,-3,IF('ATTRAKDIFF BA_Study_ViSa'!J2=2,-2,IF('ATTRAKDIFF BA_Study_ViSa'!J2=3,-1,IF('ATTRAKDIFF BA_Study_ViSa'!J2=4,0,IF('ATTRAKDIFF BA_Study_ViSa'!J2=5,1,IF('ATTRAKDIFF BA_Study_ViSa'!J2=6,2,3))))))</f>
        <v>-1</v>
      </c>
      <c r="H3">
        <f>IF('ATTRAKDIFF BA_Study_ViSa'!K2=1,-3,IF('ATTRAKDIFF BA_Study_ViSa'!K2=2,-2,IF('ATTRAKDIFF BA_Study_ViSa'!K2=3,-1,IF('ATTRAKDIFF BA_Study_ViSa'!K2=4,0,IF('ATTRAKDIFF BA_Study_ViSa'!K2=5,1,IF('ATTRAKDIFF BA_Study_ViSa'!K2=6,2,3))))))</f>
        <v>2</v>
      </c>
      <c r="I3">
        <f>IF('ATTRAKDIFF BA_Study_ViSa'!L2=1,-3,IF('ATTRAKDIFF BA_Study_ViSa'!L2=2,-2,IF('ATTRAKDIFF BA_Study_ViSa'!L2=3,-1,IF('ATTRAKDIFF BA_Study_ViSa'!L2=4,0,IF('ATTRAKDIFF BA_Study_ViSa'!L2=5,1,IF('ATTRAKDIFF BA_Study_ViSa'!L2=6,2,3))))))</f>
        <v>2</v>
      </c>
      <c r="J3">
        <f>IF('ATTRAKDIFF BA_Study_ViSa'!M2=1,3,IF('ATTRAKDIFF BA_Study_ViSa'!M2=2,2,IF('ATTRAKDIFF BA_Study_ViSa'!M2=3,1,IF('ATTRAKDIFF BA_Study_ViSa'!M2=4,0,IF('ATTRAKDIFF BA_Study_ViSa'!M2=5,-1,IF('ATTRAKDIFF BA_Study_ViSa'!M2=6,-2,-3))))))</f>
        <v>2</v>
      </c>
      <c r="K3">
        <f>IF('ATTRAKDIFF BA_Study_ViSa'!N2=1,-3,IF('ATTRAKDIFF BA_Study_ViSa'!N2=2,-2,IF('ATTRAKDIFF BA_Study_ViSa'!N2=3,-1,IF('ATTRAKDIFF BA_Study_ViSa'!N2=4,0,IF('ATTRAKDIFF BA_Study_ViSa'!N2=5,1,IF('ATTRAKDIFF BA_Study_ViSa'!N2=6,2,3))))))</f>
        <v>2</v>
      </c>
      <c r="M3">
        <f>SUM(Umwandlung!B3:K3)/10</f>
        <v>1.1000000000000001</v>
      </c>
      <c r="N3">
        <f>SUM(F3,B3,D3,K3)/4</f>
        <v>1</v>
      </c>
      <c r="O3">
        <f t="shared" ref="O3:O34" si="0">SUM(I3,G3,H3)/3</f>
        <v>1</v>
      </c>
      <c r="P3">
        <f t="shared" ref="P3:P34" si="1">SUM(C3,J3,E3)/3</f>
        <v>1.3333333333333333</v>
      </c>
      <c r="Q3">
        <f t="shared" ref="Q3:Q34" si="2">SUM(N3,O3,P3)/3</f>
        <v>1.1111111111111109</v>
      </c>
    </row>
    <row r="4" spans="1:17" x14ac:dyDescent="0.25">
      <c r="B4">
        <f>IF('ATTRAKDIFF BA_Study_ViSa'!E3=1,3,IF('ATTRAKDIFF BA_Study_ViSa'!E3=2,2,IF('ATTRAKDIFF BA_Study_ViSa'!E3=3,1,IF('ATTRAKDIFF BA_Study_ViSa'!E3=4,0,IF('ATTRAKDIFF BA_Study_ViSa'!E3=5,-1,IF('ATTRAKDIFF BA_Study_ViSa'!E3=6,-2,-3))))))</f>
        <v>2</v>
      </c>
      <c r="C4">
        <f>IF('ATTRAKDIFF BA_Study_ViSa'!F3=1,3,IF('ATTRAKDIFF BA_Study_ViSa'!F3=2,2,IF('ATTRAKDIFF BA_Study_ViSa'!F3=3,1,IF('ATTRAKDIFF BA_Study_ViSa'!F3=4,0,IF('ATTRAKDIFF BA_Study_ViSa'!F3=5,-1,IF('ATTRAKDIFF BA_Study_ViSa'!F3=6,-2,-3))))))</f>
        <v>-2</v>
      </c>
      <c r="D4">
        <f>IF('ATTRAKDIFF BA_Study_ViSa'!G3=1,3,IF('ATTRAKDIFF BA_Study_ViSa'!G3=2,2,IF('ATTRAKDIFF BA_Study_ViSa'!G3=3,1,IF('ATTRAKDIFF BA_Study_ViSa'!G3=4,0,IF('ATTRAKDIFF BA_Study_ViSa'!G3=5,-1,IF('ATTRAKDIFF BA_Study_ViSa'!G3=6,-2,-3))))))</f>
        <v>1</v>
      </c>
      <c r="E4">
        <f>IF('ATTRAKDIFF BA_Study_ViSa'!H3=1,3,IF('ATTRAKDIFF BA_Study_ViSa'!H3=2,2,IF('ATTRAKDIFF BA_Study_ViSa'!H3=3,1,IF('ATTRAKDIFF BA_Study_ViSa'!H3=4,0,IF('ATTRAKDIFF BA_Study_ViSa'!H3=5,-1,IF('ATTRAKDIFF BA_Study_ViSa'!H3=6,-2,-3))))))</f>
        <v>2</v>
      </c>
      <c r="F4">
        <f>IF('ATTRAKDIFF BA_Study_ViSa'!I3=1,3,IF('ATTRAKDIFF BA_Study_ViSa'!I3=2,2,IF('ATTRAKDIFF BA_Study_ViSa'!I3=3,1,IF('ATTRAKDIFF BA_Study_ViSa'!I3=4,0,IF('ATTRAKDIFF BA_Study_ViSa'!I3=5,-1,IF('ATTRAKDIFF BA_Study_ViSa'!I3=6,-2,-3))))))</f>
        <v>-1</v>
      </c>
      <c r="G4">
        <f>IF('ATTRAKDIFF BA_Study_ViSa'!J3=1,-3,IF('ATTRAKDIFF BA_Study_ViSa'!J3=2,-2,IF('ATTRAKDIFF BA_Study_ViSa'!J3=3,-1,IF('ATTRAKDIFF BA_Study_ViSa'!J3=4,0,IF('ATTRAKDIFF BA_Study_ViSa'!J3=5,1,IF('ATTRAKDIFF BA_Study_ViSa'!J3=6,2,3))))))</f>
        <v>2</v>
      </c>
      <c r="H4">
        <f>IF('ATTRAKDIFF BA_Study_ViSa'!K3=1,-3,IF('ATTRAKDIFF BA_Study_ViSa'!K3=2,-2,IF('ATTRAKDIFF BA_Study_ViSa'!K3=3,-1,IF('ATTRAKDIFF BA_Study_ViSa'!K3=4,0,IF('ATTRAKDIFF BA_Study_ViSa'!K3=5,1,IF('ATTRAKDIFF BA_Study_ViSa'!K3=6,2,3))))))</f>
        <v>3</v>
      </c>
      <c r="I4">
        <f>IF('ATTRAKDIFF BA_Study_ViSa'!L3=1,-3,IF('ATTRAKDIFF BA_Study_ViSa'!L3=2,-2,IF('ATTRAKDIFF BA_Study_ViSa'!L3=3,-1,IF('ATTRAKDIFF BA_Study_ViSa'!L3=4,0,IF('ATTRAKDIFF BA_Study_ViSa'!L3=5,1,IF('ATTRAKDIFF BA_Study_ViSa'!L3=6,2,3))))))</f>
        <v>2</v>
      </c>
      <c r="J4">
        <f>IF('ATTRAKDIFF BA_Study_ViSa'!M3=1,3,IF('ATTRAKDIFF BA_Study_ViSa'!M3=2,2,IF('ATTRAKDIFF BA_Study_ViSa'!M3=3,1,IF('ATTRAKDIFF BA_Study_ViSa'!M3=4,0,IF('ATTRAKDIFF BA_Study_ViSa'!M3=5,-1,IF('ATTRAKDIFF BA_Study_ViSa'!M3=6,-2,-3))))))</f>
        <v>2</v>
      </c>
      <c r="K4">
        <f>IF('ATTRAKDIFF BA_Study_ViSa'!N3=1,-3,IF('ATTRAKDIFF BA_Study_ViSa'!N3=2,-2,IF('ATTRAKDIFF BA_Study_ViSa'!N3=3,-1,IF('ATTRAKDIFF BA_Study_ViSa'!N3=4,0,IF('ATTRAKDIFF BA_Study_ViSa'!N3=5,1,IF('ATTRAKDIFF BA_Study_ViSa'!N3=6,2,3))))))</f>
        <v>2</v>
      </c>
      <c r="M4">
        <f>SUM(Umwandlung!B4:K4)/10</f>
        <v>1.3</v>
      </c>
      <c r="N4">
        <f t="shared" ref="N4:N34" si="3">SUM(F4,B4,D4,K4)/4</f>
        <v>1</v>
      </c>
      <c r="O4">
        <f t="shared" si="0"/>
        <v>2.3333333333333335</v>
      </c>
      <c r="P4">
        <f t="shared" si="1"/>
        <v>0.66666666666666663</v>
      </c>
      <c r="Q4">
        <f t="shared" si="2"/>
        <v>1.3333333333333333</v>
      </c>
    </row>
    <row r="5" spans="1:17" x14ac:dyDescent="0.25">
      <c r="B5">
        <f>IF('ATTRAKDIFF BA_Study_ViSa'!E4=1,3,IF('ATTRAKDIFF BA_Study_ViSa'!E4=2,2,IF('ATTRAKDIFF BA_Study_ViSa'!E4=3,1,IF('ATTRAKDIFF BA_Study_ViSa'!E4=4,0,IF('ATTRAKDIFF BA_Study_ViSa'!E4=5,-1,IF('ATTRAKDIFF BA_Study_ViSa'!E4=6,-2,-3))))))</f>
        <v>3</v>
      </c>
      <c r="C5">
        <f>IF('ATTRAKDIFF BA_Study_ViSa'!F4=1,-3,IF('ATTRAKDIFF BA_Study_ViSa'!F4=2,-2,IF('ATTRAKDIFF BA_Study_ViSa'!F4=3,-1,IF('ATTRAKDIFF BA_Study_ViSa'!F4=4,0,IF('ATTRAKDIFF BA_Study_ViSa'!F4=5,1,IF('ATTRAKDIFF BA_Study_ViSa'!F4=6,2,3))))))</f>
        <v>3</v>
      </c>
      <c r="D5">
        <f>IF('ATTRAKDIFF BA_Study_ViSa'!G4=1,3,IF('ATTRAKDIFF BA_Study_ViSa'!G4=2,2,IF('ATTRAKDIFF BA_Study_ViSa'!G4=3,1,IF('ATTRAKDIFF BA_Study_ViSa'!G4=4,0,IF('ATTRAKDIFF BA_Study_ViSa'!G4=5,-1,IF('ATTRAKDIFF BA_Study_ViSa'!G4=6,-2,-3))))))</f>
        <v>3</v>
      </c>
      <c r="E5">
        <f>IF('ATTRAKDIFF BA_Study_ViSa'!H4=1,3,IF('ATTRAKDIFF BA_Study_ViSa'!H4=2,2,IF('ATTRAKDIFF BA_Study_ViSa'!H4=3,1,IF('ATTRAKDIFF BA_Study_ViSa'!H4=4,0,IF('ATTRAKDIFF BA_Study_ViSa'!H4=5,-1,IF('ATTRAKDIFF BA_Study_ViSa'!H4=6,-2,-3))))))</f>
        <v>1</v>
      </c>
      <c r="F5">
        <f>IF('ATTRAKDIFF BA_Study_ViSa'!I4=1,3,IF('ATTRAKDIFF BA_Study_ViSa'!I4=2,2,IF('ATTRAKDIFF BA_Study_ViSa'!I4=3,1,IF('ATTRAKDIFF BA_Study_ViSa'!I4=4,0,IF('ATTRAKDIFF BA_Study_ViSa'!I4=5,-1,IF('ATTRAKDIFF BA_Study_ViSa'!I4=6,-2,-3))))))</f>
        <v>0</v>
      </c>
      <c r="G5">
        <f>IF('ATTRAKDIFF BA_Study_ViSa'!J4=1,-3,IF('ATTRAKDIFF BA_Study_ViSa'!J4=2,-2,IF('ATTRAKDIFF BA_Study_ViSa'!J4=3,-1,IF('ATTRAKDIFF BA_Study_ViSa'!J4=4,0,IF('ATTRAKDIFF BA_Study_ViSa'!J4=5,1,IF('ATTRAKDIFF BA_Study_ViSa'!J4=6,2,3))))))</f>
        <v>3</v>
      </c>
      <c r="H5">
        <f>IF('ATTRAKDIFF BA_Study_ViSa'!K4=1,-3,IF('ATTRAKDIFF BA_Study_ViSa'!K4=2,-2,IF('ATTRAKDIFF BA_Study_ViSa'!K4=3,-1,IF('ATTRAKDIFF BA_Study_ViSa'!K4=4,0,IF('ATTRAKDIFF BA_Study_ViSa'!K4=5,1,IF('ATTRAKDIFF BA_Study_ViSa'!K4=6,2,3))))))</f>
        <v>3</v>
      </c>
      <c r="I5">
        <f>IF('ATTRAKDIFF BA_Study_ViSa'!L4=1,-3,IF('ATTRAKDIFF BA_Study_ViSa'!L4=2,-2,IF('ATTRAKDIFF BA_Study_ViSa'!L4=3,-1,IF('ATTRAKDIFF BA_Study_ViSa'!L4=4,0,IF('ATTRAKDIFF BA_Study_ViSa'!L4=5,1,IF('ATTRAKDIFF BA_Study_ViSa'!L4=6,2,3))))))</f>
        <v>1</v>
      </c>
      <c r="J5">
        <f>IF('ATTRAKDIFF BA_Study_ViSa'!M4=1,3,IF('ATTRAKDIFF BA_Study_ViSa'!M4=2,2,IF('ATTRAKDIFF BA_Study_ViSa'!M4=3,1,IF('ATTRAKDIFF BA_Study_ViSa'!M4=4,0,IF('ATTRAKDIFF BA_Study_ViSa'!M4=5,-1,IF('ATTRAKDIFF BA_Study_ViSa'!M4=6,-2,-3))))))</f>
        <v>3</v>
      </c>
      <c r="K5">
        <f>IF('ATTRAKDIFF BA_Study_ViSa'!N4=1,-3,IF('ATTRAKDIFF BA_Study_ViSa'!N4=2,-2,IF('ATTRAKDIFF BA_Study_ViSa'!N4=3,-1,IF('ATTRAKDIFF BA_Study_ViSa'!N4=4,0,IF('ATTRAKDIFF BA_Study_ViSa'!N4=5,1,IF('ATTRAKDIFF BA_Study_ViSa'!N4=6,2,3))))))</f>
        <v>3</v>
      </c>
      <c r="M5">
        <f>SUM(Umwandlung!B5:K5)/10</f>
        <v>2.2999999999999998</v>
      </c>
      <c r="N5">
        <f t="shared" si="3"/>
        <v>2.25</v>
      </c>
      <c r="O5">
        <f t="shared" si="0"/>
        <v>2.3333333333333335</v>
      </c>
      <c r="P5">
        <f t="shared" si="1"/>
        <v>2.3333333333333335</v>
      </c>
      <c r="Q5">
        <f t="shared" si="2"/>
        <v>2.3055555555555558</v>
      </c>
    </row>
    <row r="6" spans="1:17" x14ac:dyDescent="0.25">
      <c r="B6">
        <f>IF('ATTRAKDIFF BA_Study_ViSa'!E5=1,3,IF('ATTRAKDIFF BA_Study_ViSa'!E5=2,2,IF('ATTRAKDIFF BA_Study_ViSa'!E5=3,1,IF('ATTRAKDIFF BA_Study_ViSa'!E5=4,0,IF('ATTRAKDIFF BA_Study_ViSa'!E5=5,-1,IF('ATTRAKDIFF BA_Study_ViSa'!E5=6,-2,-3))))))</f>
        <v>3</v>
      </c>
      <c r="C6">
        <f>IF('ATTRAKDIFF BA_Study_ViSa'!F5=1,-3,IF('ATTRAKDIFF BA_Study_ViSa'!F5=2,-2,IF('ATTRAKDIFF BA_Study_ViSa'!F5=3,-1,IF('ATTRAKDIFF BA_Study_ViSa'!F5=4,0,IF('ATTRAKDIFF BA_Study_ViSa'!F5=5,1,IF('ATTRAKDIFF BA_Study_ViSa'!F5=6,2,3))))))</f>
        <v>3</v>
      </c>
      <c r="D6">
        <f>IF('ATTRAKDIFF BA_Study_ViSa'!G5=1,3,IF('ATTRAKDIFF BA_Study_ViSa'!G5=2,2,IF('ATTRAKDIFF BA_Study_ViSa'!G5=3,1,IF('ATTRAKDIFF BA_Study_ViSa'!G5=4,0,IF('ATTRAKDIFF BA_Study_ViSa'!G5=5,-1,IF('ATTRAKDIFF BA_Study_ViSa'!G5=6,-2,-3))))))</f>
        <v>3</v>
      </c>
      <c r="E6">
        <f>IF('ATTRAKDIFF BA_Study_ViSa'!H5=1,3,IF('ATTRAKDIFF BA_Study_ViSa'!H5=2,2,IF('ATTRAKDIFF BA_Study_ViSa'!H5=3,1,IF('ATTRAKDIFF BA_Study_ViSa'!H5=4,0,IF('ATTRAKDIFF BA_Study_ViSa'!H5=5,-1,IF('ATTRAKDIFF BA_Study_ViSa'!H5=6,-2,-3))))))</f>
        <v>2</v>
      </c>
      <c r="F6">
        <f>IF('ATTRAKDIFF BA_Study_ViSa'!I5=1,3,IF('ATTRAKDIFF BA_Study_ViSa'!I5=2,2,IF('ATTRAKDIFF BA_Study_ViSa'!I5=3,1,IF('ATTRAKDIFF BA_Study_ViSa'!I5=4,0,IF('ATTRAKDIFF BA_Study_ViSa'!I5=5,-1,IF('ATTRAKDIFF BA_Study_ViSa'!I5=6,-2,-3))))))</f>
        <v>-2</v>
      </c>
      <c r="G6">
        <f>IF('ATTRAKDIFF BA_Study_ViSa'!J5=1,-3,IF('ATTRAKDIFF BA_Study_ViSa'!J5=2,-2,IF('ATTRAKDIFF BA_Study_ViSa'!J5=3,-1,IF('ATTRAKDIFF BA_Study_ViSa'!J5=4,0,IF('ATTRAKDIFF BA_Study_ViSa'!J5=5,1,IF('ATTRAKDIFF BA_Study_ViSa'!J5=6,2,3))))))</f>
        <v>3</v>
      </c>
      <c r="H6">
        <f>IF('ATTRAKDIFF BA_Study_ViSa'!K5=1,-3,IF('ATTRAKDIFF BA_Study_ViSa'!K5=2,-2,IF('ATTRAKDIFF BA_Study_ViSa'!K5=3,-1,IF('ATTRAKDIFF BA_Study_ViSa'!K5=4,0,IF('ATTRAKDIFF BA_Study_ViSa'!K5=5,1,IF('ATTRAKDIFF BA_Study_ViSa'!K5=6,2,3))))))</f>
        <v>3</v>
      </c>
      <c r="I6">
        <f>IF('ATTRAKDIFF BA_Study_ViSa'!L5=1,-3,IF('ATTRAKDIFF BA_Study_ViSa'!L5=2,-2,IF('ATTRAKDIFF BA_Study_ViSa'!L5=3,-1,IF('ATTRAKDIFF BA_Study_ViSa'!L5=4,0,IF('ATTRAKDIFF BA_Study_ViSa'!L5=5,1,IF('ATTRAKDIFF BA_Study_ViSa'!L5=6,2,3))))))</f>
        <v>2</v>
      </c>
      <c r="J6">
        <f>IF('ATTRAKDIFF BA_Study_ViSa'!M5=1,3,IF('ATTRAKDIFF BA_Study_ViSa'!M5=2,2,IF('ATTRAKDIFF BA_Study_ViSa'!M5=3,1,IF('ATTRAKDIFF BA_Study_ViSa'!M5=4,0,IF('ATTRAKDIFF BA_Study_ViSa'!M5=5,-1,IF('ATTRAKDIFF BA_Study_ViSa'!M5=6,-2,-3))))))</f>
        <v>3</v>
      </c>
      <c r="K6">
        <f>IF('ATTRAKDIFF BA_Study_ViSa'!N5=1,-3,IF('ATTRAKDIFF BA_Study_ViSa'!N5=2,-2,IF('ATTRAKDIFF BA_Study_ViSa'!N5=3,-1,IF('ATTRAKDIFF BA_Study_ViSa'!N5=4,0,IF('ATTRAKDIFF BA_Study_ViSa'!N5=5,1,IF('ATTRAKDIFF BA_Study_ViSa'!N5=6,2,3))))))</f>
        <v>3</v>
      </c>
      <c r="M6">
        <f>SUM(Umwandlung!B6:K6)/10</f>
        <v>2.2999999999999998</v>
      </c>
      <c r="N6">
        <f t="shared" si="3"/>
        <v>1.75</v>
      </c>
      <c r="O6">
        <f t="shared" si="0"/>
        <v>2.6666666666666665</v>
      </c>
      <c r="P6">
        <f t="shared" si="1"/>
        <v>2.6666666666666665</v>
      </c>
      <c r="Q6">
        <f t="shared" si="2"/>
        <v>2.3611111111111107</v>
      </c>
    </row>
    <row r="7" spans="1:17" x14ac:dyDescent="0.25">
      <c r="B7">
        <f>IF('ATTRAKDIFF BA_Study_ViSa'!E6=1,3,IF('ATTRAKDIFF BA_Study_ViSa'!E6=2,2,IF('ATTRAKDIFF BA_Study_ViSa'!E6=3,1,IF('ATTRAKDIFF BA_Study_ViSa'!E6=4,0,IF('ATTRAKDIFF BA_Study_ViSa'!E6=5,-1,IF('ATTRAKDIFF BA_Study_ViSa'!E6=6,-2,-3))))))</f>
        <v>-1</v>
      </c>
      <c r="C7">
        <f>IF('ATTRAKDIFF BA_Study_ViSa'!F6=1,-3,IF('ATTRAKDIFF BA_Study_ViSa'!F6=2,-2,IF('ATTRAKDIFF BA_Study_ViSa'!F6=3,-1,IF('ATTRAKDIFF BA_Study_ViSa'!F6=4,0,IF('ATTRAKDIFF BA_Study_ViSa'!F6=5,1,IF('ATTRAKDIFF BA_Study_ViSa'!F6=6,2,3))))))</f>
        <v>-2</v>
      </c>
      <c r="D7">
        <f>IF('ATTRAKDIFF BA_Study_ViSa'!G6=1,3,IF('ATTRAKDIFF BA_Study_ViSa'!G6=2,2,IF('ATTRAKDIFF BA_Study_ViSa'!G6=3,1,IF('ATTRAKDIFF BA_Study_ViSa'!G6=4,0,IF('ATTRAKDIFF BA_Study_ViSa'!G6=5,-1,IF('ATTRAKDIFF BA_Study_ViSa'!G6=6,-2,-3))))))</f>
        <v>-2</v>
      </c>
      <c r="E7">
        <f>IF('ATTRAKDIFF BA_Study_ViSa'!H6=1,3,IF('ATTRAKDIFF BA_Study_ViSa'!H6=2,2,IF('ATTRAKDIFF BA_Study_ViSa'!H6=3,1,IF('ATTRAKDIFF BA_Study_ViSa'!H6=4,0,IF('ATTRAKDIFF BA_Study_ViSa'!H6=5,-1,IF('ATTRAKDIFF BA_Study_ViSa'!H6=6,-2,-3))))))</f>
        <v>-1</v>
      </c>
      <c r="F7">
        <f>IF('ATTRAKDIFF BA_Study_ViSa'!I6=1,3,IF('ATTRAKDIFF BA_Study_ViSa'!I6=2,2,IF('ATTRAKDIFF BA_Study_ViSa'!I6=3,1,IF('ATTRAKDIFF BA_Study_ViSa'!I6=4,0,IF('ATTRAKDIFF BA_Study_ViSa'!I6=5,-1,IF('ATTRAKDIFF BA_Study_ViSa'!I6=6,-2,-3))))))</f>
        <v>-2</v>
      </c>
      <c r="G7">
        <f>IF('ATTRAKDIFF BA_Study_ViSa'!J6=1,-3,IF('ATTRAKDIFF BA_Study_ViSa'!J6=2,-2,IF('ATTRAKDIFF BA_Study_ViSa'!J6=3,-1,IF('ATTRAKDIFF BA_Study_ViSa'!J6=4,0,IF('ATTRAKDIFF BA_Study_ViSa'!J6=5,1,IF('ATTRAKDIFF BA_Study_ViSa'!J6=6,2,3))))))</f>
        <v>1</v>
      </c>
      <c r="H7">
        <f>IF('ATTRAKDIFF BA_Study_ViSa'!K6=1,-3,IF('ATTRAKDIFF BA_Study_ViSa'!K6=2,-2,IF('ATTRAKDIFF BA_Study_ViSa'!K6=3,-1,IF('ATTRAKDIFF BA_Study_ViSa'!K6=4,0,IF('ATTRAKDIFF BA_Study_ViSa'!K6=5,1,IF('ATTRAKDIFF BA_Study_ViSa'!K6=6,2,3))))))</f>
        <v>1</v>
      </c>
      <c r="I7">
        <f>IF('ATTRAKDIFF BA_Study_ViSa'!L6=1,-3,IF('ATTRAKDIFF BA_Study_ViSa'!L6=2,-2,IF('ATTRAKDIFF BA_Study_ViSa'!L6=3,-1,IF('ATTRAKDIFF BA_Study_ViSa'!L6=4,0,IF('ATTRAKDIFF BA_Study_ViSa'!L6=5,1,IF('ATTRAKDIFF BA_Study_ViSa'!L6=6,2,3))))))</f>
        <v>1</v>
      </c>
      <c r="J7">
        <f>IF('ATTRAKDIFF BA_Study_ViSa'!M6=1,3,IF('ATTRAKDIFF BA_Study_ViSa'!M6=2,2,IF('ATTRAKDIFF BA_Study_ViSa'!M6=3,1,IF('ATTRAKDIFF BA_Study_ViSa'!M6=4,0,IF('ATTRAKDIFF BA_Study_ViSa'!M6=5,-1,IF('ATTRAKDIFF BA_Study_ViSa'!M6=6,-2,-3))))))</f>
        <v>-2</v>
      </c>
      <c r="K7">
        <f>IF('ATTRAKDIFF BA_Study_ViSa'!N6=1,-3,IF('ATTRAKDIFF BA_Study_ViSa'!N6=2,-2,IF('ATTRAKDIFF BA_Study_ViSa'!N6=3,-1,IF('ATTRAKDIFF BA_Study_ViSa'!N6=4,0,IF('ATTRAKDIFF BA_Study_ViSa'!N6=5,1,IF('ATTRAKDIFF BA_Study_ViSa'!N6=6,2,3))))))</f>
        <v>2</v>
      </c>
      <c r="M7">
        <f>SUM(Umwandlung!B7:K7)/10</f>
        <v>-0.5</v>
      </c>
      <c r="N7">
        <f t="shared" si="3"/>
        <v>-0.75</v>
      </c>
      <c r="O7">
        <f t="shared" si="0"/>
        <v>1</v>
      </c>
      <c r="P7">
        <f t="shared" si="1"/>
        <v>-1.6666666666666667</v>
      </c>
      <c r="Q7">
        <f t="shared" si="2"/>
        <v>-0.47222222222222227</v>
      </c>
    </row>
    <row r="8" spans="1:17" x14ac:dyDescent="0.25">
      <c r="B8">
        <f>IF('ATTRAKDIFF BA_Study_ViSa'!E7=1,3,IF('ATTRAKDIFF BA_Study_ViSa'!E7=2,2,IF('ATTRAKDIFF BA_Study_ViSa'!E7=3,1,IF('ATTRAKDIFF BA_Study_ViSa'!E7=4,0,IF('ATTRAKDIFF BA_Study_ViSa'!E7=5,-1,IF('ATTRAKDIFF BA_Study_ViSa'!E7=6,-2,-3))))))</f>
        <v>2</v>
      </c>
      <c r="C8">
        <f>IF('ATTRAKDIFF BA_Study_ViSa'!F7=1,-3,IF('ATTRAKDIFF BA_Study_ViSa'!F7=2,-2,IF('ATTRAKDIFF BA_Study_ViSa'!F7=3,-1,IF('ATTRAKDIFF BA_Study_ViSa'!F7=4,0,IF('ATTRAKDIFF BA_Study_ViSa'!F7=5,1,IF('ATTRAKDIFF BA_Study_ViSa'!F7=6,2,3))))))</f>
        <v>1</v>
      </c>
      <c r="D8">
        <f>IF('ATTRAKDIFF BA_Study_ViSa'!G7=1,3,IF('ATTRAKDIFF BA_Study_ViSa'!G7=2,2,IF('ATTRAKDIFF BA_Study_ViSa'!G7=3,1,IF('ATTRAKDIFF BA_Study_ViSa'!G7=4,0,IF('ATTRAKDIFF BA_Study_ViSa'!G7=5,-1,IF('ATTRAKDIFF BA_Study_ViSa'!G7=6,-2,-3))))))</f>
        <v>0</v>
      </c>
      <c r="E8">
        <f>IF('ATTRAKDIFF BA_Study_ViSa'!H7=1,3,IF('ATTRAKDIFF BA_Study_ViSa'!H7=2,2,IF('ATTRAKDIFF BA_Study_ViSa'!H7=3,1,IF('ATTRAKDIFF BA_Study_ViSa'!H7=4,0,IF('ATTRAKDIFF BA_Study_ViSa'!H7=5,-1,IF('ATTRAKDIFF BA_Study_ViSa'!H7=6,-2,-3))))))</f>
        <v>2</v>
      </c>
      <c r="F8">
        <f>IF('ATTRAKDIFF BA_Study_ViSa'!I7=1,3,IF('ATTRAKDIFF BA_Study_ViSa'!I7=2,2,IF('ATTRAKDIFF BA_Study_ViSa'!I7=3,1,IF('ATTRAKDIFF BA_Study_ViSa'!I7=4,0,IF('ATTRAKDIFF BA_Study_ViSa'!I7=5,-1,IF('ATTRAKDIFF BA_Study_ViSa'!I7=6,-2,-3))))))</f>
        <v>1</v>
      </c>
      <c r="G8">
        <f>IF('ATTRAKDIFF BA_Study_ViSa'!J7=1,-3,IF('ATTRAKDIFF BA_Study_ViSa'!J7=2,-2,IF('ATTRAKDIFF BA_Study_ViSa'!J7=3,-1,IF('ATTRAKDIFF BA_Study_ViSa'!J7=4,0,IF('ATTRAKDIFF BA_Study_ViSa'!J7=5,1,IF('ATTRAKDIFF BA_Study_ViSa'!J7=6,2,3))))))</f>
        <v>1</v>
      </c>
      <c r="H8">
        <f>IF('ATTRAKDIFF BA_Study_ViSa'!K7=1,-3,IF('ATTRAKDIFF BA_Study_ViSa'!K7=2,-2,IF('ATTRAKDIFF BA_Study_ViSa'!K7=3,-1,IF('ATTRAKDIFF BA_Study_ViSa'!K7=4,0,IF('ATTRAKDIFF BA_Study_ViSa'!K7=5,1,IF('ATTRAKDIFF BA_Study_ViSa'!K7=6,2,3))))))</f>
        <v>3</v>
      </c>
      <c r="I8">
        <f>IF('ATTRAKDIFF BA_Study_ViSa'!L7=1,-3,IF('ATTRAKDIFF BA_Study_ViSa'!L7=2,-2,IF('ATTRAKDIFF BA_Study_ViSa'!L7=3,-1,IF('ATTRAKDIFF BA_Study_ViSa'!L7=4,0,IF('ATTRAKDIFF BA_Study_ViSa'!L7=5,1,IF('ATTRAKDIFF BA_Study_ViSa'!L7=6,2,3))))))</f>
        <v>3</v>
      </c>
      <c r="J8">
        <f>IF('ATTRAKDIFF BA_Study_ViSa'!M7=1,3,IF('ATTRAKDIFF BA_Study_ViSa'!M7=2,2,IF('ATTRAKDIFF BA_Study_ViSa'!M7=3,1,IF('ATTRAKDIFF BA_Study_ViSa'!M7=4,0,IF('ATTRAKDIFF BA_Study_ViSa'!M7=5,-1,IF('ATTRAKDIFF BA_Study_ViSa'!M7=6,-2,-3))))))</f>
        <v>1</v>
      </c>
      <c r="K8">
        <f>IF('ATTRAKDIFF BA_Study_ViSa'!N7=1,-3,IF('ATTRAKDIFF BA_Study_ViSa'!N7=2,-2,IF('ATTRAKDIFF BA_Study_ViSa'!N7=3,-1,IF('ATTRAKDIFF BA_Study_ViSa'!N7=4,0,IF('ATTRAKDIFF BA_Study_ViSa'!N7=5,1,IF('ATTRAKDIFF BA_Study_ViSa'!N7=6,2,3))))))</f>
        <v>3</v>
      </c>
      <c r="M8">
        <f>SUM(Umwandlung!B8:K8)/10</f>
        <v>1.7</v>
      </c>
      <c r="N8">
        <f t="shared" si="3"/>
        <v>1.5</v>
      </c>
      <c r="O8">
        <f t="shared" si="0"/>
        <v>2.3333333333333335</v>
      </c>
      <c r="P8">
        <f t="shared" si="1"/>
        <v>1.3333333333333333</v>
      </c>
      <c r="Q8">
        <f t="shared" si="2"/>
        <v>1.7222222222222223</v>
      </c>
    </row>
    <row r="9" spans="1:17" x14ac:dyDescent="0.25">
      <c r="B9">
        <f>IF('ATTRAKDIFF BA_Study_ViSa'!E8=1,3,IF('ATTRAKDIFF BA_Study_ViSa'!E8=2,2,IF('ATTRAKDIFF BA_Study_ViSa'!E8=3,1,IF('ATTRAKDIFF BA_Study_ViSa'!E8=4,0,IF('ATTRAKDIFF BA_Study_ViSa'!E8=5,-1,IF('ATTRAKDIFF BA_Study_ViSa'!E8=6,-2,-3))))))</f>
        <v>2</v>
      </c>
      <c r="C9">
        <f>IF('ATTRAKDIFF BA_Study_ViSa'!F8=1,-3,IF('ATTRAKDIFF BA_Study_ViSa'!F8=2,-2,IF('ATTRAKDIFF BA_Study_ViSa'!F8=3,-1,IF('ATTRAKDIFF BA_Study_ViSa'!F8=4,0,IF('ATTRAKDIFF BA_Study_ViSa'!F8=5,1,IF('ATTRAKDIFF BA_Study_ViSa'!F8=6,2,3))))))</f>
        <v>-1</v>
      </c>
      <c r="D9">
        <f>IF('ATTRAKDIFF BA_Study_ViSa'!G8=1,3,IF('ATTRAKDIFF BA_Study_ViSa'!G8=2,2,IF('ATTRAKDIFF BA_Study_ViSa'!G8=3,1,IF('ATTRAKDIFF BA_Study_ViSa'!G8=4,0,IF('ATTRAKDIFF BA_Study_ViSa'!G8=5,-1,IF('ATTRAKDIFF BA_Study_ViSa'!G8=6,-2,-3))))))</f>
        <v>1</v>
      </c>
      <c r="E9">
        <f>IF('ATTRAKDIFF BA_Study_ViSa'!H8=1,3,IF('ATTRAKDIFF BA_Study_ViSa'!H8=2,2,IF('ATTRAKDIFF BA_Study_ViSa'!H8=3,1,IF('ATTRAKDIFF BA_Study_ViSa'!H8=4,0,IF('ATTRAKDIFF BA_Study_ViSa'!H8=5,-1,IF('ATTRAKDIFF BA_Study_ViSa'!H8=6,-2,-3))))))</f>
        <v>2</v>
      </c>
      <c r="F9">
        <f>IF('ATTRAKDIFF BA_Study_ViSa'!I8=1,3,IF('ATTRAKDIFF BA_Study_ViSa'!I8=2,2,IF('ATTRAKDIFF BA_Study_ViSa'!I8=3,1,IF('ATTRAKDIFF BA_Study_ViSa'!I8=4,0,IF('ATTRAKDIFF BA_Study_ViSa'!I8=5,-1,IF('ATTRAKDIFF BA_Study_ViSa'!I8=6,-2,-3))))))</f>
        <v>2</v>
      </c>
      <c r="G9">
        <f>IF('ATTRAKDIFF BA_Study_ViSa'!J8=1,-3,IF('ATTRAKDIFF BA_Study_ViSa'!J8=2,-2,IF('ATTRAKDIFF BA_Study_ViSa'!J8=3,-1,IF('ATTRAKDIFF BA_Study_ViSa'!J8=4,0,IF('ATTRAKDIFF BA_Study_ViSa'!J8=5,1,IF('ATTRAKDIFF BA_Study_ViSa'!J8=6,2,3))))))</f>
        <v>2</v>
      </c>
      <c r="H9">
        <f>IF('ATTRAKDIFF BA_Study_ViSa'!K8=1,-3,IF('ATTRAKDIFF BA_Study_ViSa'!K8=2,-2,IF('ATTRAKDIFF BA_Study_ViSa'!K8=3,-1,IF('ATTRAKDIFF BA_Study_ViSa'!K8=4,0,IF('ATTRAKDIFF BA_Study_ViSa'!K8=5,1,IF('ATTRAKDIFF BA_Study_ViSa'!K8=6,2,3))))))</f>
        <v>3</v>
      </c>
      <c r="I9">
        <f>IF('ATTRAKDIFF BA_Study_ViSa'!L8=1,-3,IF('ATTRAKDIFF BA_Study_ViSa'!L8=2,-2,IF('ATTRAKDIFF BA_Study_ViSa'!L8=3,-1,IF('ATTRAKDIFF BA_Study_ViSa'!L8=4,0,IF('ATTRAKDIFF BA_Study_ViSa'!L8=5,1,IF('ATTRAKDIFF BA_Study_ViSa'!L8=6,2,3))))))</f>
        <v>2</v>
      </c>
      <c r="J9">
        <f>IF('ATTRAKDIFF BA_Study_ViSa'!M8=1,3,IF('ATTRAKDIFF BA_Study_ViSa'!M8=2,2,IF('ATTRAKDIFF BA_Study_ViSa'!M8=3,1,IF('ATTRAKDIFF BA_Study_ViSa'!M8=4,0,IF('ATTRAKDIFF BA_Study_ViSa'!M8=5,-1,IF('ATTRAKDIFF BA_Study_ViSa'!M8=6,-2,-3))))))</f>
        <v>-2</v>
      </c>
      <c r="K9">
        <f>IF('ATTRAKDIFF BA_Study_ViSa'!N8=1,-3,IF('ATTRAKDIFF BA_Study_ViSa'!N8=2,-2,IF('ATTRAKDIFF BA_Study_ViSa'!N8=3,-1,IF('ATTRAKDIFF BA_Study_ViSa'!N8=4,0,IF('ATTRAKDIFF BA_Study_ViSa'!N8=5,1,IF('ATTRAKDIFF BA_Study_ViSa'!N8=6,2,3))))))</f>
        <v>3</v>
      </c>
      <c r="M9">
        <f>SUM(Umwandlung!B9:K9)/10</f>
        <v>1.4</v>
      </c>
      <c r="N9">
        <f t="shared" si="3"/>
        <v>2</v>
      </c>
      <c r="O9">
        <f t="shared" si="0"/>
        <v>2.3333333333333335</v>
      </c>
      <c r="P9">
        <f t="shared" si="1"/>
        <v>-0.33333333333333331</v>
      </c>
      <c r="Q9">
        <f t="shared" si="2"/>
        <v>1.3333333333333337</v>
      </c>
    </row>
    <row r="10" spans="1:17" x14ac:dyDescent="0.25">
      <c r="B10">
        <f>IF('ATTRAKDIFF BA_Study_ViSa'!E9=1,3,IF('ATTRAKDIFF BA_Study_ViSa'!E9=2,2,IF('ATTRAKDIFF BA_Study_ViSa'!E9=3,1,IF('ATTRAKDIFF BA_Study_ViSa'!E9=4,0,IF('ATTRAKDIFF BA_Study_ViSa'!E9=5,-1,IF('ATTRAKDIFF BA_Study_ViSa'!E9=6,-2,-3))))))</f>
        <v>2</v>
      </c>
      <c r="C10">
        <f>IF('ATTRAKDIFF BA_Study_ViSa'!F9=1,-3,IF('ATTRAKDIFF BA_Study_ViSa'!F9=2,-2,IF('ATTRAKDIFF BA_Study_ViSa'!F9=3,-1,IF('ATTRAKDIFF BA_Study_ViSa'!F9=4,0,IF('ATTRAKDIFF BA_Study_ViSa'!F9=5,1,IF('ATTRAKDIFF BA_Study_ViSa'!F9=6,2,3))))))</f>
        <v>2</v>
      </c>
      <c r="D10">
        <f>IF('ATTRAKDIFF BA_Study_ViSa'!G9=1,3,IF('ATTRAKDIFF BA_Study_ViSa'!G9=2,2,IF('ATTRAKDIFF BA_Study_ViSa'!G9=3,1,IF('ATTRAKDIFF BA_Study_ViSa'!G9=4,0,IF('ATTRAKDIFF BA_Study_ViSa'!G9=5,-1,IF('ATTRAKDIFF BA_Study_ViSa'!G9=6,-2,-3))))))</f>
        <v>1</v>
      </c>
      <c r="E10">
        <f>IF('ATTRAKDIFF BA_Study_ViSa'!H9=1,3,IF('ATTRAKDIFF BA_Study_ViSa'!H9=2,2,IF('ATTRAKDIFF BA_Study_ViSa'!H9=3,1,IF('ATTRAKDIFF BA_Study_ViSa'!H9=4,0,IF('ATTRAKDIFF BA_Study_ViSa'!H9=5,-1,IF('ATTRAKDIFF BA_Study_ViSa'!H9=6,-2,-3))))))</f>
        <v>1</v>
      </c>
      <c r="F10">
        <f>IF('ATTRAKDIFF BA_Study_ViSa'!I9=1,3,IF('ATTRAKDIFF BA_Study_ViSa'!I9=2,2,IF('ATTRAKDIFF BA_Study_ViSa'!I9=3,1,IF('ATTRAKDIFF BA_Study_ViSa'!I9=4,0,IF('ATTRAKDIFF BA_Study_ViSa'!I9=5,-1,IF('ATTRAKDIFF BA_Study_ViSa'!I9=6,-2,-3))))))</f>
        <v>-1</v>
      </c>
      <c r="G10">
        <f>IF('ATTRAKDIFF BA_Study_ViSa'!J9=1,-3,IF('ATTRAKDIFF BA_Study_ViSa'!J9=2,-2,IF('ATTRAKDIFF BA_Study_ViSa'!J9=3,-1,IF('ATTRAKDIFF BA_Study_ViSa'!J9=4,0,IF('ATTRAKDIFF BA_Study_ViSa'!J9=5,1,IF('ATTRAKDIFF BA_Study_ViSa'!J9=6,2,3))))))</f>
        <v>3</v>
      </c>
      <c r="H10">
        <f>IF('ATTRAKDIFF BA_Study_ViSa'!K9=1,-3,IF('ATTRAKDIFF BA_Study_ViSa'!K9=2,-2,IF('ATTRAKDIFF BA_Study_ViSa'!K9=3,-1,IF('ATTRAKDIFF BA_Study_ViSa'!K9=4,0,IF('ATTRAKDIFF BA_Study_ViSa'!K9=5,1,IF('ATTRAKDIFF BA_Study_ViSa'!K9=6,2,3))))))</f>
        <v>3</v>
      </c>
      <c r="I10">
        <f>IF('ATTRAKDIFF BA_Study_ViSa'!L9=1,-3,IF('ATTRAKDIFF BA_Study_ViSa'!L9=2,-2,IF('ATTRAKDIFF BA_Study_ViSa'!L9=3,-1,IF('ATTRAKDIFF BA_Study_ViSa'!L9=4,0,IF('ATTRAKDIFF BA_Study_ViSa'!L9=5,1,IF('ATTRAKDIFF BA_Study_ViSa'!L9=6,2,3))))))</f>
        <v>0</v>
      </c>
      <c r="J10">
        <f>IF('ATTRAKDIFF BA_Study_ViSa'!M9=1,3,IF('ATTRAKDIFF BA_Study_ViSa'!M9=2,2,IF('ATTRAKDIFF BA_Study_ViSa'!M9=3,1,IF('ATTRAKDIFF BA_Study_ViSa'!M9=4,0,IF('ATTRAKDIFF BA_Study_ViSa'!M9=5,-1,IF('ATTRAKDIFF BA_Study_ViSa'!M9=6,-2,-3))))))</f>
        <v>2</v>
      </c>
      <c r="K10">
        <f>IF('ATTRAKDIFF BA_Study_ViSa'!N9=1,-3,IF('ATTRAKDIFF BA_Study_ViSa'!N9=2,-2,IF('ATTRAKDIFF BA_Study_ViSa'!N9=3,-1,IF('ATTRAKDIFF BA_Study_ViSa'!N9=4,0,IF('ATTRAKDIFF BA_Study_ViSa'!N9=5,1,IF('ATTRAKDIFF BA_Study_ViSa'!N9=6,2,3))))))</f>
        <v>3</v>
      </c>
      <c r="M10">
        <f>SUM(Umwandlung!B10:K10)/10</f>
        <v>1.6</v>
      </c>
      <c r="N10">
        <f t="shared" si="3"/>
        <v>1.25</v>
      </c>
      <c r="O10">
        <f t="shared" si="0"/>
        <v>2</v>
      </c>
      <c r="P10">
        <f t="shared" si="1"/>
        <v>1.6666666666666667</v>
      </c>
      <c r="Q10">
        <f t="shared" si="2"/>
        <v>1.6388888888888891</v>
      </c>
    </row>
    <row r="11" spans="1:17" x14ac:dyDescent="0.25">
      <c r="B11">
        <f>IF('ATTRAKDIFF BA_Study_ViSa'!E10=1,3,IF('ATTRAKDIFF BA_Study_ViSa'!E10=2,2,IF('ATTRAKDIFF BA_Study_ViSa'!E10=3,1,IF('ATTRAKDIFF BA_Study_ViSa'!E10=4,0,IF('ATTRAKDIFF BA_Study_ViSa'!E10=5,-1,IF('ATTRAKDIFF BA_Study_ViSa'!E10=6,-2,-3))))))</f>
        <v>2</v>
      </c>
      <c r="C11">
        <f>IF('ATTRAKDIFF BA_Study_ViSa'!F10=1,-3,IF('ATTRAKDIFF BA_Study_ViSa'!F10=2,-2,IF('ATTRAKDIFF BA_Study_ViSa'!F10=3,-1,IF('ATTRAKDIFF BA_Study_ViSa'!F10=4,0,IF('ATTRAKDIFF BA_Study_ViSa'!F10=5,1,IF('ATTRAKDIFF BA_Study_ViSa'!F10=6,2,3))))))</f>
        <v>3</v>
      </c>
      <c r="D11">
        <f>IF('ATTRAKDIFF BA_Study_ViSa'!G10=1,3,IF('ATTRAKDIFF BA_Study_ViSa'!G10=2,2,IF('ATTRAKDIFF BA_Study_ViSa'!G10=3,1,IF('ATTRAKDIFF BA_Study_ViSa'!G10=4,0,IF('ATTRAKDIFF BA_Study_ViSa'!G10=5,-1,IF('ATTRAKDIFF BA_Study_ViSa'!G10=6,-2,-3))))))</f>
        <v>3</v>
      </c>
      <c r="E11">
        <f>IF('ATTRAKDIFF BA_Study_ViSa'!H10=1,3,IF('ATTRAKDIFF BA_Study_ViSa'!H10=2,2,IF('ATTRAKDIFF BA_Study_ViSa'!H10=3,1,IF('ATTRAKDIFF BA_Study_ViSa'!H10=4,0,IF('ATTRAKDIFF BA_Study_ViSa'!H10=5,-1,IF('ATTRAKDIFF BA_Study_ViSa'!H10=6,-2,-3))))))</f>
        <v>3</v>
      </c>
      <c r="F11">
        <f>IF('ATTRAKDIFF BA_Study_ViSa'!I10=1,3,IF('ATTRAKDIFF BA_Study_ViSa'!I10=2,2,IF('ATTRAKDIFF BA_Study_ViSa'!I10=3,1,IF('ATTRAKDIFF BA_Study_ViSa'!I10=4,0,IF('ATTRAKDIFF BA_Study_ViSa'!I10=5,-1,IF('ATTRAKDIFF BA_Study_ViSa'!I10=6,-2,-3))))))</f>
        <v>-3</v>
      </c>
      <c r="G11">
        <f>IF('ATTRAKDIFF BA_Study_ViSa'!J10=1,-3,IF('ATTRAKDIFF BA_Study_ViSa'!J10=2,-2,IF('ATTRAKDIFF BA_Study_ViSa'!J10=3,-1,IF('ATTRAKDIFF BA_Study_ViSa'!J10=4,0,IF('ATTRAKDIFF BA_Study_ViSa'!J10=5,1,IF('ATTRAKDIFF BA_Study_ViSa'!J10=6,2,3))))))</f>
        <v>3</v>
      </c>
      <c r="H11">
        <f>IF('ATTRAKDIFF BA_Study_ViSa'!K10=1,-3,IF('ATTRAKDIFF BA_Study_ViSa'!K10=2,-2,IF('ATTRAKDIFF BA_Study_ViSa'!K10=3,-1,IF('ATTRAKDIFF BA_Study_ViSa'!K10=4,0,IF('ATTRAKDIFF BA_Study_ViSa'!K10=5,1,IF('ATTRAKDIFF BA_Study_ViSa'!K10=6,2,3))))))</f>
        <v>3</v>
      </c>
      <c r="I11">
        <f>IF('ATTRAKDIFF BA_Study_ViSa'!L10=1,-3,IF('ATTRAKDIFF BA_Study_ViSa'!L10=2,-2,IF('ATTRAKDIFF BA_Study_ViSa'!L10=3,-1,IF('ATTRAKDIFF BA_Study_ViSa'!L10=4,0,IF('ATTRAKDIFF BA_Study_ViSa'!L10=5,1,IF('ATTRAKDIFF BA_Study_ViSa'!L10=6,2,3))))))</f>
        <v>2</v>
      </c>
      <c r="J11">
        <f>IF('ATTRAKDIFF BA_Study_ViSa'!M10=1,3,IF('ATTRAKDIFF BA_Study_ViSa'!M10=2,2,IF('ATTRAKDIFF BA_Study_ViSa'!M10=3,1,IF('ATTRAKDIFF BA_Study_ViSa'!M10=4,0,IF('ATTRAKDIFF BA_Study_ViSa'!M10=5,-1,IF('ATTRAKDIFF BA_Study_ViSa'!M10=6,-2,-3))))))</f>
        <v>3</v>
      </c>
      <c r="K11">
        <f>IF('ATTRAKDIFF BA_Study_ViSa'!N10=1,-3,IF('ATTRAKDIFF BA_Study_ViSa'!N10=2,-2,IF('ATTRAKDIFF BA_Study_ViSa'!N10=3,-1,IF('ATTRAKDIFF BA_Study_ViSa'!N10=4,0,IF('ATTRAKDIFF BA_Study_ViSa'!N10=5,1,IF('ATTRAKDIFF BA_Study_ViSa'!N10=6,2,3))))))</f>
        <v>3</v>
      </c>
      <c r="M11">
        <f>SUM(Umwandlung!B11:K11)/10</f>
        <v>2.2000000000000002</v>
      </c>
      <c r="N11">
        <f t="shared" si="3"/>
        <v>1.25</v>
      </c>
      <c r="O11">
        <f t="shared" si="0"/>
        <v>2.6666666666666665</v>
      </c>
      <c r="P11">
        <f t="shared" si="1"/>
        <v>3</v>
      </c>
      <c r="Q11">
        <f t="shared" si="2"/>
        <v>2.3055555555555554</v>
      </c>
    </row>
    <row r="12" spans="1:17" x14ac:dyDescent="0.25">
      <c r="B12">
        <f>IF('ATTRAKDIFF BA_Study_ViSa'!E11=1,3,IF('ATTRAKDIFF BA_Study_ViSa'!E11=2,2,IF('ATTRAKDIFF BA_Study_ViSa'!E11=3,1,IF('ATTRAKDIFF BA_Study_ViSa'!E11=4,0,IF('ATTRAKDIFF BA_Study_ViSa'!E11=5,-1,IF('ATTRAKDIFF BA_Study_ViSa'!E11=6,-2,-3))))))</f>
        <v>2</v>
      </c>
      <c r="C12">
        <f>IF('ATTRAKDIFF BA_Study_ViSa'!F11=1,-3,IF('ATTRAKDIFF BA_Study_ViSa'!F11=2,-2,IF('ATTRAKDIFF BA_Study_ViSa'!F11=3,-1,IF('ATTRAKDIFF BA_Study_ViSa'!F11=4,0,IF('ATTRAKDIFF BA_Study_ViSa'!F11=5,1,IF('ATTRAKDIFF BA_Study_ViSa'!F11=6,2,3))))))</f>
        <v>-1</v>
      </c>
      <c r="D12">
        <f>IF('ATTRAKDIFF BA_Study_ViSa'!G11=1,3,IF('ATTRAKDIFF BA_Study_ViSa'!G11=2,2,IF('ATTRAKDIFF BA_Study_ViSa'!G11=3,1,IF('ATTRAKDIFF BA_Study_ViSa'!G11=4,0,IF('ATTRAKDIFF BA_Study_ViSa'!G11=5,-1,IF('ATTRAKDIFF BA_Study_ViSa'!G11=6,-2,-3))))))</f>
        <v>1</v>
      </c>
      <c r="E12">
        <f>IF('ATTRAKDIFF BA_Study_ViSa'!H11=1,3,IF('ATTRAKDIFF BA_Study_ViSa'!H11=2,2,IF('ATTRAKDIFF BA_Study_ViSa'!H11=3,1,IF('ATTRAKDIFF BA_Study_ViSa'!H11=4,0,IF('ATTRAKDIFF BA_Study_ViSa'!H11=5,-1,IF('ATTRAKDIFF BA_Study_ViSa'!H11=6,-2,-3))))))</f>
        <v>1</v>
      </c>
      <c r="F12">
        <f>IF('ATTRAKDIFF BA_Study_ViSa'!I11=1,3,IF('ATTRAKDIFF BA_Study_ViSa'!I11=2,2,IF('ATTRAKDIFF BA_Study_ViSa'!I11=3,1,IF('ATTRAKDIFF BA_Study_ViSa'!I11=4,0,IF('ATTRAKDIFF BA_Study_ViSa'!I11=5,-1,IF('ATTRAKDIFF BA_Study_ViSa'!I11=6,-2,-3))))))</f>
        <v>-2</v>
      </c>
      <c r="G12">
        <f>IF('ATTRAKDIFF BA_Study_ViSa'!J11=1,-3,IF('ATTRAKDIFF BA_Study_ViSa'!J11=2,-2,IF('ATTRAKDIFF BA_Study_ViSa'!J11=3,-1,IF('ATTRAKDIFF BA_Study_ViSa'!J11=4,0,IF('ATTRAKDIFF BA_Study_ViSa'!J11=5,1,IF('ATTRAKDIFF BA_Study_ViSa'!J11=6,2,3))))))</f>
        <v>2</v>
      </c>
      <c r="H12">
        <f>IF('ATTRAKDIFF BA_Study_ViSa'!K11=1,-3,IF('ATTRAKDIFF BA_Study_ViSa'!K11=2,-2,IF('ATTRAKDIFF BA_Study_ViSa'!K11=3,-1,IF('ATTRAKDIFF BA_Study_ViSa'!K11=4,0,IF('ATTRAKDIFF BA_Study_ViSa'!K11=5,1,IF('ATTRAKDIFF BA_Study_ViSa'!K11=6,2,3))))))</f>
        <v>2</v>
      </c>
      <c r="I12">
        <f>IF('ATTRAKDIFF BA_Study_ViSa'!L11=1,-3,IF('ATTRAKDIFF BA_Study_ViSa'!L11=2,-2,IF('ATTRAKDIFF BA_Study_ViSa'!L11=3,-1,IF('ATTRAKDIFF BA_Study_ViSa'!L11=4,0,IF('ATTRAKDIFF BA_Study_ViSa'!L11=5,1,IF('ATTRAKDIFF BA_Study_ViSa'!L11=6,2,3))))))</f>
        <v>1</v>
      </c>
      <c r="J12">
        <f>IF('ATTRAKDIFF BA_Study_ViSa'!M11=1,3,IF('ATTRAKDIFF BA_Study_ViSa'!M11=2,2,IF('ATTRAKDIFF BA_Study_ViSa'!M11=3,1,IF('ATTRAKDIFF BA_Study_ViSa'!M11=4,0,IF('ATTRAKDIFF BA_Study_ViSa'!M11=5,-1,IF('ATTRAKDIFF BA_Study_ViSa'!M11=6,-2,-3))))))</f>
        <v>1</v>
      </c>
      <c r="K12">
        <f>IF('ATTRAKDIFF BA_Study_ViSa'!N11=1,-3,IF('ATTRAKDIFF BA_Study_ViSa'!N11=2,-2,IF('ATTRAKDIFF BA_Study_ViSa'!N11=3,-1,IF('ATTRAKDIFF BA_Study_ViSa'!N11=4,0,IF('ATTRAKDIFF BA_Study_ViSa'!N11=5,1,IF('ATTRAKDIFF BA_Study_ViSa'!N11=6,2,3))))))</f>
        <v>2</v>
      </c>
      <c r="M12">
        <f>SUM(Umwandlung!B12:K12)/10</f>
        <v>0.9</v>
      </c>
      <c r="N12">
        <f t="shared" si="3"/>
        <v>0.75</v>
      </c>
      <c r="O12">
        <f t="shared" si="0"/>
        <v>1.6666666666666667</v>
      </c>
      <c r="P12">
        <f t="shared" si="1"/>
        <v>0.33333333333333331</v>
      </c>
      <c r="Q12">
        <f t="shared" si="2"/>
        <v>0.91666666666666685</v>
      </c>
    </row>
    <row r="13" spans="1:17" x14ac:dyDescent="0.25">
      <c r="B13">
        <f>IF('ATTRAKDIFF BA_Study_ViSa'!E12=1,3,IF('ATTRAKDIFF BA_Study_ViSa'!E12=2,2,IF('ATTRAKDIFF BA_Study_ViSa'!E12=3,1,IF('ATTRAKDIFF BA_Study_ViSa'!E12=4,0,IF('ATTRAKDIFF BA_Study_ViSa'!E12=5,-1,IF('ATTRAKDIFF BA_Study_ViSa'!E12=6,-2,-3))))))</f>
        <v>3</v>
      </c>
      <c r="C13">
        <f>IF('ATTRAKDIFF BA_Study_ViSa'!F12=1,-3,IF('ATTRAKDIFF BA_Study_ViSa'!F12=2,-2,IF('ATTRAKDIFF BA_Study_ViSa'!F12=3,-1,IF('ATTRAKDIFF BA_Study_ViSa'!F12=4,0,IF('ATTRAKDIFF BA_Study_ViSa'!F12=5,1,IF('ATTRAKDIFF BA_Study_ViSa'!F12=6,2,3))))))</f>
        <v>-2</v>
      </c>
      <c r="D13">
        <f>IF('ATTRAKDIFF BA_Study_ViSa'!G12=1,3,IF('ATTRAKDIFF BA_Study_ViSa'!G12=2,2,IF('ATTRAKDIFF BA_Study_ViSa'!G12=3,1,IF('ATTRAKDIFF BA_Study_ViSa'!G12=4,0,IF('ATTRAKDIFF BA_Study_ViSa'!G12=5,-1,IF('ATTRAKDIFF BA_Study_ViSa'!G12=6,-2,-3))))))</f>
        <v>2</v>
      </c>
      <c r="E13">
        <f>IF('ATTRAKDIFF BA_Study_ViSa'!H12=1,3,IF('ATTRAKDIFF BA_Study_ViSa'!H12=2,2,IF('ATTRAKDIFF BA_Study_ViSa'!H12=3,1,IF('ATTRAKDIFF BA_Study_ViSa'!H12=4,0,IF('ATTRAKDIFF BA_Study_ViSa'!H12=5,-1,IF('ATTRAKDIFF BA_Study_ViSa'!H12=6,-2,-3))))))</f>
        <v>1</v>
      </c>
      <c r="F13">
        <f>IF('ATTRAKDIFF BA_Study_ViSa'!I12=1,3,IF('ATTRAKDIFF BA_Study_ViSa'!I12=2,2,IF('ATTRAKDIFF BA_Study_ViSa'!I12=3,1,IF('ATTRAKDIFF BA_Study_ViSa'!I12=4,0,IF('ATTRAKDIFF BA_Study_ViSa'!I12=5,-1,IF('ATTRAKDIFF BA_Study_ViSa'!I12=6,-2,-3))))))</f>
        <v>-3</v>
      </c>
      <c r="G13">
        <f>IF('ATTRAKDIFF BA_Study_ViSa'!J12=1,-3,IF('ATTRAKDIFF BA_Study_ViSa'!J12=2,-2,IF('ATTRAKDIFF BA_Study_ViSa'!J12=3,-1,IF('ATTRAKDIFF BA_Study_ViSa'!J12=4,0,IF('ATTRAKDIFF BA_Study_ViSa'!J12=5,1,IF('ATTRAKDIFF BA_Study_ViSa'!J12=6,2,3))))))</f>
        <v>2</v>
      </c>
      <c r="H13">
        <f>IF('ATTRAKDIFF BA_Study_ViSa'!K12=1,-3,IF('ATTRAKDIFF BA_Study_ViSa'!K12=2,-2,IF('ATTRAKDIFF BA_Study_ViSa'!K12=3,-1,IF('ATTRAKDIFF BA_Study_ViSa'!K12=4,0,IF('ATTRAKDIFF BA_Study_ViSa'!K12=5,1,IF('ATTRAKDIFF BA_Study_ViSa'!K12=6,2,3))))))</f>
        <v>-3</v>
      </c>
      <c r="I13">
        <f>IF('ATTRAKDIFF BA_Study_ViSa'!L12=1,-3,IF('ATTRAKDIFF BA_Study_ViSa'!L12=2,-2,IF('ATTRAKDIFF BA_Study_ViSa'!L12=3,-1,IF('ATTRAKDIFF BA_Study_ViSa'!L12=4,0,IF('ATTRAKDIFF BA_Study_ViSa'!L12=5,1,IF('ATTRAKDIFF BA_Study_ViSa'!L12=6,2,3))))))</f>
        <v>-2</v>
      </c>
      <c r="J13">
        <f>IF('ATTRAKDIFF BA_Study_ViSa'!M12=1,3,IF('ATTRAKDIFF BA_Study_ViSa'!M12=2,2,IF('ATTRAKDIFF BA_Study_ViSa'!M12=3,1,IF('ATTRAKDIFF BA_Study_ViSa'!M12=4,0,IF('ATTRAKDIFF BA_Study_ViSa'!M12=5,-1,IF('ATTRAKDIFF BA_Study_ViSa'!M12=6,-2,-3))))))</f>
        <v>-2</v>
      </c>
      <c r="K13">
        <f>IF('ATTRAKDIFF BA_Study_ViSa'!N12=1,-3,IF('ATTRAKDIFF BA_Study_ViSa'!N12=2,-2,IF('ATTRAKDIFF BA_Study_ViSa'!N12=3,-1,IF('ATTRAKDIFF BA_Study_ViSa'!N12=4,0,IF('ATTRAKDIFF BA_Study_ViSa'!N12=5,1,IF('ATTRAKDIFF BA_Study_ViSa'!N12=6,2,3))))))</f>
        <v>2</v>
      </c>
      <c r="M13">
        <f>SUM(Umwandlung!B13:K13)/10</f>
        <v>-0.2</v>
      </c>
      <c r="N13">
        <f t="shared" si="3"/>
        <v>1</v>
      </c>
      <c r="O13">
        <f t="shared" si="0"/>
        <v>-1</v>
      </c>
      <c r="P13">
        <f t="shared" si="1"/>
        <v>-1</v>
      </c>
      <c r="Q13">
        <f t="shared" si="2"/>
        <v>-0.33333333333333331</v>
      </c>
    </row>
    <row r="14" spans="1:17" x14ac:dyDescent="0.25">
      <c r="B14">
        <f>IF('ATTRAKDIFF BA_Study_ViSa'!E13=1,3,IF('ATTRAKDIFF BA_Study_ViSa'!E13=2,2,IF('ATTRAKDIFF BA_Study_ViSa'!E13=3,1,IF('ATTRAKDIFF BA_Study_ViSa'!E13=4,0,IF('ATTRAKDIFF BA_Study_ViSa'!E13=5,-1,IF('ATTRAKDIFF BA_Study_ViSa'!E13=6,-2,-3))))))</f>
        <v>2</v>
      </c>
      <c r="C14">
        <f>IF('ATTRAKDIFF BA_Study_ViSa'!F13=1,-3,IF('ATTRAKDIFF BA_Study_ViSa'!F13=2,-2,IF('ATTRAKDIFF BA_Study_ViSa'!F13=3,-1,IF('ATTRAKDIFF BA_Study_ViSa'!F13=4,0,IF('ATTRAKDIFF BA_Study_ViSa'!F13=5,1,IF('ATTRAKDIFF BA_Study_ViSa'!F13=6,2,3))))))</f>
        <v>2</v>
      </c>
      <c r="D14">
        <f>IF('ATTRAKDIFF BA_Study_ViSa'!G13=1,3,IF('ATTRAKDIFF BA_Study_ViSa'!G13=2,2,IF('ATTRAKDIFF BA_Study_ViSa'!G13=3,1,IF('ATTRAKDIFF BA_Study_ViSa'!G13=4,0,IF('ATTRAKDIFF BA_Study_ViSa'!G13=5,-1,IF('ATTRAKDIFF BA_Study_ViSa'!G13=6,-2,-3))))))</f>
        <v>2</v>
      </c>
      <c r="E14">
        <f>IF('ATTRAKDIFF BA_Study_ViSa'!H13=1,3,IF('ATTRAKDIFF BA_Study_ViSa'!H13=2,2,IF('ATTRAKDIFF BA_Study_ViSa'!H13=3,1,IF('ATTRAKDIFF BA_Study_ViSa'!H13=4,0,IF('ATTRAKDIFF BA_Study_ViSa'!H13=5,-1,IF('ATTRAKDIFF BA_Study_ViSa'!H13=6,-2,-3))))))</f>
        <v>2</v>
      </c>
      <c r="F14">
        <f>IF('ATTRAKDIFF BA_Study_ViSa'!I13=1,3,IF('ATTRAKDIFF BA_Study_ViSa'!I13=2,2,IF('ATTRAKDIFF BA_Study_ViSa'!I13=3,1,IF('ATTRAKDIFF BA_Study_ViSa'!I13=4,0,IF('ATTRAKDIFF BA_Study_ViSa'!I13=5,-1,IF('ATTRAKDIFF BA_Study_ViSa'!I13=6,-2,-3))))))</f>
        <v>2</v>
      </c>
      <c r="G14">
        <f>IF('ATTRAKDIFF BA_Study_ViSa'!J13=1,-3,IF('ATTRAKDIFF BA_Study_ViSa'!J13=2,-2,IF('ATTRAKDIFF BA_Study_ViSa'!J13=3,-1,IF('ATTRAKDIFF BA_Study_ViSa'!J13=4,0,IF('ATTRAKDIFF BA_Study_ViSa'!J13=5,1,IF('ATTRAKDIFF BA_Study_ViSa'!J13=6,2,3))))))</f>
        <v>3</v>
      </c>
      <c r="H14">
        <f>IF('ATTRAKDIFF BA_Study_ViSa'!K13=1,-3,IF('ATTRAKDIFF BA_Study_ViSa'!K13=2,-2,IF('ATTRAKDIFF BA_Study_ViSa'!K13=3,-1,IF('ATTRAKDIFF BA_Study_ViSa'!K13=4,0,IF('ATTRAKDIFF BA_Study_ViSa'!K13=5,1,IF('ATTRAKDIFF BA_Study_ViSa'!K13=6,2,3))))))</f>
        <v>3</v>
      </c>
      <c r="I14">
        <f>IF('ATTRAKDIFF BA_Study_ViSa'!L13=1,-3,IF('ATTRAKDIFF BA_Study_ViSa'!L13=2,-2,IF('ATTRAKDIFF BA_Study_ViSa'!L13=3,-1,IF('ATTRAKDIFF BA_Study_ViSa'!L13=4,0,IF('ATTRAKDIFF BA_Study_ViSa'!L13=5,1,IF('ATTRAKDIFF BA_Study_ViSa'!L13=6,2,3))))))</f>
        <v>2</v>
      </c>
      <c r="J14">
        <f>IF('ATTRAKDIFF BA_Study_ViSa'!M13=1,3,IF('ATTRAKDIFF BA_Study_ViSa'!M13=2,2,IF('ATTRAKDIFF BA_Study_ViSa'!M13=3,1,IF('ATTRAKDIFF BA_Study_ViSa'!M13=4,0,IF('ATTRAKDIFF BA_Study_ViSa'!M13=5,-1,IF('ATTRAKDIFF BA_Study_ViSa'!M13=6,-2,-3))))))</f>
        <v>2</v>
      </c>
      <c r="K14">
        <f>IF('ATTRAKDIFF BA_Study_ViSa'!N13=1,-3,IF('ATTRAKDIFF BA_Study_ViSa'!N13=2,-2,IF('ATTRAKDIFF BA_Study_ViSa'!N13=3,-1,IF('ATTRAKDIFF BA_Study_ViSa'!N13=4,0,IF('ATTRAKDIFF BA_Study_ViSa'!N13=5,1,IF('ATTRAKDIFF BA_Study_ViSa'!N13=6,2,3))))))</f>
        <v>1</v>
      </c>
      <c r="M14">
        <f>SUM(Umwandlung!B14:K14)/10</f>
        <v>2.1</v>
      </c>
      <c r="N14">
        <f t="shared" si="3"/>
        <v>1.75</v>
      </c>
      <c r="O14">
        <f t="shared" si="0"/>
        <v>2.6666666666666665</v>
      </c>
      <c r="P14">
        <f t="shared" si="1"/>
        <v>2</v>
      </c>
      <c r="Q14">
        <f t="shared" si="2"/>
        <v>2.1388888888888888</v>
      </c>
    </row>
    <row r="15" spans="1:17" x14ac:dyDescent="0.25">
      <c r="B15">
        <f>IF('ATTRAKDIFF BA_Study_ViSa'!E14=1,3,IF('ATTRAKDIFF BA_Study_ViSa'!E14=2,2,IF('ATTRAKDIFF BA_Study_ViSa'!E14=3,1,IF('ATTRAKDIFF BA_Study_ViSa'!E14=4,0,IF('ATTRAKDIFF BA_Study_ViSa'!E14=5,-1,IF('ATTRAKDIFF BA_Study_ViSa'!E14=6,-2,-3))))))</f>
        <v>-1</v>
      </c>
      <c r="C15">
        <f>IF('ATTRAKDIFF BA_Study_ViSa'!F14=1,-3,IF('ATTRAKDIFF BA_Study_ViSa'!F14=2,-2,IF('ATTRAKDIFF BA_Study_ViSa'!F14=3,-1,IF('ATTRAKDIFF BA_Study_ViSa'!F14=4,0,IF('ATTRAKDIFF BA_Study_ViSa'!F14=5,1,IF('ATTRAKDIFF BA_Study_ViSa'!F14=6,2,3))))))</f>
        <v>1</v>
      </c>
      <c r="D15">
        <f>IF('ATTRAKDIFF BA_Study_ViSa'!G14=1,3,IF('ATTRAKDIFF BA_Study_ViSa'!G14=2,2,IF('ATTRAKDIFF BA_Study_ViSa'!G14=3,1,IF('ATTRAKDIFF BA_Study_ViSa'!G14=4,0,IF('ATTRAKDIFF BA_Study_ViSa'!G14=5,-1,IF('ATTRAKDIFF BA_Study_ViSa'!G14=6,-2,-3))))))</f>
        <v>0</v>
      </c>
      <c r="E15">
        <f>IF('ATTRAKDIFF BA_Study_ViSa'!H14=1,3,IF('ATTRAKDIFF BA_Study_ViSa'!H14=2,2,IF('ATTRAKDIFF BA_Study_ViSa'!H14=3,1,IF('ATTRAKDIFF BA_Study_ViSa'!H14=4,0,IF('ATTRAKDIFF BA_Study_ViSa'!H14=5,-1,IF('ATTRAKDIFF BA_Study_ViSa'!H14=6,-2,-3))))))</f>
        <v>2</v>
      </c>
      <c r="F15">
        <f>IF('ATTRAKDIFF BA_Study_ViSa'!I14=1,3,IF('ATTRAKDIFF BA_Study_ViSa'!I14=2,2,IF('ATTRAKDIFF BA_Study_ViSa'!I14=3,1,IF('ATTRAKDIFF BA_Study_ViSa'!I14=4,0,IF('ATTRAKDIFF BA_Study_ViSa'!I14=5,-1,IF('ATTRAKDIFF BA_Study_ViSa'!I14=6,-2,-3))))))</f>
        <v>2</v>
      </c>
      <c r="G15">
        <f>IF('ATTRAKDIFF BA_Study_ViSa'!J14=1,-3,IF('ATTRAKDIFF BA_Study_ViSa'!J14=2,-2,IF('ATTRAKDIFF BA_Study_ViSa'!J14=3,-1,IF('ATTRAKDIFF BA_Study_ViSa'!J14=4,0,IF('ATTRAKDIFF BA_Study_ViSa'!J14=5,1,IF('ATTRAKDIFF BA_Study_ViSa'!J14=6,2,3))))))</f>
        <v>2</v>
      </c>
      <c r="H15">
        <f>IF('ATTRAKDIFF BA_Study_ViSa'!K14=1,-3,IF('ATTRAKDIFF BA_Study_ViSa'!K14=2,-2,IF('ATTRAKDIFF BA_Study_ViSa'!K14=3,-1,IF('ATTRAKDIFF BA_Study_ViSa'!K14=4,0,IF('ATTRAKDIFF BA_Study_ViSa'!K14=5,1,IF('ATTRAKDIFF BA_Study_ViSa'!K14=6,2,3))))))</f>
        <v>2</v>
      </c>
      <c r="I15">
        <f>IF('ATTRAKDIFF BA_Study_ViSa'!L14=1,-3,IF('ATTRAKDIFF BA_Study_ViSa'!L14=2,-2,IF('ATTRAKDIFF BA_Study_ViSa'!L14=3,-1,IF('ATTRAKDIFF BA_Study_ViSa'!L14=4,0,IF('ATTRAKDIFF BA_Study_ViSa'!L14=5,1,IF('ATTRAKDIFF BA_Study_ViSa'!L14=6,2,3))))))</f>
        <v>2</v>
      </c>
      <c r="J15">
        <f>IF('ATTRAKDIFF BA_Study_ViSa'!M14=1,3,IF('ATTRAKDIFF BA_Study_ViSa'!M14=2,2,IF('ATTRAKDIFF BA_Study_ViSa'!M14=3,1,IF('ATTRAKDIFF BA_Study_ViSa'!M14=4,0,IF('ATTRAKDIFF BA_Study_ViSa'!M14=5,-1,IF('ATTRAKDIFF BA_Study_ViSa'!M14=6,-2,-3))))))</f>
        <v>2</v>
      </c>
      <c r="K15">
        <f>IF('ATTRAKDIFF BA_Study_ViSa'!N14=1,-3,IF('ATTRAKDIFF BA_Study_ViSa'!N14=2,-2,IF('ATTRAKDIFF BA_Study_ViSa'!N14=3,-1,IF('ATTRAKDIFF BA_Study_ViSa'!N14=4,0,IF('ATTRAKDIFF BA_Study_ViSa'!N14=5,1,IF('ATTRAKDIFF BA_Study_ViSa'!N14=6,2,3))))))</f>
        <v>1</v>
      </c>
      <c r="M15">
        <f>SUM(Umwandlung!B15:K15)/10</f>
        <v>1.3</v>
      </c>
      <c r="N15">
        <f t="shared" si="3"/>
        <v>0.5</v>
      </c>
      <c r="O15">
        <f t="shared" si="0"/>
        <v>2</v>
      </c>
      <c r="P15">
        <f t="shared" si="1"/>
        <v>1.6666666666666667</v>
      </c>
      <c r="Q15">
        <f t="shared" si="2"/>
        <v>1.3888888888888891</v>
      </c>
    </row>
    <row r="16" spans="1:17" x14ac:dyDescent="0.25">
      <c r="B16">
        <f>IF('ATTRAKDIFF BA_Study_ViSa'!E15=1,3,IF('ATTRAKDIFF BA_Study_ViSa'!E15=2,2,IF('ATTRAKDIFF BA_Study_ViSa'!E15=3,1,IF('ATTRAKDIFF BA_Study_ViSa'!E15=4,0,IF('ATTRAKDIFF BA_Study_ViSa'!E15=5,-1,IF('ATTRAKDIFF BA_Study_ViSa'!E15=6,-2,-3))))))</f>
        <v>3</v>
      </c>
      <c r="C16">
        <f>IF('ATTRAKDIFF BA_Study_ViSa'!F15=1,-3,IF('ATTRAKDIFF BA_Study_ViSa'!F15=2,-2,IF('ATTRAKDIFF BA_Study_ViSa'!F15=3,-1,IF('ATTRAKDIFF BA_Study_ViSa'!F15=4,0,IF('ATTRAKDIFF BA_Study_ViSa'!F15=5,1,IF('ATTRAKDIFF BA_Study_ViSa'!F15=6,2,3))))))</f>
        <v>0</v>
      </c>
      <c r="D16">
        <f>IF('ATTRAKDIFF BA_Study_ViSa'!G15=1,3,IF('ATTRAKDIFF BA_Study_ViSa'!G15=2,2,IF('ATTRAKDIFF BA_Study_ViSa'!G15=3,1,IF('ATTRAKDIFF BA_Study_ViSa'!G15=4,0,IF('ATTRAKDIFF BA_Study_ViSa'!G15=5,-1,IF('ATTRAKDIFF BA_Study_ViSa'!G15=6,-2,-3))))))</f>
        <v>3</v>
      </c>
      <c r="E16">
        <f>IF('ATTRAKDIFF BA_Study_ViSa'!H15=1,3,IF('ATTRAKDIFF BA_Study_ViSa'!H15=2,2,IF('ATTRAKDIFF BA_Study_ViSa'!H15=3,1,IF('ATTRAKDIFF BA_Study_ViSa'!H15=4,0,IF('ATTRAKDIFF BA_Study_ViSa'!H15=5,-1,IF('ATTRAKDIFF BA_Study_ViSa'!H15=6,-2,-3))))))</f>
        <v>0</v>
      </c>
      <c r="F16">
        <f>IF('ATTRAKDIFF BA_Study_ViSa'!I15=1,3,IF('ATTRAKDIFF BA_Study_ViSa'!I15=2,2,IF('ATTRAKDIFF BA_Study_ViSa'!I15=3,1,IF('ATTRAKDIFF BA_Study_ViSa'!I15=4,0,IF('ATTRAKDIFF BA_Study_ViSa'!I15=5,-1,IF('ATTRAKDIFF BA_Study_ViSa'!I15=6,-2,-3))))))</f>
        <v>-3</v>
      </c>
      <c r="G16">
        <f>IF('ATTRAKDIFF BA_Study_ViSa'!J15=1,-3,IF('ATTRAKDIFF BA_Study_ViSa'!J15=2,-2,IF('ATTRAKDIFF BA_Study_ViSa'!J15=3,-1,IF('ATTRAKDIFF BA_Study_ViSa'!J15=4,0,IF('ATTRAKDIFF BA_Study_ViSa'!J15=5,1,IF('ATTRAKDIFF BA_Study_ViSa'!J15=6,2,3))))))</f>
        <v>3</v>
      </c>
      <c r="H16">
        <f>IF('ATTRAKDIFF BA_Study_ViSa'!K15=1,-3,IF('ATTRAKDIFF BA_Study_ViSa'!K15=2,-2,IF('ATTRAKDIFF BA_Study_ViSa'!K15=3,-1,IF('ATTRAKDIFF BA_Study_ViSa'!K15=4,0,IF('ATTRAKDIFF BA_Study_ViSa'!K15=5,1,IF('ATTRAKDIFF BA_Study_ViSa'!K15=6,2,3))))))</f>
        <v>1</v>
      </c>
      <c r="I16">
        <f>IF('ATTRAKDIFF BA_Study_ViSa'!L15=1,-3,IF('ATTRAKDIFF BA_Study_ViSa'!L15=2,-2,IF('ATTRAKDIFF BA_Study_ViSa'!L15=3,-1,IF('ATTRAKDIFF BA_Study_ViSa'!L15=4,0,IF('ATTRAKDIFF BA_Study_ViSa'!L15=5,1,IF('ATTRAKDIFF BA_Study_ViSa'!L15=6,2,3))))))</f>
        <v>0</v>
      </c>
      <c r="J16">
        <f>IF('ATTRAKDIFF BA_Study_ViSa'!M15=1,3,IF('ATTRAKDIFF BA_Study_ViSa'!M15=2,2,IF('ATTRAKDIFF BA_Study_ViSa'!M15=3,1,IF('ATTRAKDIFF BA_Study_ViSa'!M15=4,0,IF('ATTRAKDIFF BA_Study_ViSa'!M15=5,-1,IF('ATTRAKDIFF BA_Study_ViSa'!M15=6,-2,-3))))))</f>
        <v>0</v>
      </c>
      <c r="K16">
        <f>IF('ATTRAKDIFF BA_Study_ViSa'!N15=1,-3,IF('ATTRAKDIFF BA_Study_ViSa'!N15=2,-2,IF('ATTRAKDIFF BA_Study_ViSa'!N15=3,-1,IF('ATTRAKDIFF BA_Study_ViSa'!N15=4,0,IF('ATTRAKDIFF BA_Study_ViSa'!N15=5,1,IF('ATTRAKDIFF BA_Study_ViSa'!N15=6,2,3))))))</f>
        <v>1</v>
      </c>
      <c r="M16">
        <f>SUM(Umwandlung!B16:K16)/10</f>
        <v>0.8</v>
      </c>
      <c r="N16">
        <f t="shared" si="3"/>
        <v>1</v>
      </c>
      <c r="O16">
        <f t="shared" si="0"/>
        <v>1.3333333333333333</v>
      </c>
      <c r="P16">
        <f t="shared" si="1"/>
        <v>0</v>
      </c>
      <c r="Q16">
        <f t="shared" si="2"/>
        <v>0.77777777777777768</v>
      </c>
    </row>
    <row r="17" spans="2:17" x14ac:dyDescent="0.25">
      <c r="B17">
        <f>IF('ATTRAKDIFF BA_Study_ViSa'!E16=1,3,IF('ATTRAKDIFF BA_Study_ViSa'!E16=2,2,IF('ATTRAKDIFF BA_Study_ViSa'!E16=3,1,IF('ATTRAKDIFF BA_Study_ViSa'!E16=4,0,IF('ATTRAKDIFF BA_Study_ViSa'!E16=5,-1,IF('ATTRAKDIFF BA_Study_ViSa'!E16=6,-2,-3))))))</f>
        <v>2</v>
      </c>
      <c r="C17">
        <f>IF('ATTRAKDIFF BA_Study_ViSa'!F16=1,-3,IF('ATTRAKDIFF BA_Study_ViSa'!F16=2,-2,IF('ATTRAKDIFF BA_Study_ViSa'!F16=3,-1,IF('ATTRAKDIFF BA_Study_ViSa'!F16=4,0,IF('ATTRAKDIFF BA_Study_ViSa'!F16=5,1,IF('ATTRAKDIFF BA_Study_ViSa'!F16=6,2,3))))))</f>
        <v>2</v>
      </c>
      <c r="D17">
        <f>IF('ATTRAKDIFF BA_Study_ViSa'!G16=1,3,IF('ATTRAKDIFF BA_Study_ViSa'!G16=2,2,IF('ATTRAKDIFF BA_Study_ViSa'!G16=3,1,IF('ATTRAKDIFF BA_Study_ViSa'!G16=4,0,IF('ATTRAKDIFF BA_Study_ViSa'!G16=5,-1,IF('ATTRAKDIFF BA_Study_ViSa'!G16=6,-2,-3))))))</f>
        <v>2</v>
      </c>
      <c r="E17">
        <f>IF('ATTRAKDIFF BA_Study_ViSa'!H16=1,3,IF('ATTRAKDIFF BA_Study_ViSa'!H16=2,2,IF('ATTRAKDIFF BA_Study_ViSa'!H16=3,1,IF('ATTRAKDIFF BA_Study_ViSa'!H16=4,0,IF('ATTRAKDIFF BA_Study_ViSa'!H16=5,-1,IF('ATTRAKDIFF BA_Study_ViSa'!H16=6,-2,-3))))))</f>
        <v>2</v>
      </c>
      <c r="F17">
        <f>IF('ATTRAKDIFF BA_Study_ViSa'!I16=1,3,IF('ATTRAKDIFF BA_Study_ViSa'!I16=2,2,IF('ATTRAKDIFF BA_Study_ViSa'!I16=3,1,IF('ATTRAKDIFF BA_Study_ViSa'!I16=4,0,IF('ATTRAKDIFF BA_Study_ViSa'!I16=5,-1,IF('ATTRAKDIFF BA_Study_ViSa'!I16=6,-2,-3))))))</f>
        <v>-2</v>
      </c>
      <c r="G17">
        <f>IF('ATTRAKDIFF BA_Study_ViSa'!J16=1,-3,IF('ATTRAKDIFF BA_Study_ViSa'!J16=2,-2,IF('ATTRAKDIFF BA_Study_ViSa'!J16=3,-1,IF('ATTRAKDIFF BA_Study_ViSa'!J16=4,0,IF('ATTRAKDIFF BA_Study_ViSa'!J16=5,1,IF('ATTRAKDIFF BA_Study_ViSa'!J16=6,2,3))))))</f>
        <v>2</v>
      </c>
      <c r="H17">
        <f>IF('ATTRAKDIFF BA_Study_ViSa'!K16=1,-3,IF('ATTRAKDIFF BA_Study_ViSa'!K16=2,-2,IF('ATTRAKDIFF BA_Study_ViSa'!K16=3,-1,IF('ATTRAKDIFF BA_Study_ViSa'!K16=4,0,IF('ATTRAKDIFF BA_Study_ViSa'!K16=5,1,IF('ATTRAKDIFF BA_Study_ViSa'!K16=6,2,3))))))</f>
        <v>3</v>
      </c>
      <c r="I17">
        <f>IF('ATTRAKDIFF BA_Study_ViSa'!L16=1,-3,IF('ATTRAKDIFF BA_Study_ViSa'!L16=2,-2,IF('ATTRAKDIFF BA_Study_ViSa'!L16=3,-1,IF('ATTRAKDIFF BA_Study_ViSa'!L16=4,0,IF('ATTRAKDIFF BA_Study_ViSa'!L16=5,1,IF('ATTRAKDIFF BA_Study_ViSa'!L16=6,2,3))))))</f>
        <v>2</v>
      </c>
      <c r="J17">
        <f>IF('ATTRAKDIFF BA_Study_ViSa'!M16=1,3,IF('ATTRAKDIFF BA_Study_ViSa'!M16=2,2,IF('ATTRAKDIFF BA_Study_ViSa'!M16=3,1,IF('ATTRAKDIFF BA_Study_ViSa'!M16=4,0,IF('ATTRAKDIFF BA_Study_ViSa'!M16=5,-1,IF('ATTRAKDIFF BA_Study_ViSa'!M16=6,-2,-3))))))</f>
        <v>2</v>
      </c>
      <c r="K17">
        <f>IF('ATTRAKDIFF BA_Study_ViSa'!N16=1,-3,IF('ATTRAKDIFF BA_Study_ViSa'!N16=2,-2,IF('ATTRAKDIFF BA_Study_ViSa'!N16=3,-1,IF('ATTRAKDIFF BA_Study_ViSa'!N16=4,0,IF('ATTRAKDIFF BA_Study_ViSa'!N16=5,1,IF('ATTRAKDIFF BA_Study_ViSa'!N16=6,2,3))))))</f>
        <v>2</v>
      </c>
      <c r="M17">
        <f>SUM(Umwandlung!B17:K17)/10</f>
        <v>1.7</v>
      </c>
      <c r="N17">
        <f t="shared" si="3"/>
        <v>1</v>
      </c>
      <c r="O17">
        <f t="shared" si="0"/>
        <v>2.3333333333333335</v>
      </c>
      <c r="P17">
        <f t="shared" si="1"/>
        <v>2</v>
      </c>
      <c r="Q17">
        <f t="shared" si="2"/>
        <v>1.7777777777777779</v>
      </c>
    </row>
    <row r="18" spans="2:17" x14ac:dyDescent="0.25">
      <c r="B18">
        <f>IF('ATTRAKDIFF BA_Study_ViSa'!E17=1,3,IF('ATTRAKDIFF BA_Study_ViSa'!E17=2,2,IF('ATTRAKDIFF BA_Study_ViSa'!E17=3,1,IF('ATTRAKDIFF BA_Study_ViSa'!E17=4,0,IF('ATTRAKDIFF BA_Study_ViSa'!E17=5,-1,IF('ATTRAKDIFF BA_Study_ViSa'!E17=6,-2,-3))))))</f>
        <v>1</v>
      </c>
      <c r="C18">
        <f>IF('ATTRAKDIFF BA_Study_ViSa'!F17=1,-3,IF('ATTRAKDIFF BA_Study_ViSa'!F17=2,-2,IF('ATTRAKDIFF BA_Study_ViSa'!F17=3,-1,IF('ATTRAKDIFF BA_Study_ViSa'!F17=4,0,IF('ATTRAKDIFF BA_Study_ViSa'!F17=5,1,IF('ATTRAKDIFF BA_Study_ViSa'!F17=6,2,3))))))</f>
        <v>2</v>
      </c>
      <c r="D18">
        <f>IF('ATTRAKDIFF BA_Study_ViSa'!G17=1,3,IF('ATTRAKDIFF BA_Study_ViSa'!G17=2,2,IF('ATTRAKDIFF BA_Study_ViSa'!G17=3,1,IF('ATTRAKDIFF BA_Study_ViSa'!G17=4,0,IF('ATTRAKDIFF BA_Study_ViSa'!G17=5,-1,IF('ATTRAKDIFF BA_Study_ViSa'!G17=6,-2,-3))))))</f>
        <v>1</v>
      </c>
      <c r="E18">
        <f>IF('ATTRAKDIFF BA_Study_ViSa'!H17=1,3,IF('ATTRAKDIFF BA_Study_ViSa'!H17=2,2,IF('ATTRAKDIFF BA_Study_ViSa'!H17=3,1,IF('ATTRAKDIFF BA_Study_ViSa'!H17=4,0,IF('ATTRAKDIFF BA_Study_ViSa'!H17=5,-1,IF('ATTRAKDIFF BA_Study_ViSa'!H17=6,-2,-3))))))</f>
        <v>1</v>
      </c>
      <c r="F18">
        <f>IF('ATTRAKDIFF BA_Study_ViSa'!I17=1,3,IF('ATTRAKDIFF BA_Study_ViSa'!I17=2,2,IF('ATTRAKDIFF BA_Study_ViSa'!I17=3,1,IF('ATTRAKDIFF BA_Study_ViSa'!I17=4,0,IF('ATTRAKDIFF BA_Study_ViSa'!I17=5,-1,IF('ATTRAKDIFF BA_Study_ViSa'!I17=6,-2,-3))))))</f>
        <v>-1</v>
      </c>
      <c r="G18">
        <f>IF('ATTRAKDIFF BA_Study_ViSa'!J17=1,-3,IF('ATTRAKDIFF BA_Study_ViSa'!J17=2,-2,IF('ATTRAKDIFF BA_Study_ViSa'!J17=3,-1,IF('ATTRAKDIFF BA_Study_ViSa'!J17=4,0,IF('ATTRAKDIFF BA_Study_ViSa'!J17=5,1,IF('ATTRAKDIFF BA_Study_ViSa'!J17=6,2,3))))))</f>
        <v>2</v>
      </c>
      <c r="H18">
        <f>IF('ATTRAKDIFF BA_Study_ViSa'!K17=1,-3,IF('ATTRAKDIFF BA_Study_ViSa'!K17=2,-2,IF('ATTRAKDIFF BA_Study_ViSa'!K17=3,-1,IF('ATTRAKDIFF BA_Study_ViSa'!K17=4,0,IF('ATTRAKDIFF BA_Study_ViSa'!K17=5,1,IF('ATTRAKDIFF BA_Study_ViSa'!K17=6,2,3))))))</f>
        <v>3</v>
      </c>
      <c r="I18">
        <f>IF('ATTRAKDIFF BA_Study_ViSa'!L17=1,-3,IF('ATTRAKDIFF BA_Study_ViSa'!L17=2,-2,IF('ATTRAKDIFF BA_Study_ViSa'!L17=3,-1,IF('ATTRAKDIFF BA_Study_ViSa'!L17=4,0,IF('ATTRAKDIFF BA_Study_ViSa'!L17=5,1,IF('ATTRAKDIFF BA_Study_ViSa'!L17=6,2,3))))))</f>
        <v>1</v>
      </c>
      <c r="J18">
        <f>IF('ATTRAKDIFF BA_Study_ViSa'!M17=1,3,IF('ATTRAKDIFF BA_Study_ViSa'!M17=2,2,IF('ATTRAKDIFF BA_Study_ViSa'!M17=3,1,IF('ATTRAKDIFF BA_Study_ViSa'!M17=4,0,IF('ATTRAKDIFF BA_Study_ViSa'!M17=5,-1,IF('ATTRAKDIFF BA_Study_ViSa'!M17=6,-2,-3))))))</f>
        <v>1</v>
      </c>
      <c r="K18">
        <f>IF('ATTRAKDIFF BA_Study_ViSa'!N17=1,-3,IF('ATTRAKDIFF BA_Study_ViSa'!N17=2,-2,IF('ATTRAKDIFF BA_Study_ViSa'!N17=3,-1,IF('ATTRAKDIFF BA_Study_ViSa'!N17=4,0,IF('ATTRAKDIFF BA_Study_ViSa'!N17=5,1,IF('ATTRAKDIFF BA_Study_ViSa'!N17=6,2,3))))))</f>
        <v>0</v>
      </c>
      <c r="M18">
        <f>SUM(Umwandlung!B18:K18)/10</f>
        <v>1.1000000000000001</v>
      </c>
      <c r="N18">
        <f t="shared" si="3"/>
        <v>0.25</v>
      </c>
      <c r="O18">
        <f t="shared" si="0"/>
        <v>2</v>
      </c>
      <c r="P18">
        <f t="shared" si="1"/>
        <v>1.3333333333333333</v>
      </c>
      <c r="Q18">
        <f t="shared" si="2"/>
        <v>1.1944444444444444</v>
      </c>
    </row>
    <row r="19" spans="2:17" x14ac:dyDescent="0.25">
      <c r="B19">
        <f>IF('ATTRAKDIFF BA_Study_ViSa'!E18=1,3,IF('ATTRAKDIFF BA_Study_ViSa'!E18=2,2,IF('ATTRAKDIFF BA_Study_ViSa'!E18=3,1,IF('ATTRAKDIFF BA_Study_ViSa'!E18=4,0,IF('ATTRAKDIFF BA_Study_ViSa'!E18=5,-1,IF('ATTRAKDIFF BA_Study_ViSa'!E18=6,-2,-3))))))</f>
        <v>2</v>
      </c>
      <c r="C19">
        <f>IF('ATTRAKDIFF BA_Study_ViSa'!F18=1,-3,IF('ATTRAKDIFF BA_Study_ViSa'!F18=2,-2,IF('ATTRAKDIFF BA_Study_ViSa'!F18=3,-1,IF('ATTRAKDIFF BA_Study_ViSa'!F18=4,0,IF('ATTRAKDIFF BA_Study_ViSa'!F18=5,1,IF('ATTRAKDIFF BA_Study_ViSa'!F18=6,2,3))))))</f>
        <v>1</v>
      </c>
      <c r="D19">
        <f>IF('ATTRAKDIFF BA_Study_ViSa'!G18=1,3,IF('ATTRAKDIFF BA_Study_ViSa'!G18=2,2,IF('ATTRAKDIFF BA_Study_ViSa'!G18=3,1,IF('ATTRAKDIFF BA_Study_ViSa'!G18=4,0,IF('ATTRAKDIFF BA_Study_ViSa'!G18=5,-1,IF('ATTRAKDIFF BA_Study_ViSa'!G18=6,-2,-3))))))</f>
        <v>2</v>
      </c>
      <c r="E19">
        <f>IF('ATTRAKDIFF BA_Study_ViSa'!H18=1,3,IF('ATTRAKDIFF BA_Study_ViSa'!H18=2,2,IF('ATTRAKDIFF BA_Study_ViSa'!H18=3,1,IF('ATTRAKDIFF BA_Study_ViSa'!H18=4,0,IF('ATTRAKDIFF BA_Study_ViSa'!H18=5,-1,IF('ATTRAKDIFF BA_Study_ViSa'!H18=6,-2,-3))))))</f>
        <v>0</v>
      </c>
      <c r="F19">
        <f>IF('ATTRAKDIFF BA_Study_ViSa'!I18=1,3,IF('ATTRAKDIFF BA_Study_ViSa'!I18=2,2,IF('ATTRAKDIFF BA_Study_ViSa'!I18=3,1,IF('ATTRAKDIFF BA_Study_ViSa'!I18=4,0,IF('ATTRAKDIFF BA_Study_ViSa'!I18=5,-1,IF('ATTRAKDIFF BA_Study_ViSa'!I18=6,-2,-3))))))</f>
        <v>-3</v>
      </c>
      <c r="G19">
        <f>IF('ATTRAKDIFF BA_Study_ViSa'!J18=1,-3,IF('ATTRAKDIFF BA_Study_ViSa'!J18=2,-2,IF('ATTRAKDIFF BA_Study_ViSa'!J18=3,-1,IF('ATTRAKDIFF BA_Study_ViSa'!J18=4,0,IF('ATTRAKDIFF BA_Study_ViSa'!J18=5,1,IF('ATTRAKDIFF BA_Study_ViSa'!J18=6,2,3))))))</f>
        <v>3</v>
      </c>
      <c r="H19">
        <f>IF('ATTRAKDIFF BA_Study_ViSa'!K18=1,-3,IF('ATTRAKDIFF BA_Study_ViSa'!K18=2,-2,IF('ATTRAKDIFF BA_Study_ViSa'!K18=3,-1,IF('ATTRAKDIFF BA_Study_ViSa'!K18=4,0,IF('ATTRAKDIFF BA_Study_ViSa'!K18=5,1,IF('ATTRAKDIFF BA_Study_ViSa'!K18=6,2,3))))))</f>
        <v>2</v>
      </c>
      <c r="I19">
        <f>IF('ATTRAKDIFF BA_Study_ViSa'!L18=1,-3,IF('ATTRAKDIFF BA_Study_ViSa'!L18=2,-2,IF('ATTRAKDIFF BA_Study_ViSa'!L18=3,-1,IF('ATTRAKDIFF BA_Study_ViSa'!L18=4,0,IF('ATTRAKDIFF BA_Study_ViSa'!L18=5,1,IF('ATTRAKDIFF BA_Study_ViSa'!L18=6,2,3))))))</f>
        <v>1</v>
      </c>
      <c r="J19">
        <f>IF('ATTRAKDIFF BA_Study_ViSa'!M18=1,3,IF('ATTRAKDIFF BA_Study_ViSa'!M18=2,2,IF('ATTRAKDIFF BA_Study_ViSa'!M18=3,1,IF('ATTRAKDIFF BA_Study_ViSa'!M18=4,0,IF('ATTRAKDIFF BA_Study_ViSa'!M18=5,-1,IF('ATTRAKDIFF BA_Study_ViSa'!M18=6,-2,-3))))))</f>
        <v>1</v>
      </c>
      <c r="K19">
        <f>IF('ATTRAKDIFF BA_Study_ViSa'!N18=1,-3,IF('ATTRAKDIFF BA_Study_ViSa'!N18=2,-2,IF('ATTRAKDIFF BA_Study_ViSa'!N18=3,-1,IF('ATTRAKDIFF BA_Study_ViSa'!N18=4,0,IF('ATTRAKDIFF BA_Study_ViSa'!N18=5,1,IF('ATTRAKDIFF BA_Study_ViSa'!N18=6,2,3))))))</f>
        <v>2</v>
      </c>
      <c r="M19">
        <f>SUM(Umwandlung!B19:K19)/10</f>
        <v>1.1000000000000001</v>
      </c>
      <c r="N19">
        <f t="shared" si="3"/>
        <v>0.75</v>
      </c>
      <c r="O19">
        <f t="shared" si="0"/>
        <v>2</v>
      </c>
      <c r="P19">
        <f t="shared" si="1"/>
        <v>0.66666666666666663</v>
      </c>
      <c r="Q19">
        <f t="shared" si="2"/>
        <v>1.1388888888888888</v>
      </c>
    </row>
    <row r="20" spans="2:17" x14ac:dyDescent="0.25">
      <c r="B20">
        <f>IF('ATTRAKDIFF BA_Study_ViSa'!E19=1,3,IF('ATTRAKDIFF BA_Study_ViSa'!E19=2,2,IF('ATTRAKDIFF BA_Study_ViSa'!E19=3,1,IF('ATTRAKDIFF BA_Study_ViSa'!E19=4,0,IF('ATTRAKDIFF BA_Study_ViSa'!E19=5,-1,IF('ATTRAKDIFF BA_Study_ViSa'!E19=6,-2,-3))))))</f>
        <v>2</v>
      </c>
      <c r="C20">
        <f>IF('ATTRAKDIFF BA_Study_ViSa'!F19=1,-3,IF('ATTRAKDIFF BA_Study_ViSa'!F19=2,-2,IF('ATTRAKDIFF BA_Study_ViSa'!F19=3,-1,IF('ATTRAKDIFF BA_Study_ViSa'!F19=4,0,IF('ATTRAKDIFF BA_Study_ViSa'!F19=5,1,IF('ATTRAKDIFF BA_Study_ViSa'!F19=6,2,3))))))</f>
        <v>2</v>
      </c>
      <c r="D20">
        <f>IF('ATTRAKDIFF BA_Study_ViSa'!G19=1,3,IF('ATTRAKDIFF BA_Study_ViSa'!G19=2,2,IF('ATTRAKDIFF BA_Study_ViSa'!G19=3,1,IF('ATTRAKDIFF BA_Study_ViSa'!G19=4,0,IF('ATTRAKDIFF BA_Study_ViSa'!G19=5,-1,IF('ATTRAKDIFF BA_Study_ViSa'!G19=6,-2,-3))))))</f>
        <v>2</v>
      </c>
      <c r="E20">
        <f>IF('ATTRAKDIFF BA_Study_ViSa'!H19=1,3,IF('ATTRAKDIFF BA_Study_ViSa'!H19=2,2,IF('ATTRAKDIFF BA_Study_ViSa'!H19=3,1,IF('ATTRAKDIFF BA_Study_ViSa'!H19=4,0,IF('ATTRAKDIFF BA_Study_ViSa'!H19=5,-1,IF('ATTRAKDIFF BA_Study_ViSa'!H19=6,-2,-3))))))</f>
        <v>2</v>
      </c>
      <c r="F20">
        <f>IF('ATTRAKDIFF BA_Study_ViSa'!I19=1,3,IF('ATTRAKDIFF BA_Study_ViSa'!I19=2,2,IF('ATTRAKDIFF BA_Study_ViSa'!I19=3,1,IF('ATTRAKDIFF BA_Study_ViSa'!I19=4,0,IF('ATTRAKDIFF BA_Study_ViSa'!I19=5,-1,IF('ATTRAKDIFF BA_Study_ViSa'!I19=6,-2,-3))))))</f>
        <v>2</v>
      </c>
      <c r="G20">
        <f>IF('ATTRAKDIFF BA_Study_ViSa'!J19=1,-3,IF('ATTRAKDIFF BA_Study_ViSa'!J19=2,-2,IF('ATTRAKDIFF BA_Study_ViSa'!J19=3,-1,IF('ATTRAKDIFF BA_Study_ViSa'!J19=4,0,IF('ATTRAKDIFF BA_Study_ViSa'!J19=5,1,IF('ATTRAKDIFF BA_Study_ViSa'!J19=6,2,3))))))</f>
        <v>2</v>
      </c>
      <c r="H20">
        <f>IF('ATTRAKDIFF BA_Study_ViSa'!K19=1,-3,IF('ATTRAKDIFF BA_Study_ViSa'!K19=2,-2,IF('ATTRAKDIFF BA_Study_ViSa'!K19=3,-1,IF('ATTRAKDIFF BA_Study_ViSa'!K19=4,0,IF('ATTRAKDIFF BA_Study_ViSa'!K19=5,1,IF('ATTRAKDIFF BA_Study_ViSa'!K19=6,2,3))))))</f>
        <v>3</v>
      </c>
      <c r="I20">
        <f>IF('ATTRAKDIFF BA_Study_ViSa'!L19=1,-3,IF('ATTRAKDIFF BA_Study_ViSa'!L19=2,-2,IF('ATTRAKDIFF BA_Study_ViSa'!L19=3,-1,IF('ATTRAKDIFF BA_Study_ViSa'!L19=4,0,IF('ATTRAKDIFF BA_Study_ViSa'!L19=5,1,IF('ATTRAKDIFF BA_Study_ViSa'!L19=6,2,3))))))</f>
        <v>2</v>
      </c>
      <c r="J20">
        <f>IF('ATTRAKDIFF BA_Study_ViSa'!M19=1,3,IF('ATTRAKDIFF BA_Study_ViSa'!M19=2,2,IF('ATTRAKDIFF BA_Study_ViSa'!M19=3,1,IF('ATTRAKDIFF BA_Study_ViSa'!M19=4,0,IF('ATTRAKDIFF BA_Study_ViSa'!M19=5,-1,IF('ATTRAKDIFF BA_Study_ViSa'!M19=6,-2,-3))))))</f>
        <v>1</v>
      </c>
      <c r="K20">
        <f>IF('ATTRAKDIFF BA_Study_ViSa'!N19=1,-3,IF('ATTRAKDIFF BA_Study_ViSa'!N19=2,-2,IF('ATTRAKDIFF BA_Study_ViSa'!N19=3,-1,IF('ATTRAKDIFF BA_Study_ViSa'!N19=4,0,IF('ATTRAKDIFF BA_Study_ViSa'!N19=5,1,IF('ATTRAKDIFF BA_Study_ViSa'!N19=6,2,3))))))</f>
        <v>0</v>
      </c>
      <c r="M20">
        <f>SUM(Umwandlung!B20:K20)/10</f>
        <v>1.8</v>
      </c>
      <c r="N20">
        <f t="shared" si="3"/>
        <v>1.5</v>
      </c>
      <c r="O20">
        <f t="shared" si="0"/>
        <v>2.3333333333333335</v>
      </c>
      <c r="P20">
        <f t="shared" si="1"/>
        <v>1.6666666666666667</v>
      </c>
      <c r="Q20">
        <f t="shared" si="2"/>
        <v>1.8333333333333333</v>
      </c>
    </row>
    <row r="21" spans="2:17" x14ac:dyDescent="0.25">
      <c r="B21">
        <f>IF('ATTRAKDIFF BA_Study_ViSa'!E20=1,3,IF('ATTRAKDIFF BA_Study_ViSa'!E20=2,2,IF('ATTRAKDIFF BA_Study_ViSa'!E20=3,1,IF('ATTRAKDIFF BA_Study_ViSa'!E20=4,0,IF('ATTRAKDIFF BA_Study_ViSa'!E20=5,-1,IF('ATTRAKDIFF BA_Study_ViSa'!E20=6,-2,-3))))))</f>
        <v>2</v>
      </c>
      <c r="C21">
        <f>IF('ATTRAKDIFF BA_Study_ViSa'!F20=1,-3,IF('ATTRAKDIFF BA_Study_ViSa'!F20=2,-2,IF('ATTRAKDIFF BA_Study_ViSa'!F20=3,-1,IF('ATTRAKDIFF BA_Study_ViSa'!F20=4,0,IF('ATTRAKDIFF BA_Study_ViSa'!F20=5,1,IF('ATTRAKDIFF BA_Study_ViSa'!F20=6,2,3))))))</f>
        <v>0</v>
      </c>
      <c r="D21">
        <f>IF('ATTRAKDIFF BA_Study_ViSa'!G20=1,3,IF('ATTRAKDIFF BA_Study_ViSa'!G20=2,2,IF('ATTRAKDIFF BA_Study_ViSa'!G20=3,1,IF('ATTRAKDIFF BA_Study_ViSa'!G20=4,0,IF('ATTRAKDIFF BA_Study_ViSa'!G20=5,-1,IF('ATTRAKDIFF BA_Study_ViSa'!G20=6,-2,-3))))))</f>
        <v>1</v>
      </c>
      <c r="E21">
        <f>IF('ATTRAKDIFF BA_Study_ViSa'!H20=1,3,IF('ATTRAKDIFF BA_Study_ViSa'!H20=2,2,IF('ATTRAKDIFF BA_Study_ViSa'!H20=3,1,IF('ATTRAKDIFF BA_Study_ViSa'!H20=4,0,IF('ATTRAKDIFF BA_Study_ViSa'!H20=5,-1,IF('ATTRAKDIFF BA_Study_ViSa'!H20=6,-2,-3))))))</f>
        <v>0</v>
      </c>
      <c r="F21">
        <f>IF('ATTRAKDIFF BA_Study_ViSa'!I20=1,3,IF('ATTRAKDIFF BA_Study_ViSa'!I20=2,2,IF('ATTRAKDIFF BA_Study_ViSa'!I20=3,1,IF('ATTRAKDIFF BA_Study_ViSa'!I20=4,0,IF('ATTRAKDIFF BA_Study_ViSa'!I20=5,-1,IF('ATTRAKDIFF BA_Study_ViSa'!I20=6,-2,-3))))))</f>
        <v>-1</v>
      </c>
      <c r="G21">
        <f>IF('ATTRAKDIFF BA_Study_ViSa'!J20=1,-3,IF('ATTRAKDIFF BA_Study_ViSa'!J20=2,-2,IF('ATTRAKDIFF BA_Study_ViSa'!J20=3,-1,IF('ATTRAKDIFF BA_Study_ViSa'!J20=4,0,IF('ATTRAKDIFF BA_Study_ViSa'!J20=5,1,IF('ATTRAKDIFF BA_Study_ViSa'!J20=6,2,3))))))</f>
        <v>-2</v>
      </c>
      <c r="H21">
        <f>IF('ATTRAKDIFF BA_Study_ViSa'!K20=1,-3,IF('ATTRAKDIFF BA_Study_ViSa'!K20=2,-2,IF('ATTRAKDIFF BA_Study_ViSa'!K20=3,-1,IF('ATTRAKDIFF BA_Study_ViSa'!K20=4,0,IF('ATTRAKDIFF BA_Study_ViSa'!K20=5,1,IF('ATTRAKDIFF BA_Study_ViSa'!K20=6,2,3))))))</f>
        <v>-2</v>
      </c>
      <c r="I21">
        <f>IF('ATTRAKDIFF BA_Study_ViSa'!L20=1,-3,IF('ATTRAKDIFF BA_Study_ViSa'!L20=2,-2,IF('ATTRAKDIFF BA_Study_ViSa'!L20=3,-1,IF('ATTRAKDIFF BA_Study_ViSa'!L20=4,0,IF('ATTRAKDIFF BA_Study_ViSa'!L20=5,1,IF('ATTRAKDIFF BA_Study_ViSa'!L20=6,2,3))))))</f>
        <v>-2</v>
      </c>
      <c r="J21">
        <f>IF('ATTRAKDIFF BA_Study_ViSa'!M20=1,3,IF('ATTRAKDIFF BA_Study_ViSa'!M20=2,2,IF('ATTRAKDIFF BA_Study_ViSa'!M20=3,1,IF('ATTRAKDIFF BA_Study_ViSa'!M20=4,0,IF('ATTRAKDIFF BA_Study_ViSa'!M20=5,-1,IF('ATTRAKDIFF BA_Study_ViSa'!M20=6,-2,-3))))))</f>
        <v>0</v>
      </c>
      <c r="K21">
        <f>IF('ATTRAKDIFF BA_Study_ViSa'!N20=1,-3,IF('ATTRAKDIFF BA_Study_ViSa'!N20=2,-2,IF('ATTRAKDIFF BA_Study_ViSa'!N20=3,-1,IF('ATTRAKDIFF BA_Study_ViSa'!N20=4,0,IF('ATTRAKDIFF BA_Study_ViSa'!N20=5,1,IF('ATTRAKDIFF BA_Study_ViSa'!N20=6,2,3))))))</f>
        <v>1</v>
      </c>
      <c r="M21">
        <f>SUM(Umwandlung!B21:K21)/10</f>
        <v>-0.3</v>
      </c>
      <c r="N21">
        <f t="shared" si="3"/>
        <v>0.75</v>
      </c>
      <c r="O21">
        <f t="shared" si="0"/>
        <v>-2</v>
      </c>
      <c r="P21">
        <f t="shared" si="1"/>
        <v>0</v>
      </c>
      <c r="Q21">
        <f t="shared" si="2"/>
        <v>-0.41666666666666669</v>
      </c>
    </row>
    <row r="22" spans="2:17" x14ac:dyDescent="0.25">
      <c r="B22">
        <f>IF('ATTRAKDIFF BA_Study_ViSa'!E21=1,3,IF('ATTRAKDIFF BA_Study_ViSa'!E21=2,2,IF('ATTRAKDIFF BA_Study_ViSa'!E21=3,1,IF('ATTRAKDIFF BA_Study_ViSa'!E21=4,0,IF('ATTRAKDIFF BA_Study_ViSa'!E21=5,-1,IF('ATTRAKDIFF BA_Study_ViSa'!E21=6,-2,-3))))))</f>
        <v>2</v>
      </c>
      <c r="C22">
        <f>IF('ATTRAKDIFF BA_Study_ViSa'!F21=1,-3,IF('ATTRAKDIFF BA_Study_ViSa'!F21=2,-2,IF('ATTRAKDIFF BA_Study_ViSa'!F21=3,-1,IF('ATTRAKDIFF BA_Study_ViSa'!F21=4,0,IF('ATTRAKDIFF BA_Study_ViSa'!F21=5,1,IF('ATTRAKDIFF BA_Study_ViSa'!F21=6,2,3))))))</f>
        <v>2</v>
      </c>
      <c r="D22">
        <f>IF('ATTRAKDIFF BA_Study_ViSa'!G21=1,3,IF('ATTRAKDIFF BA_Study_ViSa'!G21=2,2,IF('ATTRAKDIFF BA_Study_ViSa'!G21=3,1,IF('ATTRAKDIFF BA_Study_ViSa'!G21=4,0,IF('ATTRAKDIFF BA_Study_ViSa'!G21=5,-1,IF('ATTRAKDIFF BA_Study_ViSa'!G21=6,-2,-3))))))</f>
        <v>2</v>
      </c>
      <c r="E22">
        <f>IF('ATTRAKDIFF BA_Study_ViSa'!H21=1,3,IF('ATTRAKDIFF BA_Study_ViSa'!H21=2,2,IF('ATTRAKDIFF BA_Study_ViSa'!H21=3,1,IF('ATTRAKDIFF BA_Study_ViSa'!H21=4,0,IF('ATTRAKDIFF BA_Study_ViSa'!H21=5,-1,IF('ATTRAKDIFF BA_Study_ViSa'!H21=6,-2,-3))))))</f>
        <v>2</v>
      </c>
      <c r="F22">
        <f>IF('ATTRAKDIFF BA_Study_ViSa'!I21=1,3,IF('ATTRAKDIFF BA_Study_ViSa'!I21=2,2,IF('ATTRAKDIFF BA_Study_ViSa'!I21=3,1,IF('ATTRAKDIFF BA_Study_ViSa'!I21=4,0,IF('ATTRAKDIFF BA_Study_ViSa'!I21=5,-1,IF('ATTRAKDIFF BA_Study_ViSa'!I21=6,-2,-3))))))</f>
        <v>2</v>
      </c>
      <c r="G22">
        <f>IF('ATTRAKDIFF BA_Study_ViSa'!J21=1,-3,IF('ATTRAKDIFF BA_Study_ViSa'!J21=2,-2,IF('ATTRAKDIFF BA_Study_ViSa'!J21=3,-1,IF('ATTRAKDIFF BA_Study_ViSa'!J21=4,0,IF('ATTRAKDIFF BA_Study_ViSa'!J21=5,1,IF('ATTRAKDIFF BA_Study_ViSa'!J21=6,2,3))))))</f>
        <v>1</v>
      </c>
      <c r="H22">
        <f>IF('ATTRAKDIFF BA_Study_ViSa'!K21=1,-3,IF('ATTRAKDIFF BA_Study_ViSa'!K21=2,-2,IF('ATTRAKDIFF BA_Study_ViSa'!K21=3,-1,IF('ATTRAKDIFF BA_Study_ViSa'!K21=4,0,IF('ATTRAKDIFF BA_Study_ViSa'!K21=5,1,IF('ATTRAKDIFF BA_Study_ViSa'!K21=6,2,3))))))</f>
        <v>2</v>
      </c>
      <c r="I22">
        <f>IF('ATTRAKDIFF BA_Study_ViSa'!L21=1,-3,IF('ATTRAKDIFF BA_Study_ViSa'!L21=2,-2,IF('ATTRAKDIFF BA_Study_ViSa'!L21=3,-1,IF('ATTRAKDIFF BA_Study_ViSa'!L21=4,0,IF('ATTRAKDIFF BA_Study_ViSa'!L21=5,1,IF('ATTRAKDIFF BA_Study_ViSa'!L21=6,2,3))))))</f>
        <v>1</v>
      </c>
      <c r="J22">
        <f>IF('ATTRAKDIFF BA_Study_ViSa'!M21=1,3,IF('ATTRAKDIFF BA_Study_ViSa'!M21=2,2,IF('ATTRAKDIFF BA_Study_ViSa'!M21=3,1,IF('ATTRAKDIFF BA_Study_ViSa'!M21=4,0,IF('ATTRAKDIFF BA_Study_ViSa'!M21=5,-1,IF('ATTRAKDIFF BA_Study_ViSa'!M21=6,-2,-3))))))</f>
        <v>2</v>
      </c>
      <c r="K22">
        <f>IF('ATTRAKDIFF BA_Study_ViSa'!N21=1,-3,IF('ATTRAKDIFF BA_Study_ViSa'!N21=2,-2,IF('ATTRAKDIFF BA_Study_ViSa'!N21=3,-1,IF('ATTRAKDIFF BA_Study_ViSa'!N21=4,0,IF('ATTRAKDIFF BA_Study_ViSa'!N21=5,1,IF('ATTRAKDIFF BA_Study_ViSa'!N21=6,2,3))))))</f>
        <v>2</v>
      </c>
      <c r="M22">
        <f>SUM(Umwandlung!B22:K22)/10</f>
        <v>1.8</v>
      </c>
      <c r="N22">
        <f t="shared" si="3"/>
        <v>2</v>
      </c>
      <c r="O22">
        <f t="shared" si="0"/>
        <v>1.3333333333333333</v>
      </c>
      <c r="P22">
        <f t="shared" si="1"/>
        <v>2</v>
      </c>
      <c r="Q22">
        <f t="shared" si="2"/>
        <v>1.7777777777777777</v>
      </c>
    </row>
    <row r="23" spans="2:17" x14ac:dyDescent="0.25">
      <c r="B23">
        <f>IF('ATTRAKDIFF BA_Study_ViSa'!E22=1,3,IF('ATTRAKDIFF BA_Study_ViSa'!E22=2,2,IF('ATTRAKDIFF BA_Study_ViSa'!E22=3,1,IF('ATTRAKDIFF BA_Study_ViSa'!E22=4,0,IF('ATTRAKDIFF BA_Study_ViSa'!E22=5,-1,IF('ATTRAKDIFF BA_Study_ViSa'!E22=6,-2,-3))))))</f>
        <v>2</v>
      </c>
      <c r="C23">
        <f>IF('ATTRAKDIFF BA_Study_ViSa'!F22=1,-3,IF('ATTRAKDIFF BA_Study_ViSa'!F22=2,-2,IF('ATTRAKDIFF BA_Study_ViSa'!F22=3,-1,IF('ATTRAKDIFF BA_Study_ViSa'!F22=4,0,IF('ATTRAKDIFF BA_Study_ViSa'!F22=5,1,IF('ATTRAKDIFF BA_Study_ViSa'!F22=6,2,3))))))</f>
        <v>-3</v>
      </c>
      <c r="D23">
        <f>IF('ATTRAKDIFF BA_Study_ViSa'!G22=1,3,IF('ATTRAKDIFF BA_Study_ViSa'!G22=2,2,IF('ATTRAKDIFF BA_Study_ViSa'!G22=3,1,IF('ATTRAKDIFF BA_Study_ViSa'!G22=4,0,IF('ATTRAKDIFF BA_Study_ViSa'!G22=5,-1,IF('ATTRAKDIFF BA_Study_ViSa'!G22=6,-2,-3))))))</f>
        <v>-1</v>
      </c>
      <c r="E23">
        <f>IF('ATTRAKDIFF BA_Study_ViSa'!H22=1,3,IF('ATTRAKDIFF BA_Study_ViSa'!H22=2,2,IF('ATTRAKDIFF BA_Study_ViSa'!H22=3,1,IF('ATTRAKDIFF BA_Study_ViSa'!H22=4,0,IF('ATTRAKDIFF BA_Study_ViSa'!H22=5,-1,IF('ATTRAKDIFF BA_Study_ViSa'!H22=6,-2,-3))))))</f>
        <v>-1</v>
      </c>
      <c r="F23">
        <f>IF('ATTRAKDIFF BA_Study_ViSa'!I22=1,3,IF('ATTRAKDIFF BA_Study_ViSa'!I22=2,2,IF('ATTRAKDIFF BA_Study_ViSa'!I22=3,1,IF('ATTRAKDIFF BA_Study_ViSa'!I22=4,0,IF('ATTRAKDIFF BA_Study_ViSa'!I22=5,-1,IF('ATTRAKDIFF BA_Study_ViSa'!I22=6,-2,-3))))))</f>
        <v>-1</v>
      </c>
      <c r="G23">
        <f>IF('ATTRAKDIFF BA_Study_ViSa'!J22=1,-3,IF('ATTRAKDIFF BA_Study_ViSa'!J22=2,-2,IF('ATTRAKDIFF BA_Study_ViSa'!J22=3,-1,IF('ATTRAKDIFF BA_Study_ViSa'!J22=4,0,IF('ATTRAKDIFF BA_Study_ViSa'!J22=5,1,IF('ATTRAKDIFF BA_Study_ViSa'!J22=6,2,3))))))</f>
        <v>-1</v>
      </c>
      <c r="H23">
        <f>IF('ATTRAKDIFF BA_Study_ViSa'!K22=1,-3,IF('ATTRAKDIFF BA_Study_ViSa'!K22=2,-2,IF('ATTRAKDIFF BA_Study_ViSa'!K22=3,-1,IF('ATTRAKDIFF BA_Study_ViSa'!K22=4,0,IF('ATTRAKDIFF BA_Study_ViSa'!K22=5,1,IF('ATTRAKDIFF BA_Study_ViSa'!K22=6,2,3))))))</f>
        <v>1</v>
      </c>
      <c r="I23">
        <f>IF('ATTRAKDIFF BA_Study_ViSa'!L22=1,-3,IF('ATTRAKDIFF BA_Study_ViSa'!L22=2,-2,IF('ATTRAKDIFF BA_Study_ViSa'!L22=3,-1,IF('ATTRAKDIFF BA_Study_ViSa'!L22=4,0,IF('ATTRAKDIFF BA_Study_ViSa'!L22=5,1,IF('ATTRAKDIFF BA_Study_ViSa'!L22=6,2,3))))))</f>
        <v>0</v>
      </c>
      <c r="J23">
        <f>IF('ATTRAKDIFF BA_Study_ViSa'!M22=1,3,IF('ATTRAKDIFF BA_Study_ViSa'!M22=2,2,IF('ATTRAKDIFF BA_Study_ViSa'!M22=3,1,IF('ATTRAKDIFF BA_Study_ViSa'!M22=4,0,IF('ATTRAKDIFF BA_Study_ViSa'!M22=5,-1,IF('ATTRAKDIFF BA_Study_ViSa'!M22=6,-2,-3))))))</f>
        <v>-1</v>
      </c>
      <c r="K23">
        <f>IF('ATTRAKDIFF BA_Study_ViSa'!N22=1,-3,IF('ATTRAKDIFF BA_Study_ViSa'!N22=2,-2,IF('ATTRAKDIFF BA_Study_ViSa'!N22=3,-1,IF('ATTRAKDIFF BA_Study_ViSa'!N22=4,0,IF('ATTRAKDIFF BA_Study_ViSa'!N22=5,1,IF('ATTRAKDIFF BA_Study_ViSa'!N22=6,2,3))))))</f>
        <v>1</v>
      </c>
      <c r="M23">
        <f>SUM(Umwandlung!B23:K23)/10</f>
        <v>-0.4</v>
      </c>
      <c r="N23">
        <f t="shared" si="3"/>
        <v>0.25</v>
      </c>
      <c r="O23">
        <f t="shared" si="0"/>
        <v>0</v>
      </c>
      <c r="P23">
        <f t="shared" si="1"/>
        <v>-1.6666666666666667</v>
      </c>
      <c r="Q23">
        <f t="shared" si="2"/>
        <v>-0.47222222222222227</v>
      </c>
    </row>
    <row r="24" spans="2:17" x14ac:dyDescent="0.25">
      <c r="B24">
        <f>IF('ATTRAKDIFF BA_Study_ViSa'!E23=1,3,IF('ATTRAKDIFF BA_Study_ViSa'!E23=2,2,IF('ATTRAKDIFF BA_Study_ViSa'!E23=3,1,IF('ATTRAKDIFF BA_Study_ViSa'!E23=4,0,IF('ATTRAKDIFF BA_Study_ViSa'!E23=5,-1,IF('ATTRAKDIFF BA_Study_ViSa'!E23=6,-2,-3))))))</f>
        <v>3</v>
      </c>
      <c r="C24">
        <f>IF('ATTRAKDIFF BA_Study_ViSa'!F23=1,-3,IF('ATTRAKDIFF BA_Study_ViSa'!F23=2,-2,IF('ATTRAKDIFF BA_Study_ViSa'!F23=3,-1,IF('ATTRAKDIFF BA_Study_ViSa'!F23=4,0,IF('ATTRAKDIFF BA_Study_ViSa'!F23=5,1,IF('ATTRAKDIFF BA_Study_ViSa'!F23=6,2,3))))))</f>
        <v>2</v>
      </c>
      <c r="D24">
        <f>IF('ATTRAKDIFF BA_Study_ViSa'!G23=1,3,IF('ATTRAKDIFF BA_Study_ViSa'!G23=2,2,IF('ATTRAKDIFF BA_Study_ViSa'!G23=3,1,IF('ATTRAKDIFF BA_Study_ViSa'!G23=4,0,IF('ATTRAKDIFF BA_Study_ViSa'!G23=5,-1,IF('ATTRAKDIFF BA_Study_ViSa'!G23=6,-2,-3))))))</f>
        <v>3</v>
      </c>
      <c r="E24">
        <f>IF('ATTRAKDIFF BA_Study_ViSa'!H23=1,3,IF('ATTRAKDIFF BA_Study_ViSa'!H23=2,2,IF('ATTRAKDIFF BA_Study_ViSa'!H23=3,1,IF('ATTRAKDIFF BA_Study_ViSa'!H23=4,0,IF('ATTRAKDIFF BA_Study_ViSa'!H23=5,-1,IF('ATTRAKDIFF BA_Study_ViSa'!H23=6,-2,-3))))))</f>
        <v>3</v>
      </c>
      <c r="F24">
        <f>IF('ATTRAKDIFF BA_Study_ViSa'!I23=1,3,IF('ATTRAKDIFF BA_Study_ViSa'!I23=2,2,IF('ATTRAKDIFF BA_Study_ViSa'!I23=3,1,IF('ATTRAKDIFF BA_Study_ViSa'!I23=4,0,IF('ATTRAKDIFF BA_Study_ViSa'!I23=5,-1,IF('ATTRAKDIFF BA_Study_ViSa'!I23=6,-2,-3))))))</f>
        <v>0</v>
      </c>
      <c r="G24">
        <f>IF('ATTRAKDIFF BA_Study_ViSa'!J23=1,-3,IF('ATTRAKDIFF BA_Study_ViSa'!J23=2,-2,IF('ATTRAKDIFF BA_Study_ViSa'!J23=3,-1,IF('ATTRAKDIFF BA_Study_ViSa'!J23=4,0,IF('ATTRAKDIFF BA_Study_ViSa'!J23=5,1,IF('ATTRAKDIFF BA_Study_ViSa'!J23=6,2,3))))))</f>
        <v>2</v>
      </c>
      <c r="H24">
        <f>IF('ATTRAKDIFF BA_Study_ViSa'!K23=1,-3,IF('ATTRAKDIFF BA_Study_ViSa'!K23=2,-2,IF('ATTRAKDIFF BA_Study_ViSa'!K23=3,-1,IF('ATTRAKDIFF BA_Study_ViSa'!K23=4,0,IF('ATTRAKDIFF BA_Study_ViSa'!K23=5,1,IF('ATTRAKDIFF BA_Study_ViSa'!K23=6,2,3))))))</f>
        <v>-2</v>
      </c>
      <c r="I24">
        <f>IF('ATTRAKDIFF BA_Study_ViSa'!L23=1,-3,IF('ATTRAKDIFF BA_Study_ViSa'!L23=2,-2,IF('ATTRAKDIFF BA_Study_ViSa'!L23=3,-1,IF('ATTRAKDIFF BA_Study_ViSa'!L23=4,0,IF('ATTRAKDIFF BA_Study_ViSa'!L23=5,1,IF('ATTRAKDIFF BA_Study_ViSa'!L23=6,2,3))))))</f>
        <v>2</v>
      </c>
      <c r="J24">
        <f>IF('ATTRAKDIFF BA_Study_ViSa'!M23=1,3,IF('ATTRAKDIFF BA_Study_ViSa'!M23=2,2,IF('ATTRAKDIFF BA_Study_ViSa'!M23=3,1,IF('ATTRAKDIFF BA_Study_ViSa'!M23=4,0,IF('ATTRAKDIFF BA_Study_ViSa'!M23=5,-1,IF('ATTRAKDIFF BA_Study_ViSa'!M23=6,-2,-3))))))</f>
        <v>3</v>
      </c>
      <c r="K24">
        <f>IF('ATTRAKDIFF BA_Study_ViSa'!N23=1,-3,IF('ATTRAKDIFF BA_Study_ViSa'!N23=2,-2,IF('ATTRAKDIFF BA_Study_ViSa'!N23=3,-1,IF('ATTRAKDIFF BA_Study_ViSa'!N23=4,0,IF('ATTRAKDIFF BA_Study_ViSa'!N23=5,1,IF('ATTRAKDIFF BA_Study_ViSa'!N23=6,2,3))))))</f>
        <v>0</v>
      </c>
      <c r="M24">
        <f>SUM(Umwandlung!B24:K24)/10</f>
        <v>1.6</v>
      </c>
      <c r="N24">
        <f t="shared" si="3"/>
        <v>1.5</v>
      </c>
      <c r="O24">
        <f t="shared" si="0"/>
        <v>0.66666666666666663</v>
      </c>
      <c r="P24">
        <f t="shared" si="1"/>
        <v>2.6666666666666665</v>
      </c>
      <c r="Q24">
        <f t="shared" si="2"/>
        <v>1.6111111111111109</v>
      </c>
    </row>
    <row r="25" spans="2:17" x14ac:dyDescent="0.25">
      <c r="B25">
        <f>IF('ATTRAKDIFF BA_Study_ViSa'!E24=1,3,IF('ATTRAKDIFF BA_Study_ViSa'!E24=2,2,IF('ATTRAKDIFF BA_Study_ViSa'!E24=3,1,IF('ATTRAKDIFF BA_Study_ViSa'!E24=4,0,IF('ATTRAKDIFF BA_Study_ViSa'!E24=5,-1,IF('ATTRAKDIFF BA_Study_ViSa'!E24=6,-2,-3))))))</f>
        <v>3</v>
      </c>
      <c r="C25">
        <f>IF('ATTRAKDIFF BA_Study_ViSa'!F24=1,-3,IF('ATTRAKDIFF BA_Study_ViSa'!F24=2,-2,IF('ATTRAKDIFF BA_Study_ViSa'!F24=3,-1,IF('ATTRAKDIFF BA_Study_ViSa'!F24=4,0,IF('ATTRAKDIFF BA_Study_ViSa'!F24=5,1,IF('ATTRAKDIFF BA_Study_ViSa'!F24=6,2,3))))))</f>
        <v>0</v>
      </c>
      <c r="D25">
        <f>IF('ATTRAKDIFF BA_Study_ViSa'!G24=1,3,IF('ATTRAKDIFF BA_Study_ViSa'!G24=2,2,IF('ATTRAKDIFF BA_Study_ViSa'!G24=3,1,IF('ATTRAKDIFF BA_Study_ViSa'!G24=4,0,IF('ATTRAKDIFF BA_Study_ViSa'!G24=5,-1,IF('ATTRAKDIFF BA_Study_ViSa'!G24=6,-2,-3))))))</f>
        <v>3</v>
      </c>
      <c r="E25">
        <f>IF('ATTRAKDIFF BA_Study_ViSa'!H24=1,3,IF('ATTRAKDIFF BA_Study_ViSa'!H24=2,2,IF('ATTRAKDIFF BA_Study_ViSa'!H24=3,1,IF('ATTRAKDIFF BA_Study_ViSa'!H24=4,0,IF('ATTRAKDIFF BA_Study_ViSa'!H24=5,-1,IF('ATTRAKDIFF BA_Study_ViSa'!H24=6,-2,-3))))))</f>
        <v>-2</v>
      </c>
      <c r="F25">
        <f>IF('ATTRAKDIFF BA_Study_ViSa'!I24=1,3,IF('ATTRAKDIFF BA_Study_ViSa'!I24=2,2,IF('ATTRAKDIFF BA_Study_ViSa'!I24=3,1,IF('ATTRAKDIFF BA_Study_ViSa'!I24=4,0,IF('ATTRAKDIFF BA_Study_ViSa'!I24=5,-1,IF('ATTRAKDIFF BA_Study_ViSa'!I24=6,-2,-3))))))</f>
        <v>-3</v>
      </c>
      <c r="G25">
        <f>IF('ATTRAKDIFF BA_Study_ViSa'!J24=1,-3,IF('ATTRAKDIFF BA_Study_ViSa'!J24=2,-2,IF('ATTRAKDIFF BA_Study_ViSa'!J24=3,-1,IF('ATTRAKDIFF BA_Study_ViSa'!J24=4,0,IF('ATTRAKDIFF BA_Study_ViSa'!J24=5,1,IF('ATTRAKDIFF BA_Study_ViSa'!J24=6,2,3))))))</f>
        <v>2</v>
      </c>
      <c r="H25">
        <f>IF('ATTRAKDIFF BA_Study_ViSa'!K24=1,-3,IF('ATTRAKDIFF BA_Study_ViSa'!K24=2,-2,IF('ATTRAKDIFF BA_Study_ViSa'!K24=3,-1,IF('ATTRAKDIFF BA_Study_ViSa'!K24=4,0,IF('ATTRAKDIFF BA_Study_ViSa'!K24=5,1,IF('ATTRAKDIFF BA_Study_ViSa'!K24=6,2,3))))))</f>
        <v>2</v>
      </c>
      <c r="I25">
        <f>IF('ATTRAKDIFF BA_Study_ViSa'!L24=1,-3,IF('ATTRAKDIFF BA_Study_ViSa'!L24=2,-2,IF('ATTRAKDIFF BA_Study_ViSa'!L24=3,-1,IF('ATTRAKDIFF BA_Study_ViSa'!L24=4,0,IF('ATTRAKDIFF BA_Study_ViSa'!L24=5,1,IF('ATTRAKDIFF BA_Study_ViSa'!L24=6,2,3))))))</f>
        <v>2</v>
      </c>
      <c r="J25">
        <f>IF('ATTRAKDIFF BA_Study_ViSa'!M24=1,3,IF('ATTRAKDIFF BA_Study_ViSa'!M24=2,2,IF('ATTRAKDIFF BA_Study_ViSa'!M24=3,1,IF('ATTRAKDIFF BA_Study_ViSa'!M24=4,0,IF('ATTRAKDIFF BA_Study_ViSa'!M24=5,-1,IF('ATTRAKDIFF BA_Study_ViSa'!M24=6,-2,-3))))))</f>
        <v>-1</v>
      </c>
      <c r="K25">
        <f>IF('ATTRAKDIFF BA_Study_ViSa'!N24=1,-3,IF('ATTRAKDIFF BA_Study_ViSa'!N24=2,-2,IF('ATTRAKDIFF BA_Study_ViSa'!N24=3,-1,IF('ATTRAKDIFF BA_Study_ViSa'!N24=4,0,IF('ATTRAKDIFF BA_Study_ViSa'!N24=5,1,IF('ATTRAKDIFF BA_Study_ViSa'!N24=6,2,3))))))</f>
        <v>1</v>
      </c>
      <c r="M25">
        <f>SUM(Umwandlung!B25:K25)/10</f>
        <v>0.7</v>
      </c>
      <c r="N25">
        <f t="shared" si="3"/>
        <v>1</v>
      </c>
      <c r="O25">
        <f t="shared" si="0"/>
        <v>2</v>
      </c>
      <c r="P25">
        <f t="shared" si="1"/>
        <v>-1</v>
      </c>
      <c r="Q25">
        <f t="shared" si="2"/>
        <v>0.66666666666666663</v>
      </c>
    </row>
    <row r="26" spans="2:17" x14ac:dyDescent="0.25">
      <c r="B26">
        <f>IF('ATTRAKDIFF BA_Study_ViSa'!E25=1,3,IF('ATTRAKDIFF BA_Study_ViSa'!E25=2,2,IF('ATTRAKDIFF BA_Study_ViSa'!E25=3,1,IF('ATTRAKDIFF BA_Study_ViSa'!E25=4,0,IF('ATTRAKDIFF BA_Study_ViSa'!E25=5,-1,IF('ATTRAKDIFF BA_Study_ViSa'!E25=6,-2,-3))))))</f>
        <v>3</v>
      </c>
      <c r="C26">
        <f>IF('ATTRAKDIFF BA_Study_ViSa'!F25=1,-3,IF('ATTRAKDIFF BA_Study_ViSa'!F25=2,-2,IF('ATTRAKDIFF BA_Study_ViSa'!F25=3,-1,IF('ATTRAKDIFF BA_Study_ViSa'!F25=4,0,IF('ATTRAKDIFF BA_Study_ViSa'!F25=5,1,IF('ATTRAKDIFF BA_Study_ViSa'!F25=6,2,3))))))</f>
        <v>3</v>
      </c>
      <c r="D26">
        <f>IF('ATTRAKDIFF BA_Study_ViSa'!G25=1,3,IF('ATTRAKDIFF BA_Study_ViSa'!G25=2,2,IF('ATTRAKDIFF BA_Study_ViSa'!G25=3,1,IF('ATTRAKDIFF BA_Study_ViSa'!G25=4,0,IF('ATTRAKDIFF BA_Study_ViSa'!G25=5,-1,IF('ATTRAKDIFF BA_Study_ViSa'!G25=6,-2,-3))))))</f>
        <v>3</v>
      </c>
      <c r="E26">
        <f>IF('ATTRAKDIFF BA_Study_ViSa'!H25=1,3,IF('ATTRAKDIFF BA_Study_ViSa'!H25=2,2,IF('ATTRAKDIFF BA_Study_ViSa'!H25=3,1,IF('ATTRAKDIFF BA_Study_ViSa'!H25=4,0,IF('ATTRAKDIFF BA_Study_ViSa'!H25=5,-1,IF('ATTRAKDIFF BA_Study_ViSa'!H25=6,-2,-3))))))</f>
        <v>3</v>
      </c>
      <c r="F26">
        <f>IF('ATTRAKDIFF BA_Study_ViSa'!I25=1,3,IF('ATTRAKDIFF BA_Study_ViSa'!I25=2,2,IF('ATTRAKDIFF BA_Study_ViSa'!I25=3,1,IF('ATTRAKDIFF BA_Study_ViSa'!I25=4,0,IF('ATTRAKDIFF BA_Study_ViSa'!I25=5,-1,IF('ATTRAKDIFF BA_Study_ViSa'!I25=6,-2,-3))))))</f>
        <v>-3</v>
      </c>
      <c r="G26">
        <f>IF('ATTRAKDIFF BA_Study_ViSa'!J25=1,-3,IF('ATTRAKDIFF BA_Study_ViSa'!J25=2,-2,IF('ATTRAKDIFF BA_Study_ViSa'!J25=3,-1,IF('ATTRAKDIFF BA_Study_ViSa'!J25=4,0,IF('ATTRAKDIFF BA_Study_ViSa'!J25=5,1,IF('ATTRAKDIFF BA_Study_ViSa'!J25=6,2,3))))))</f>
        <v>3</v>
      </c>
      <c r="H26">
        <f>IF('ATTRAKDIFF BA_Study_ViSa'!K25=1,-3,IF('ATTRAKDIFF BA_Study_ViSa'!K25=2,-2,IF('ATTRAKDIFF BA_Study_ViSa'!K25=3,-1,IF('ATTRAKDIFF BA_Study_ViSa'!K25=4,0,IF('ATTRAKDIFF BA_Study_ViSa'!K25=5,1,IF('ATTRAKDIFF BA_Study_ViSa'!K25=6,2,3))))))</f>
        <v>-3</v>
      </c>
      <c r="I26">
        <f>IF('ATTRAKDIFF BA_Study_ViSa'!L25=1,-3,IF('ATTRAKDIFF BA_Study_ViSa'!L25=2,-2,IF('ATTRAKDIFF BA_Study_ViSa'!L25=3,-1,IF('ATTRAKDIFF BA_Study_ViSa'!L25=4,0,IF('ATTRAKDIFF BA_Study_ViSa'!L25=5,1,IF('ATTRAKDIFF BA_Study_ViSa'!L25=6,2,3))))))</f>
        <v>3</v>
      </c>
      <c r="J26">
        <f>IF('ATTRAKDIFF BA_Study_ViSa'!M25=1,3,IF('ATTRAKDIFF BA_Study_ViSa'!M25=2,2,IF('ATTRAKDIFF BA_Study_ViSa'!M25=3,1,IF('ATTRAKDIFF BA_Study_ViSa'!M25=4,0,IF('ATTRAKDIFF BA_Study_ViSa'!M25=5,-1,IF('ATTRAKDIFF BA_Study_ViSa'!M25=6,-2,-3))))))</f>
        <v>3</v>
      </c>
      <c r="K26">
        <f>IF('ATTRAKDIFF BA_Study_ViSa'!N25=1,-3,IF('ATTRAKDIFF BA_Study_ViSa'!N25=2,-2,IF('ATTRAKDIFF BA_Study_ViSa'!N25=3,-1,IF('ATTRAKDIFF BA_Study_ViSa'!N25=4,0,IF('ATTRAKDIFF BA_Study_ViSa'!N25=5,1,IF('ATTRAKDIFF BA_Study_ViSa'!N25=6,2,3))))))</f>
        <v>3</v>
      </c>
      <c r="M26">
        <f>SUM(Umwandlung!B26:K26)/10</f>
        <v>1.8</v>
      </c>
      <c r="N26">
        <f t="shared" si="3"/>
        <v>1.5</v>
      </c>
      <c r="O26">
        <f t="shared" si="0"/>
        <v>1</v>
      </c>
      <c r="P26">
        <f t="shared" si="1"/>
        <v>3</v>
      </c>
      <c r="Q26">
        <f t="shared" si="2"/>
        <v>1.8333333333333333</v>
      </c>
    </row>
    <row r="27" spans="2:17" x14ac:dyDescent="0.25">
      <c r="B27">
        <f>IF('ATTRAKDIFF BA_Study_ViSa'!E26=1,3,IF('ATTRAKDIFF BA_Study_ViSa'!E26=2,2,IF('ATTRAKDIFF BA_Study_ViSa'!E26=3,1,IF('ATTRAKDIFF BA_Study_ViSa'!E26=4,0,IF('ATTRAKDIFF BA_Study_ViSa'!E26=5,-1,IF('ATTRAKDIFF BA_Study_ViSa'!E26=6,-2,-3))))))</f>
        <v>3</v>
      </c>
      <c r="C27">
        <f>IF('ATTRAKDIFF BA_Study_ViSa'!F26=1,-3,IF('ATTRAKDIFF BA_Study_ViSa'!F26=2,-2,IF('ATTRAKDIFF BA_Study_ViSa'!F26=3,-1,IF('ATTRAKDIFF BA_Study_ViSa'!F26=4,0,IF('ATTRAKDIFF BA_Study_ViSa'!F26=5,1,IF('ATTRAKDIFF BA_Study_ViSa'!F26=6,2,3))))))</f>
        <v>3</v>
      </c>
      <c r="D27">
        <f>IF('ATTRAKDIFF BA_Study_ViSa'!G26=1,3,IF('ATTRAKDIFF BA_Study_ViSa'!G26=2,2,IF('ATTRAKDIFF BA_Study_ViSa'!G26=3,1,IF('ATTRAKDIFF BA_Study_ViSa'!G26=4,0,IF('ATTRAKDIFF BA_Study_ViSa'!G26=5,-1,IF('ATTRAKDIFF BA_Study_ViSa'!G26=6,-2,-3))))))</f>
        <v>3</v>
      </c>
      <c r="E27">
        <f>IF('ATTRAKDIFF BA_Study_ViSa'!H26=1,3,IF('ATTRAKDIFF BA_Study_ViSa'!H26=2,2,IF('ATTRAKDIFF BA_Study_ViSa'!H26=3,1,IF('ATTRAKDIFF BA_Study_ViSa'!H26=4,0,IF('ATTRAKDIFF BA_Study_ViSa'!H26=5,-1,IF('ATTRAKDIFF BA_Study_ViSa'!H26=6,-2,-3))))))</f>
        <v>3</v>
      </c>
      <c r="F27">
        <f>IF('ATTRAKDIFF BA_Study_ViSa'!I26=1,3,IF('ATTRAKDIFF BA_Study_ViSa'!I26=2,2,IF('ATTRAKDIFF BA_Study_ViSa'!I26=3,1,IF('ATTRAKDIFF BA_Study_ViSa'!I26=4,0,IF('ATTRAKDIFF BA_Study_ViSa'!I26=5,-1,IF('ATTRAKDIFF BA_Study_ViSa'!I26=6,-2,-3))))))</f>
        <v>-2</v>
      </c>
      <c r="G27">
        <f>IF('ATTRAKDIFF BA_Study_ViSa'!J26=1,-3,IF('ATTRAKDIFF BA_Study_ViSa'!J26=2,-2,IF('ATTRAKDIFF BA_Study_ViSa'!J26=3,-1,IF('ATTRAKDIFF BA_Study_ViSa'!J26=4,0,IF('ATTRAKDIFF BA_Study_ViSa'!J26=5,1,IF('ATTRAKDIFF BA_Study_ViSa'!J26=6,2,3))))))</f>
        <v>3</v>
      </c>
      <c r="H27">
        <f>IF('ATTRAKDIFF BA_Study_ViSa'!K26=1,-3,IF('ATTRAKDIFF BA_Study_ViSa'!K26=2,-2,IF('ATTRAKDIFF BA_Study_ViSa'!K26=3,-1,IF('ATTRAKDIFF BA_Study_ViSa'!K26=4,0,IF('ATTRAKDIFF BA_Study_ViSa'!K26=5,1,IF('ATTRAKDIFF BA_Study_ViSa'!K26=6,2,3))))))</f>
        <v>-3</v>
      </c>
      <c r="I27">
        <f>IF('ATTRAKDIFF BA_Study_ViSa'!L26=1,-3,IF('ATTRAKDIFF BA_Study_ViSa'!L26=2,-2,IF('ATTRAKDIFF BA_Study_ViSa'!L26=3,-1,IF('ATTRAKDIFF BA_Study_ViSa'!L26=4,0,IF('ATTRAKDIFF BA_Study_ViSa'!L26=5,1,IF('ATTRAKDIFF BA_Study_ViSa'!L26=6,2,3))))))</f>
        <v>2</v>
      </c>
      <c r="J27">
        <f>IF('ATTRAKDIFF BA_Study_ViSa'!M26=1,3,IF('ATTRAKDIFF BA_Study_ViSa'!M26=2,2,IF('ATTRAKDIFF BA_Study_ViSa'!M26=3,1,IF('ATTRAKDIFF BA_Study_ViSa'!M26=4,0,IF('ATTRAKDIFF BA_Study_ViSa'!M26=5,-1,IF('ATTRAKDIFF BA_Study_ViSa'!M26=6,-2,-3))))))</f>
        <v>3</v>
      </c>
      <c r="K27">
        <f>IF('ATTRAKDIFF BA_Study_ViSa'!N26=1,-3,IF('ATTRAKDIFF BA_Study_ViSa'!N26=2,-2,IF('ATTRAKDIFF BA_Study_ViSa'!N26=3,-1,IF('ATTRAKDIFF BA_Study_ViSa'!N26=4,0,IF('ATTRAKDIFF BA_Study_ViSa'!N26=5,1,IF('ATTRAKDIFF BA_Study_ViSa'!N26=6,2,3))))))</f>
        <v>2</v>
      </c>
      <c r="M27">
        <f>SUM(Umwandlung!B27:K27)/10</f>
        <v>1.7</v>
      </c>
      <c r="N27">
        <f t="shared" si="3"/>
        <v>1.5</v>
      </c>
      <c r="O27">
        <f t="shared" si="0"/>
        <v>0.66666666666666663</v>
      </c>
      <c r="P27">
        <f t="shared" si="1"/>
        <v>3</v>
      </c>
      <c r="Q27">
        <f t="shared" si="2"/>
        <v>1.7222222222222221</v>
      </c>
    </row>
    <row r="28" spans="2:17" x14ac:dyDescent="0.25">
      <c r="B28">
        <f>IF('ATTRAKDIFF BA_Study_ViSa'!E27=1,3,IF('ATTRAKDIFF BA_Study_ViSa'!E27=2,2,IF('ATTRAKDIFF BA_Study_ViSa'!E27=3,1,IF('ATTRAKDIFF BA_Study_ViSa'!E27=4,0,IF('ATTRAKDIFF BA_Study_ViSa'!E27=5,-1,IF('ATTRAKDIFF BA_Study_ViSa'!E27=6,-2,-3))))))</f>
        <v>3</v>
      </c>
      <c r="C28">
        <f>IF('ATTRAKDIFF BA_Study_ViSa'!F27=1,-3,IF('ATTRAKDIFF BA_Study_ViSa'!F27=2,-2,IF('ATTRAKDIFF BA_Study_ViSa'!F27=3,-1,IF('ATTRAKDIFF BA_Study_ViSa'!F27=4,0,IF('ATTRAKDIFF BA_Study_ViSa'!F27=5,1,IF('ATTRAKDIFF BA_Study_ViSa'!F27=6,2,3))))))</f>
        <v>1</v>
      </c>
      <c r="D28">
        <f>IF('ATTRAKDIFF BA_Study_ViSa'!G27=1,3,IF('ATTRAKDIFF BA_Study_ViSa'!G27=2,2,IF('ATTRAKDIFF BA_Study_ViSa'!G27=3,1,IF('ATTRAKDIFF BA_Study_ViSa'!G27=4,0,IF('ATTRAKDIFF BA_Study_ViSa'!G27=5,-1,IF('ATTRAKDIFF BA_Study_ViSa'!G27=6,-2,-3))))))</f>
        <v>3</v>
      </c>
      <c r="E28">
        <f>IF('ATTRAKDIFF BA_Study_ViSa'!H27=1,3,IF('ATTRAKDIFF BA_Study_ViSa'!H27=2,2,IF('ATTRAKDIFF BA_Study_ViSa'!H27=3,1,IF('ATTRAKDIFF BA_Study_ViSa'!H27=4,0,IF('ATTRAKDIFF BA_Study_ViSa'!H27=5,-1,IF('ATTRAKDIFF BA_Study_ViSa'!H27=6,-2,-3))))))</f>
        <v>3</v>
      </c>
      <c r="F28">
        <f>IF('ATTRAKDIFF BA_Study_ViSa'!I27=1,3,IF('ATTRAKDIFF BA_Study_ViSa'!I27=2,2,IF('ATTRAKDIFF BA_Study_ViSa'!I27=3,1,IF('ATTRAKDIFF BA_Study_ViSa'!I27=4,0,IF('ATTRAKDIFF BA_Study_ViSa'!I27=5,-1,IF('ATTRAKDIFF BA_Study_ViSa'!I27=6,-2,-3))))))</f>
        <v>1</v>
      </c>
      <c r="G28">
        <f>IF('ATTRAKDIFF BA_Study_ViSa'!J27=1,-3,IF('ATTRAKDIFF BA_Study_ViSa'!J27=2,-2,IF('ATTRAKDIFF BA_Study_ViSa'!J27=3,-1,IF('ATTRAKDIFF BA_Study_ViSa'!J27=4,0,IF('ATTRAKDIFF BA_Study_ViSa'!J27=5,1,IF('ATTRAKDIFF BA_Study_ViSa'!J27=6,2,3))))))</f>
        <v>2</v>
      </c>
      <c r="H28">
        <f>IF('ATTRAKDIFF BA_Study_ViSa'!K27=1,-3,IF('ATTRAKDIFF BA_Study_ViSa'!K27=2,-2,IF('ATTRAKDIFF BA_Study_ViSa'!K27=3,-1,IF('ATTRAKDIFF BA_Study_ViSa'!K27=4,0,IF('ATTRAKDIFF BA_Study_ViSa'!K27=5,1,IF('ATTRAKDIFF BA_Study_ViSa'!K27=6,2,3))))))</f>
        <v>3</v>
      </c>
      <c r="I28">
        <f>IF('ATTRAKDIFF BA_Study_ViSa'!L27=1,-3,IF('ATTRAKDIFF BA_Study_ViSa'!L27=2,-2,IF('ATTRAKDIFF BA_Study_ViSa'!L27=3,-1,IF('ATTRAKDIFF BA_Study_ViSa'!L27=4,0,IF('ATTRAKDIFF BA_Study_ViSa'!L27=5,1,IF('ATTRAKDIFF BA_Study_ViSa'!L27=6,2,3))))))</f>
        <v>2</v>
      </c>
      <c r="J28">
        <f>IF('ATTRAKDIFF BA_Study_ViSa'!M27=1,3,IF('ATTRAKDIFF BA_Study_ViSa'!M27=2,2,IF('ATTRAKDIFF BA_Study_ViSa'!M27=3,1,IF('ATTRAKDIFF BA_Study_ViSa'!M27=4,0,IF('ATTRAKDIFF BA_Study_ViSa'!M27=5,-1,IF('ATTRAKDIFF BA_Study_ViSa'!M27=6,-2,-3))))))</f>
        <v>2</v>
      </c>
      <c r="K28">
        <f>IF('ATTRAKDIFF BA_Study_ViSa'!N27=1,-3,IF('ATTRAKDIFF BA_Study_ViSa'!N27=2,-2,IF('ATTRAKDIFF BA_Study_ViSa'!N27=3,-1,IF('ATTRAKDIFF BA_Study_ViSa'!N27=4,0,IF('ATTRAKDIFF BA_Study_ViSa'!N27=5,1,IF('ATTRAKDIFF BA_Study_ViSa'!N27=6,2,3))))))</f>
        <v>2</v>
      </c>
      <c r="M28">
        <f>SUM(Umwandlung!B28:K28)/10</f>
        <v>2.2000000000000002</v>
      </c>
      <c r="N28">
        <f t="shared" si="3"/>
        <v>2.25</v>
      </c>
      <c r="O28">
        <f t="shared" si="0"/>
        <v>2.3333333333333335</v>
      </c>
      <c r="P28">
        <f t="shared" si="1"/>
        <v>2</v>
      </c>
      <c r="Q28">
        <f t="shared" si="2"/>
        <v>2.1944444444444446</v>
      </c>
    </row>
    <row r="29" spans="2:17" x14ac:dyDescent="0.25">
      <c r="B29">
        <f>IF('ATTRAKDIFF BA_Study_ViSa'!E28=1,3,IF('ATTRAKDIFF BA_Study_ViSa'!E28=2,2,IF('ATTRAKDIFF BA_Study_ViSa'!E28=3,1,IF('ATTRAKDIFF BA_Study_ViSa'!E28=4,0,IF('ATTRAKDIFF BA_Study_ViSa'!E28=5,-1,IF('ATTRAKDIFF BA_Study_ViSa'!E28=6,-2,-3))))))</f>
        <v>3</v>
      </c>
      <c r="C29">
        <f>IF('ATTRAKDIFF BA_Study_ViSa'!F28=1,-3,IF('ATTRAKDIFF BA_Study_ViSa'!F28=2,-2,IF('ATTRAKDIFF BA_Study_ViSa'!F28=3,-1,IF('ATTRAKDIFF BA_Study_ViSa'!F28=4,0,IF('ATTRAKDIFF BA_Study_ViSa'!F28=5,1,IF('ATTRAKDIFF BA_Study_ViSa'!F28=6,2,3))))))</f>
        <v>3</v>
      </c>
      <c r="D29">
        <f>IF('ATTRAKDIFF BA_Study_ViSa'!G28=1,3,IF('ATTRAKDIFF BA_Study_ViSa'!G28=2,2,IF('ATTRAKDIFF BA_Study_ViSa'!G28=3,1,IF('ATTRAKDIFF BA_Study_ViSa'!G28=4,0,IF('ATTRAKDIFF BA_Study_ViSa'!G28=5,-1,IF('ATTRAKDIFF BA_Study_ViSa'!G28=6,-2,-3))))))</f>
        <v>3</v>
      </c>
      <c r="E29">
        <f>IF('ATTRAKDIFF BA_Study_ViSa'!H28=1,3,IF('ATTRAKDIFF BA_Study_ViSa'!H28=2,2,IF('ATTRAKDIFF BA_Study_ViSa'!H28=3,1,IF('ATTRAKDIFF BA_Study_ViSa'!H28=4,0,IF('ATTRAKDIFF BA_Study_ViSa'!H28=5,-1,IF('ATTRAKDIFF BA_Study_ViSa'!H28=6,-2,-3))))))</f>
        <v>3</v>
      </c>
      <c r="F29">
        <f>IF('ATTRAKDIFF BA_Study_ViSa'!I28=1,3,IF('ATTRAKDIFF BA_Study_ViSa'!I28=2,2,IF('ATTRAKDIFF BA_Study_ViSa'!I28=3,1,IF('ATTRAKDIFF BA_Study_ViSa'!I28=4,0,IF('ATTRAKDIFF BA_Study_ViSa'!I28=5,-1,IF('ATTRAKDIFF BA_Study_ViSa'!I28=6,-2,-3))))))</f>
        <v>1</v>
      </c>
      <c r="G29">
        <f>IF('ATTRAKDIFF BA_Study_ViSa'!J28=1,-3,IF('ATTRAKDIFF BA_Study_ViSa'!J28=2,-2,IF('ATTRAKDIFF BA_Study_ViSa'!J28=3,-1,IF('ATTRAKDIFF BA_Study_ViSa'!J28=4,0,IF('ATTRAKDIFF BA_Study_ViSa'!J28=5,1,IF('ATTRAKDIFF BA_Study_ViSa'!J28=6,2,3))))))</f>
        <v>2</v>
      </c>
      <c r="H29">
        <f>IF('ATTRAKDIFF BA_Study_ViSa'!K28=1,-3,IF('ATTRAKDIFF BA_Study_ViSa'!K28=2,-2,IF('ATTRAKDIFF BA_Study_ViSa'!K28=3,-1,IF('ATTRAKDIFF BA_Study_ViSa'!K28=4,0,IF('ATTRAKDIFF BA_Study_ViSa'!K28=5,1,IF('ATTRAKDIFF BA_Study_ViSa'!K28=6,2,3))))))</f>
        <v>-3</v>
      </c>
      <c r="I29">
        <f>IF('ATTRAKDIFF BA_Study_ViSa'!L28=1,-3,IF('ATTRAKDIFF BA_Study_ViSa'!L28=2,-2,IF('ATTRAKDIFF BA_Study_ViSa'!L28=3,-1,IF('ATTRAKDIFF BA_Study_ViSa'!L28=4,0,IF('ATTRAKDIFF BA_Study_ViSa'!L28=5,1,IF('ATTRAKDIFF BA_Study_ViSa'!L28=6,2,3))))))</f>
        <v>2</v>
      </c>
      <c r="J29">
        <f>IF('ATTRAKDIFF BA_Study_ViSa'!M28=1,3,IF('ATTRAKDIFF BA_Study_ViSa'!M28=2,2,IF('ATTRAKDIFF BA_Study_ViSa'!M28=3,1,IF('ATTRAKDIFF BA_Study_ViSa'!M28=4,0,IF('ATTRAKDIFF BA_Study_ViSa'!M28=5,-1,IF('ATTRAKDIFF BA_Study_ViSa'!M28=6,-2,-3))))))</f>
        <v>3</v>
      </c>
      <c r="K29">
        <f>IF('ATTRAKDIFF BA_Study_ViSa'!N28=1,-3,IF('ATTRAKDIFF BA_Study_ViSa'!N28=2,-2,IF('ATTRAKDIFF BA_Study_ViSa'!N28=3,-1,IF('ATTRAKDIFF BA_Study_ViSa'!N28=4,0,IF('ATTRAKDIFF BA_Study_ViSa'!N28=5,1,IF('ATTRAKDIFF BA_Study_ViSa'!N28=6,2,3))))))</f>
        <v>2</v>
      </c>
      <c r="M29">
        <f>SUM(Umwandlung!B29:K29)/10</f>
        <v>1.9</v>
      </c>
      <c r="N29">
        <f t="shared" si="3"/>
        <v>2.25</v>
      </c>
      <c r="O29">
        <f t="shared" si="0"/>
        <v>0.33333333333333331</v>
      </c>
      <c r="P29">
        <f t="shared" si="1"/>
        <v>3</v>
      </c>
      <c r="Q29">
        <f t="shared" si="2"/>
        <v>1.8611111111111114</v>
      </c>
    </row>
    <row r="30" spans="2:17" x14ac:dyDescent="0.25">
      <c r="B30">
        <f>IF('ATTRAKDIFF BA_Study_ViSa'!E29=1,3,IF('ATTRAKDIFF BA_Study_ViSa'!E29=2,2,IF('ATTRAKDIFF BA_Study_ViSa'!E29=3,1,IF('ATTRAKDIFF BA_Study_ViSa'!E29=4,0,IF('ATTRAKDIFF BA_Study_ViSa'!E29=5,-1,IF('ATTRAKDIFF BA_Study_ViSa'!E29=6,-2,-3))))))</f>
        <v>3</v>
      </c>
      <c r="C30">
        <f>IF('ATTRAKDIFF BA_Study_ViSa'!F29=1,-3,IF('ATTRAKDIFF BA_Study_ViSa'!F29=2,-2,IF('ATTRAKDIFF BA_Study_ViSa'!F29=3,-1,IF('ATTRAKDIFF BA_Study_ViSa'!F29=4,0,IF('ATTRAKDIFF BA_Study_ViSa'!F29=5,1,IF('ATTRAKDIFF BA_Study_ViSa'!F29=6,2,3))))))</f>
        <v>2</v>
      </c>
      <c r="D30">
        <f>IF('ATTRAKDIFF BA_Study_ViSa'!G29=1,3,IF('ATTRAKDIFF BA_Study_ViSa'!G29=2,2,IF('ATTRAKDIFF BA_Study_ViSa'!G29=3,1,IF('ATTRAKDIFF BA_Study_ViSa'!G29=4,0,IF('ATTRAKDIFF BA_Study_ViSa'!G29=5,-1,IF('ATTRAKDIFF BA_Study_ViSa'!G29=6,-2,-3))))))</f>
        <v>3</v>
      </c>
      <c r="E30">
        <f>IF('ATTRAKDIFF BA_Study_ViSa'!H29=1,3,IF('ATTRAKDIFF BA_Study_ViSa'!H29=2,2,IF('ATTRAKDIFF BA_Study_ViSa'!H29=3,1,IF('ATTRAKDIFF BA_Study_ViSa'!H29=4,0,IF('ATTRAKDIFF BA_Study_ViSa'!H29=5,-1,IF('ATTRAKDIFF BA_Study_ViSa'!H29=6,-2,-3))))))</f>
        <v>3</v>
      </c>
      <c r="F30">
        <f>IF('ATTRAKDIFF BA_Study_ViSa'!I29=1,3,IF('ATTRAKDIFF BA_Study_ViSa'!I29=2,2,IF('ATTRAKDIFF BA_Study_ViSa'!I29=3,1,IF('ATTRAKDIFF BA_Study_ViSa'!I29=4,0,IF('ATTRAKDIFF BA_Study_ViSa'!I29=5,-1,IF('ATTRAKDIFF BA_Study_ViSa'!I29=6,-2,-3))))))</f>
        <v>3</v>
      </c>
      <c r="G30">
        <f>IF('ATTRAKDIFF BA_Study_ViSa'!J29=1,-3,IF('ATTRAKDIFF BA_Study_ViSa'!J29=2,-2,IF('ATTRAKDIFF BA_Study_ViSa'!J29=3,-1,IF('ATTRAKDIFF BA_Study_ViSa'!J29=4,0,IF('ATTRAKDIFF BA_Study_ViSa'!J29=5,1,IF('ATTRAKDIFF BA_Study_ViSa'!J29=6,2,3))))))</f>
        <v>2</v>
      </c>
      <c r="H30">
        <f>IF('ATTRAKDIFF BA_Study_ViSa'!K29=1,-3,IF('ATTRAKDIFF BA_Study_ViSa'!K29=2,-2,IF('ATTRAKDIFF BA_Study_ViSa'!K29=3,-1,IF('ATTRAKDIFF BA_Study_ViSa'!K29=4,0,IF('ATTRAKDIFF BA_Study_ViSa'!K29=5,1,IF('ATTRAKDIFF BA_Study_ViSa'!K29=6,2,3))))))</f>
        <v>-2</v>
      </c>
      <c r="I30">
        <f>IF('ATTRAKDIFF BA_Study_ViSa'!L29=1,-3,IF('ATTRAKDIFF BA_Study_ViSa'!L29=2,-2,IF('ATTRAKDIFF BA_Study_ViSa'!L29=3,-1,IF('ATTRAKDIFF BA_Study_ViSa'!L29=4,0,IF('ATTRAKDIFF BA_Study_ViSa'!L29=5,1,IF('ATTRAKDIFF BA_Study_ViSa'!L29=6,2,3))))))</f>
        <v>2</v>
      </c>
      <c r="J30">
        <f>IF('ATTRAKDIFF BA_Study_ViSa'!M29=1,3,IF('ATTRAKDIFF BA_Study_ViSa'!M29=2,2,IF('ATTRAKDIFF BA_Study_ViSa'!M29=3,1,IF('ATTRAKDIFF BA_Study_ViSa'!M29=4,0,IF('ATTRAKDIFF BA_Study_ViSa'!M29=5,-1,IF('ATTRAKDIFF BA_Study_ViSa'!M29=6,-2,-3))))))</f>
        <v>3</v>
      </c>
      <c r="K30">
        <f>IF('ATTRAKDIFF BA_Study_ViSa'!N29=1,-3,IF('ATTRAKDIFF BA_Study_ViSa'!N29=2,-2,IF('ATTRAKDIFF BA_Study_ViSa'!N29=3,-1,IF('ATTRAKDIFF BA_Study_ViSa'!N29=4,0,IF('ATTRAKDIFF BA_Study_ViSa'!N29=5,1,IF('ATTRAKDIFF BA_Study_ViSa'!N29=6,2,3))))))</f>
        <v>2</v>
      </c>
      <c r="M30">
        <f>SUM(Umwandlung!B30:K30)/10</f>
        <v>2.1</v>
      </c>
      <c r="N30">
        <f t="shared" si="3"/>
        <v>2.75</v>
      </c>
      <c r="O30">
        <f t="shared" si="0"/>
        <v>0.66666666666666663</v>
      </c>
      <c r="P30">
        <f t="shared" si="1"/>
        <v>2.6666666666666665</v>
      </c>
      <c r="Q30">
        <f t="shared" si="2"/>
        <v>2.0277777777777777</v>
      </c>
    </row>
    <row r="31" spans="2:17" x14ac:dyDescent="0.25">
      <c r="B31">
        <f>IF('ATTRAKDIFF BA_Study_ViSa'!E30=1,3,IF('ATTRAKDIFF BA_Study_ViSa'!E30=2,2,IF('ATTRAKDIFF BA_Study_ViSa'!E30=3,1,IF('ATTRAKDIFF BA_Study_ViSa'!E30=4,0,IF('ATTRAKDIFF BA_Study_ViSa'!E30=5,-1,IF('ATTRAKDIFF BA_Study_ViSa'!E30=6,-2,-3))))))</f>
        <v>3</v>
      </c>
      <c r="C31">
        <f>IF('ATTRAKDIFF BA_Study_ViSa'!F30=1,-3,IF('ATTRAKDIFF BA_Study_ViSa'!F30=2,-2,IF('ATTRAKDIFF BA_Study_ViSa'!F30=3,-1,IF('ATTRAKDIFF BA_Study_ViSa'!F30=4,0,IF('ATTRAKDIFF BA_Study_ViSa'!F30=5,1,IF('ATTRAKDIFF BA_Study_ViSa'!F30=6,2,3))))))</f>
        <v>2</v>
      </c>
      <c r="D31">
        <f>IF('ATTRAKDIFF BA_Study_ViSa'!G30=1,3,IF('ATTRAKDIFF BA_Study_ViSa'!G30=2,2,IF('ATTRAKDIFF BA_Study_ViSa'!G30=3,1,IF('ATTRAKDIFF BA_Study_ViSa'!G30=4,0,IF('ATTRAKDIFF BA_Study_ViSa'!G30=5,-1,IF('ATTRAKDIFF BA_Study_ViSa'!G30=6,-2,-3))))))</f>
        <v>3</v>
      </c>
      <c r="E31">
        <f>IF('ATTRAKDIFF BA_Study_ViSa'!H30=1,3,IF('ATTRAKDIFF BA_Study_ViSa'!H30=2,2,IF('ATTRAKDIFF BA_Study_ViSa'!H30=3,1,IF('ATTRAKDIFF BA_Study_ViSa'!H30=4,0,IF('ATTRAKDIFF BA_Study_ViSa'!H30=5,-1,IF('ATTRAKDIFF BA_Study_ViSa'!H30=6,-2,-3))))))</f>
        <v>2</v>
      </c>
      <c r="F31">
        <f>IF('ATTRAKDIFF BA_Study_ViSa'!I30=1,3,IF('ATTRAKDIFF BA_Study_ViSa'!I30=2,2,IF('ATTRAKDIFF BA_Study_ViSa'!I30=3,1,IF('ATTRAKDIFF BA_Study_ViSa'!I30=4,0,IF('ATTRAKDIFF BA_Study_ViSa'!I30=5,-1,IF('ATTRAKDIFF BA_Study_ViSa'!I30=6,-2,-3))))))</f>
        <v>-1</v>
      </c>
      <c r="G31">
        <f>IF('ATTRAKDIFF BA_Study_ViSa'!J30=1,-3,IF('ATTRAKDIFF BA_Study_ViSa'!J30=2,-2,IF('ATTRAKDIFF BA_Study_ViSa'!J30=3,-1,IF('ATTRAKDIFF BA_Study_ViSa'!J30=4,0,IF('ATTRAKDIFF BA_Study_ViSa'!J30=5,1,IF('ATTRAKDIFF BA_Study_ViSa'!J30=6,2,3))))))</f>
        <v>3</v>
      </c>
      <c r="H31">
        <f>IF('ATTRAKDIFF BA_Study_ViSa'!K30=1,-3,IF('ATTRAKDIFF BA_Study_ViSa'!K30=2,-2,IF('ATTRAKDIFF BA_Study_ViSa'!K30=3,-1,IF('ATTRAKDIFF BA_Study_ViSa'!K30=4,0,IF('ATTRAKDIFF BA_Study_ViSa'!K30=5,1,IF('ATTRAKDIFF BA_Study_ViSa'!K30=6,2,3))))))</f>
        <v>3</v>
      </c>
      <c r="I31">
        <f>IF('ATTRAKDIFF BA_Study_ViSa'!L30=1,-3,IF('ATTRAKDIFF BA_Study_ViSa'!L30=2,-2,IF('ATTRAKDIFF BA_Study_ViSa'!L30=3,-1,IF('ATTRAKDIFF BA_Study_ViSa'!L30=4,0,IF('ATTRAKDIFF BA_Study_ViSa'!L30=5,1,IF('ATTRAKDIFF BA_Study_ViSa'!L30=6,2,3))))))</f>
        <v>3</v>
      </c>
      <c r="J31">
        <f>IF('ATTRAKDIFF BA_Study_ViSa'!M30=1,3,IF('ATTRAKDIFF BA_Study_ViSa'!M30=2,2,IF('ATTRAKDIFF BA_Study_ViSa'!M30=3,1,IF('ATTRAKDIFF BA_Study_ViSa'!M30=4,0,IF('ATTRAKDIFF BA_Study_ViSa'!M30=5,-1,IF('ATTRAKDIFF BA_Study_ViSa'!M30=6,-2,-3))))))</f>
        <v>3</v>
      </c>
      <c r="K31">
        <f>IF('ATTRAKDIFF BA_Study_ViSa'!N30=1,-3,IF('ATTRAKDIFF BA_Study_ViSa'!N30=2,-2,IF('ATTRAKDIFF BA_Study_ViSa'!N30=3,-1,IF('ATTRAKDIFF BA_Study_ViSa'!N30=4,0,IF('ATTRAKDIFF BA_Study_ViSa'!N30=5,1,IF('ATTRAKDIFF BA_Study_ViSa'!N30=6,2,3))))))</f>
        <v>2</v>
      </c>
      <c r="M31">
        <f>SUM(Umwandlung!B31:K31)/10</f>
        <v>2.2999999999999998</v>
      </c>
      <c r="N31">
        <f t="shared" si="3"/>
        <v>1.75</v>
      </c>
      <c r="O31">
        <f t="shared" si="0"/>
        <v>3</v>
      </c>
      <c r="P31">
        <f t="shared" si="1"/>
        <v>2.3333333333333335</v>
      </c>
      <c r="Q31">
        <f t="shared" si="2"/>
        <v>2.3611111111111112</v>
      </c>
    </row>
    <row r="32" spans="2:17" x14ac:dyDescent="0.25">
      <c r="B32">
        <f>IF('ATTRAKDIFF BA_Study_ViSa'!E31=1,3,IF('ATTRAKDIFF BA_Study_ViSa'!E31=2,2,IF('ATTRAKDIFF BA_Study_ViSa'!E31=3,1,IF('ATTRAKDIFF BA_Study_ViSa'!E31=4,0,IF('ATTRAKDIFF BA_Study_ViSa'!E31=5,-1,IF('ATTRAKDIFF BA_Study_ViSa'!E31=6,-2,-3))))))</f>
        <v>3</v>
      </c>
      <c r="C32">
        <f>IF('ATTRAKDIFF BA_Study_ViSa'!F31=1,-3,IF('ATTRAKDIFF BA_Study_ViSa'!F31=2,-2,IF('ATTRAKDIFF BA_Study_ViSa'!F31=3,-1,IF('ATTRAKDIFF BA_Study_ViSa'!F31=4,0,IF('ATTRAKDIFF BA_Study_ViSa'!F31=5,1,IF('ATTRAKDIFF BA_Study_ViSa'!F31=6,2,3))))))</f>
        <v>0</v>
      </c>
      <c r="D32">
        <f>IF('ATTRAKDIFF BA_Study_ViSa'!G31=1,3,IF('ATTRAKDIFF BA_Study_ViSa'!G31=2,2,IF('ATTRAKDIFF BA_Study_ViSa'!G31=3,1,IF('ATTRAKDIFF BA_Study_ViSa'!G31=4,0,IF('ATTRAKDIFF BA_Study_ViSa'!G31=5,-1,IF('ATTRAKDIFF BA_Study_ViSa'!G31=6,-2,-3))))))</f>
        <v>2</v>
      </c>
      <c r="E32">
        <f>IF('ATTRAKDIFF BA_Study_ViSa'!H31=1,3,IF('ATTRAKDIFF BA_Study_ViSa'!H31=2,2,IF('ATTRAKDIFF BA_Study_ViSa'!H31=3,1,IF('ATTRAKDIFF BA_Study_ViSa'!H31=4,0,IF('ATTRAKDIFF BA_Study_ViSa'!H31=5,-1,IF('ATTRAKDIFF BA_Study_ViSa'!H31=6,-2,-3))))))</f>
        <v>2</v>
      </c>
      <c r="F32">
        <f>IF('ATTRAKDIFF BA_Study_ViSa'!I31=1,3,IF('ATTRAKDIFF BA_Study_ViSa'!I31=2,2,IF('ATTRAKDIFF BA_Study_ViSa'!I31=3,1,IF('ATTRAKDIFF BA_Study_ViSa'!I31=4,0,IF('ATTRAKDIFF BA_Study_ViSa'!I31=5,-1,IF('ATTRAKDIFF BA_Study_ViSa'!I31=6,-2,-3))))))</f>
        <v>-3</v>
      </c>
      <c r="G32">
        <f>IF('ATTRAKDIFF BA_Study_ViSa'!J31=1,-3,IF('ATTRAKDIFF BA_Study_ViSa'!J31=2,-2,IF('ATTRAKDIFF BA_Study_ViSa'!J31=3,-1,IF('ATTRAKDIFF BA_Study_ViSa'!J31=4,0,IF('ATTRAKDIFF BA_Study_ViSa'!J31=5,1,IF('ATTRAKDIFF BA_Study_ViSa'!J31=6,2,3))))))</f>
        <v>3</v>
      </c>
      <c r="H32">
        <f>IF('ATTRAKDIFF BA_Study_ViSa'!K31=1,-3,IF('ATTRAKDIFF BA_Study_ViSa'!K31=2,-2,IF('ATTRAKDIFF BA_Study_ViSa'!K31=3,-1,IF('ATTRAKDIFF BA_Study_ViSa'!K31=4,0,IF('ATTRAKDIFF BA_Study_ViSa'!K31=5,1,IF('ATTRAKDIFF BA_Study_ViSa'!K31=6,2,3))))))</f>
        <v>-3</v>
      </c>
      <c r="I32">
        <f>IF('ATTRAKDIFF BA_Study_ViSa'!L31=1,-3,IF('ATTRAKDIFF BA_Study_ViSa'!L31=2,-2,IF('ATTRAKDIFF BA_Study_ViSa'!L31=3,-1,IF('ATTRAKDIFF BA_Study_ViSa'!L31=4,0,IF('ATTRAKDIFF BA_Study_ViSa'!L31=5,1,IF('ATTRAKDIFF BA_Study_ViSa'!L31=6,2,3))))))</f>
        <v>-3</v>
      </c>
      <c r="J32">
        <f>IF('ATTRAKDIFF BA_Study_ViSa'!M31=1,3,IF('ATTRAKDIFF BA_Study_ViSa'!M31=2,2,IF('ATTRAKDIFF BA_Study_ViSa'!M31=3,1,IF('ATTRAKDIFF BA_Study_ViSa'!M31=4,0,IF('ATTRAKDIFF BA_Study_ViSa'!M31=5,-1,IF('ATTRAKDIFF BA_Study_ViSa'!M31=6,-2,-3))))))</f>
        <v>2</v>
      </c>
      <c r="K32">
        <f>IF('ATTRAKDIFF BA_Study_ViSa'!N31=1,-3,IF('ATTRAKDIFF BA_Study_ViSa'!N31=2,-2,IF('ATTRAKDIFF BA_Study_ViSa'!N31=3,-1,IF('ATTRAKDIFF BA_Study_ViSa'!N31=4,0,IF('ATTRAKDIFF BA_Study_ViSa'!N31=5,1,IF('ATTRAKDIFF BA_Study_ViSa'!N31=6,2,3))))))</f>
        <v>2</v>
      </c>
      <c r="M32">
        <f>SUM(Umwandlung!B32:K32)/10</f>
        <v>0.5</v>
      </c>
      <c r="N32">
        <f t="shared" si="3"/>
        <v>1</v>
      </c>
      <c r="O32">
        <f t="shared" si="0"/>
        <v>-1</v>
      </c>
      <c r="P32">
        <f t="shared" si="1"/>
        <v>1.3333333333333333</v>
      </c>
      <c r="Q32">
        <f t="shared" si="2"/>
        <v>0.44444444444444442</v>
      </c>
    </row>
    <row r="33" spans="2:17" x14ac:dyDescent="0.25">
      <c r="B33">
        <f>IF('ATTRAKDIFF BA_Study_ViSa'!E32=1,3,IF('ATTRAKDIFF BA_Study_ViSa'!E32=2,2,IF('ATTRAKDIFF BA_Study_ViSa'!E32=3,1,IF('ATTRAKDIFF BA_Study_ViSa'!E32=4,0,IF('ATTRAKDIFF BA_Study_ViSa'!E32=5,-1,IF('ATTRAKDIFF BA_Study_ViSa'!E32=6,-2,-3))))))</f>
        <v>2</v>
      </c>
      <c r="C33">
        <f>IF('ATTRAKDIFF BA_Study_ViSa'!F32=1,-3,IF('ATTRAKDIFF BA_Study_ViSa'!F32=2,-2,IF('ATTRAKDIFF BA_Study_ViSa'!F32=3,-1,IF('ATTRAKDIFF BA_Study_ViSa'!F32=4,0,IF('ATTRAKDIFF BA_Study_ViSa'!F32=5,1,IF('ATTRAKDIFF BA_Study_ViSa'!F32=6,2,3))))))</f>
        <v>-2</v>
      </c>
      <c r="D33">
        <f>IF('ATTRAKDIFF BA_Study_ViSa'!G32=1,3,IF('ATTRAKDIFF BA_Study_ViSa'!G32=2,2,IF('ATTRAKDIFF BA_Study_ViSa'!G32=3,1,IF('ATTRAKDIFF BA_Study_ViSa'!G32=4,0,IF('ATTRAKDIFF BA_Study_ViSa'!G32=5,-1,IF('ATTRAKDIFF BA_Study_ViSa'!G32=6,-2,-3))))))</f>
        <v>2</v>
      </c>
      <c r="E33">
        <f>IF('ATTRAKDIFF BA_Study_ViSa'!H32=1,3,IF('ATTRAKDIFF BA_Study_ViSa'!H32=2,2,IF('ATTRAKDIFF BA_Study_ViSa'!H32=3,1,IF('ATTRAKDIFF BA_Study_ViSa'!H32=4,0,IF('ATTRAKDIFF BA_Study_ViSa'!H32=5,-1,IF('ATTRAKDIFF BA_Study_ViSa'!H32=6,-2,-3))))))</f>
        <v>-1</v>
      </c>
      <c r="F33">
        <f>IF('ATTRAKDIFF BA_Study_ViSa'!I32=1,3,IF('ATTRAKDIFF BA_Study_ViSa'!I32=2,2,IF('ATTRAKDIFF BA_Study_ViSa'!I32=3,1,IF('ATTRAKDIFF BA_Study_ViSa'!I32=4,0,IF('ATTRAKDIFF BA_Study_ViSa'!I32=5,-1,IF('ATTRAKDIFF BA_Study_ViSa'!I32=6,-2,-3))))))</f>
        <v>-1</v>
      </c>
      <c r="G33">
        <f>IF('ATTRAKDIFF BA_Study_ViSa'!J32=1,-3,IF('ATTRAKDIFF BA_Study_ViSa'!J32=2,-2,IF('ATTRAKDIFF BA_Study_ViSa'!J32=3,-1,IF('ATTRAKDIFF BA_Study_ViSa'!J32=4,0,IF('ATTRAKDIFF BA_Study_ViSa'!J32=5,1,IF('ATTRAKDIFF BA_Study_ViSa'!J32=6,2,3))))))</f>
        <v>0</v>
      </c>
      <c r="H33">
        <f>IF('ATTRAKDIFF BA_Study_ViSa'!K32=1,-3,IF('ATTRAKDIFF BA_Study_ViSa'!K32=2,-2,IF('ATTRAKDIFF BA_Study_ViSa'!K32=3,-1,IF('ATTRAKDIFF BA_Study_ViSa'!K32=4,0,IF('ATTRAKDIFF BA_Study_ViSa'!K32=5,1,IF('ATTRAKDIFF BA_Study_ViSa'!K32=6,2,3))))))</f>
        <v>1</v>
      </c>
      <c r="I33">
        <f>IF('ATTRAKDIFF BA_Study_ViSa'!L32=1,-3,IF('ATTRAKDIFF BA_Study_ViSa'!L32=2,-2,IF('ATTRAKDIFF BA_Study_ViSa'!L32=3,-1,IF('ATTRAKDIFF BA_Study_ViSa'!L32=4,0,IF('ATTRAKDIFF BA_Study_ViSa'!L32=5,1,IF('ATTRAKDIFF BA_Study_ViSa'!L32=6,2,3))))))</f>
        <v>0</v>
      </c>
      <c r="J33">
        <f>IF('ATTRAKDIFF BA_Study_ViSa'!M32=1,3,IF('ATTRAKDIFF BA_Study_ViSa'!M32=2,2,IF('ATTRAKDIFF BA_Study_ViSa'!M32=3,1,IF('ATTRAKDIFF BA_Study_ViSa'!M32=4,0,IF('ATTRAKDIFF BA_Study_ViSa'!M32=5,-1,IF('ATTRAKDIFF BA_Study_ViSa'!M32=6,-2,-3))))))</f>
        <v>0</v>
      </c>
      <c r="K33">
        <f>IF('ATTRAKDIFF BA_Study_ViSa'!N32=1,-3,IF('ATTRAKDIFF BA_Study_ViSa'!N32=2,-2,IF('ATTRAKDIFF BA_Study_ViSa'!N32=3,-1,IF('ATTRAKDIFF BA_Study_ViSa'!N32=4,0,IF('ATTRAKDIFF BA_Study_ViSa'!N32=5,1,IF('ATTRAKDIFF BA_Study_ViSa'!N32=6,2,3))))))</f>
        <v>1</v>
      </c>
      <c r="M33">
        <f>SUM(Umwandlung!B33:K33)/10</f>
        <v>0.2</v>
      </c>
      <c r="N33">
        <f t="shared" si="3"/>
        <v>1</v>
      </c>
      <c r="O33">
        <f t="shared" si="0"/>
        <v>0.33333333333333331</v>
      </c>
      <c r="P33">
        <f t="shared" si="1"/>
        <v>-1</v>
      </c>
      <c r="Q33">
        <f t="shared" si="2"/>
        <v>0.11111111111111109</v>
      </c>
    </row>
    <row r="34" spans="2:17" x14ac:dyDescent="0.25">
      <c r="B34">
        <f>IF('ATTRAKDIFF BA_Study_ViSa'!E33=1,3,IF('ATTRAKDIFF BA_Study_ViSa'!E33=2,2,IF('ATTRAKDIFF BA_Study_ViSa'!E33=3,1,IF('ATTRAKDIFF BA_Study_ViSa'!E33=4,0,IF('ATTRAKDIFF BA_Study_ViSa'!E33=5,-1,IF('ATTRAKDIFF BA_Study_ViSa'!E33=6,-2,-3))))))</f>
        <v>2</v>
      </c>
      <c r="C34">
        <f>IF('ATTRAKDIFF BA_Study_ViSa'!F33=1,-3,IF('ATTRAKDIFF BA_Study_ViSa'!F33=2,-2,IF('ATTRAKDIFF BA_Study_ViSa'!F33=3,-1,IF('ATTRAKDIFF BA_Study_ViSa'!F33=4,0,IF('ATTRAKDIFF BA_Study_ViSa'!F33=5,1,IF('ATTRAKDIFF BA_Study_ViSa'!F33=6,2,3))))))</f>
        <v>2</v>
      </c>
      <c r="D34">
        <f>IF('ATTRAKDIFF BA_Study_ViSa'!G33=1,3,IF('ATTRAKDIFF BA_Study_ViSa'!G33=2,2,IF('ATTRAKDIFF BA_Study_ViSa'!G33=3,1,IF('ATTRAKDIFF BA_Study_ViSa'!G33=4,0,IF('ATTRAKDIFF BA_Study_ViSa'!G33=5,-1,IF('ATTRAKDIFF BA_Study_ViSa'!G33=6,-2,-3))))))</f>
        <v>2</v>
      </c>
      <c r="E34">
        <f>IF('ATTRAKDIFF BA_Study_ViSa'!H33=1,3,IF('ATTRAKDIFF BA_Study_ViSa'!H33=2,2,IF('ATTRAKDIFF BA_Study_ViSa'!H33=3,1,IF('ATTRAKDIFF BA_Study_ViSa'!H33=4,0,IF('ATTRAKDIFF BA_Study_ViSa'!H33=5,-1,IF('ATTRAKDIFF BA_Study_ViSa'!H33=6,-2,-3))))))</f>
        <v>2</v>
      </c>
      <c r="F34">
        <f>IF('ATTRAKDIFF BA_Study_ViSa'!I33=1,3,IF('ATTRAKDIFF BA_Study_ViSa'!I33=2,2,IF('ATTRAKDIFF BA_Study_ViSa'!I33=3,1,IF('ATTRAKDIFF BA_Study_ViSa'!I33=4,0,IF('ATTRAKDIFF BA_Study_ViSa'!I33=5,-1,IF('ATTRAKDIFF BA_Study_ViSa'!I33=6,-2,-3))))))</f>
        <v>2</v>
      </c>
      <c r="G34">
        <f>IF('ATTRAKDIFF BA_Study_ViSa'!J33=1,-3,IF('ATTRAKDIFF BA_Study_ViSa'!J33=2,-2,IF('ATTRAKDIFF BA_Study_ViSa'!J33=3,-1,IF('ATTRAKDIFF BA_Study_ViSa'!J33=4,0,IF('ATTRAKDIFF BA_Study_ViSa'!J33=5,1,IF('ATTRAKDIFF BA_Study_ViSa'!J33=6,2,3))))))</f>
        <v>2</v>
      </c>
      <c r="H34">
        <f>IF('ATTRAKDIFF BA_Study_ViSa'!K33=1,-3,IF('ATTRAKDIFF BA_Study_ViSa'!K33=2,-2,IF('ATTRAKDIFF BA_Study_ViSa'!K33=3,-1,IF('ATTRAKDIFF BA_Study_ViSa'!K33=4,0,IF('ATTRAKDIFF BA_Study_ViSa'!K33=5,1,IF('ATTRAKDIFF BA_Study_ViSa'!K33=6,2,3))))))</f>
        <v>2</v>
      </c>
      <c r="I34">
        <f>IF('ATTRAKDIFF BA_Study_ViSa'!L33=1,-3,IF('ATTRAKDIFF BA_Study_ViSa'!L33=2,-2,IF('ATTRAKDIFF BA_Study_ViSa'!L33=3,-1,IF('ATTRAKDIFF BA_Study_ViSa'!L33=4,0,IF('ATTRAKDIFF BA_Study_ViSa'!L33=5,1,IF('ATTRAKDIFF BA_Study_ViSa'!L33=6,2,3))))))</f>
        <v>2</v>
      </c>
      <c r="J34">
        <f>IF('ATTRAKDIFF BA_Study_ViSa'!M33=1,3,IF('ATTRAKDIFF BA_Study_ViSa'!M33=2,2,IF('ATTRAKDIFF BA_Study_ViSa'!M33=3,1,IF('ATTRAKDIFF BA_Study_ViSa'!M33=4,0,IF('ATTRAKDIFF BA_Study_ViSa'!M33=5,-1,IF('ATTRAKDIFF BA_Study_ViSa'!M33=6,-2,-3))))))</f>
        <v>2</v>
      </c>
      <c r="K34">
        <f>IF('ATTRAKDIFF BA_Study_ViSa'!N33=1,-3,IF('ATTRAKDIFF BA_Study_ViSa'!N33=2,-2,IF('ATTRAKDIFF BA_Study_ViSa'!N33=3,-1,IF('ATTRAKDIFF BA_Study_ViSa'!N33=4,0,IF('ATTRAKDIFF BA_Study_ViSa'!N33=5,1,IF('ATTRAKDIFF BA_Study_ViSa'!N33=6,2,3))))))</f>
        <v>2</v>
      </c>
      <c r="M34">
        <f>SUM(Umwandlung!B34:K34)/10</f>
        <v>2</v>
      </c>
      <c r="N34">
        <f t="shared" si="3"/>
        <v>2</v>
      </c>
      <c r="O34">
        <f t="shared" si="0"/>
        <v>2</v>
      </c>
      <c r="P34">
        <f t="shared" si="1"/>
        <v>2</v>
      </c>
      <c r="Q34">
        <f t="shared" si="2"/>
        <v>2</v>
      </c>
    </row>
    <row r="35" spans="2:17" x14ac:dyDescent="0.25">
      <c r="B35">
        <f>IF('ATTRAKDIFF BA_Study_ViSa'!E34=1,3,IF('ATTRAKDIFF BA_Study_ViSa'!E34=2,2,IF('ATTRAKDIFF BA_Study_ViSa'!E34=3,1,IF('ATTRAKDIFF BA_Study_ViSa'!E34=4,0,IF('ATTRAKDIFF BA_Study_ViSa'!E34=5,-1,IF('ATTRAKDIFF BA_Study_ViSa'!E34=6,-2,-3))))))</f>
        <v>2</v>
      </c>
      <c r="C35">
        <f>IF('ATTRAKDIFF BA_Study_ViSa'!F34=1,-3,IF('ATTRAKDIFF BA_Study_ViSa'!F34=2,-2,IF('ATTRAKDIFF BA_Study_ViSa'!F34=3,-1,IF('ATTRAKDIFF BA_Study_ViSa'!F34=4,0,IF('ATTRAKDIFF BA_Study_ViSa'!F34=5,1,IF('ATTRAKDIFF BA_Study_ViSa'!F34=6,2,3))))))</f>
        <v>-1</v>
      </c>
      <c r="D35">
        <f>IF('ATTRAKDIFF BA_Study_ViSa'!G34=1,3,IF('ATTRAKDIFF BA_Study_ViSa'!G34=2,2,IF('ATTRAKDIFF BA_Study_ViSa'!G34=3,1,IF('ATTRAKDIFF BA_Study_ViSa'!G34=4,0,IF('ATTRAKDIFF BA_Study_ViSa'!G34=5,-1,IF('ATTRAKDIFF BA_Study_ViSa'!G34=6,-2,-3))))))</f>
        <v>0</v>
      </c>
      <c r="E35">
        <f>IF('ATTRAKDIFF BA_Study_ViSa'!H34=1,3,IF('ATTRAKDIFF BA_Study_ViSa'!H34=2,2,IF('ATTRAKDIFF BA_Study_ViSa'!H34=3,1,IF('ATTRAKDIFF BA_Study_ViSa'!H34=4,0,IF('ATTRAKDIFF BA_Study_ViSa'!H34=5,-1,IF('ATTRAKDIFF BA_Study_ViSa'!H34=6,-2,-3))))))</f>
        <v>0</v>
      </c>
      <c r="F35">
        <f>IF('ATTRAKDIFF BA_Study_ViSa'!I34=1,3,IF('ATTRAKDIFF BA_Study_ViSa'!I34=2,2,IF('ATTRAKDIFF BA_Study_ViSa'!I34=3,1,IF('ATTRAKDIFF BA_Study_ViSa'!I34=4,0,IF('ATTRAKDIFF BA_Study_ViSa'!I34=5,-1,IF('ATTRAKDIFF BA_Study_ViSa'!I34=6,-2,-3))))))</f>
        <v>-2</v>
      </c>
      <c r="G35">
        <f>IF('ATTRAKDIFF BA_Study_ViSa'!J34=1,-3,IF('ATTRAKDIFF BA_Study_ViSa'!J34=2,-2,IF('ATTRAKDIFF BA_Study_ViSa'!J34=3,-1,IF('ATTRAKDIFF BA_Study_ViSa'!J34=4,0,IF('ATTRAKDIFF BA_Study_ViSa'!J34=5,1,IF('ATTRAKDIFF BA_Study_ViSa'!J34=6,2,3))))))</f>
        <v>0</v>
      </c>
      <c r="H35">
        <f>IF('ATTRAKDIFF BA_Study_ViSa'!K34=1,-3,IF('ATTRAKDIFF BA_Study_ViSa'!K34=2,-2,IF('ATTRAKDIFF BA_Study_ViSa'!K34=3,-1,IF('ATTRAKDIFF BA_Study_ViSa'!K34=4,0,IF('ATTRAKDIFF BA_Study_ViSa'!K34=5,1,IF('ATTRAKDIFF BA_Study_ViSa'!K34=6,2,3))))))</f>
        <v>-1</v>
      </c>
      <c r="I35">
        <f>IF('ATTRAKDIFF BA_Study_ViSa'!L34=1,-3,IF('ATTRAKDIFF BA_Study_ViSa'!L34=2,-2,IF('ATTRAKDIFF BA_Study_ViSa'!L34=3,-1,IF('ATTRAKDIFF BA_Study_ViSa'!L34=4,0,IF('ATTRAKDIFF BA_Study_ViSa'!L34=5,1,IF('ATTRAKDIFF BA_Study_ViSa'!L34=6,2,3))))))</f>
        <v>-1</v>
      </c>
      <c r="J35">
        <f>IF('ATTRAKDIFF BA_Study_ViSa'!M34=1,3,IF('ATTRAKDIFF BA_Study_ViSa'!M34=2,2,IF('ATTRAKDIFF BA_Study_ViSa'!M34=3,1,IF('ATTRAKDIFF BA_Study_ViSa'!M34=4,0,IF('ATTRAKDIFF BA_Study_ViSa'!M34=5,-1,IF('ATTRAKDIFF BA_Study_ViSa'!M34=6,-2,-3))))))</f>
        <v>0</v>
      </c>
      <c r="K35">
        <f>IF('ATTRAKDIFF BA_Study_ViSa'!N34=1,-3,IF('ATTRAKDIFF BA_Study_ViSa'!N34=2,-2,IF('ATTRAKDIFF BA_Study_ViSa'!N34=3,-1,IF('ATTRAKDIFF BA_Study_ViSa'!N34=4,0,IF('ATTRAKDIFF BA_Study_ViSa'!N34=5,1,IF('ATTRAKDIFF BA_Study_ViSa'!N34=6,2,3))))))</f>
        <v>2</v>
      </c>
      <c r="M35">
        <f>SUM(Umwandlung!B35:K35)/10</f>
        <v>-0.1</v>
      </c>
      <c r="N35">
        <f t="shared" ref="N35:N66" si="4">SUM(F35,B35,D35,K35)/4</f>
        <v>0.5</v>
      </c>
      <c r="O35">
        <f t="shared" ref="O35:O66" si="5">SUM(I35,G35,H35)/3</f>
        <v>-0.66666666666666663</v>
      </c>
      <c r="P35">
        <f t="shared" ref="P35:P66" si="6">SUM(C35,J35,E35)/3</f>
        <v>-0.33333333333333331</v>
      </c>
      <c r="Q35">
        <f t="shared" ref="Q35:Q66" si="7">SUM(N35,O35,P35)/3</f>
        <v>-0.16666666666666666</v>
      </c>
    </row>
    <row r="36" spans="2:17" x14ac:dyDescent="0.25">
      <c r="B36">
        <f>IF('ATTRAKDIFF BA_Study_ViSa'!E35=1,3,IF('ATTRAKDIFF BA_Study_ViSa'!E35=2,2,IF('ATTRAKDIFF BA_Study_ViSa'!E35=3,1,IF('ATTRAKDIFF BA_Study_ViSa'!E35=4,0,IF('ATTRAKDIFF BA_Study_ViSa'!E35=5,-1,IF('ATTRAKDIFF BA_Study_ViSa'!E35=6,-2,-3))))))</f>
        <v>1</v>
      </c>
      <c r="C36">
        <f>IF('ATTRAKDIFF BA_Study_ViSa'!F35=1,-3,IF('ATTRAKDIFF BA_Study_ViSa'!F35=2,-2,IF('ATTRAKDIFF BA_Study_ViSa'!F35=3,-1,IF('ATTRAKDIFF BA_Study_ViSa'!F35=4,0,IF('ATTRAKDIFF BA_Study_ViSa'!F35=5,1,IF('ATTRAKDIFF BA_Study_ViSa'!F35=6,2,3))))))</f>
        <v>0</v>
      </c>
      <c r="D36">
        <f>IF('ATTRAKDIFF BA_Study_ViSa'!G35=1,3,IF('ATTRAKDIFF BA_Study_ViSa'!G35=2,2,IF('ATTRAKDIFF BA_Study_ViSa'!G35=3,1,IF('ATTRAKDIFF BA_Study_ViSa'!G35=4,0,IF('ATTRAKDIFF BA_Study_ViSa'!G35=5,-1,IF('ATTRAKDIFF BA_Study_ViSa'!G35=6,-2,-3))))))</f>
        <v>1</v>
      </c>
      <c r="E36">
        <f>IF('ATTRAKDIFF BA_Study_ViSa'!H35=1,3,IF('ATTRAKDIFF BA_Study_ViSa'!H35=2,2,IF('ATTRAKDIFF BA_Study_ViSa'!H35=3,1,IF('ATTRAKDIFF BA_Study_ViSa'!H35=4,0,IF('ATTRAKDIFF BA_Study_ViSa'!H35=5,-1,IF('ATTRAKDIFF BA_Study_ViSa'!H35=6,-2,-3))))))</f>
        <v>1</v>
      </c>
      <c r="F36">
        <f>IF('ATTRAKDIFF BA_Study_ViSa'!I35=1,3,IF('ATTRAKDIFF BA_Study_ViSa'!I35=2,2,IF('ATTRAKDIFF BA_Study_ViSa'!I35=3,1,IF('ATTRAKDIFF BA_Study_ViSa'!I35=4,0,IF('ATTRAKDIFF BA_Study_ViSa'!I35=5,-1,IF('ATTRAKDIFF BA_Study_ViSa'!I35=6,-2,-3))))))</f>
        <v>-2</v>
      </c>
      <c r="G36">
        <f>IF('ATTRAKDIFF BA_Study_ViSa'!J35=1,-3,IF('ATTRAKDIFF BA_Study_ViSa'!J35=2,-2,IF('ATTRAKDIFF BA_Study_ViSa'!J35=3,-1,IF('ATTRAKDIFF BA_Study_ViSa'!J35=4,0,IF('ATTRAKDIFF BA_Study_ViSa'!J35=5,1,IF('ATTRAKDIFF BA_Study_ViSa'!J35=6,2,3))))))</f>
        <v>1</v>
      </c>
      <c r="H36">
        <f>IF('ATTRAKDIFF BA_Study_ViSa'!K35=1,-3,IF('ATTRAKDIFF BA_Study_ViSa'!K35=2,-2,IF('ATTRAKDIFF BA_Study_ViSa'!K35=3,-1,IF('ATTRAKDIFF BA_Study_ViSa'!K35=4,0,IF('ATTRAKDIFF BA_Study_ViSa'!K35=5,1,IF('ATTRAKDIFF BA_Study_ViSa'!K35=6,2,3))))))</f>
        <v>1</v>
      </c>
      <c r="I36">
        <f>IF('ATTRAKDIFF BA_Study_ViSa'!L35=1,-3,IF('ATTRAKDIFF BA_Study_ViSa'!L35=2,-2,IF('ATTRAKDIFF BA_Study_ViSa'!L35=3,-1,IF('ATTRAKDIFF BA_Study_ViSa'!L35=4,0,IF('ATTRAKDIFF BA_Study_ViSa'!L35=5,1,IF('ATTRAKDIFF BA_Study_ViSa'!L35=6,2,3))))))</f>
        <v>0</v>
      </c>
      <c r="J36">
        <f>IF('ATTRAKDIFF BA_Study_ViSa'!M35=1,3,IF('ATTRAKDIFF BA_Study_ViSa'!M35=2,2,IF('ATTRAKDIFF BA_Study_ViSa'!M35=3,1,IF('ATTRAKDIFF BA_Study_ViSa'!M35=4,0,IF('ATTRAKDIFF BA_Study_ViSa'!M35=5,-1,IF('ATTRAKDIFF BA_Study_ViSa'!M35=6,-2,-3))))))</f>
        <v>0</v>
      </c>
      <c r="K36">
        <f>IF('ATTRAKDIFF BA_Study_ViSa'!N35=1,-3,IF('ATTRAKDIFF BA_Study_ViSa'!N35=2,-2,IF('ATTRAKDIFF BA_Study_ViSa'!N35=3,-1,IF('ATTRAKDIFF BA_Study_ViSa'!N35=4,0,IF('ATTRAKDIFF BA_Study_ViSa'!N35=5,1,IF('ATTRAKDIFF BA_Study_ViSa'!N35=6,2,3))))))</f>
        <v>2</v>
      </c>
      <c r="M36">
        <f>SUM(Umwandlung!B36:K36)/10</f>
        <v>0.5</v>
      </c>
      <c r="N36">
        <f t="shared" si="4"/>
        <v>0.5</v>
      </c>
      <c r="O36">
        <f t="shared" si="5"/>
        <v>0.66666666666666663</v>
      </c>
      <c r="P36">
        <f t="shared" si="6"/>
        <v>0.33333333333333331</v>
      </c>
      <c r="Q36">
        <f t="shared" si="7"/>
        <v>0.49999999999999994</v>
      </c>
    </row>
    <row r="37" spans="2:17" x14ac:dyDescent="0.25">
      <c r="B37">
        <f>IF('ATTRAKDIFF BA_Study_ViSa'!E36=1,3,IF('ATTRAKDIFF BA_Study_ViSa'!E36=2,2,IF('ATTRAKDIFF BA_Study_ViSa'!E36=3,1,IF('ATTRAKDIFF BA_Study_ViSa'!E36=4,0,IF('ATTRAKDIFF BA_Study_ViSa'!E36=5,-1,IF('ATTRAKDIFF BA_Study_ViSa'!E36=6,-2,-3))))))</f>
        <v>2</v>
      </c>
      <c r="C37">
        <f>IF('ATTRAKDIFF BA_Study_ViSa'!F36=1,-3,IF('ATTRAKDIFF BA_Study_ViSa'!F36=2,-2,IF('ATTRAKDIFF BA_Study_ViSa'!F36=3,-1,IF('ATTRAKDIFF BA_Study_ViSa'!F36=4,0,IF('ATTRAKDIFF BA_Study_ViSa'!F36=5,1,IF('ATTRAKDIFF BA_Study_ViSa'!F36=6,2,3))))))</f>
        <v>2</v>
      </c>
      <c r="D37">
        <f>IF('ATTRAKDIFF BA_Study_ViSa'!G36=1,3,IF('ATTRAKDIFF BA_Study_ViSa'!G36=2,2,IF('ATTRAKDIFF BA_Study_ViSa'!G36=3,1,IF('ATTRAKDIFF BA_Study_ViSa'!G36=4,0,IF('ATTRAKDIFF BA_Study_ViSa'!G36=5,-1,IF('ATTRAKDIFF BA_Study_ViSa'!G36=6,-2,-3))))))</f>
        <v>2</v>
      </c>
      <c r="E37">
        <f>IF('ATTRAKDIFF BA_Study_ViSa'!H36=1,3,IF('ATTRAKDIFF BA_Study_ViSa'!H36=2,2,IF('ATTRAKDIFF BA_Study_ViSa'!H36=3,1,IF('ATTRAKDIFF BA_Study_ViSa'!H36=4,0,IF('ATTRAKDIFF BA_Study_ViSa'!H36=5,-1,IF('ATTRAKDIFF BA_Study_ViSa'!H36=6,-2,-3))))))</f>
        <v>2</v>
      </c>
      <c r="F37">
        <f>IF('ATTRAKDIFF BA_Study_ViSa'!I36=1,3,IF('ATTRAKDIFF BA_Study_ViSa'!I36=2,2,IF('ATTRAKDIFF BA_Study_ViSa'!I36=3,1,IF('ATTRAKDIFF BA_Study_ViSa'!I36=4,0,IF('ATTRAKDIFF BA_Study_ViSa'!I36=5,-1,IF('ATTRAKDIFF BA_Study_ViSa'!I36=6,-2,-3))))))</f>
        <v>2</v>
      </c>
      <c r="G37">
        <f>IF('ATTRAKDIFF BA_Study_ViSa'!J36=1,-3,IF('ATTRAKDIFF BA_Study_ViSa'!J36=2,-2,IF('ATTRAKDIFF BA_Study_ViSa'!J36=3,-1,IF('ATTRAKDIFF BA_Study_ViSa'!J36=4,0,IF('ATTRAKDIFF BA_Study_ViSa'!J36=5,1,IF('ATTRAKDIFF BA_Study_ViSa'!J36=6,2,3))))))</f>
        <v>2</v>
      </c>
      <c r="H37">
        <f>IF('ATTRAKDIFF BA_Study_ViSa'!K36=1,-3,IF('ATTRAKDIFF BA_Study_ViSa'!K36=2,-2,IF('ATTRAKDIFF BA_Study_ViSa'!K36=3,-1,IF('ATTRAKDIFF BA_Study_ViSa'!K36=4,0,IF('ATTRAKDIFF BA_Study_ViSa'!K36=5,1,IF('ATTRAKDIFF BA_Study_ViSa'!K36=6,2,3))))))</f>
        <v>2</v>
      </c>
      <c r="I37">
        <f>IF('ATTRAKDIFF BA_Study_ViSa'!L36=1,-3,IF('ATTRAKDIFF BA_Study_ViSa'!L36=2,-2,IF('ATTRAKDIFF BA_Study_ViSa'!L36=3,-1,IF('ATTRAKDIFF BA_Study_ViSa'!L36=4,0,IF('ATTRAKDIFF BA_Study_ViSa'!L36=5,1,IF('ATTRAKDIFF BA_Study_ViSa'!L36=6,2,3))))))</f>
        <v>2</v>
      </c>
      <c r="J37">
        <f>IF('ATTRAKDIFF BA_Study_ViSa'!M36=1,3,IF('ATTRAKDIFF BA_Study_ViSa'!M36=2,2,IF('ATTRAKDIFF BA_Study_ViSa'!M36=3,1,IF('ATTRAKDIFF BA_Study_ViSa'!M36=4,0,IF('ATTRAKDIFF BA_Study_ViSa'!M36=5,-1,IF('ATTRAKDIFF BA_Study_ViSa'!M36=6,-2,-3))))))</f>
        <v>2</v>
      </c>
      <c r="K37">
        <f>IF('ATTRAKDIFF BA_Study_ViSa'!N36=1,-3,IF('ATTRAKDIFF BA_Study_ViSa'!N36=2,-2,IF('ATTRAKDIFF BA_Study_ViSa'!N36=3,-1,IF('ATTRAKDIFF BA_Study_ViSa'!N36=4,0,IF('ATTRAKDIFF BA_Study_ViSa'!N36=5,1,IF('ATTRAKDIFF BA_Study_ViSa'!N36=6,2,3))))))</f>
        <v>2</v>
      </c>
      <c r="M37">
        <f>SUM(Umwandlung!B37:K37)/10</f>
        <v>2</v>
      </c>
      <c r="N37">
        <f t="shared" si="4"/>
        <v>2</v>
      </c>
      <c r="O37">
        <f t="shared" si="5"/>
        <v>2</v>
      </c>
      <c r="P37">
        <f t="shared" si="6"/>
        <v>2</v>
      </c>
      <c r="Q37">
        <f t="shared" si="7"/>
        <v>2</v>
      </c>
    </row>
    <row r="38" spans="2:17" x14ac:dyDescent="0.25">
      <c r="B38">
        <f>IF('ATTRAKDIFF BA_Study_ViSa'!E37=1,3,IF('ATTRAKDIFF BA_Study_ViSa'!E37=2,2,IF('ATTRAKDIFF BA_Study_ViSa'!E37=3,1,IF('ATTRAKDIFF BA_Study_ViSa'!E37=4,0,IF('ATTRAKDIFF BA_Study_ViSa'!E37=5,-1,IF('ATTRAKDIFF BA_Study_ViSa'!E37=6,-2,-3))))))</f>
        <v>-2</v>
      </c>
      <c r="C38">
        <f>IF('ATTRAKDIFF BA_Study_ViSa'!F37=1,-3,IF('ATTRAKDIFF BA_Study_ViSa'!F37=2,-2,IF('ATTRAKDIFF BA_Study_ViSa'!F37=3,-1,IF('ATTRAKDIFF BA_Study_ViSa'!F37=4,0,IF('ATTRAKDIFF BA_Study_ViSa'!F37=5,1,IF('ATTRAKDIFF BA_Study_ViSa'!F37=6,2,3))))))</f>
        <v>-2</v>
      </c>
      <c r="D38">
        <f>IF('ATTRAKDIFF BA_Study_ViSa'!G37=1,3,IF('ATTRAKDIFF BA_Study_ViSa'!G37=2,2,IF('ATTRAKDIFF BA_Study_ViSa'!G37=3,1,IF('ATTRAKDIFF BA_Study_ViSa'!G37=4,0,IF('ATTRAKDIFF BA_Study_ViSa'!G37=5,-1,IF('ATTRAKDIFF BA_Study_ViSa'!G37=6,-2,-3))))))</f>
        <v>-2</v>
      </c>
      <c r="E38">
        <f>IF('ATTRAKDIFF BA_Study_ViSa'!H37=1,3,IF('ATTRAKDIFF BA_Study_ViSa'!H37=2,2,IF('ATTRAKDIFF BA_Study_ViSa'!H37=3,1,IF('ATTRAKDIFF BA_Study_ViSa'!H37=4,0,IF('ATTRAKDIFF BA_Study_ViSa'!H37=5,-1,IF('ATTRAKDIFF BA_Study_ViSa'!H37=6,-2,-3))))))</f>
        <v>-1</v>
      </c>
      <c r="F38">
        <f>IF('ATTRAKDIFF BA_Study_ViSa'!I37=1,3,IF('ATTRAKDIFF BA_Study_ViSa'!I37=2,2,IF('ATTRAKDIFF BA_Study_ViSa'!I37=3,1,IF('ATTRAKDIFF BA_Study_ViSa'!I37=4,0,IF('ATTRAKDIFF BA_Study_ViSa'!I37=5,-1,IF('ATTRAKDIFF BA_Study_ViSa'!I37=6,-2,-3))))))</f>
        <v>-2</v>
      </c>
      <c r="G38">
        <f>IF('ATTRAKDIFF BA_Study_ViSa'!J37=1,-3,IF('ATTRAKDIFF BA_Study_ViSa'!J37=2,-2,IF('ATTRAKDIFF BA_Study_ViSa'!J37=3,-1,IF('ATTRAKDIFF BA_Study_ViSa'!J37=4,0,IF('ATTRAKDIFF BA_Study_ViSa'!J37=5,1,IF('ATTRAKDIFF BA_Study_ViSa'!J37=6,2,3))))))</f>
        <v>0</v>
      </c>
      <c r="H38">
        <f>IF('ATTRAKDIFF BA_Study_ViSa'!K37=1,-3,IF('ATTRAKDIFF BA_Study_ViSa'!K37=2,-2,IF('ATTRAKDIFF BA_Study_ViSa'!K37=3,-1,IF('ATTRAKDIFF BA_Study_ViSa'!K37=4,0,IF('ATTRAKDIFF BA_Study_ViSa'!K37=5,1,IF('ATTRAKDIFF BA_Study_ViSa'!K37=6,2,3))))))</f>
        <v>0</v>
      </c>
      <c r="I38">
        <f>IF('ATTRAKDIFF BA_Study_ViSa'!L37=1,-3,IF('ATTRAKDIFF BA_Study_ViSa'!L37=2,-2,IF('ATTRAKDIFF BA_Study_ViSa'!L37=3,-1,IF('ATTRAKDIFF BA_Study_ViSa'!L37=4,0,IF('ATTRAKDIFF BA_Study_ViSa'!L37=5,1,IF('ATTRAKDIFF BA_Study_ViSa'!L37=6,2,3))))))</f>
        <v>0</v>
      </c>
      <c r="J38">
        <f>IF('ATTRAKDIFF BA_Study_ViSa'!M37=1,3,IF('ATTRAKDIFF BA_Study_ViSa'!M37=2,2,IF('ATTRAKDIFF BA_Study_ViSa'!M37=3,1,IF('ATTRAKDIFF BA_Study_ViSa'!M37=4,0,IF('ATTRAKDIFF BA_Study_ViSa'!M37=5,-1,IF('ATTRAKDIFF BA_Study_ViSa'!M37=6,-2,-3))))))</f>
        <v>-1</v>
      </c>
      <c r="K38">
        <f>IF('ATTRAKDIFF BA_Study_ViSa'!N37=1,-3,IF('ATTRAKDIFF BA_Study_ViSa'!N37=2,-2,IF('ATTRAKDIFF BA_Study_ViSa'!N37=3,-1,IF('ATTRAKDIFF BA_Study_ViSa'!N37=4,0,IF('ATTRAKDIFF BA_Study_ViSa'!N37=5,1,IF('ATTRAKDIFF BA_Study_ViSa'!N37=6,2,3))))))</f>
        <v>-1</v>
      </c>
      <c r="M38">
        <f>SUM(Umwandlung!B38:K38)/10</f>
        <v>-1.1000000000000001</v>
      </c>
      <c r="N38">
        <f t="shared" si="4"/>
        <v>-1.75</v>
      </c>
      <c r="O38">
        <f t="shared" si="5"/>
        <v>0</v>
      </c>
      <c r="P38">
        <f t="shared" si="6"/>
        <v>-1.3333333333333333</v>
      </c>
      <c r="Q38">
        <f t="shared" si="7"/>
        <v>-1.0277777777777777</v>
      </c>
    </row>
    <row r="39" spans="2:17" x14ac:dyDescent="0.25">
      <c r="B39">
        <f>IF('ATTRAKDIFF BA_Study_ViSa'!E38=1,3,IF('ATTRAKDIFF BA_Study_ViSa'!E38=2,2,IF('ATTRAKDIFF BA_Study_ViSa'!E38=3,1,IF('ATTRAKDIFF BA_Study_ViSa'!E38=4,0,IF('ATTRAKDIFF BA_Study_ViSa'!E38=5,-1,IF('ATTRAKDIFF BA_Study_ViSa'!E38=6,-2,-3))))))</f>
        <v>-2</v>
      </c>
      <c r="C39">
        <f>IF('ATTRAKDIFF BA_Study_ViSa'!F38=1,-3,IF('ATTRAKDIFF BA_Study_ViSa'!F38=2,-2,IF('ATTRAKDIFF BA_Study_ViSa'!F38=3,-1,IF('ATTRAKDIFF BA_Study_ViSa'!F38=4,0,IF('ATTRAKDIFF BA_Study_ViSa'!F38=5,1,IF('ATTRAKDIFF BA_Study_ViSa'!F38=6,2,3))))))</f>
        <v>-2</v>
      </c>
      <c r="D39">
        <f>IF('ATTRAKDIFF BA_Study_ViSa'!G38=1,3,IF('ATTRAKDIFF BA_Study_ViSa'!G38=2,2,IF('ATTRAKDIFF BA_Study_ViSa'!G38=3,1,IF('ATTRAKDIFF BA_Study_ViSa'!G38=4,0,IF('ATTRAKDIFF BA_Study_ViSa'!G38=5,-1,IF('ATTRAKDIFF BA_Study_ViSa'!G38=6,-2,-3))))))</f>
        <v>-3</v>
      </c>
      <c r="E39">
        <f>IF('ATTRAKDIFF BA_Study_ViSa'!H38=1,3,IF('ATTRAKDIFF BA_Study_ViSa'!H38=2,2,IF('ATTRAKDIFF BA_Study_ViSa'!H38=3,1,IF('ATTRAKDIFF BA_Study_ViSa'!H38=4,0,IF('ATTRAKDIFF BA_Study_ViSa'!H38=5,-1,IF('ATTRAKDIFF BA_Study_ViSa'!H38=6,-2,-3))))))</f>
        <v>-3</v>
      </c>
      <c r="F39">
        <f>IF('ATTRAKDIFF BA_Study_ViSa'!I38=1,3,IF('ATTRAKDIFF BA_Study_ViSa'!I38=2,2,IF('ATTRAKDIFF BA_Study_ViSa'!I38=3,1,IF('ATTRAKDIFF BA_Study_ViSa'!I38=4,0,IF('ATTRAKDIFF BA_Study_ViSa'!I38=5,-1,IF('ATTRAKDIFF BA_Study_ViSa'!I38=6,-2,-3))))))</f>
        <v>-2</v>
      </c>
      <c r="G39">
        <f>IF('ATTRAKDIFF BA_Study_ViSa'!J38=1,-3,IF('ATTRAKDIFF BA_Study_ViSa'!J38=2,-2,IF('ATTRAKDIFF BA_Study_ViSa'!J38=3,-1,IF('ATTRAKDIFF BA_Study_ViSa'!J38=4,0,IF('ATTRAKDIFF BA_Study_ViSa'!J38=5,1,IF('ATTRAKDIFF BA_Study_ViSa'!J38=6,2,3))))))</f>
        <v>2</v>
      </c>
      <c r="H39">
        <f>IF('ATTRAKDIFF BA_Study_ViSa'!K38=1,-3,IF('ATTRAKDIFF BA_Study_ViSa'!K38=2,-2,IF('ATTRAKDIFF BA_Study_ViSa'!K38=3,-1,IF('ATTRAKDIFF BA_Study_ViSa'!K38=4,0,IF('ATTRAKDIFF BA_Study_ViSa'!K38=5,1,IF('ATTRAKDIFF BA_Study_ViSa'!K38=6,2,3))))))</f>
        <v>2</v>
      </c>
      <c r="I39">
        <f>IF('ATTRAKDIFF BA_Study_ViSa'!L38=1,-3,IF('ATTRAKDIFF BA_Study_ViSa'!L38=2,-2,IF('ATTRAKDIFF BA_Study_ViSa'!L38=3,-1,IF('ATTRAKDIFF BA_Study_ViSa'!L38=4,0,IF('ATTRAKDIFF BA_Study_ViSa'!L38=5,1,IF('ATTRAKDIFF BA_Study_ViSa'!L38=6,2,3))))))</f>
        <v>-3</v>
      </c>
      <c r="J39">
        <f>IF('ATTRAKDIFF BA_Study_ViSa'!M38=1,3,IF('ATTRAKDIFF BA_Study_ViSa'!M38=2,2,IF('ATTRAKDIFF BA_Study_ViSa'!M38=3,1,IF('ATTRAKDIFF BA_Study_ViSa'!M38=4,0,IF('ATTRAKDIFF BA_Study_ViSa'!M38=5,-1,IF('ATTRAKDIFF BA_Study_ViSa'!M38=6,-2,-3))))))</f>
        <v>-3</v>
      </c>
      <c r="K39">
        <f>IF('ATTRAKDIFF BA_Study_ViSa'!N38=1,-3,IF('ATTRAKDIFF BA_Study_ViSa'!N38=2,-2,IF('ATTRAKDIFF BA_Study_ViSa'!N38=3,-1,IF('ATTRAKDIFF BA_Study_ViSa'!N38=4,0,IF('ATTRAKDIFF BA_Study_ViSa'!N38=5,1,IF('ATTRAKDIFF BA_Study_ViSa'!N38=6,2,3))))))</f>
        <v>-3</v>
      </c>
      <c r="M39">
        <f>SUM(Umwandlung!B39:K39)/10</f>
        <v>-1.7</v>
      </c>
      <c r="N39">
        <f t="shared" si="4"/>
        <v>-2.5</v>
      </c>
      <c r="O39">
        <f t="shared" si="5"/>
        <v>0.33333333333333331</v>
      </c>
      <c r="P39">
        <f t="shared" si="6"/>
        <v>-2.6666666666666665</v>
      </c>
      <c r="Q39">
        <f t="shared" si="7"/>
        <v>-1.6111111111111109</v>
      </c>
    </row>
    <row r="40" spans="2:17" x14ac:dyDescent="0.25">
      <c r="B40">
        <f>IF('ATTRAKDIFF BA_Study_ViSa'!E39=1,3,IF('ATTRAKDIFF BA_Study_ViSa'!E39=2,2,IF('ATTRAKDIFF BA_Study_ViSa'!E39=3,1,IF('ATTRAKDIFF BA_Study_ViSa'!E39=4,0,IF('ATTRAKDIFF BA_Study_ViSa'!E39=5,-1,IF('ATTRAKDIFF BA_Study_ViSa'!E39=6,-2,-3))))))</f>
        <v>3</v>
      </c>
      <c r="C40">
        <f>IF('ATTRAKDIFF BA_Study_ViSa'!F39=1,-3,IF('ATTRAKDIFF BA_Study_ViSa'!F39=2,-2,IF('ATTRAKDIFF BA_Study_ViSa'!F39=3,-1,IF('ATTRAKDIFF BA_Study_ViSa'!F39=4,0,IF('ATTRAKDIFF BA_Study_ViSa'!F39=5,1,IF('ATTRAKDIFF BA_Study_ViSa'!F39=6,2,3))))))</f>
        <v>0</v>
      </c>
      <c r="D40">
        <f>IF('ATTRAKDIFF BA_Study_ViSa'!G39=1,3,IF('ATTRAKDIFF BA_Study_ViSa'!G39=2,2,IF('ATTRAKDIFF BA_Study_ViSa'!G39=3,1,IF('ATTRAKDIFF BA_Study_ViSa'!G39=4,0,IF('ATTRAKDIFF BA_Study_ViSa'!G39=5,-1,IF('ATTRAKDIFF BA_Study_ViSa'!G39=6,-2,-3))))))</f>
        <v>3</v>
      </c>
      <c r="E40">
        <f>IF('ATTRAKDIFF BA_Study_ViSa'!H39=1,3,IF('ATTRAKDIFF BA_Study_ViSa'!H39=2,2,IF('ATTRAKDIFF BA_Study_ViSa'!H39=3,1,IF('ATTRAKDIFF BA_Study_ViSa'!H39=4,0,IF('ATTRAKDIFF BA_Study_ViSa'!H39=5,-1,IF('ATTRAKDIFF BA_Study_ViSa'!H39=6,-2,-3))))))</f>
        <v>0</v>
      </c>
      <c r="F40">
        <f>IF('ATTRAKDIFF BA_Study_ViSa'!I39=1,3,IF('ATTRAKDIFF BA_Study_ViSa'!I39=2,2,IF('ATTRAKDIFF BA_Study_ViSa'!I39=3,1,IF('ATTRAKDIFF BA_Study_ViSa'!I39=4,0,IF('ATTRAKDIFF BA_Study_ViSa'!I39=5,-1,IF('ATTRAKDIFF BA_Study_ViSa'!I39=6,-2,-3))))))</f>
        <v>-1</v>
      </c>
      <c r="G40">
        <f>IF('ATTRAKDIFF BA_Study_ViSa'!J39=1,-3,IF('ATTRAKDIFF BA_Study_ViSa'!J39=2,-2,IF('ATTRAKDIFF BA_Study_ViSa'!J39=3,-1,IF('ATTRAKDIFF BA_Study_ViSa'!J39=4,0,IF('ATTRAKDIFF BA_Study_ViSa'!J39=5,1,IF('ATTRAKDIFF BA_Study_ViSa'!J39=6,2,3))))))</f>
        <v>0</v>
      </c>
      <c r="H40">
        <f>IF('ATTRAKDIFF BA_Study_ViSa'!K39=1,-3,IF('ATTRAKDIFF BA_Study_ViSa'!K39=2,-2,IF('ATTRAKDIFF BA_Study_ViSa'!K39=3,-1,IF('ATTRAKDIFF BA_Study_ViSa'!K39=4,0,IF('ATTRAKDIFF BA_Study_ViSa'!K39=5,1,IF('ATTRAKDIFF BA_Study_ViSa'!K39=6,2,3))))))</f>
        <v>-3</v>
      </c>
      <c r="I40">
        <f>IF('ATTRAKDIFF BA_Study_ViSa'!L39=1,-3,IF('ATTRAKDIFF BA_Study_ViSa'!L39=2,-2,IF('ATTRAKDIFF BA_Study_ViSa'!L39=3,-1,IF('ATTRAKDIFF BA_Study_ViSa'!L39=4,0,IF('ATTRAKDIFF BA_Study_ViSa'!L39=5,1,IF('ATTRAKDIFF BA_Study_ViSa'!L39=6,2,3))))))</f>
        <v>-3</v>
      </c>
      <c r="J40">
        <f>IF('ATTRAKDIFF BA_Study_ViSa'!M39=1,3,IF('ATTRAKDIFF BA_Study_ViSa'!M39=2,2,IF('ATTRAKDIFF BA_Study_ViSa'!M39=3,1,IF('ATTRAKDIFF BA_Study_ViSa'!M39=4,0,IF('ATTRAKDIFF BA_Study_ViSa'!M39=5,-1,IF('ATTRAKDIFF BA_Study_ViSa'!M39=6,-2,-3))))))</f>
        <v>2</v>
      </c>
      <c r="K40">
        <f>IF('ATTRAKDIFF BA_Study_ViSa'!N39=1,-3,IF('ATTRAKDIFF BA_Study_ViSa'!N39=2,-2,IF('ATTRAKDIFF BA_Study_ViSa'!N39=3,-1,IF('ATTRAKDIFF BA_Study_ViSa'!N39=4,0,IF('ATTRAKDIFF BA_Study_ViSa'!N39=5,1,IF('ATTRAKDIFF BA_Study_ViSa'!N39=6,2,3))))))</f>
        <v>3</v>
      </c>
      <c r="M40">
        <f>SUM(Umwandlung!B40:K40)/10</f>
        <v>0.4</v>
      </c>
      <c r="N40">
        <f t="shared" si="4"/>
        <v>2</v>
      </c>
      <c r="O40">
        <f t="shared" si="5"/>
        <v>-2</v>
      </c>
      <c r="P40">
        <f t="shared" si="6"/>
        <v>0.66666666666666663</v>
      </c>
      <c r="Q40">
        <f t="shared" si="7"/>
        <v>0.22222222222222221</v>
      </c>
    </row>
    <row r="41" spans="2:17" x14ac:dyDescent="0.25">
      <c r="B41">
        <f>IF('ATTRAKDIFF BA_Study_ViSa'!E40=1,3,IF('ATTRAKDIFF BA_Study_ViSa'!E40=2,2,IF('ATTRAKDIFF BA_Study_ViSa'!E40=3,1,IF('ATTRAKDIFF BA_Study_ViSa'!E40=4,0,IF('ATTRAKDIFF BA_Study_ViSa'!E40=5,-1,IF('ATTRAKDIFF BA_Study_ViSa'!E40=6,-2,-3))))))</f>
        <v>2</v>
      </c>
      <c r="C41">
        <f>IF('ATTRAKDIFF BA_Study_ViSa'!F40=1,-3,IF('ATTRAKDIFF BA_Study_ViSa'!F40=2,-2,IF('ATTRAKDIFF BA_Study_ViSa'!F40=3,-1,IF('ATTRAKDIFF BA_Study_ViSa'!F40=4,0,IF('ATTRAKDIFF BA_Study_ViSa'!F40=5,1,IF('ATTRAKDIFF BA_Study_ViSa'!F40=6,2,3))))))</f>
        <v>1</v>
      </c>
      <c r="D41">
        <f>IF('ATTRAKDIFF BA_Study_ViSa'!G40=1,3,IF('ATTRAKDIFF BA_Study_ViSa'!G40=2,2,IF('ATTRAKDIFF BA_Study_ViSa'!G40=3,1,IF('ATTRAKDIFF BA_Study_ViSa'!G40=4,0,IF('ATTRAKDIFF BA_Study_ViSa'!G40=5,-1,IF('ATTRAKDIFF BA_Study_ViSa'!G40=6,-2,-3))))))</f>
        <v>2</v>
      </c>
      <c r="E41">
        <f>IF('ATTRAKDIFF BA_Study_ViSa'!H40=1,3,IF('ATTRAKDIFF BA_Study_ViSa'!H40=2,2,IF('ATTRAKDIFF BA_Study_ViSa'!H40=3,1,IF('ATTRAKDIFF BA_Study_ViSa'!H40=4,0,IF('ATTRAKDIFF BA_Study_ViSa'!H40=5,-1,IF('ATTRAKDIFF BA_Study_ViSa'!H40=6,-2,-3))))))</f>
        <v>1</v>
      </c>
      <c r="F41">
        <f>IF('ATTRAKDIFF BA_Study_ViSa'!I40=1,3,IF('ATTRAKDIFF BA_Study_ViSa'!I40=2,2,IF('ATTRAKDIFF BA_Study_ViSa'!I40=3,1,IF('ATTRAKDIFF BA_Study_ViSa'!I40=4,0,IF('ATTRAKDIFF BA_Study_ViSa'!I40=5,-1,IF('ATTRAKDIFF BA_Study_ViSa'!I40=6,-2,-3))))))</f>
        <v>3</v>
      </c>
      <c r="G41">
        <f>IF('ATTRAKDIFF BA_Study_ViSa'!J40=1,-3,IF('ATTRAKDIFF BA_Study_ViSa'!J40=2,-2,IF('ATTRAKDIFF BA_Study_ViSa'!J40=3,-1,IF('ATTRAKDIFF BA_Study_ViSa'!J40=4,0,IF('ATTRAKDIFF BA_Study_ViSa'!J40=5,1,IF('ATTRAKDIFF BA_Study_ViSa'!J40=6,2,3))))))</f>
        <v>2</v>
      </c>
      <c r="H41">
        <f>IF('ATTRAKDIFF BA_Study_ViSa'!K40=1,-3,IF('ATTRAKDIFF BA_Study_ViSa'!K40=2,-2,IF('ATTRAKDIFF BA_Study_ViSa'!K40=3,-1,IF('ATTRAKDIFF BA_Study_ViSa'!K40=4,0,IF('ATTRAKDIFF BA_Study_ViSa'!K40=5,1,IF('ATTRAKDIFF BA_Study_ViSa'!K40=6,2,3))))))</f>
        <v>1</v>
      </c>
      <c r="I41">
        <f>IF('ATTRAKDIFF BA_Study_ViSa'!L40=1,-3,IF('ATTRAKDIFF BA_Study_ViSa'!L40=2,-2,IF('ATTRAKDIFF BA_Study_ViSa'!L40=3,-1,IF('ATTRAKDIFF BA_Study_ViSa'!L40=4,0,IF('ATTRAKDIFF BA_Study_ViSa'!L40=5,1,IF('ATTRAKDIFF BA_Study_ViSa'!L40=6,2,3))))))</f>
        <v>2</v>
      </c>
      <c r="J41">
        <f>IF('ATTRAKDIFF BA_Study_ViSa'!M40=1,3,IF('ATTRAKDIFF BA_Study_ViSa'!M40=2,2,IF('ATTRAKDIFF BA_Study_ViSa'!M40=3,1,IF('ATTRAKDIFF BA_Study_ViSa'!M40=4,0,IF('ATTRAKDIFF BA_Study_ViSa'!M40=5,-1,IF('ATTRAKDIFF BA_Study_ViSa'!M40=6,-2,-3))))))</f>
        <v>2</v>
      </c>
      <c r="K41">
        <f>IF('ATTRAKDIFF BA_Study_ViSa'!N40=1,-3,IF('ATTRAKDIFF BA_Study_ViSa'!N40=2,-2,IF('ATTRAKDIFF BA_Study_ViSa'!N40=3,-1,IF('ATTRAKDIFF BA_Study_ViSa'!N40=4,0,IF('ATTRAKDIFF BA_Study_ViSa'!N40=5,1,IF('ATTRAKDIFF BA_Study_ViSa'!N40=6,2,3))))))</f>
        <v>3</v>
      </c>
      <c r="M41">
        <f>SUM(Umwandlung!B41:K41)/10</f>
        <v>1.9</v>
      </c>
      <c r="N41">
        <f t="shared" si="4"/>
        <v>2.5</v>
      </c>
      <c r="O41">
        <f t="shared" si="5"/>
        <v>1.6666666666666667</v>
      </c>
      <c r="P41">
        <f t="shared" si="6"/>
        <v>1.3333333333333333</v>
      </c>
      <c r="Q41">
        <f t="shared" si="7"/>
        <v>1.8333333333333333</v>
      </c>
    </row>
    <row r="42" spans="2:17" x14ac:dyDescent="0.25">
      <c r="B42">
        <f>IF('ATTRAKDIFF BA_Study_ViSa'!E41=1,3,IF('ATTRAKDIFF BA_Study_ViSa'!E41=2,2,IF('ATTRAKDIFF BA_Study_ViSa'!E41=3,1,IF('ATTRAKDIFF BA_Study_ViSa'!E41=4,0,IF('ATTRAKDIFF BA_Study_ViSa'!E41=5,-1,IF('ATTRAKDIFF BA_Study_ViSa'!E41=6,-2,-3))))))</f>
        <v>1</v>
      </c>
      <c r="C42">
        <f>IF('ATTRAKDIFF BA_Study_ViSa'!F41=1,-3,IF('ATTRAKDIFF BA_Study_ViSa'!F41=2,-2,IF('ATTRAKDIFF BA_Study_ViSa'!F41=3,-1,IF('ATTRAKDIFF BA_Study_ViSa'!F41=4,0,IF('ATTRAKDIFF BA_Study_ViSa'!F41=5,1,IF('ATTRAKDIFF BA_Study_ViSa'!F41=6,2,3))))))</f>
        <v>-1</v>
      </c>
      <c r="D42">
        <f>IF('ATTRAKDIFF BA_Study_ViSa'!G41=1,3,IF('ATTRAKDIFF BA_Study_ViSa'!G41=2,2,IF('ATTRAKDIFF BA_Study_ViSa'!G41=3,1,IF('ATTRAKDIFF BA_Study_ViSa'!G41=4,0,IF('ATTRAKDIFF BA_Study_ViSa'!G41=5,-1,IF('ATTRAKDIFF BA_Study_ViSa'!G41=6,-2,-3))))))</f>
        <v>1</v>
      </c>
      <c r="E42">
        <f>IF('ATTRAKDIFF BA_Study_ViSa'!H41=1,3,IF('ATTRAKDIFF BA_Study_ViSa'!H41=2,2,IF('ATTRAKDIFF BA_Study_ViSa'!H41=3,1,IF('ATTRAKDIFF BA_Study_ViSa'!H41=4,0,IF('ATTRAKDIFF BA_Study_ViSa'!H41=5,-1,IF('ATTRAKDIFF BA_Study_ViSa'!H41=6,-2,-3))))))</f>
        <v>1</v>
      </c>
      <c r="F42">
        <f>IF('ATTRAKDIFF BA_Study_ViSa'!I41=1,3,IF('ATTRAKDIFF BA_Study_ViSa'!I41=2,2,IF('ATTRAKDIFF BA_Study_ViSa'!I41=3,1,IF('ATTRAKDIFF BA_Study_ViSa'!I41=4,0,IF('ATTRAKDIFF BA_Study_ViSa'!I41=5,-1,IF('ATTRAKDIFF BA_Study_ViSa'!I41=6,-2,-3))))))</f>
        <v>2</v>
      </c>
      <c r="G42">
        <f>IF('ATTRAKDIFF BA_Study_ViSa'!J41=1,-3,IF('ATTRAKDIFF BA_Study_ViSa'!J41=2,-2,IF('ATTRAKDIFF BA_Study_ViSa'!J41=3,-1,IF('ATTRAKDIFF BA_Study_ViSa'!J41=4,0,IF('ATTRAKDIFF BA_Study_ViSa'!J41=5,1,IF('ATTRAKDIFF BA_Study_ViSa'!J41=6,2,3))))))</f>
        <v>1</v>
      </c>
      <c r="H42">
        <f>IF('ATTRAKDIFF BA_Study_ViSa'!K41=1,-3,IF('ATTRAKDIFF BA_Study_ViSa'!K41=2,-2,IF('ATTRAKDIFF BA_Study_ViSa'!K41=3,-1,IF('ATTRAKDIFF BA_Study_ViSa'!K41=4,0,IF('ATTRAKDIFF BA_Study_ViSa'!K41=5,1,IF('ATTRAKDIFF BA_Study_ViSa'!K41=6,2,3))))))</f>
        <v>2</v>
      </c>
      <c r="I42">
        <f>IF('ATTRAKDIFF BA_Study_ViSa'!L41=1,-3,IF('ATTRAKDIFF BA_Study_ViSa'!L41=2,-2,IF('ATTRAKDIFF BA_Study_ViSa'!L41=3,-1,IF('ATTRAKDIFF BA_Study_ViSa'!L41=4,0,IF('ATTRAKDIFF BA_Study_ViSa'!L41=5,1,IF('ATTRAKDIFF BA_Study_ViSa'!L41=6,2,3))))))</f>
        <v>3</v>
      </c>
      <c r="J42">
        <f>IF('ATTRAKDIFF BA_Study_ViSa'!M41=1,3,IF('ATTRAKDIFF BA_Study_ViSa'!M41=2,2,IF('ATTRAKDIFF BA_Study_ViSa'!M41=3,1,IF('ATTRAKDIFF BA_Study_ViSa'!M41=4,0,IF('ATTRAKDIFF BA_Study_ViSa'!M41=5,-1,IF('ATTRAKDIFF BA_Study_ViSa'!M41=6,-2,-3))))))</f>
        <v>2</v>
      </c>
      <c r="K42">
        <f>IF('ATTRAKDIFF BA_Study_ViSa'!N41=1,-3,IF('ATTRAKDIFF BA_Study_ViSa'!N41=2,-2,IF('ATTRAKDIFF BA_Study_ViSa'!N41=3,-1,IF('ATTRAKDIFF BA_Study_ViSa'!N41=4,0,IF('ATTRAKDIFF BA_Study_ViSa'!N41=5,1,IF('ATTRAKDIFF BA_Study_ViSa'!N41=6,2,3))))))</f>
        <v>1</v>
      </c>
      <c r="M42">
        <f>SUM(Umwandlung!B42:K42)/10</f>
        <v>1.3</v>
      </c>
      <c r="N42">
        <f t="shared" si="4"/>
        <v>1.25</v>
      </c>
      <c r="O42">
        <f t="shared" si="5"/>
        <v>2</v>
      </c>
      <c r="P42">
        <f t="shared" si="6"/>
        <v>0.66666666666666663</v>
      </c>
      <c r="Q42">
        <f t="shared" si="7"/>
        <v>1.3055555555555556</v>
      </c>
    </row>
    <row r="43" spans="2:17" x14ac:dyDescent="0.25">
      <c r="B43">
        <f>IF('ATTRAKDIFF BA_Study_ViSa'!E42=1,3,IF('ATTRAKDIFF BA_Study_ViSa'!E42=2,2,IF('ATTRAKDIFF BA_Study_ViSa'!E42=3,1,IF('ATTRAKDIFF BA_Study_ViSa'!E42=4,0,IF('ATTRAKDIFF BA_Study_ViSa'!E42=5,-1,IF('ATTRAKDIFF BA_Study_ViSa'!E42=6,-2,-3))))))</f>
        <v>-3</v>
      </c>
      <c r="C43">
        <f>IF('ATTRAKDIFF BA_Study_ViSa'!F42=1,-3,IF('ATTRAKDIFF BA_Study_ViSa'!F42=2,-2,IF('ATTRAKDIFF BA_Study_ViSa'!F42=3,-1,IF('ATTRAKDIFF BA_Study_ViSa'!F42=4,0,IF('ATTRAKDIFF BA_Study_ViSa'!F42=5,1,IF('ATTRAKDIFF BA_Study_ViSa'!F42=6,2,3))))))</f>
        <v>0</v>
      </c>
      <c r="D43">
        <f>IF('ATTRAKDIFF BA_Study_ViSa'!G42=1,3,IF('ATTRAKDIFF BA_Study_ViSa'!G42=2,2,IF('ATTRAKDIFF BA_Study_ViSa'!G42=3,1,IF('ATTRAKDIFF BA_Study_ViSa'!G42=4,0,IF('ATTRAKDIFF BA_Study_ViSa'!G42=5,-1,IF('ATTRAKDIFF BA_Study_ViSa'!G42=6,-2,-3))))))</f>
        <v>-3</v>
      </c>
      <c r="E43">
        <f>IF('ATTRAKDIFF BA_Study_ViSa'!H42=1,3,IF('ATTRAKDIFF BA_Study_ViSa'!H42=2,2,IF('ATTRAKDIFF BA_Study_ViSa'!H42=3,1,IF('ATTRAKDIFF BA_Study_ViSa'!H42=4,0,IF('ATTRAKDIFF BA_Study_ViSa'!H42=5,-1,IF('ATTRAKDIFF BA_Study_ViSa'!H42=6,-2,-3))))))</f>
        <v>1</v>
      </c>
      <c r="F43">
        <f>IF('ATTRAKDIFF BA_Study_ViSa'!I42=1,3,IF('ATTRAKDIFF BA_Study_ViSa'!I42=2,2,IF('ATTRAKDIFF BA_Study_ViSa'!I42=3,1,IF('ATTRAKDIFF BA_Study_ViSa'!I42=4,0,IF('ATTRAKDIFF BA_Study_ViSa'!I42=5,-1,IF('ATTRAKDIFF BA_Study_ViSa'!I42=6,-2,-3))))))</f>
        <v>-1</v>
      </c>
      <c r="G43">
        <f>IF('ATTRAKDIFF BA_Study_ViSa'!J42=1,-3,IF('ATTRAKDIFF BA_Study_ViSa'!J42=2,-2,IF('ATTRAKDIFF BA_Study_ViSa'!J42=3,-1,IF('ATTRAKDIFF BA_Study_ViSa'!J42=4,0,IF('ATTRAKDIFF BA_Study_ViSa'!J42=5,1,IF('ATTRAKDIFF BA_Study_ViSa'!J42=6,2,3))))))</f>
        <v>1</v>
      </c>
      <c r="H43">
        <f>IF('ATTRAKDIFF BA_Study_ViSa'!K42=1,-3,IF('ATTRAKDIFF BA_Study_ViSa'!K42=2,-2,IF('ATTRAKDIFF BA_Study_ViSa'!K42=3,-1,IF('ATTRAKDIFF BA_Study_ViSa'!K42=4,0,IF('ATTRAKDIFF BA_Study_ViSa'!K42=5,1,IF('ATTRAKDIFF BA_Study_ViSa'!K42=6,2,3))))))</f>
        <v>1</v>
      </c>
      <c r="I43">
        <f>IF('ATTRAKDIFF BA_Study_ViSa'!L42=1,-3,IF('ATTRAKDIFF BA_Study_ViSa'!L42=2,-2,IF('ATTRAKDIFF BA_Study_ViSa'!L42=3,-1,IF('ATTRAKDIFF BA_Study_ViSa'!L42=4,0,IF('ATTRAKDIFF BA_Study_ViSa'!L42=5,1,IF('ATTRAKDIFF BA_Study_ViSa'!L42=6,2,3))))))</f>
        <v>2</v>
      </c>
      <c r="J43">
        <f>IF('ATTRAKDIFF BA_Study_ViSa'!M42=1,3,IF('ATTRAKDIFF BA_Study_ViSa'!M42=2,2,IF('ATTRAKDIFF BA_Study_ViSa'!M42=3,1,IF('ATTRAKDIFF BA_Study_ViSa'!M42=4,0,IF('ATTRAKDIFF BA_Study_ViSa'!M42=5,-1,IF('ATTRAKDIFF BA_Study_ViSa'!M42=6,-2,-3))))))</f>
        <v>-1</v>
      </c>
      <c r="K43">
        <f>IF('ATTRAKDIFF BA_Study_ViSa'!N42=1,-3,IF('ATTRAKDIFF BA_Study_ViSa'!N42=2,-2,IF('ATTRAKDIFF BA_Study_ViSa'!N42=3,-1,IF('ATTRAKDIFF BA_Study_ViSa'!N42=4,0,IF('ATTRAKDIFF BA_Study_ViSa'!N42=5,1,IF('ATTRAKDIFF BA_Study_ViSa'!N42=6,2,3))))))</f>
        <v>-3</v>
      </c>
      <c r="M43">
        <f>SUM(Umwandlung!B43:K43)/10</f>
        <v>-0.6</v>
      </c>
      <c r="N43">
        <f t="shared" si="4"/>
        <v>-2.5</v>
      </c>
      <c r="O43">
        <f t="shared" si="5"/>
        <v>1.3333333333333333</v>
      </c>
      <c r="P43">
        <f t="shared" si="6"/>
        <v>0</v>
      </c>
      <c r="Q43">
        <f t="shared" si="7"/>
        <v>-0.3888888888888889</v>
      </c>
    </row>
    <row r="44" spans="2:17" x14ac:dyDescent="0.25">
      <c r="B44">
        <f>IF('ATTRAKDIFF BA_Study_ViSa'!E43=1,3,IF('ATTRAKDIFF BA_Study_ViSa'!E43=2,2,IF('ATTRAKDIFF BA_Study_ViSa'!E43=3,1,IF('ATTRAKDIFF BA_Study_ViSa'!E43=4,0,IF('ATTRAKDIFF BA_Study_ViSa'!E43=5,-1,IF('ATTRAKDIFF BA_Study_ViSa'!E43=6,-2,-3))))))</f>
        <v>1</v>
      </c>
      <c r="C44">
        <f>IF('ATTRAKDIFF BA_Study_ViSa'!F43=1,-3,IF('ATTRAKDIFF BA_Study_ViSa'!F43=2,-2,IF('ATTRAKDIFF BA_Study_ViSa'!F43=3,-1,IF('ATTRAKDIFF BA_Study_ViSa'!F43=4,0,IF('ATTRAKDIFF BA_Study_ViSa'!F43=5,1,IF('ATTRAKDIFF BA_Study_ViSa'!F43=6,2,3))))))</f>
        <v>-2</v>
      </c>
      <c r="D44">
        <f>IF('ATTRAKDIFF BA_Study_ViSa'!G43=1,3,IF('ATTRAKDIFF BA_Study_ViSa'!G43=2,2,IF('ATTRAKDIFF BA_Study_ViSa'!G43=3,1,IF('ATTRAKDIFF BA_Study_ViSa'!G43=4,0,IF('ATTRAKDIFF BA_Study_ViSa'!G43=5,-1,IF('ATTRAKDIFF BA_Study_ViSa'!G43=6,-2,-3))))))</f>
        <v>-2</v>
      </c>
      <c r="E44">
        <f>IF('ATTRAKDIFF BA_Study_ViSa'!H43=1,3,IF('ATTRAKDIFF BA_Study_ViSa'!H43=2,2,IF('ATTRAKDIFF BA_Study_ViSa'!H43=3,1,IF('ATTRAKDIFF BA_Study_ViSa'!H43=4,0,IF('ATTRAKDIFF BA_Study_ViSa'!H43=5,-1,IF('ATTRAKDIFF BA_Study_ViSa'!H43=6,-2,-3))))))</f>
        <v>0</v>
      </c>
      <c r="F44">
        <f>IF('ATTRAKDIFF BA_Study_ViSa'!I43=1,3,IF('ATTRAKDIFF BA_Study_ViSa'!I43=2,2,IF('ATTRAKDIFF BA_Study_ViSa'!I43=3,1,IF('ATTRAKDIFF BA_Study_ViSa'!I43=4,0,IF('ATTRAKDIFF BA_Study_ViSa'!I43=5,-1,IF('ATTRAKDIFF BA_Study_ViSa'!I43=6,-2,-3))))))</f>
        <v>-1</v>
      </c>
      <c r="G44">
        <f>IF('ATTRAKDIFF BA_Study_ViSa'!J43=1,-3,IF('ATTRAKDIFF BA_Study_ViSa'!J43=2,-2,IF('ATTRAKDIFF BA_Study_ViSa'!J43=3,-1,IF('ATTRAKDIFF BA_Study_ViSa'!J43=4,0,IF('ATTRAKDIFF BA_Study_ViSa'!J43=5,1,IF('ATTRAKDIFF BA_Study_ViSa'!J43=6,2,3))))))</f>
        <v>1</v>
      </c>
      <c r="H44">
        <f>IF('ATTRAKDIFF BA_Study_ViSa'!K43=1,-3,IF('ATTRAKDIFF BA_Study_ViSa'!K43=2,-2,IF('ATTRAKDIFF BA_Study_ViSa'!K43=3,-1,IF('ATTRAKDIFF BA_Study_ViSa'!K43=4,0,IF('ATTRAKDIFF BA_Study_ViSa'!K43=5,1,IF('ATTRAKDIFF BA_Study_ViSa'!K43=6,2,3))))))</f>
        <v>2</v>
      </c>
      <c r="I44">
        <f>IF('ATTRAKDIFF BA_Study_ViSa'!L43=1,-3,IF('ATTRAKDIFF BA_Study_ViSa'!L43=2,-2,IF('ATTRAKDIFF BA_Study_ViSa'!L43=3,-1,IF('ATTRAKDIFF BA_Study_ViSa'!L43=4,0,IF('ATTRAKDIFF BA_Study_ViSa'!L43=5,1,IF('ATTRAKDIFF BA_Study_ViSa'!L43=6,2,3))))))</f>
        <v>-1</v>
      </c>
      <c r="J44">
        <f>IF('ATTRAKDIFF BA_Study_ViSa'!M43=1,3,IF('ATTRAKDIFF BA_Study_ViSa'!M43=2,2,IF('ATTRAKDIFF BA_Study_ViSa'!M43=3,1,IF('ATTRAKDIFF BA_Study_ViSa'!M43=4,0,IF('ATTRAKDIFF BA_Study_ViSa'!M43=5,-1,IF('ATTRAKDIFF BA_Study_ViSa'!M43=6,-2,-3))))))</f>
        <v>-3</v>
      </c>
      <c r="K44">
        <f>IF('ATTRAKDIFF BA_Study_ViSa'!N43=1,-3,IF('ATTRAKDIFF BA_Study_ViSa'!N43=2,-2,IF('ATTRAKDIFF BA_Study_ViSa'!N43=3,-1,IF('ATTRAKDIFF BA_Study_ViSa'!N43=4,0,IF('ATTRAKDIFF BA_Study_ViSa'!N43=5,1,IF('ATTRAKDIFF BA_Study_ViSa'!N43=6,2,3))))))</f>
        <v>0</v>
      </c>
      <c r="M44">
        <f>SUM(Umwandlung!B44:K44)/10</f>
        <v>-0.5</v>
      </c>
      <c r="N44">
        <f t="shared" si="4"/>
        <v>-0.5</v>
      </c>
      <c r="O44">
        <f t="shared" si="5"/>
        <v>0.66666666666666663</v>
      </c>
      <c r="P44">
        <f t="shared" si="6"/>
        <v>-1.6666666666666667</v>
      </c>
      <c r="Q44">
        <f t="shared" si="7"/>
        <v>-0.5</v>
      </c>
    </row>
    <row r="45" spans="2:17" x14ac:dyDescent="0.25">
      <c r="B45">
        <f>IF('ATTRAKDIFF BA_Study_ViSa'!E44=1,3,IF('ATTRAKDIFF BA_Study_ViSa'!E44=2,2,IF('ATTRAKDIFF BA_Study_ViSa'!E44=3,1,IF('ATTRAKDIFF BA_Study_ViSa'!E44=4,0,IF('ATTRAKDIFF BA_Study_ViSa'!E44=5,-1,IF('ATTRAKDIFF BA_Study_ViSa'!E44=6,-2,-3))))))</f>
        <v>-2</v>
      </c>
      <c r="C45">
        <f>IF('ATTRAKDIFF BA_Study_ViSa'!F44=1,-3,IF('ATTRAKDIFF BA_Study_ViSa'!F44=2,-2,IF('ATTRAKDIFF BA_Study_ViSa'!F44=3,-1,IF('ATTRAKDIFF BA_Study_ViSa'!F44=4,0,IF('ATTRAKDIFF BA_Study_ViSa'!F44=5,1,IF('ATTRAKDIFF BA_Study_ViSa'!F44=6,2,3))))))</f>
        <v>-2</v>
      </c>
      <c r="D45">
        <f>IF('ATTRAKDIFF BA_Study_ViSa'!G44=1,3,IF('ATTRAKDIFF BA_Study_ViSa'!G44=2,2,IF('ATTRAKDIFF BA_Study_ViSa'!G44=3,1,IF('ATTRAKDIFF BA_Study_ViSa'!G44=4,0,IF('ATTRAKDIFF BA_Study_ViSa'!G44=5,-1,IF('ATTRAKDIFF BA_Study_ViSa'!G44=6,-2,-3))))))</f>
        <v>-3</v>
      </c>
      <c r="E45">
        <f>IF('ATTRAKDIFF BA_Study_ViSa'!H44=1,3,IF('ATTRAKDIFF BA_Study_ViSa'!H44=2,2,IF('ATTRAKDIFF BA_Study_ViSa'!H44=3,1,IF('ATTRAKDIFF BA_Study_ViSa'!H44=4,0,IF('ATTRAKDIFF BA_Study_ViSa'!H44=5,-1,IF('ATTRAKDIFF BA_Study_ViSa'!H44=6,-2,-3))))))</f>
        <v>-2</v>
      </c>
      <c r="F45">
        <f>IF('ATTRAKDIFF BA_Study_ViSa'!I44=1,3,IF('ATTRAKDIFF BA_Study_ViSa'!I44=2,2,IF('ATTRAKDIFF BA_Study_ViSa'!I44=3,1,IF('ATTRAKDIFF BA_Study_ViSa'!I44=4,0,IF('ATTRAKDIFF BA_Study_ViSa'!I44=5,-1,IF('ATTRAKDIFF BA_Study_ViSa'!I44=6,-2,-3))))))</f>
        <v>-1</v>
      </c>
      <c r="G45">
        <f>IF('ATTRAKDIFF BA_Study_ViSa'!J44=1,-3,IF('ATTRAKDIFF BA_Study_ViSa'!J44=2,-2,IF('ATTRAKDIFF BA_Study_ViSa'!J44=3,-1,IF('ATTRAKDIFF BA_Study_ViSa'!J44=4,0,IF('ATTRAKDIFF BA_Study_ViSa'!J44=5,1,IF('ATTRAKDIFF BA_Study_ViSa'!J44=6,2,3))))))</f>
        <v>1</v>
      </c>
      <c r="H45">
        <f>IF('ATTRAKDIFF BA_Study_ViSa'!K44=1,-3,IF('ATTRAKDIFF BA_Study_ViSa'!K44=2,-2,IF('ATTRAKDIFF BA_Study_ViSa'!K44=3,-1,IF('ATTRAKDIFF BA_Study_ViSa'!K44=4,0,IF('ATTRAKDIFF BA_Study_ViSa'!K44=5,1,IF('ATTRAKDIFF BA_Study_ViSa'!K44=6,2,3))))))</f>
        <v>1</v>
      </c>
      <c r="I45">
        <f>IF('ATTRAKDIFF BA_Study_ViSa'!L44=1,-3,IF('ATTRAKDIFF BA_Study_ViSa'!L44=2,-2,IF('ATTRAKDIFF BA_Study_ViSa'!L44=3,-1,IF('ATTRAKDIFF BA_Study_ViSa'!L44=4,0,IF('ATTRAKDIFF BA_Study_ViSa'!L44=5,1,IF('ATTRAKDIFF BA_Study_ViSa'!L44=6,2,3))))))</f>
        <v>-1</v>
      </c>
      <c r="J45">
        <f>IF('ATTRAKDIFF BA_Study_ViSa'!M44=1,3,IF('ATTRAKDIFF BA_Study_ViSa'!M44=2,2,IF('ATTRAKDIFF BA_Study_ViSa'!M44=3,1,IF('ATTRAKDIFF BA_Study_ViSa'!M44=4,0,IF('ATTRAKDIFF BA_Study_ViSa'!M44=5,-1,IF('ATTRAKDIFF BA_Study_ViSa'!M44=6,-2,-3))))))</f>
        <v>-3</v>
      </c>
      <c r="K45">
        <f>IF('ATTRAKDIFF BA_Study_ViSa'!N44=1,-3,IF('ATTRAKDIFF BA_Study_ViSa'!N44=2,-2,IF('ATTRAKDIFF BA_Study_ViSa'!N44=3,-1,IF('ATTRAKDIFF BA_Study_ViSa'!N44=4,0,IF('ATTRAKDIFF BA_Study_ViSa'!N44=5,1,IF('ATTRAKDIFF BA_Study_ViSa'!N44=6,2,3))))))</f>
        <v>-3</v>
      </c>
      <c r="M45">
        <f>SUM(Umwandlung!B45:K45)/10</f>
        <v>-1.5</v>
      </c>
      <c r="N45">
        <f t="shared" si="4"/>
        <v>-2.25</v>
      </c>
      <c r="O45">
        <f t="shared" si="5"/>
        <v>0.33333333333333331</v>
      </c>
      <c r="P45">
        <f t="shared" si="6"/>
        <v>-2.3333333333333335</v>
      </c>
      <c r="Q45">
        <f t="shared" si="7"/>
        <v>-1.4166666666666667</v>
      </c>
    </row>
    <row r="46" spans="2:17" x14ac:dyDescent="0.25">
      <c r="B46">
        <f>IF('ATTRAKDIFF BA_Study_ViSa'!E45=1,3,IF('ATTRAKDIFF BA_Study_ViSa'!E45=2,2,IF('ATTRAKDIFF BA_Study_ViSa'!E45=3,1,IF('ATTRAKDIFF BA_Study_ViSa'!E45=4,0,IF('ATTRAKDIFF BA_Study_ViSa'!E45=5,-1,IF('ATTRAKDIFF BA_Study_ViSa'!E45=6,-2,-3))))))</f>
        <v>3</v>
      </c>
      <c r="C46">
        <f>IF('ATTRAKDIFF BA_Study_ViSa'!F45=1,-3,IF('ATTRAKDIFF BA_Study_ViSa'!F45=2,-2,IF('ATTRAKDIFF BA_Study_ViSa'!F45=3,-1,IF('ATTRAKDIFF BA_Study_ViSa'!F45=4,0,IF('ATTRAKDIFF BA_Study_ViSa'!F45=5,1,IF('ATTRAKDIFF BA_Study_ViSa'!F45=6,2,3))))))</f>
        <v>0</v>
      </c>
      <c r="D46">
        <f>IF('ATTRAKDIFF BA_Study_ViSa'!G45=1,3,IF('ATTRAKDIFF BA_Study_ViSa'!G45=2,2,IF('ATTRAKDIFF BA_Study_ViSa'!G45=3,1,IF('ATTRAKDIFF BA_Study_ViSa'!G45=4,0,IF('ATTRAKDIFF BA_Study_ViSa'!G45=5,-1,IF('ATTRAKDIFF BA_Study_ViSa'!G45=6,-2,-3))))))</f>
        <v>3</v>
      </c>
      <c r="E46">
        <f>IF('ATTRAKDIFF BA_Study_ViSa'!H45=1,3,IF('ATTRAKDIFF BA_Study_ViSa'!H45=2,2,IF('ATTRAKDIFF BA_Study_ViSa'!H45=3,1,IF('ATTRAKDIFF BA_Study_ViSa'!H45=4,0,IF('ATTRAKDIFF BA_Study_ViSa'!H45=5,-1,IF('ATTRAKDIFF BA_Study_ViSa'!H45=6,-2,-3))))))</f>
        <v>1</v>
      </c>
      <c r="F46">
        <f>IF('ATTRAKDIFF BA_Study_ViSa'!I45=1,3,IF('ATTRAKDIFF BA_Study_ViSa'!I45=2,2,IF('ATTRAKDIFF BA_Study_ViSa'!I45=3,1,IF('ATTRAKDIFF BA_Study_ViSa'!I45=4,0,IF('ATTRAKDIFF BA_Study_ViSa'!I45=5,-1,IF('ATTRAKDIFF BA_Study_ViSa'!I45=6,-2,-3))))))</f>
        <v>-1</v>
      </c>
      <c r="G46">
        <f>IF('ATTRAKDIFF BA_Study_ViSa'!J45=1,-3,IF('ATTRAKDIFF BA_Study_ViSa'!J45=2,-2,IF('ATTRAKDIFF BA_Study_ViSa'!J45=3,-1,IF('ATTRAKDIFF BA_Study_ViSa'!J45=4,0,IF('ATTRAKDIFF BA_Study_ViSa'!J45=5,1,IF('ATTRAKDIFF BA_Study_ViSa'!J45=6,2,3))))))</f>
        <v>2</v>
      </c>
      <c r="H46">
        <f>IF('ATTRAKDIFF BA_Study_ViSa'!K45=1,-3,IF('ATTRAKDIFF BA_Study_ViSa'!K45=2,-2,IF('ATTRAKDIFF BA_Study_ViSa'!K45=3,-1,IF('ATTRAKDIFF BA_Study_ViSa'!K45=4,0,IF('ATTRAKDIFF BA_Study_ViSa'!K45=5,1,IF('ATTRAKDIFF BA_Study_ViSa'!K45=6,2,3))))))</f>
        <v>-3</v>
      </c>
      <c r="I46">
        <f>IF('ATTRAKDIFF BA_Study_ViSa'!L45=1,-3,IF('ATTRAKDIFF BA_Study_ViSa'!L45=2,-2,IF('ATTRAKDIFF BA_Study_ViSa'!L45=3,-1,IF('ATTRAKDIFF BA_Study_ViSa'!L45=4,0,IF('ATTRAKDIFF BA_Study_ViSa'!L45=5,1,IF('ATTRAKDIFF BA_Study_ViSa'!L45=6,2,3))))))</f>
        <v>-3</v>
      </c>
      <c r="J46">
        <f>IF('ATTRAKDIFF BA_Study_ViSa'!M45=1,3,IF('ATTRAKDIFF BA_Study_ViSa'!M45=2,2,IF('ATTRAKDIFF BA_Study_ViSa'!M45=3,1,IF('ATTRAKDIFF BA_Study_ViSa'!M45=4,0,IF('ATTRAKDIFF BA_Study_ViSa'!M45=5,-1,IF('ATTRAKDIFF BA_Study_ViSa'!M45=6,-2,-3))))))</f>
        <v>1</v>
      </c>
      <c r="K46">
        <f>IF('ATTRAKDIFF BA_Study_ViSa'!N45=1,-3,IF('ATTRAKDIFF BA_Study_ViSa'!N45=2,-2,IF('ATTRAKDIFF BA_Study_ViSa'!N45=3,-1,IF('ATTRAKDIFF BA_Study_ViSa'!N45=4,0,IF('ATTRAKDIFF BA_Study_ViSa'!N45=5,1,IF('ATTRAKDIFF BA_Study_ViSa'!N45=6,2,3))))))</f>
        <v>3</v>
      </c>
      <c r="M46">
        <f>SUM(Umwandlung!B46:K46)/10</f>
        <v>0.6</v>
      </c>
      <c r="N46">
        <f t="shared" si="4"/>
        <v>2</v>
      </c>
      <c r="O46">
        <f t="shared" si="5"/>
        <v>-1.3333333333333333</v>
      </c>
      <c r="P46">
        <f t="shared" si="6"/>
        <v>0.66666666666666663</v>
      </c>
      <c r="Q46">
        <f t="shared" si="7"/>
        <v>0.44444444444444448</v>
      </c>
    </row>
    <row r="47" spans="2:17" x14ac:dyDescent="0.25">
      <c r="B47">
        <f>IF('ATTRAKDIFF BA_Study_ViSa'!E46=1,3,IF('ATTRAKDIFF BA_Study_ViSa'!E46=2,2,IF('ATTRAKDIFF BA_Study_ViSa'!E46=3,1,IF('ATTRAKDIFF BA_Study_ViSa'!E46=4,0,IF('ATTRAKDIFF BA_Study_ViSa'!E46=5,-1,IF('ATTRAKDIFF BA_Study_ViSa'!E46=6,-2,-3))))))</f>
        <v>2</v>
      </c>
      <c r="C47">
        <f>IF('ATTRAKDIFF BA_Study_ViSa'!F46=1,-3,IF('ATTRAKDIFF BA_Study_ViSa'!F46=2,-2,IF('ATTRAKDIFF BA_Study_ViSa'!F46=3,-1,IF('ATTRAKDIFF BA_Study_ViSa'!F46=4,0,IF('ATTRAKDIFF BA_Study_ViSa'!F46=5,1,IF('ATTRAKDIFF BA_Study_ViSa'!F46=6,2,3))))))</f>
        <v>2</v>
      </c>
      <c r="D47">
        <f>IF('ATTRAKDIFF BA_Study_ViSa'!G46=1,3,IF('ATTRAKDIFF BA_Study_ViSa'!G46=2,2,IF('ATTRAKDIFF BA_Study_ViSa'!G46=3,1,IF('ATTRAKDIFF BA_Study_ViSa'!G46=4,0,IF('ATTRAKDIFF BA_Study_ViSa'!G46=5,-1,IF('ATTRAKDIFF BA_Study_ViSa'!G46=6,-2,-3))))))</f>
        <v>2</v>
      </c>
      <c r="E47">
        <f>IF('ATTRAKDIFF BA_Study_ViSa'!H46=1,3,IF('ATTRAKDIFF BA_Study_ViSa'!H46=2,2,IF('ATTRAKDIFF BA_Study_ViSa'!H46=3,1,IF('ATTRAKDIFF BA_Study_ViSa'!H46=4,0,IF('ATTRAKDIFF BA_Study_ViSa'!H46=5,-1,IF('ATTRAKDIFF BA_Study_ViSa'!H46=6,-2,-3))))))</f>
        <v>2</v>
      </c>
      <c r="F47">
        <f>IF('ATTRAKDIFF BA_Study_ViSa'!I46=1,3,IF('ATTRAKDIFF BA_Study_ViSa'!I46=2,2,IF('ATTRAKDIFF BA_Study_ViSa'!I46=3,1,IF('ATTRAKDIFF BA_Study_ViSa'!I46=4,0,IF('ATTRAKDIFF BA_Study_ViSa'!I46=5,-1,IF('ATTRAKDIFF BA_Study_ViSa'!I46=6,-2,-3))))))</f>
        <v>2</v>
      </c>
      <c r="G47">
        <f>IF('ATTRAKDIFF BA_Study_ViSa'!J46=1,-3,IF('ATTRAKDIFF BA_Study_ViSa'!J46=2,-2,IF('ATTRAKDIFF BA_Study_ViSa'!J46=3,-1,IF('ATTRAKDIFF BA_Study_ViSa'!J46=4,0,IF('ATTRAKDIFF BA_Study_ViSa'!J46=5,1,IF('ATTRAKDIFF BA_Study_ViSa'!J46=6,2,3))))))</f>
        <v>2</v>
      </c>
      <c r="H47">
        <f>IF('ATTRAKDIFF BA_Study_ViSa'!K46=1,-3,IF('ATTRAKDIFF BA_Study_ViSa'!K46=2,-2,IF('ATTRAKDIFF BA_Study_ViSa'!K46=3,-1,IF('ATTRAKDIFF BA_Study_ViSa'!K46=4,0,IF('ATTRAKDIFF BA_Study_ViSa'!K46=5,1,IF('ATTRAKDIFF BA_Study_ViSa'!K46=6,2,3))))))</f>
        <v>1</v>
      </c>
      <c r="I47">
        <f>IF('ATTRAKDIFF BA_Study_ViSa'!L46=1,-3,IF('ATTRAKDIFF BA_Study_ViSa'!L46=2,-2,IF('ATTRAKDIFF BA_Study_ViSa'!L46=3,-1,IF('ATTRAKDIFF BA_Study_ViSa'!L46=4,0,IF('ATTRAKDIFF BA_Study_ViSa'!L46=5,1,IF('ATTRAKDIFF BA_Study_ViSa'!L46=6,2,3))))))</f>
        <v>2</v>
      </c>
      <c r="J47">
        <f>IF('ATTRAKDIFF BA_Study_ViSa'!M46=1,3,IF('ATTRAKDIFF BA_Study_ViSa'!M46=2,2,IF('ATTRAKDIFF BA_Study_ViSa'!M46=3,1,IF('ATTRAKDIFF BA_Study_ViSa'!M46=4,0,IF('ATTRAKDIFF BA_Study_ViSa'!M46=5,-1,IF('ATTRAKDIFF BA_Study_ViSa'!M46=6,-2,-3))))))</f>
        <v>2</v>
      </c>
      <c r="K47">
        <f>IF('ATTRAKDIFF BA_Study_ViSa'!N46=1,-3,IF('ATTRAKDIFF BA_Study_ViSa'!N46=2,-2,IF('ATTRAKDIFF BA_Study_ViSa'!N46=3,-1,IF('ATTRAKDIFF BA_Study_ViSa'!N46=4,0,IF('ATTRAKDIFF BA_Study_ViSa'!N46=5,1,IF('ATTRAKDIFF BA_Study_ViSa'!N46=6,2,3))))))</f>
        <v>2</v>
      </c>
      <c r="M47">
        <f>SUM(Umwandlung!B47:K47)/10</f>
        <v>1.9</v>
      </c>
      <c r="N47">
        <f t="shared" si="4"/>
        <v>2</v>
      </c>
      <c r="O47">
        <f t="shared" si="5"/>
        <v>1.6666666666666667</v>
      </c>
      <c r="P47">
        <f t="shared" si="6"/>
        <v>2</v>
      </c>
      <c r="Q47">
        <f t="shared" si="7"/>
        <v>1.8888888888888891</v>
      </c>
    </row>
    <row r="48" spans="2:17" x14ac:dyDescent="0.25">
      <c r="B48">
        <f>IF('ATTRAKDIFF BA_Study_ViSa'!E47=1,3,IF('ATTRAKDIFF BA_Study_ViSa'!E47=2,2,IF('ATTRAKDIFF BA_Study_ViSa'!E47=3,1,IF('ATTRAKDIFF BA_Study_ViSa'!E47=4,0,IF('ATTRAKDIFF BA_Study_ViSa'!E47=5,-1,IF('ATTRAKDIFF BA_Study_ViSa'!E47=6,-2,-3))))))</f>
        <v>2</v>
      </c>
      <c r="C48">
        <f>IF('ATTRAKDIFF BA_Study_ViSa'!F47=1,-3,IF('ATTRAKDIFF BA_Study_ViSa'!F47=2,-2,IF('ATTRAKDIFF BA_Study_ViSa'!F47=3,-1,IF('ATTRAKDIFF BA_Study_ViSa'!F47=4,0,IF('ATTRAKDIFF BA_Study_ViSa'!F47=5,1,IF('ATTRAKDIFF BA_Study_ViSa'!F47=6,2,3))))))</f>
        <v>0</v>
      </c>
      <c r="D48">
        <f>IF('ATTRAKDIFF BA_Study_ViSa'!G47=1,3,IF('ATTRAKDIFF BA_Study_ViSa'!G47=2,2,IF('ATTRAKDIFF BA_Study_ViSa'!G47=3,1,IF('ATTRAKDIFF BA_Study_ViSa'!G47=4,0,IF('ATTRAKDIFF BA_Study_ViSa'!G47=5,-1,IF('ATTRAKDIFF BA_Study_ViSa'!G47=6,-2,-3))))))</f>
        <v>-1</v>
      </c>
      <c r="E48">
        <f>IF('ATTRAKDIFF BA_Study_ViSa'!H47=1,3,IF('ATTRAKDIFF BA_Study_ViSa'!H47=2,2,IF('ATTRAKDIFF BA_Study_ViSa'!H47=3,1,IF('ATTRAKDIFF BA_Study_ViSa'!H47=4,0,IF('ATTRAKDIFF BA_Study_ViSa'!H47=5,-1,IF('ATTRAKDIFF BA_Study_ViSa'!H47=6,-2,-3))))))</f>
        <v>-1</v>
      </c>
      <c r="F48">
        <f>IF('ATTRAKDIFF BA_Study_ViSa'!I47=1,3,IF('ATTRAKDIFF BA_Study_ViSa'!I47=2,2,IF('ATTRAKDIFF BA_Study_ViSa'!I47=3,1,IF('ATTRAKDIFF BA_Study_ViSa'!I47=4,0,IF('ATTRAKDIFF BA_Study_ViSa'!I47=5,-1,IF('ATTRAKDIFF BA_Study_ViSa'!I47=6,-2,-3))))))</f>
        <v>0</v>
      </c>
      <c r="G48">
        <f>IF('ATTRAKDIFF BA_Study_ViSa'!J47=1,-3,IF('ATTRAKDIFF BA_Study_ViSa'!J47=2,-2,IF('ATTRAKDIFF BA_Study_ViSa'!J47=3,-1,IF('ATTRAKDIFF BA_Study_ViSa'!J47=4,0,IF('ATTRAKDIFF BA_Study_ViSa'!J47=5,1,IF('ATTRAKDIFF BA_Study_ViSa'!J47=6,2,3))))))</f>
        <v>1</v>
      </c>
      <c r="H48">
        <f>IF('ATTRAKDIFF BA_Study_ViSa'!K47=1,-3,IF('ATTRAKDIFF BA_Study_ViSa'!K47=2,-2,IF('ATTRAKDIFF BA_Study_ViSa'!K47=3,-1,IF('ATTRAKDIFF BA_Study_ViSa'!K47=4,0,IF('ATTRAKDIFF BA_Study_ViSa'!K47=5,1,IF('ATTRAKDIFF BA_Study_ViSa'!K47=6,2,3))))))</f>
        <v>-2</v>
      </c>
      <c r="I48">
        <f>IF('ATTRAKDIFF BA_Study_ViSa'!L47=1,-3,IF('ATTRAKDIFF BA_Study_ViSa'!L47=2,-2,IF('ATTRAKDIFF BA_Study_ViSa'!L47=3,-1,IF('ATTRAKDIFF BA_Study_ViSa'!L47=4,0,IF('ATTRAKDIFF BA_Study_ViSa'!L47=5,1,IF('ATTRAKDIFF BA_Study_ViSa'!L47=6,2,3))))))</f>
        <v>-2</v>
      </c>
      <c r="J48">
        <f>IF('ATTRAKDIFF BA_Study_ViSa'!M47=1,3,IF('ATTRAKDIFF BA_Study_ViSa'!M47=2,2,IF('ATTRAKDIFF BA_Study_ViSa'!M47=3,1,IF('ATTRAKDIFF BA_Study_ViSa'!M47=4,0,IF('ATTRAKDIFF BA_Study_ViSa'!M47=5,-1,IF('ATTRAKDIFF BA_Study_ViSa'!M47=6,-2,-3))))))</f>
        <v>-1</v>
      </c>
      <c r="K48">
        <f>IF('ATTRAKDIFF BA_Study_ViSa'!N47=1,-3,IF('ATTRAKDIFF BA_Study_ViSa'!N47=2,-2,IF('ATTRAKDIFF BA_Study_ViSa'!N47=3,-1,IF('ATTRAKDIFF BA_Study_ViSa'!N47=4,0,IF('ATTRAKDIFF BA_Study_ViSa'!N47=5,1,IF('ATTRAKDIFF BA_Study_ViSa'!N47=6,2,3))))))</f>
        <v>-1</v>
      </c>
      <c r="M48">
        <f>SUM(Umwandlung!B48:K48)/10</f>
        <v>-0.5</v>
      </c>
      <c r="N48">
        <f t="shared" si="4"/>
        <v>0</v>
      </c>
      <c r="O48">
        <f t="shared" si="5"/>
        <v>-1</v>
      </c>
      <c r="P48">
        <f t="shared" si="6"/>
        <v>-0.66666666666666663</v>
      </c>
      <c r="Q48">
        <f t="shared" si="7"/>
        <v>-0.55555555555555547</v>
      </c>
    </row>
    <row r="49" spans="2:17" x14ac:dyDescent="0.25">
      <c r="B49">
        <f>IF('ATTRAKDIFF BA_Study_ViSa'!E48=1,3,IF('ATTRAKDIFF BA_Study_ViSa'!E48=2,2,IF('ATTRAKDIFF BA_Study_ViSa'!E48=3,1,IF('ATTRAKDIFF BA_Study_ViSa'!E48=4,0,IF('ATTRAKDIFF BA_Study_ViSa'!E48=5,-1,IF('ATTRAKDIFF BA_Study_ViSa'!E48=6,-2,-3))))))</f>
        <v>3</v>
      </c>
      <c r="C49">
        <f>IF('ATTRAKDIFF BA_Study_ViSa'!F48=1,-3,IF('ATTRAKDIFF BA_Study_ViSa'!F48=2,-2,IF('ATTRAKDIFF BA_Study_ViSa'!F48=3,-1,IF('ATTRAKDIFF BA_Study_ViSa'!F48=4,0,IF('ATTRAKDIFF BA_Study_ViSa'!F48=5,1,IF('ATTRAKDIFF BA_Study_ViSa'!F48=6,2,3))))))</f>
        <v>1</v>
      </c>
      <c r="D49">
        <f>IF('ATTRAKDIFF BA_Study_ViSa'!G48=1,3,IF('ATTRAKDIFF BA_Study_ViSa'!G48=2,2,IF('ATTRAKDIFF BA_Study_ViSa'!G48=3,1,IF('ATTRAKDIFF BA_Study_ViSa'!G48=4,0,IF('ATTRAKDIFF BA_Study_ViSa'!G48=5,-1,IF('ATTRAKDIFF BA_Study_ViSa'!G48=6,-2,-3))))))</f>
        <v>2</v>
      </c>
      <c r="E49">
        <f>IF('ATTRAKDIFF BA_Study_ViSa'!H48=1,3,IF('ATTRAKDIFF BA_Study_ViSa'!H48=2,2,IF('ATTRAKDIFF BA_Study_ViSa'!H48=3,1,IF('ATTRAKDIFF BA_Study_ViSa'!H48=4,0,IF('ATTRAKDIFF BA_Study_ViSa'!H48=5,-1,IF('ATTRAKDIFF BA_Study_ViSa'!H48=6,-2,-3))))))</f>
        <v>1</v>
      </c>
      <c r="F49">
        <f>IF('ATTRAKDIFF BA_Study_ViSa'!I48=1,3,IF('ATTRAKDIFF BA_Study_ViSa'!I48=2,2,IF('ATTRAKDIFF BA_Study_ViSa'!I48=3,1,IF('ATTRAKDIFF BA_Study_ViSa'!I48=4,0,IF('ATTRAKDIFF BA_Study_ViSa'!I48=5,-1,IF('ATTRAKDIFF BA_Study_ViSa'!I48=6,-2,-3))))))</f>
        <v>1</v>
      </c>
      <c r="G49">
        <f>IF('ATTRAKDIFF BA_Study_ViSa'!J48=1,-3,IF('ATTRAKDIFF BA_Study_ViSa'!J48=2,-2,IF('ATTRAKDIFF BA_Study_ViSa'!J48=3,-1,IF('ATTRAKDIFF BA_Study_ViSa'!J48=4,0,IF('ATTRAKDIFF BA_Study_ViSa'!J48=5,1,IF('ATTRAKDIFF BA_Study_ViSa'!J48=6,2,3))))))</f>
        <v>-1</v>
      </c>
      <c r="H49">
        <f>IF('ATTRAKDIFF BA_Study_ViSa'!K48=1,-3,IF('ATTRAKDIFF BA_Study_ViSa'!K48=2,-2,IF('ATTRAKDIFF BA_Study_ViSa'!K48=3,-1,IF('ATTRAKDIFF BA_Study_ViSa'!K48=4,0,IF('ATTRAKDIFF BA_Study_ViSa'!K48=5,1,IF('ATTRAKDIFF BA_Study_ViSa'!K48=6,2,3))))))</f>
        <v>1</v>
      </c>
      <c r="I49">
        <f>IF('ATTRAKDIFF BA_Study_ViSa'!L48=1,-3,IF('ATTRAKDIFF BA_Study_ViSa'!L48=2,-2,IF('ATTRAKDIFF BA_Study_ViSa'!L48=3,-1,IF('ATTRAKDIFF BA_Study_ViSa'!L48=4,0,IF('ATTRAKDIFF BA_Study_ViSa'!L48=5,1,IF('ATTRAKDIFF BA_Study_ViSa'!L48=6,2,3))))))</f>
        <v>3</v>
      </c>
      <c r="J49">
        <f>IF('ATTRAKDIFF BA_Study_ViSa'!M48=1,3,IF('ATTRAKDIFF BA_Study_ViSa'!M48=2,2,IF('ATTRAKDIFF BA_Study_ViSa'!M48=3,1,IF('ATTRAKDIFF BA_Study_ViSa'!M48=4,0,IF('ATTRAKDIFF BA_Study_ViSa'!M48=5,-1,IF('ATTRAKDIFF BA_Study_ViSa'!M48=6,-2,-3))))))</f>
        <v>2</v>
      </c>
      <c r="K49">
        <f>IF('ATTRAKDIFF BA_Study_ViSa'!N48=1,-3,IF('ATTRAKDIFF BA_Study_ViSa'!N48=2,-2,IF('ATTRAKDIFF BA_Study_ViSa'!N48=3,-1,IF('ATTRAKDIFF BA_Study_ViSa'!N48=4,0,IF('ATTRAKDIFF BA_Study_ViSa'!N48=5,1,IF('ATTRAKDIFF BA_Study_ViSa'!N48=6,2,3))))))</f>
        <v>2</v>
      </c>
      <c r="M49">
        <f>SUM(Umwandlung!B49:K49)/10</f>
        <v>1.5</v>
      </c>
      <c r="N49">
        <f t="shared" si="4"/>
        <v>2</v>
      </c>
      <c r="O49">
        <f t="shared" si="5"/>
        <v>1</v>
      </c>
      <c r="P49">
        <f t="shared" si="6"/>
        <v>1.3333333333333333</v>
      </c>
      <c r="Q49">
        <f t="shared" si="7"/>
        <v>1.4444444444444444</v>
      </c>
    </row>
    <row r="50" spans="2:17" x14ac:dyDescent="0.25">
      <c r="B50">
        <f>IF('ATTRAKDIFF BA_Study_ViSa'!E49=1,3,IF('ATTRAKDIFF BA_Study_ViSa'!E49=2,2,IF('ATTRAKDIFF BA_Study_ViSa'!E49=3,1,IF('ATTRAKDIFF BA_Study_ViSa'!E49=4,0,IF('ATTRAKDIFF BA_Study_ViSa'!E49=5,-1,IF('ATTRAKDIFF BA_Study_ViSa'!E49=6,-2,-3))))))</f>
        <v>1</v>
      </c>
      <c r="C50">
        <f>IF('ATTRAKDIFF BA_Study_ViSa'!F49=1,-3,IF('ATTRAKDIFF BA_Study_ViSa'!F49=2,-2,IF('ATTRAKDIFF BA_Study_ViSa'!F49=3,-1,IF('ATTRAKDIFF BA_Study_ViSa'!F49=4,0,IF('ATTRAKDIFF BA_Study_ViSa'!F49=5,1,IF('ATTRAKDIFF BA_Study_ViSa'!F49=6,2,3))))))</f>
        <v>-1</v>
      </c>
      <c r="D50">
        <f>IF('ATTRAKDIFF BA_Study_ViSa'!G49=1,3,IF('ATTRAKDIFF BA_Study_ViSa'!G49=2,2,IF('ATTRAKDIFF BA_Study_ViSa'!G49=3,1,IF('ATTRAKDIFF BA_Study_ViSa'!G49=4,0,IF('ATTRAKDIFF BA_Study_ViSa'!G49=5,-1,IF('ATTRAKDIFF BA_Study_ViSa'!G49=6,-2,-3))))))</f>
        <v>0</v>
      </c>
      <c r="E50">
        <f>IF('ATTRAKDIFF BA_Study_ViSa'!H49=1,3,IF('ATTRAKDIFF BA_Study_ViSa'!H49=2,2,IF('ATTRAKDIFF BA_Study_ViSa'!H49=3,1,IF('ATTRAKDIFF BA_Study_ViSa'!H49=4,0,IF('ATTRAKDIFF BA_Study_ViSa'!H49=5,-1,IF('ATTRAKDIFF BA_Study_ViSa'!H49=6,-2,-3))))))</f>
        <v>-1</v>
      </c>
      <c r="F50">
        <f>IF('ATTRAKDIFF BA_Study_ViSa'!I49=1,3,IF('ATTRAKDIFF BA_Study_ViSa'!I49=2,2,IF('ATTRAKDIFF BA_Study_ViSa'!I49=3,1,IF('ATTRAKDIFF BA_Study_ViSa'!I49=4,0,IF('ATTRAKDIFF BA_Study_ViSa'!I49=5,-1,IF('ATTRAKDIFF BA_Study_ViSa'!I49=6,-2,-3))))))</f>
        <v>-2</v>
      </c>
      <c r="G50">
        <f>IF('ATTRAKDIFF BA_Study_ViSa'!J49=1,-3,IF('ATTRAKDIFF BA_Study_ViSa'!J49=2,-2,IF('ATTRAKDIFF BA_Study_ViSa'!J49=3,-1,IF('ATTRAKDIFF BA_Study_ViSa'!J49=4,0,IF('ATTRAKDIFF BA_Study_ViSa'!J49=5,1,IF('ATTRAKDIFF BA_Study_ViSa'!J49=6,2,3))))))</f>
        <v>1</v>
      </c>
      <c r="H50">
        <f>IF('ATTRAKDIFF BA_Study_ViSa'!K49=1,-3,IF('ATTRAKDIFF BA_Study_ViSa'!K49=2,-2,IF('ATTRAKDIFF BA_Study_ViSa'!K49=3,-1,IF('ATTRAKDIFF BA_Study_ViSa'!K49=4,0,IF('ATTRAKDIFF BA_Study_ViSa'!K49=5,1,IF('ATTRAKDIFF BA_Study_ViSa'!K49=6,2,3))))))</f>
        <v>1</v>
      </c>
      <c r="I50">
        <f>IF('ATTRAKDIFF BA_Study_ViSa'!L49=1,-3,IF('ATTRAKDIFF BA_Study_ViSa'!L49=2,-2,IF('ATTRAKDIFF BA_Study_ViSa'!L49=3,-1,IF('ATTRAKDIFF BA_Study_ViSa'!L49=4,0,IF('ATTRAKDIFF BA_Study_ViSa'!L49=5,1,IF('ATTRAKDIFF BA_Study_ViSa'!L49=6,2,3))))))</f>
        <v>0</v>
      </c>
      <c r="J50">
        <f>IF('ATTRAKDIFF BA_Study_ViSa'!M49=1,3,IF('ATTRAKDIFF BA_Study_ViSa'!M49=2,2,IF('ATTRAKDIFF BA_Study_ViSa'!M49=3,1,IF('ATTRAKDIFF BA_Study_ViSa'!M49=4,0,IF('ATTRAKDIFF BA_Study_ViSa'!M49=5,-1,IF('ATTRAKDIFF BA_Study_ViSa'!M49=6,-2,-3))))))</f>
        <v>-1</v>
      </c>
      <c r="K50">
        <f>IF('ATTRAKDIFF BA_Study_ViSa'!N49=1,-3,IF('ATTRAKDIFF BA_Study_ViSa'!N49=2,-2,IF('ATTRAKDIFF BA_Study_ViSa'!N49=3,-1,IF('ATTRAKDIFF BA_Study_ViSa'!N49=4,0,IF('ATTRAKDIFF BA_Study_ViSa'!N49=5,1,IF('ATTRAKDIFF BA_Study_ViSa'!N49=6,2,3))))))</f>
        <v>2</v>
      </c>
      <c r="M50">
        <f>SUM(Umwandlung!B50:K50)/10</f>
        <v>0</v>
      </c>
      <c r="N50">
        <f t="shared" si="4"/>
        <v>0.25</v>
      </c>
      <c r="O50">
        <f t="shared" si="5"/>
        <v>0.66666666666666663</v>
      </c>
      <c r="P50">
        <f t="shared" si="6"/>
        <v>-1</v>
      </c>
      <c r="Q50">
        <f t="shared" si="7"/>
        <v>-2.777777777777779E-2</v>
      </c>
    </row>
    <row r="51" spans="2:17" x14ac:dyDescent="0.25">
      <c r="B51">
        <f>IF('ATTRAKDIFF BA_Study_ViSa'!E50=1,3,IF('ATTRAKDIFF BA_Study_ViSa'!E50=2,2,IF('ATTRAKDIFF BA_Study_ViSa'!E50=3,1,IF('ATTRAKDIFF BA_Study_ViSa'!E50=4,0,IF('ATTRAKDIFF BA_Study_ViSa'!E50=5,-1,IF('ATTRAKDIFF BA_Study_ViSa'!E50=6,-2,-3))))))</f>
        <v>1</v>
      </c>
      <c r="C51">
        <f>IF('ATTRAKDIFF BA_Study_ViSa'!F50=1,-3,IF('ATTRAKDIFF BA_Study_ViSa'!F50=2,-2,IF('ATTRAKDIFF BA_Study_ViSa'!F50=3,-1,IF('ATTRAKDIFF BA_Study_ViSa'!F50=4,0,IF('ATTRAKDIFF BA_Study_ViSa'!F50=5,1,IF('ATTRAKDIFF BA_Study_ViSa'!F50=6,2,3))))))</f>
        <v>0</v>
      </c>
      <c r="D51">
        <f>IF('ATTRAKDIFF BA_Study_ViSa'!G50=1,3,IF('ATTRAKDIFF BA_Study_ViSa'!G50=2,2,IF('ATTRAKDIFF BA_Study_ViSa'!G50=3,1,IF('ATTRAKDIFF BA_Study_ViSa'!G50=4,0,IF('ATTRAKDIFF BA_Study_ViSa'!G50=5,-1,IF('ATTRAKDIFF BA_Study_ViSa'!G50=6,-2,-3))))))</f>
        <v>1</v>
      </c>
      <c r="E51">
        <f>IF('ATTRAKDIFF BA_Study_ViSa'!H50=1,3,IF('ATTRAKDIFF BA_Study_ViSa'!H50=2,2,IF('ATTRAKDIFF BA_Study_ViSa'!H50=3,1,IF('ATTRAKDIFF BA_Study_ViSa'!H50=4,0,IF('ATTRAKDIFF BA_Study_ViSa'!H50=5,-1,IF('ATTRAKDIFF BA_Study_ViSa'!H50=6,-2,-3))))))</f>
        <v>0</v>
      </c>
      <c r="F51">
        <f>IF('ATTRAKDIFF BA_Study_ViSa'!I50=1,3,IF('ATTRAKDIFF BA_Study_ViSa'!I50=2,2,IF('ATTRAKDIFF BA_Study_ViSa'!I50=3,1,IF('ATTRAKDIFF BA_Study_ViSa'!I50=4,0,IF('ATTRAKDIFF BA_Study_ViSa'!I50=5,-1,IF('ATTRAKDIFF BA_Study_ViSa'!I50=6,-2,-3))))))</f>
        <v>-1</v>
      </c>
      <c r="G51">
        <f>IF('ATTRAKDIFF BA_Study_ViSa'!J50=1,-3,IF('ATTRAKDIFF BA_Study_ViSa'!J50=2,-2,IF('ATTRAKDIFF BA_Study_ViSa'!J50=3,-1,IF('ATTRAKDIFF BA_Study_ViSa'!J50=4,0,IF('ATTRAKDIFF BA_Study_ViSa'!J50=5,1,IF('ATTRAKDIFF BA_Study_ViSa'!J50=6,2,3))))))</f>
        <v>1</v>
      </c>
      <c r="H51">
        <f>IF('ATTRAKDIFF BA_Study_ViSa'!K50=1,-3,IF('ATTRAKDIFF BA_Study_ViSa'!K50=2,-2,IF('ATTRAKDIFF BA_Study_ViSa'!K50=3,-1,IF('ATTRAKDIFF BA_Study_ViSa'!K50=4,0,IF('ATTRAKDIFF BA_Study_ViSa'!K50=5,1,IF('ATTRAKDIFF BA_Study_ViSa'!K50=6,2,3))))))</f>
        <v>1</v>
      </c>
      <c r="I51">
        <f>IF('ATTRAKDIFF BA_Study_ViSa'!L50=1,-3,IF('ATTRAKDIFF BA_Study_ViSa'!L50=2,-2,IF('ATTRAKDIFF BA_Study_ViSa'!L50=3,-1,IF('ATTRAKDIFF BA_Study_ViSa'!L50=4,0,IF('ATTRAKDIFF BA_Study_ViSa'!L50=5,1,IF('ATTRAKDIFF BA_Study_ViSa'!L50=6,2,3))))))</f>
        <v>1</v>
      </c>
      <c r="J51">
        <f>IF('ATTRAKDIFF BA_Study_ViSa'!M50=1,3,IF('ATTRAKDIFF BA_Study_ViSa'!M50=2,2,IF('ATTRAKDIFF BA_Study_ViSa'!M50=3,1,IF('ATTRAKDIFF BA_Study_ViSa'!M50=4,0,IF('ATTRAKDIFF BA_Study_ViSa'!M50=5,-1,IF('ATTRAKDIFF BA_Study_ViSa'!M50=6,-2,-3))))))</f>
        <v>0</v>
      </c>
      <c r="K51">
        <f>IF('ATTRAKDIFF BA_Study_ViSa'!N50=1,-3,IF('ATTRAKDIFF BA_Study_ViSa'!N50=2,-2,IF('ATTRAKDIFF BA_Study_ViSa'!N50=3,-1,IF('ATTRAKDIFF BA_Study_ViSa'!N50=4,0,IF('ATTRAKDIFF BA_Study_ViSa'!N50=5,1,IF('ATTRAKDIFF BA_Study_ViSa'!N50=6,2,3))))))</f>
        <v>1</v>
      </c>
      <c r="M51">
        <f>SUM(Umwandlung!B51:K51)/10</f>
        <v>0.5</v>
      </c>
      <c r="N51">
        <f t="shared" si="4"/>
        <v>0.5</v>
      </c>
      <c r="O51">
        <f t="shared" si="5"/>
        <v>1</v>
      </c>
      <c r="P51">
        <f t="shared" si="6"/>
        <v>0</v>
      </c>
      <c r="Q51">
        <f t="shared" si="7"/>
        <v>0.5</v>
      </c>
    </row>
    <row r="52" spans="2:17" x14ac:dyDescent="0.25">
      <c r="B52">
        <f>IF('ATTRAKDIFF BA_Study_ViSa'!E51=1,3,IF('ATTRAKDIFF BA_Study_ViSa'!E51=2,2,IF('ATTRAKDIFF BA_Study_ViSa'!E51=3,1,IF('ATTRAKDIFF BA_Study_ViSa'!E51=4,0,IF('ATTRAKDIFF BA_Study_ViSa'!E51=5,-1,IF('ATTRAKDIFF BA_Study_ViSa'!E51=6,-2,-3))))))</f>
        <v>1</v>
      </c>
      <c r="C52">
        <f>IF('ATTRAKDIFF BA_Study_ViSa'!F51=1,-3,IF('ATTRAKDIFF BA_Study_ViSa'!F51=2,-2,IF('ATTRAKDIFF BA_Study_ViSa'!F51=3,-1,IF('ATTRAKDIFF BA_Study_ViSa'!F51=4,0,IF('ATTRAKDIFF BA_Study_ViSa'!F51=5,1,IF('ATTRAKDIFF BA_Study_ViSa'!F51=6,2,3))))))</f>
        <v>2</v>
      </c>
      <c r="D52">
        <f>IF('ATTRAKDIFF BA_Study_ViSa'!G51=1,3,IF('ATTRAKDIFF BA_Study_ViSa'!G51=2,2,IF('ATTRAKDIFF BA_Study_ViSa'!G51=3,1,IF('ATTRAKDIFF BA_Study_ViSa'!G51=4,0,IF('ATTRAKDIFF BA_Study_ViSa'!G51=5,-1,IF('ATTRAKDIFF BA_Study_ViSa'!G51=6,-2,-3))))))</f>
        <v>1</v>
      </c>
      <c r="E52">
        <f>IF('ATTRAKDIFF BA_Study_ViSa'!H51=1,3,IF('ATTRAKDIFF BA_Study_ViSa'!H51=2,2,IF('ATTRAKDIFF BA_Study_ViSa'!H51=3,1,IF('ATTRAKDIFF BA_Study_ViSa'!H51=4,0,IF('ATTRAKDIFF BA_Study_ViSa'!H51=5,-1,IF('ATTRAKDIFF BA_Study_ViSa'!H51=6,-2,-3))))))</f>
        <v>1</v>
      </c>
      <c r="F52">
        <f>IF('ATTRAKDIFF BA_Study_ViSa'!I51=1,3,IF('ATTRAKDIFF BA_Study_ViSa'!I51=2,2,IF('ATTRAKDIFF BA_Study_ViSa'!I51=3,1,IF('ATTRAKDIFF BA_Study_ViSa'!I51=4,0,IF('ATTRAKDIFF BA_Study_ViSa'!I51=5,-1,IF('ATTRAKDIFF BA_Study_ViSa'!I51=6,-2,-3))))))</f>
        <v>1</v>
      </c>
      <c r="G52">
        <f>IF('ATTRAKDIFF BA_Study_ViSa'!J51=1,-3,IF('ATTRAKDIFF BA_Study_ViSa'!J51=2,-2,IF('ATTRAKDIFF BA_Study_ViSa'!J51=3,-1,IF('ATTRAKDIFF BA_Study_ViSa'!J51=4,0,IF('ATTRAKDIFF BA_Study_ViSa'!J51=5,1,IF('ATTRAKDIFF BA_Study_ViSa'!J51=6,2,3))))))</f>
        <v>0</v>
      </c>
      <c r="H52">
        <f>IF('ATTRAKDIFF BA_Study_ViSa'!K51=1,-3,IF('ATTRAKDIFF BA_Study_ViSa'!K51=2,-2,IF('ATTRAKDIFF BA_Study_ViSa'!K51=3,-1,IF('ATTRAKDIFF BA_Study_ViSa'!K51=4,0,IF('ATTRAKDIFF BA_Study_ViSa'!K51=5,1,IF('ATTRAKDIFF BA_Study_ViSa'!K51=6,2,3))))))</f>
        <v>-1</v>
      </c>
      <c r="I52">
        <f>IF('ATTRAKDIFF BA_Study_ViSa'!L51=1,-3,IF('ATTRAKDIFF BA_Study_ViSa'!L51=2,-2,IF('ATTRAKDIFF BA_Study_ViSa'!L51=3,-1,IF('ATTRAKDIFF BA_Study_ViSa'!L51=4,0,IF('ATTRAKDIFF BA_Study_ViSa'!L51=5,1,IF('ATTRAKDIFF BA_Study_ViSa'!L51=6,2,3))))))</f>
        <v>3</v>
      </c>
      <c r="J52">
        <f>IF('ATTRAKDIFF BA_Study_ViSa'!M51=1,3,IF('ATTRAKDIFF BA_Study_ViSa'!M51=2,2,IF('ATTRAKDIFF BA_Study_ViSa'!M51=3,1,IF('ATTRAKDIFF BA_Study_ViSa'!M51=4,0,IF('ATTRAKDIFF BA_Study_ViSa'!M51=5,-1,IF('ATTRAKDIFF BA_Study_ViSa'!M51=6,-2,-3))))))</f>
        <v>2</v>
      </c>
      <c r="K52">
        <f>IF('ATTRAKDIFF BA_Study_ViSa'!N51=1,-3,IF('ATTRAKDIFF BA_Study_ViSa'!N51=2,-2,IF('ATTRAKDIFF BA_Study_ViSa'!N51=3,-1,IF('ATTRAKDIFF BA_Study_ViSa'!N51=4,0,IF('ATTRAKDIFF BA_Study_ViSa'!N51=5,1,IF('ATTRAKDIFF BA_Study_ViSa'!N51=6,2,3))))))</f>
        <v>2</v>
      </c>
      <c r="M52">
        <f>SUM(Umwandlung!B52:K52)/10</f>
        <v>1.2</v>
      </c>
      <c r="N52">
        <f t="shared" si="4"/>
        <v>1.25</v>
      </c>
      <c r="O52">
        <f t="shared" si="5"/>
        <v>0.66666666666666663</v>
      </c>
      <c r="P52">
        <f t="shared" si="6"/>
        <v>1.6666666666666667</v>
      </c>
      <c r="Q52">
        <f t="shared" si="7"/>
        <v>1.1944444444444444</v>
      </c>
    </row>
    <row r="53" spans="2:17" x14ac:dyDescent="0.25">
      <c r="B53">
        <f>IF('ATTRAKDIFF BA_Study_ViSa'!E52=1,3,IF('ATTRAKDIFF BA_Study_ViSa'!E52=2,2,IF('ATTRAKDIFF BA_Study_ViSa'!E52=3,1,IF('ATTRAKDIFF BA_Study_ViSa'!E52=4,0,IF('ATTRAKDIFF BA_Study_ViSa'!E52=5,-1,IF('ATTRAKDIFF BA_Study_ViSa'!E52=6,-2,-3))))))</f>
        <v>-2</v>
      </c>
      <c r="C53">
        <f>IF('ATTRAKDIFF BA_Study_ViSa'!F52=1,-3,IF('ATTRAKDIFF BA_Study_ViSa'!F52=2,-2,IF('ATTRAKDIFF BA_Study_ViSa'!F52=3,-1,IF('ATTRAKDIFF BA_Study_ViSa'!F52=4,0,IF('ATTRAKDIFF BA_Study_ViSa'!F52=5,1,IF('ATTRAKDIFF BA_Study_ViSa'!F52=6,2,3))))))</f>
        <v>0</v>
      </c>
      <c r="D53">
        <f>IF('ATTRAKDIFF BA_Study_ViSa'!G52=1,3,IF('ATTRAKDIFF BA_Study_ViSa'!G52=2,2,IF('ATTRAKDIFF BA_Study_ViSa'!G52=3,1,IF('ATTRAKDIFF BA_Study_ViSa'!G52=4,0,IF('ATTRAKDIFF BA_Study_ViSa'!G52=5,-1,IF('ATTRAKDIFF BA_Study_ViSa'!G52=6,-2,-3))))))</f>
        <v>-1</v>
      </c>
      <c r="E53">
        <f>IF('ATTRAKDIFF BA_Study_ViSa'!H52=1,3,IF('ATTRAKDIFF BA_Study_ViSa'!H52=2,2,IF('ATTRAKDIFF BA_Study_ViSa'!H52=3,1,IF('ATTRAKDIFF BA_Study_ViSa'!H52=4,0,IF('ATTRAKDIFF BA_Study_ViSa'!H52=5,-1,IF('ATTRAKDIFF BA_Study_ViSa'!H52=6,-2,-3))))))</f>
        <v>-1</v>
      </c>
      <c r="F53">
        <f>IF('ATTRAKDIFF BA_Study_ViSa'!I52=1,3,IF('ATTRAKDIFF BA_Study_ViSa'!I52=2,2,IF('ATTRAKDIFF BA_Study_ViSa'!I52=3,1,IF('ATTRAKDIFF BA_Study_ViSa'!I52=4,0,IF('ATTRAKDIFF BA_Study_ViSa'!I52=5,-1,IF('ATTRAKDIFF BA_Study_ViSa'!I52=6,-2,-3))))))</f>
        <v>-2</v>
      </c>
      <c r="G53">
        <f>IF('ATTRAKDIFF BA_Study_ViSa'!J52=1,-3,IF('ATTRAKDIFF BA_Study_ViSa'!J52=2,-2,IF('ATTRAKDIFF BA_Study_ViSa'!J52=3,-1,IF('ATTRAKDIFF BA_Study_ViSa'!J52=4,0,IF('ATTRAKDIFF BA_Study_ViSa'!J52=5,1,IF('ATTRAKDIFF BA_Study_ViSa'!J52=6,2,3))))))</f>
        <v>1</v>
      </c>
      <c r="H53">
        <f>IF('ATTRAKDIFF BA_Study_ViSa'!K52=1,-3,IF('ATTRAKDIFF BA_Study_ViSa'!K52=2,-2,IF('ATTRAKDIFF BA_Study_ViSa'!K52=3,-1,IF('ATTRAKDIFF BA_Study_ViSa'!K52=4,0,IF('ATTRAKDIFF BA_Study_ViSa'!K52=5,1,IF('ATTRAKDIFF BA_Study_ViSa'!K52=6,2,3))))))</f>
        <v>0</v>
      </c>
      <c r="I53">
        <f>IF('ATTRAKDIFF BA_Study_ViSa'!L52=1,-3,IF('ATTRAKDIFF BA_Study_ViSa'!L52=2,-2,IF('ATTRAKDIFF BA_Study_ViSa'!L52=3,-1,IF('ATTRAKDIFF BA_Study_ViSa'!L52=4,0,IF('ATTRAKDIFF BA_Study_ViSa'!L52=5,1,IF('ATTRAKDIFF BA_Study_ViSa'!L52=6,2,3))))))</f>
        <v>-2</v>
      </c>
      <c r="J53">
        <f>IF('ATTRAKDIFF BA_Study_ViSa'!M52=1,3,IF('ATTRAKDIFF BA_Study_ViSa'!M52=2,2,IF('ATTRAKDIFF BA_Study_ViSa'!M52=3,1,IF('ATTRAKDIFF BA_Study_ViSa'!M52=4,0,IF('ATTRAKDIFF BA_Study_ViSa'!M52=5,-1,IF('ATTRAKDIFF BA_Study_ViSa'!M52=6,-2,-3))))))</f>
        <v>-1</v>
      </c>
      <c r="K53">
        <f>IF('ATTRAKDIFF BA_Study_ViSa'!N52=1,-3,IF('ATTRAKDIFF BA_Study_ViSa'!N52=2,-2,IF('ATTRAKDIFF BA_Study_ViSa'!N52=3,-1,IF('ATTRAKDIFF BA_Study_ViSa'!N52=4,0,IF('ATTRAKDIFF BA_Study_ViSa'!N52=5,1,IF('ATTRAKDIFF BA_Study_ViSa'!N52=6,2,3))))))</f>
        <v>0</v>
      </c>
      <c r="M53">
        <f>SUM(Umwandlung!B53:K53)/10</f>
        <v>-0.8</v>
      </c>
      <c r="N53">
        <f t="shared" si="4"/>
        <v>-1.25</v>
      </c>
      <c r="O53">
        <f t="shared" si="5"/>
        <v>-0.33333333333333331</v>
      </c>
      <c r="P53">
        <f t="shared" si="6"/>
        <v>-0.66666666666666663</v>
      </c>
      <c r="Q53">
        <f t="shared" si="7"/>
        <v>-0.75</v>
      </c>
    </row>
    <row r="54" spans="2:17" x14ac:dyDescent="0.25">
      <c r="B54">
        <f>IF('ATTRAKDIFF BA_Study_ViSa'!E53=1,3,IF('ATTRAKDIFF BA_Study_ViSa'!E53=2,2,IF('ATTRAKDIFF BA_Study_ViSa'!E53=3,1,IF('ATTRAKDIFF BA_Study_ViSa'!E53=4,0,IF('ATTRAKDIFF BA_Study_ViSa'!E53=5,-1,IF('ATTRAKDIFF BA_Study_ViSa'!E53=6,-2,-3))))))</f>
        <v>0</v>
      </c>
      <c r="C54">
        <f>IF('ATTRAKDIFF BA_Study_ViSa'!F53=1,-3,IF('ATTRAKDIFF BA_Study_ViSa'!F53=2,-2,IF('ATTRAKDIFF BA_Study_ViSa'!F53=3,-1,IF('ATTRAKDIFF BA_Study_ViSa'!F53=4,0,IF('ATTRAKDIFF BA_Study_ViSa'!F53=5,1,IF('ATTRAKDIFF BA_Study_ViSa'!F53=6,2,3))))))</f>
        <v>-1</v>
      </c>
      <c r="D54">
        <f>IF('ATTRAKDIFF BA_Study_ViSa'!G53=1,3,IF('ATTRAKDIFF BA_Study_ViSa'!G53=2,2,IF('ATTRAKDIFF BA_Study_ViSa'!G53=3,1,IF('ATTRAKDIFF BA_Study_ViSa'!G53=4,0,IF('ATTRAKDIFF BA_Study_ViSa'!G53=5,-1,IF('ATTRAKDIFF BA_Study_ViSa'!G53=6,-2,-3))))))</f>
        <v>-1</v>
      </c>
      <c r="E54">
        <f>IF('ATTRAKDIFF BA_Study_ViSa'!H53=1,3,IF('ATTRAKDIFF BA_Study_ViSa'!H53=2,2,IF('ATTRAKDIFF BA_Study_ViSa'!H53=3,1,IF('ATTRAKDIFF BA_Study_ViSa'!H53=4,0,IF('ATTRAKDIFF BA_Study_ViSa'!H53=5,-1,IF('ATTRAKDIFF BA_Study_ViSa'!H53=6,-2,-3))))))</f>
        <v>-1</v>
      </c>
      <c r="F54">
        <f>IF('ATTRAKDIFF BA_Study_ViSa'!I53=1,3,IF('ATTRAKDIFF BA_Study_ViSa'!I53=2,2,IF('ATTRAKDIFF BA_Study_ViSa'!I53=3,1,IF('ATTRAKDIFF BA_Study_ViSa'!I53=4,0,IF('ATTRAKDIFF BA_Study_ViSa'!I53=5,-1,IF('ATTRAKDIFF BA_Study_ViSa'!I53=6,-2,-3))))))</f>
        <v>-2</v>
      </c>
      <c r="G54">
        <f>IF('ATTRAKDIFF BA_Study_ViSa'!J53=1,-3,IF('ATTRAKDIFF BA_Study_ViSa'!J53=2,-2,IF('ATTRAKDIFF BA_Study_ViSa'!J53=3,-1,IF('ATTRAKDIFF BA_Study_ViSa'!J53=4,0,IF('ATTRAKDIFF BA_Study_ViSa'!J53=5,1,IF('ATTRAKDIFF BA_Study_ViSa'!J53=6,2,3))))))</f>
        <v>1</v>
      </c>
      <c r="H54">
        <f>IF('ATTRAKDIFF BA_Study_ViSa'!K53=1,-3,IF('ATTRAKDIFF BA_Study_ViSa'!K53=2,-2,IF('ATTRAKDIFF BA_Study_ViSa'!K53=3,-1,IF('ATTRAKDIFF BA_Study_ViSa'!K53=4,0,IF('ATTRAKDIFF BA_Study_ViSa'!K53=5,1,IF('ATTRAKDIFF BA_Study_ViSa'!K53=6,2,3))))))</f>
        <v>0</v>
      </c>
      <c r="I54">
        <f>IF('ATTRAKDIFF BA_Study_ViSa'!L53=1,-3,IF('ATTRAKDIFF BA_Study_ViSa'!L53=2,-2,IF('ATTRAKDIFF BA_Study_ViSa'!L53=3,-1,IF('ATTRAKDIFF BA_Study_ViSa'!L53=4,0,IF('ATTRAKDIFF BA_Study_ViSa'!L53=5,1,IF('ATTRAKDIFF BA_Study_ViSa'!L53=6,2,3))))))</f>
        <v>-1</v>
      </c>
      <c r="J54">
        <f>IF('ATTRAKDIFF BA_Study_ViSa'!M53=1,3,IF('ATTRAKDIFF BA_Study_ViSa'!M53=2,2,IF('ATTRAKDIFF BA_Study_ViSa'!M53=3,1,IF('ATTRAKDIFF BA_Study_ViSa'!M53=4,0,IF('ATTRAKDIFF BA_Study_ViSa'!M53=5,-1,IF('ATTRAKDIFF BA_Study_ViSa'!M53=6,-2,-3))))))</f>
        <v>-1</v>
      </c>
      <c r="K54">
        <f>IF('ATTRAKDIFF BA_Study_ViSa'!N53=1,-3,IF('ATTRAKDIFF BA_Study_ViSa'!N53=2,-2,IF('ATTRAKDIFF BA_Study_ViSa'!N53=3,-1,IF('ATTRAKDIFF BA_Study_ViSa'!N53=4,0,IF('ATTRAKDIFF BA_Study_ViSa'!N53=5,1,IF('ATTRAKDIFF BA_Study_ViSa'!N53=6,2,3))))))</f>
        <v>1</v>
      </c>
      <c r="M54">
        <f>SUM(Umwandlung!B54:K54)/10</f>
        <v>-0.5</v>
      </c>
      <c r="N54">
        <f t="shared" si="4"/>
        <v>-0.5</v>
      </c>
      <c r="O54">
        <f t="shared" si="5"/>
        <v>0</v>
      </c>
      <c r="P54">
        <f t="shared" si="6"/>
        <v>-1</v>
      </c>
      <c r="Q54">
        <f t="shared" si="7"/>
        <v>-0.5</v>
      </c>
    </row>
    <row r="55" spans="2:17" x14ac:dyDescent="0.25">
      <c r="B55">
        <f>IF('ATTRAKDIFF BA_Study_ViSa'!E54=1,3,IF('ATTRAKDIFF BA_Study_ViSa'!E54=2,2,IF('ATTRAKDIFF BA_Study_ViSa'!E54=3,1,IF('ATTRAKDIFF BA_Study_ViSa'!E54=4,0,IF('ATTRAKDIFF BA_Study_ViSa'!E54=5,-1,IF('ATTRAKDIFF BA_Study_ViSa'!E54=6,-2,-3))))))</f>
        <v>2</v>
      </c>
      <c r="C55">
        <f>IF('ATTRAKDIFF BA_Study_ViSa'!F54=1,-3,IF('ATTRAKDIFF BA_Study_ViSa'!F54=2,-2,IF('ATTRAKDIFF BA_Study_ViSa'!F54=3,-1,IF('ATTRAKDIFF BA_Study_ViSa'!F54=4,0,IF('ATTRAKDIFF BA_Study_ViSa'!F54=5,1,IF('ATTRAKDIFF BA_Study_ViSa'!F54=6,2,3))))))</f>
        <v>2</v>
      </c>
      <c r="D55">
        <f>IF('ATTRAKDIFF BA_Study_ViSa'!G54=1,3,IF('ATTRAKDIFF BA_Study_ViSa'!G54=2,2,IF('ATTRAKDIFF BA_Study_ViSa'!G54=3,1,IF('ATTRAKDIFF BA_Study_ViSa'!G54=4,0,IF('ATTRAKDIFF BA_Study_ViSa'!G54=5,-1,IF('ATTRAKDIFF BA_Study_ViSa'!G54=6,-2,-3))))))</f>
        <v>2</v>
      </c>
      <c r="E55">
        <f>IF('ATTRAKDIFF BA_Study_ViSa'!H54=1,3,IF('ATTRAKDIFF BA_Study_ViSa'!H54=2,2,IF('ATTRAKDIFF BA_Study_ViSa'!H54=3,1,IF('ATTRAKDIFF BA_Study_ViSa'!H54=4,0,IF('ATTRAKDIFF BA_Study_ViSa'!H54=5,-1,IF('ATTRAKDIFF BA_Study_ViSa'!H54=6,-2,-3))))))</f>
        <v>2</v>
      </c>
      <c r="F55">
        <f>IF('ATTRAKDIFF BA_Study_ViSa'!I54=1,3,IF('ATTRAKDIFF BA_Study_ViSa'!I54=2,2,IF('ATTRAKDIFF BA_Study_ViSa'!I54=3,1,IF('ATTRAKDIFF BA_Study_ViSa'!I54=4,0,IF('ATTRAKDIFF BA_Study_ViSa'!I54=5,-1,IF('ATTRAKDIFF BA_Study_ViSa'!I54=6,-2,-3))))))</f>
        <v>1</v>
      </c>
      <c r="G55">
        <f>IF('ATTRAKDIFF BA_Study_ViSa'!J54=1,-3,IF('ATTRAKDIFF BA_Study_ViSa'!J54=2,-2,IF('ATTRAKDIFF BA_Study_ViSa'!J54=3,-1,IF('ATTRAKDIFF BA_Study_ViSa'!J54=4,0,IF('ATTRAKDIFF BA_Study_ViSa'!J54=5,1,IF('ATTRAKDIFF BA_Study_ViSa'!J54=6,2,3))))))</f>
        <v>0</v>
      </c>
      <c r="H55">
        <f>IF('ATTRAKDIFF BA_Study_ViSa'!K54=1,-3,IF('ATTRAKDIFF BA_Study_ViSa'!K54=2,-2,IF('ATTRAKDIFF BA_Study_ViSa'!K54=3,-1,IF('ATTRAKDIFF BA_Study_ViSa'!K54=4,0,IF('ATTRAKDIFF BA_Study_ViSa'!K54=5,1,IF('ATTRAKDIFF BA_Study_ViSa'!K54=6,2,3))))))</f>
        <v>-1</v>
      </c>
      <c r="I55">
        <f>IF('ATTRAKDIFF BA_Study_ViSa'!L54=1,-3,IF('ATTRAKDIFF BA_Study_ViSa'!L54=2,-2,IF('ATTRAKDIFF BA_Study_ViSa'!L54=3,-1,IF('ATTRAKDIFF BA_Study_ViSa'!L54=4,0,IF('ATTRAKDIFF BA_Study_ViSa'!L54=5,1,IF('ATTRAKDIFF BA_Study_ViSa'!L54=6,2,3))))))</f>
        <v>2</v>
      </c>
      <c r="J55">
        <f>IF('ATTRAKDIFF BA_Study_ViSa'!M54=1,3,IF('ATTRAKDIFF BA_Study_ViSa'!M54=2,2,IF('ATTRAKDIFF BA_Study_ViSa'!M54=3,1,IF('ATTRAKDIFF BA_Study_ViSa'!M54=4,0,IF('ATTRAKDIFF BA_Study_ViSa'!M54=5,-1,IF('ATTRAKDIFF BA_Study_ViSa'!M54=6,-2,-3))))))</f>
        <v>2</v>
      </c>
      <c r="K55">
        <f>IF('ATTRAKDIFF BA_Study_ViSa'!N54=1,-3,IF('ATTRAKDIFF BA_Study_ViSa'!N54=2,-2,IF('ATTRAKDIFF BA_Study_ViSa'!N54=3,-1,IF('ATTRAKDIFF BA_Study_ViSa'!N54=4,0,IF('ATTRAKDIFF BA_Study_ViSa'!N54=5,1,IF('ATTRAKDIFF BA_Study_ViSa'!N54=6,2,3))))))</f>
        <v>2</v>
      </c>
      <c r="M55">
        <f>SUM(Umwandlung!B55:K55)/10</f>
        <v>1.4</v>
      </c>
      <c r="N55">
        <f t="shared" si="4"/>
        <v>1.75</v>
      </c>
      <c r="O55">
        <f t="shared" si="5"/>
        <v>0.33333333333333331</v>
      </c>
      <c r="P55">
        <f t="shared" si="6"/>
        <v>2</v>
      </c>
      <c r="Q55">
        <f t="shared" si="7"/>
        <v>1.3611111111111114</v>
      </c>
    </row>
    <row r="56" spans="2:17" x14ac:dyDescent="0.25">
      <c r="B56">
        <f>IF('ATTRAKDIFF BA_Study_ViSa'!E55=1,3,IF('ATTRAKDIFF BA_Study_ViSa'!E55=2,2,IF('ATTRAKDIFF BA_Study_ViSa'!E55=3,1,IF('ATTRAKDIFF BA_Study_ViSa'!E55=4,0,IF('ATTRAKDIFF BA_Study_ViSa'!E55=5,-1,IF('ATTRAKDIFF BA_Study_ViSa'!E55=6,-2,-3))))))</f>
        <v>2</v>
      </c>
      <c r="C56">
        <f>IF('ATTRAKDIFF BA_Study_ViSa'!F55=1,-3,IF('ATTRAKDIFF BA_Study_ViSa'!F55=2,-2,IF('ATTRAKDIFF BA_Study_ViSa'!F55=3,-1,IF('ATTRAKDIFF BA_Study_ViSa'!F55=4,0,IF('ATTRAKDIFF BA_Study_ViSa'!F55=5,1,IF('ATTRAKDIFF BA_Study_ViSa'!F55=6,2,3))))))</f>
        <v>1</v>
      </c>
      <c r="D56">
        <f>IF('ATTRAKDIFF BA_Study_ViSa'!G55=1,3,IF('ATTRAKDIFF BA_Study_ViSa'!G55=2,2,IF('ATTRAKDIFF BA_Study_ViSa'!G55=3,1,IF('ATTRAKDIFF BA_Study_ViSa'!G55=4,0,IF('ATTRAKDIFF BA_Study_ViSa'!G55=5,-1,IF('ATTRAKDIFF BA_Study_ViSa'!G55=6,-2,-3))))))</f>
        <v>2</v>
      </c>
      <c r="E56">
        <f>IF('ATTRAKDIFF BA_Study_ViSa'!H55=1,3,IF('ATTRAKDIFF BA_Study_ViSa'!H55=2,2,IF('ATTRAKDIFF BA_Study_ViSa'!H55=3,1,IF('ATTRAKDIFF BA_Study_ViSa'!H55=4,0,IF('ATTRAKDIFF BA_Study_ViSa'!H55=5,-1,IF('ATTRAKDIFF BA_Study_ViSa'!H55=6,-2,-3))))))</f>
        <v>2</v>
      </c>
      <c r="F56">
        <f>IF('ATTRAKDIFF BA_Study_ViSa'!I55=1,3,IF('ATTRAKDIFF BA_Study_ViSa'!I55=2,2,IF('ATTRAKDIFF BA_Study_ViSa'!I55=3,1,IF('ATTRAKDIFF BA_Study_ViSa'!I55=4,0,IF('ATTRAKDIFF BA_Study_ViSa'!I55=5,-1,IF('ATTRAKDIFF BA_Study_ViSa'!I55=6,-2,-3))))))</f>
        <v>-1</v>
      </c>
      <c r="G56">
        <f>IF('ATTRAKDIFF BA_Study_ViSa'!J55=1,-3,IF('ATTRAKDIFF BA_Study_ViSa'!J55=2,-2,IF('ATTRAKDIFF BA_Study_ViSa'!J55=3,-1,IF('ATTRAKDIFF BA_Study_ViSa'!J55=4,0,IF('ATTRAKDIFF BA_Study_ViSa'!J55=5,1,IF('ATTRAKDIFF BA_Study_ViSa'!J55=6,2,3))))))</f>
        <v>1</v>
      </c>
      <c r="H56">
        <f>IF('ATTRAKDIFF BA_Study_ViSa'!K55=1,-3,IF('ATTRAKDIFF BA_Study_ViSa'!K55=2,-2,IF('ATTRAKDIFF BA_Study_ViSa'!K55=3,-1,IF('ATTRAKDIFF BA_Study_ViSa'!K55=4,0,IF('ATTRAKDIFF BA_Study_ViSa'!K55=5,1,IF('ATTRAKDIFF BA_Study_ViSa'!K55=6,2,3))))))</f>
        <v>-2</v>
      </c>
      <c r="I56">
        <f>IF('ATTRAKDIFF BA_Study_ViSa'!L55=1,-3,IF('ATTRAKDIFF BA_Study_ViSa'!L55=2,-2,IF('ATTRAKDIFF BA_Study_ViSa'!L55=3,-1,IF('ATTRAKDIFF BA_Study_ViSa'!L55=4,0,IF('ATTRAKDIFF BA_Study_ViSa'!L55=5,1,IF('ATTRAKDIFF BA_Study_ViSa'!L55=6,2,3))))))</f>
        <v>2</v>
      </c>
      <c r="J56">
        <f>IF('ATTRAKDIFF BA_Study_ViSa'!M55=1,3,IF('ATTRAKDIFF BA_Study_ViSa'!M55=2,2,IF('ATTRAKDIFF BA_Study_ViSa'!M55=3,1,IF('ATTRAKDIFF BA_Study_ViSa'!M55=4,0,IF('ATTRAKDIFF BA_Study_ViSa'!M55=5,-1,IF('ATTRAKDIFF BA_Study_ViSa'!M55=6,-2,-3))))))</f>
        <v>2</v>
      </c>
      <c r="K56">
        <f>IF('ATTRAKDIFF BA_Study_ViSa'!N55=1,-3,IF('ATTRAKDIFF BA_Study_ViSa'!N55=2,-2,IF('ATTRAKDIFF BA_Study_ViSa'!N55=3,-1,IF('ATTRAKDIFF BA_Study_ViSa'!N55=4,0,IF('ATTRAKDIFF BA_Study_ViSa'!N55=5,1,IF('ATTRAKDIFF BA_Study_ViSa'!N55=6,2,3))))))</f>
        <v>2</v>
      </c>
      <c r="M56">
        <f>SUM(Umwandlung!B56:K56)/10</f>
        <v>1.1000000000000001</v>
      </c>
      <c r="N56">
        <f t="shared" si="4"/>
        <v>1.25</v>
      </c>
      <c r="O56">
        <f t="shared" si="5"/>
        <v>0.33333333333333331</v>
      </c>
      <c r="P56">
        <f t="shared" si="6"/>
        <v>1.6666666666666667</v>
      </c>
      <c r="Q56">
        <f t="shared" si="7"/>
        <v>1.0833333333333333</v>
      </c>
    </row>
    <row r="57" spans="2:17" x14ac:dyDescent="0.25">
      <c r="B57">
        <f>IF('ATTRAKDIFF BA_Study_ViSa'!E56=1,3,IF('ATTRAKDIFF BA_Study_ViSa'!E56=2,2,IF('ATTRAKDIFF BA_Study_ViSa'!E56=3,1,IF('ATTRAKDIFF BA_Study_ViSa'!E56=4,0,IF('ATTRAKDIFF BA_Study_ViSa'!E56=5,-1,IF('ATTRAKDIFF BA_Study_ViSa'!E56=6,-2,-3))))))</f>
        <v>2</v>
      </c>
      <c r="C57">
        <f>IF('ATTRAKDIFF BA_Study_ViSa'!F56=1,-3,IF('ATTRAKDIFF BA_Study_ViSa'!F56=2,-2,IF('ATTRAKDIFF BA_Study_ViSa'!F56=3,-1,IF('ATTRAKDIFF BA_Study_ViSa'!F56=4,0,IF('ATTRAKDIFF BA_Study_ViSa'!F56=5,1,IF('ATTRAKDIFF BA_Study_ViSa'!F56=6,2,3))))))</f>
        <v>0</v>
      </c>
      <c r="D57">
        <f>IF('ATTRAKDIFF BA_Study_ViSa'!G56=1,3,IF('ATTRAKDIFF BA_Study_ViSa'!G56=2,2,IF('ATTRAKDIFF BA_Study_ViSa'!G56=3,1,IF('ATTRAKDIFF BA_Study_ViSa'!G56=4,0,IF('ATTRAKDIFF BA_Study_ViSa'!G56=5,-1,IF('ATTRAKDIFF BA_Study_ViSa'!G56=6,-2,-3))))))</f>
        <v>1</v>
      </c>
      <c r="E57">
        <f>IF('ATTRAKDIFF BA_Study_ViSa'!H56=1,3,IF('ATTRAKDIFF BA_Study_ViSa'!H56=2,2,IF('ATTRAKDIFF BA_Study_ViSa'!H56=3,1,IF('ATTRAKDIFF BA_Study_ViSa'!H56=4,0,IF('ATTRAKDIFF BA_Study_ViSa'!H56=5,-1,IF('ATTRAKDIFF BA_Study_ViSa'!H56=6,-2,-3))))))</f>
        <v>2</v>
      </c>
      <c r="F57">
        <f>IF('ATTRAKDIFF BA_Study_ViSa'!I56=1,3,IF('ATTRAKDIFF BA_Study_ViSa'!I56=2,2,IF('ATTRAKDIFF BA_Study_ViSa'!I56=3,1,IF('ATTRAKDIFF BA_Study_ViSa'!I56=4,0,IF('ATTRAKDIFF BA_Study_ViSa'!I56=5,-1,IF('ATTRAKDIFF BA_Study_ViSa'!I56=6,-2,-3))))))</f>
        <v>1</v>
      </c>
      <c r="G57">
        <f>IF('ATTRAKDIFF BA_Study_ViSa'!J56=1,-3,IF('ATTRAKDIFF BA_Study_ViSa'!J56=2,-2,IF('ATTRAKDIFF BA_Study_ViSa'!J56=3,-1,IF('ATTRAKDIFF BA_Study_ViSa'!J56=4,0,IF('ATTRAKDIFF BA_Study_ViSa'!J56=5,1,IF('ATTRAKDIFF BA_Study_ViSa'!J56=6,2,3))))))</f>
        <v>1</v>
      </c>
      <c r="H57">
        <f>IF('ATTRAKDIFF BA_Study_ViSa'!K56=1,-3,IF('ATTRAKDIFF BA_Study_ViSa'!K56=2,-2,IF('ATTRAKDIFF BA_Study_ViSa'!K56=3,-1,IF('ATTRAKDIFF BA_Study_ViSa'!K56=4,0,IF('ATTRAKDIFF BA_Study_ViSa'!K56=5,1,IF('ATTRAKDIFF BA_Study_ViSa'!K56=6,2,3))))))</f>
        <v>1</v>
      </c>
      <c r="I57">
        <f>IF('ATTRAKDIFF BA_Study_ViSa'!L56=1,-3,IF('ATTRAKDIFF BA_Study_ViSa'!L56=2,-2,IF('ATTRAKDIFF BA_Study_ViSa'!L56=3,-1,IF('ATTRAKDIFF BA_Study_ViSa'!L56=4,0,IF('ATTRAKDIFF BA_Study_ViSa'!L56=5,1,IF('ATTRAKDIFF BA_Study_ViSa'!L56=6,2,3))))))</f>
        <v>1</v>
      </c>
      <c r="J57">
        <f>IF('ATTRAKDIFF BA_Study_ViSa'!M56=1,3,IF('ATTRAKDIFF BA_Study_ViSa'!M56=2,2,IF('ATTRAKDIFF BA_Study_ViSa'!M56=3,1,IF('ATTRAKDIFF BA_Study_ViSa'!M56=4,0,IF('ATTRAKDIFF BA_Study_ViSa'!M56=5,-1,IF('ATTRAKDIFF BA_Study_ViSa'!M56=6,-2,-3))))))</f>
        <v>1</v>
      </c>
      <c r="K57">
        <f>IF('ATTRAKDIFF BA_Study_ViSa'!N56=1,-3,IF('ATTRAKDIFF BA_Study_ViSa'!N56=2,-2,IF('ATTRAKDIFF BA_Study_ViSa'!N56=3,-1,IF('ATTRAKDIFF BA_Study_ViSa'!N56=4,0,IF('ATTRAKDIFF BA_Study_ViSa'!N56=5,1,IF('ATTRAKDIFF BA_Study_ViSa'!N56=6,2,3))))))</f>
        <v>0</v>
      </c>
      <c r="M57">
        <f>SUM(Umwandlung!B57:K57)/10</f>
        <v>1</v>
      </c>
      <c r="N57">
        <f t="shared" si="4"/>
        <v>1</v>
      </c>
      <c r="O57">
        <f t="shared" si="5"/>
        <v>1</v>
      </c>
      <c r="P57">
        <f t="shared" si="6"/>
        <v>1</v>
      </c>
      <c r="Q57">
        <f t="shared" si="7"/>
        <v>1</v>
      </c>
    </row>
    <row r="58" spans="2:17" x14ac:dyDescent="0.25">
      <c r="B58">
        <f>IF('ATTRAKDIFF BA_Study_ViSa'!E57=1,3,IF('ATTRAKDIFF BA_Study_ViSa'!E57=2,2,IF('ATTRAKDIFF BA_Study_ViSa'!E57=3,1,IF('ATTRAKDIFF BA_Study_ViSa'!E57=4,0,IF('ATTRAKDIFF BA_Study_ViSa'!E57=5,-1,IF('ATTRAKDIFF BA_Study_ViSa'!E57=6,-2,-3))))))</f>
        <v>2</v>
      </c>
      <c r="C58">
        <f>IF('ATTRAKDIFF BA_Study_ViSa'!F57=1,-3,IF('ATTRAKDIFF BA_Study_ViSa'!F57=2,-2,IF('ATTRAKDIFF BA_Study_ViSa'!F57=3,-1,IF('ATTRAKDIFF BA_Study_ViSa'!F57=4,0,IF('ATTRAKDIFF BA_Study_ViSa'!F57=5,1,IF('ATTRAKDIFF BA_Study_ViSa'!F57=6,2,3))))))</f>
        <v>0</v>
      </c>
      <c r="D58">
        <f>IF('ATTRAKDIFF BA_Study_ViSa'!G57=1,3,IF('ATTRAKDIFF BA_Study_ViSa'!G57=2,2,IF('ATTRAKDIFF BA_Study_ViSa'!G57=3,1,IF('ATTRAKDIFF BA_Study_ViSa'!G57=4,0,IF('ATTRAKDIFF BA_Study_ViSa'!G57=5,-1,IF('ATTRAKDIFF BA_Study_ViSa'!G57=6,-2,-3))))))</f>
        <v>2</v>
      </c>
      <c r="E58">
        <f>IF('ATTRAKDIFF BA_Study_ViSa'!H57=1,3,IF('ATTRAKDIFF BA_Study_ViSa'!H57=2,2,IF('ATTRAKDIFF BA_Study_ViSa'!H57=3,1,IF('ATTRAKDIFF BA_Study_ViSa'!H57=4,0,IF('ATTRAKDIFF BA_Study_ViSa'!H57=5,-1,IF('ATTRAKDIFF BA_Study_ViSa'!H57=6,-2,-3))))))</f>
        <v>1</v>
      </c>
      <c r="F58">
        <f>IF('ATTRAKDIFF BA_Study_ViSa'!I57=1,3,IF('ATTRAKDIFF BA_Study_ViSa'!I57=2,2,IF('ATTRAKDIFF BA_Study_ViSa'!I57=3,1,IF('ATTRAKDIFF BA_Study_ViSa'!I57=4,0,IF('ATTRAKDIFF BA_Study_ViSa'!I57=5,-1,IF('ATTRAKDIFF BA_Study_ViSa'!I57=6,-2,-3))))))</f>
        <v>-1</v>
      </c>
      <c r="G58">
        <f>IF('ATTRAKDIFF BA_Study_ViSa'!J57=1,-3,IF('ATTRAKDIFF BA_Study_ViSa'!J57=2,-2,IF('ATTRAKDIFF BA_Study_ViSa'!J57=3,-1,IF('ATTRAKDIFF BA_Study_ViSa'!J57=4,0,IF('ATTRAKDIFF BA_Study_ViSa'!J57=5,1,IF('ATTRAKDIFF BA_Study_ViSa'!J57=6,2,3))))))</f>
        <v>1</v>
      </c>
      <c r="H58">
        <f>IF('ATTRAKDIFF BA_Study_ViSa'!K57=1,-3,IF('ATTRAKDIFF BA_Study_ViSa'!K57=2,-2,IF('ATTRAKDIFF BA_Study_ViSa'!K57=3,-1,IF('ATTRAKDIFF BA_Study_ViSa'!K57=4,0,IF('ATTRAKDIFF BA_Study_ViSa'!K57=5,1,IF('ATTRAKDIFF BA_Study_ViSa'!K57=6,2,3))))))</f>
        <v>1</v>
      </c>
      <c r="I58">
        <f>IF('ATTRAKDIFF BA_Study_ViSa'!L57=1,-3,IF('ATTRAKDIFF BA_Study_ViSa'!L57=2,-2,IF('ATTRAKDIFF BA_Study_ViSa'!L57=3,-1,IF('ATTRAKDIFF BA_Study_ViSa'!L57=4,0,IF('ATTRAKDIFF BA_Study_ViSa'!L57=5,1,IF('ATTRAKDIFF BA_Study_ViSa'!L57=6,2,3))))))</f>
        <v>1</v>
      </c>
      <c r="J58">
        <f>IF('ATTRAKDIFF BA_Study_ViSa'!M57=1,3,IF('ATTRAKDIFF BA_Study_ViSa'!M57=2,2,IF('ATTRAKDIFF BA_Study_ViSa'!M57=3,1,IF('ATTRAKDIFF BA_Study_ViSa'!M57=4,0,IF('ATTRAKDIFF BA_Study_ViSa'!M57=5,-1,IF('ATTRAKDIFF BA_Study_ViSa'!M57=6,-2,-3))))))</f>
        <v>0</v>
      </c>
      <c r="K58">
        <f>IF('ATTRAKDIFF BA_Study_ViSa'!N57=1,-3,IF('ATTRAKDIFF BA_Study_ViSa'!N57=2,-2,IF('ATTRAKDIFF BA_Study_ViSa'!N57=3,-1,IF('ATTRAKDIFF BA_Study_ViSa'!N57=4,0,IF('ATTRAKDIFF BA_Study_ViSa'!N57=5,1,IF('ATTRAKDIFF BA_Study_ViSa'!N57=6,2,3))))))</f>
        <v>1</v>
      </c>
      <c r="M58">
        <f>SUM(Umwandlung!B58:K58)/10</f>
        <v>0.8</v>
      </c>
      <c r="N58">
        <f t="shared" si="4"/>
        <v>1</v>
      </c>
      <c r="O58">
        <f t="shared" si="5"/>
        <v>1</v>
      </c>
      <c r="P58">
        <f t="shared" si="6"/>
        <v>0.33333333333333331</v>
      </c>
      <c r="Q58">
        <f t="shared" si="7"/>
        <v>0.77777777777777779</v>
      </c>
    </row>
    <row r="59" spans="2:17" x14ac:dyDescent="0.25">
      <c r="B59">
        <f>IF('ATTRAKDIFF BA_Study_ViSa'!E58=1,3,IF('ATTRAKDIFF BA_Study_ViSa'!E58=2,2,IF('ATTRAKDIFF BA_Study_ViSa'!E58=3,1,IF('ATTRAKDIFF BA_Study_ViSa'!E58=4,0,IF('ATTRAKDIFF BA_Study_ViSa'!E58=5,-1,IF('ATTRAKDIFF BA_Study_ViSa'!E58=6,-2,-3))))))</f>
        <v>2</v>
      </c>
      <c r="C59">
        <f>IF('ATTRAKDIFF BA_Study_ViSa'!F58=1,-3,IF('ATTRAKDIFF BA_Study_ViSa'!F58=2,-2,IF('ATTRAKDIFF BA_Study_ViSa'!F58=3,-1,IF('ATTRAKDIFF BA_Study_ViSa'!F58=4,0,IF('ATTRAKDIFF BA_Study_ViSa'!F58=5,1,IF('ATTRAKDIFF BA_Study_ViSa'!F58=6,2,3))))))</f>
        <v>0</v>
      </c>
      <c r="D59">
        <f>IF('ATTRAKDIFF BA_Study_ViSa'!G58=1,3,IF('ATTRAKDIFF BA_Study_ViSa'!G58=2,2,IF('ATTRAKDIFF BA_Study_ViSa'!G58=3,1,IF('ATTRAKDIFF BA_Study_ViSa'!G58=4,0,IF('ATTRAKDIFF BA_Study_ViSa'!G58=5,-1,IF('ATTRAKDIFF BA_Study_ViSa'!G58=6,-2,-3))))))</f>
        <v>2</v>
      </c>
      <c r="E59">
        <f>IF('ATTRAKDIFF BA_Study_ViSa'!H58=1,3,IF('ATTRAKDIFF BA_Study_ViSa'!H58=2,2,IF('ATTRAKDIFF BA_Study_ViSa'!H58=3,1,IF('ATTRAKDIFF BA_Study_ViSa'!H58=4,0,IF('ATTRAKDIFF BA_Study_ViSa'!H58=5,-1,IF('ATTRAKDIFF BA_Study_ViSa'!H58=6,-2,-3))))))</f>
        <v>3</v>
      </c>
      <c r="F59">
        <f>IF('ATTRAKDIFF BA_Study_ViSa'!I58=1,3,IF('ATTRAKDIFF BA_Study_ViSa'!I58=2,2,IF('ATTRAKDIFF BA_Study_ViSa'!I58=3,1,IF('ATTRAKDIFF BA_Study_ViSa'!I58=4,0,IF('ATTRAKDIFF BA_Study_ViSa'!I58=5,-1,IF('ATTRAKDIFF BA_Study_ViSa'!I58=6,-2,-3))))))</f>
        <v>-2</v>
      </c>
      <c r="G59">
        <f>IF('ATTRAKDIFF BA_Study_ViSa'!J58=1,-3,IF('ATTRAKDIFF BA_Study_ViSa'!J58=2,-2,IF('ATTRAKDIFF BA_Study_ViSa'!J58=3,-1,IF('ATTRAKDIFF BA_Study_ViSa'!J58=4,0,IF('ATTRAKDIFF BA_Study_ViSa'!J58=5,1,IF('ATTRAKDIFF BA_Study_ViSa'!J58=6,2,3))))))</f>
        <v>2</v>
      </c>
      <c r="H59">
        <f>IF('ATTRAKDIFF BA_Study_ViSa'!K58=1,-3,IF('ATTRAKDIFF BA_Study_ViSa'!K58=2,-2,IF('ATTRAKDIFF BA_Study_ViSa'!K58=3,-1,IF('ATTRAKDIFF BA_Study_ViSa'!K58=4,0,IF('ATTRAKDIFF BA_Study_ViSa'!K58=5,1,IF('ATTRAKDIFF BA_Study_ViSa'!K58=6,2,3))))))</f>
        <v>2</v>
      </c>
      <c r="I59">
        <f>IF('ATTRAKDIFF BA_Study_ViSa'!L58=1,-3,IF('ATTRAKDIFF BA_Study_ViSa'!L58=2,-2,IF('ATTRAKDIFF BA_Study_ViSa'!L58=3,-1,IF('ATTRAKDIFF BA_Study_ViSa'!L58=4,0,IF('ATTRAKDIFF BA_Study_ViSa'!L58=5,1,IF('ATTRAKDIFF BA_Study_ViSa'!L58=6,2,3))))))</f>
        <v>2</v>
      </c>
      <c r="J59">
        <f>IF('ATTRAKDIFF BA_Study_ViSa'!M58=1,3,IF('ATTRAKDIFF BA_Study_ViSa'!M58=2,2,IF('ATTRAKDIFF BA_Study_ViSa'!M58=3,1,IF('ATTRAKDIFF BA_Study_ViSa'!M58=4,0,IF('ATTRAKDIFF BA_Study_ViSa'!M58=5,-1,IF('ATTRAKDIFF BA_Study_ViSa'!M58=6,-2,-3))))))</f>
        <v>2</v>
      </c>
      <c r="K59">
        <f>IF('ATTRAKDIFF BA_Study_ViSa'!N58=1,-3,IF('ATTRAKDIFF BA_Study_ViSa'!N58=2,-2,IF('ATTRAKDIFF BA_Study_ViSa'!N58=3,-1,IF('ATTRAKDIFF BA_Study_ViSa'!N58=4,0,IF('ATTRAKDIFF BA_Study_ViSa'!N58=5,1,IF('ATTRAKDIFF BA_Study_ViSa'!N58=6,2,3))))))</f>
        <v>2</v>
      </c>
      <c r="M59">
        <f>SUM(Umwandlung!B59:K59)/10</f>
        <v>1.5</v>
      </c>
      <c r="N59">
        <f t="shared" si="4"/>
        <v>1</v>
      </c>
      <c r="O59">
        <f t="shared" si="5"/>
        <v>2</v>
      </c>
      <c r="P59">
        <f t="shared" si="6"/>
        <v>1.6666666666666667</v>
      </c>
      <c r="Q59">
        <f t="shared" si="7"/>
        <v>1.5555555555555556</v>
      </c>
    </row>
    <row r="60" spans="2:17" x14ac:dyDescent="0.25">
      <c r="B60">
        <f>IF('ATTRAKDIFF BA_Study_ViSa'!E59=1,3,IF('ATTRAKDIFF BA_Study_ViSa'!E59=2,2,IF('ATTRAKDIFF BA_Study_ViSa'!E59=3,1,IF('ATTRAKDIFF BA_Study_ViSa'!E59=4,0,IF('ATTRAKDIFF BA_Study_ViSa'!E59=5,-1,IF('ATTRAKDIFF BA_Study_ViSa'!E59=6,-2,-3))))))</f>
        <v>2</v>
      </c>
      <c r="C60">
        <f>IF('ATTRAKDIFF BA_Study_ViSa'!F59=1,-3,IF('ATTRAKDIFF BA_Study_ViSa'!F59=2,-2,IF('ATTRAKDIFF BA_Study_ViSa'!F59=3,-1,IF('ATTRAKDIFF BA_Study_ViSa'!F59=4,0,IF('ATTRAKDIFF BA_Study_ViSa'!F59=5,1,IF('ATTRAKDIFF BA_Study_ViSa'!F59=6,2,3))))))</f>
        <v>0</v>
      </c>
      <c r="D60">
        <f>IF('ATTRAKDIFF BA_Study_ViSa'!G59=1,3,IF('ATTRAKDIFF BA_Study_ViSa'!G59=2,2,IF('ATTRAKDIFF BA_Study_ViSa'!G59=3,1,IF('ATTRAKDIFF BA_Study_ViSa'!G59=4,0,IF('ATTRAKDIFF BA_Study_ViSa'!G59=5,-1,IF('ATTRAKDIFF BA_Study_ViSa'!G59=6,-2,-3))))))</f>
        <v>1</v>
      </c>
      <c r="E60">
        <f>IF('ATTRAKDIFF BA_Study_ViSa'!H59=1,3,IF('ATTRAKDIFF BA_Study_ViSa'!H59=2,2,IF('ATTRAKDIFF BA_Study_ViSa'!H59=3,1,IF('ATTRAKDIFF BA_Study_ViSa'!H59=4,0,IF('ATTRAKDIFF BA_Study_ViSa'!H59=5,-1,IF('ATTRAKDIFF BA_Study_ViSa'!H59=6,-2,-3))))))</f>
        <v>1</v>
      </c>
      <c r="F60">
        <f>IF('ATTRAKDIFF BA_Study_ViSa'!I59=1,3,IF('ATTRAKDIFF BA_Study_ViSa'!I59=2,2,IF('ATTRAKDIFF BA_Study_ViSa'!I59=3,1,IF('ATTRAKDIFF BA_Study_ViSa'!I59=4,0,IF('ATTRAKDIFF BA_Study_ViSa'!I59=5,-1,IF('ATTRAKDIFF BA_Study_ViSa'!I59=6,-2,-3))))))</f>
        <v>-2</v>
      </c>
      <c r="G60">
        <f>IF('ATTRAKDIFF BA_Study_ViSa'!J59=1,-3,IF('ATTRAKDIFF BA_Study_ViSa'!J59=2,-2,IF('ATTRAKDIFF BA_Study_ViSa'!J59=3,-1,IF('ATTRAKDIFF BA_Study_ViSa'!J59=4,0,IF('ATTRAKDIFF BA_Study_ViSa'!J59=5,1,IF('ATTRAKDIFF BA_Study_ViSa'!J59=6,2,3))))))</f>
        <v>2</v>
      </c>
      <c r="H60">
        <f>IF('ATTRAKDIFF BA_Study_ViSa'!K59=1,-3,IF('ATTRAKDIFF BA_Study_ViSa'!K59=2,-2,IF('ATTRAKDIFF BA_Study_ViSa'!K59=3,-1,IF('ATTRAKDIFF BA_Study_ViSa'!K59=4,0,IF('ATTRAKDIFF BA_Study_ViSa'!K59=5,1,IF('ATTRAKDIFF BA_Study_ViSa'!K59=6,2,3))))))</f>
        <v>-1</v>
      </c>
      <c r="I60">
        <f>IF('ATTRAKDIFF BA_Study_ViSa'!L59=1,-3,IF('ATTRAKDIFF BA_Study_ViSa'!L59=2,-2,IF('ATTRAKDIFF BA_Study_ViSa'!L59=3,-1,IF('ATTRAKDIFF BA_Study_ViSa'!L59=4,0,IF('ATTRAKDIFF BA_Study_ViSa'!L59=5,1,IF('ATTRAKDIFF BA_Study_ViSa'!L59=6,2,3))))))</f>
        <v>1</v>
      </c>
      <c r="J60">
        <f>IF('ATTRAKDIFF BA_Study_ViSa'!M59=1,3,IF('ATTRAKDIFF BA_Study_ViSa'!M59=2,2,IF('ATTRAKDIFF BA_Study_ViSa'!M59=3,1,IF('ATTRAKDIFF BA_Study_ViSa'!M59=4,0,IF('ATTRAKDIFF BA_Study_ViSa'!M59=5,-1,IF('ATTRAKDIFF BA_Study_ViSa'!M59=6,-2,-3))))))</f>
        <v>0</v>
      </c>
      <c r="K60">
        <f>IF('ATTRAKDIFF BA_Study_ViSa'!N59=1,-3,IF('ATTRAKDIFF BA_Study_ViSa'!N59=2,-2,IF('ATTRAKDIFF BA_Study_ViSa'!N59=3,-1,IF('ATTRAKDIFF BA_Study_ViSa'!N59=4,0,IF('ATTRAKDIFF BA_Study_ViSa'!N59=5,1,IF('ATTRAKDIFF BA_Study_ViSa'!N59=6,2,3))))))</f>
        <v>1</v>
      </c>
      <c r="M60">
        <f>SUM(Umwandlung!B60:K60)/10</f>
        <v>0.5</v>
      </c>
      <c r="N60">
        <f t="shared" si="4"/>
        <v>0.5</v>
      </c>
      <c r="O60">
        <f t="shared" si="5"/>
        <v>0.66666666666666663</v>
      </c>
      <c r="P60">
        <f t="shared" si="6"/>
        <v>0.33333333333333331</v>
      </c>
      <c r="Q60">
        <f t="shared" si="7"/>
        <v>0.49999999999999994</v>
      </c>
    </row>
    <row r="61" spans="2:17" x14ac:dyDescent="0.25">
      <c r="B61">
        <f>IF('ATTRAKDIFF BA_Study_ViSa'!E60=1,3,IF('ATTRAKDIFF BA_Study_ViSa'!E60=2,2,IF('ATTRAKDIFF BA_Study_ViSa'!E60=3,1,IF('ATTRAKDIFF BA_Study_ViSa'!E60=4,0,IF('ATTRAKDIFF BA_Study_ViSa'!E60=5,-1,IF('ATTRAKDIFF BA_Study_ViSa'!E60=6,-2,-3))))))</f>
        <v>2</v>
      </c>
      <c r="C61">
        <f>IF('ATTRAKDIFF BA_Study_ViSa'!F60=1,-3,IF('ATTRAKDIFF BA_Study_ViSa'!F60=2,-2,IF('ATTRAKDIFF BA_Study_ViSa'!F60=3,-1,IF('ATTRAKDIFF BA_Study_ViSa'!F60=4,0,IF('ATTRAKDIFF BA_Study_ViSa'!F60=5,1,IF('ATTRAKDIFF BA_Study_ViSa'!F60=6,2,3))))))</f>
        <v>1</v>
      </c>
      <c r="D61">
        <f>IF('ATTRAKDIFF BA_Study_ViSa'!G60=1,3,IF('ATTRAKDIFF BA_Study_ViSa'!G60=2,2,IF('ATTRAKDIFF BA_Study_ViSa'!G60=3,1,IF('ATTRAKDIFF BA_Study_ViSa'!G60=4,0,IF('ATTRAKDIFF BA_Study_ViSa'!G60=5,-1,IF('ATTRAKDIFF BA_Study_ViSa'!G60=6,-2,-3))))))</f>
        <v>2</v>
      </c>
      <c r="E61">
        <f>IF('ATTRAKDIFF BA_Study_ViSa'!H60=1,3,IF('ATTRAKDIFF BA_Study_ViSa'!H60=2,2,IF('ATTRAKDIFF BA_Study_ViSa'!H60=3,1,IF('ATTRAKDIFF BA_Study_ViSa'!H60=4,0,IF('ATTRAKDIFF BA_Study_ViSa'!H60=5,-1,IF('ATTRAKDIFF BA_Study_ViSa'!H60=6,-2,-3))))))</f>
        <v>2</v>
      </c>
      <c r="F61">
        <f>IF('ATTRAKDIFF BA_Study_ViSa'!I60=1,3,IF('ATTRAKDIFF BA_Study_ViSa'!I60=2,2,IF('ATTRAKDIFF BA_Study_ViSa'!I60=3,1,IF('ATTRAKDIFF BA_Study_ViSa'!I60=4,0,IF('ATTRAKDIFF BA_Study_ViSa'!I60=5,-1,IF('ATTRAKDIFF BA_Study_ViSa'!I60=6,-2,-3))))))</f>
        <v>1</v>
      </c>
      <c r="G61">
        <f>IF('ATTRAKDIFF BA_Study_ViSa'!J60=1,-3,IF('ATTRAKDIFF BA_Study_ViSa'!J60=2,-2,IF('ATTRAKDIFF BA_Study_ViSa'!J60=3,-1,IF('ATTRAKDIFF BA_Study_ViSa'!J60=4,0,IF('ATTRAKDIFF BA_Study_ViSa'!J60=5,1,IF('ATTRAKDIFF BA_Study_ViSa'!J60=6,2,3))))))</f>
        <v>1</v>
      </c>
      <c r="H61">
        <f>IF('ATTRAKDIFF BA_Study_ViSa'!K60=1,-3,IF('ATTRAKDIFF BA_Study_ViSa'!K60=2,-2,IF('ATTRAKDIFF BA_Study_ViSa'!K60=3,-1,IF('ATTRAKDIFF BA_Study_ViSa'!K60=4,0,IF('ATTRAKDIFF BA_Study_ViSa'!K60=5,1,IF('ATTRAKDIFF BA_Study_ViSa'!K60=6,2,3))))))</f>
        <v>0</v>
      </c>
      <c r="I61">
        <f>IF('ATTRAKDIFF BA_Study_ViSa'!L60=1,-3,IF('ATTRAKDIFF BA_Study_ViSa'!L60=2,-2,IF('ATTRAKDIFF BA_Study_ViSa'!L60=3,-1,IF('ATTRAKDIFF BA_Study_ViSa'!L60=4,0,IF('ATTRAKDIFF BA_Study_ViSa'!L60=5,1,IF('ATTRAKDIFF BA_Study_ViSa'!L60=6,2,3))))))</f>
        <v>1</v>
      </c>
      <c r="J61">
        <f>IF('ATTRAKDIFF BA_Study_ViSa'!M60=1,3,IF('ATTRAKDIFF BA_Study_ViSa'!M60=2,2,IF('ATTRAKDIFF BA_Study_ViSa'!M60=3,1,IF('ATTRAKDIFF BA_Study_ViSa'!M60=4,0,IF('ATTRAKDIFF BA_Study_ViSa'!M60=5,-1,IF('ATTRAKDIFF BA_Study_ViSa'!M60=6,-2,-3))))))</f>
        <v>1</v>
      </c>
      <c r="K61">
        <f>IF('ATTRAKDIFF BA_Study_ViSa'!N60=1,-3,IF('ATTRAKDIFF BA_Study_ViSa'!N60=2,-2,IF('ATTRAKDIFF BA_Study_ViSa'!N60=3,-1,IF('ATTRAKDIFF BA_Study_ViSa'!N60=4,0,IF('ATTRAKDIFF BA_Study_ViSa'!N60=5,1,IF('ATTRAKDIFF BA_Study_ViSa'!N60=6,2,3))))))</f>
        <v>2</v>
      </c>
      <c r="M61">
        <f>SUM(Umwandlung!B61:K61)/10</f>
        <v>1.3</v>
      </c>
      <c r="N61">
        <f t="shared" si="4"/>
        <v>1.75</v>
      </c>
      <c r="O61">
        <f t="shared" si="5"/>
        <v>0.66666666666666663</v>
      </c>
      <c r="P61">
        <f t="shared" si="6"/>
        <v>1.3333333333333333</v>
      </c>
      <c r="Q61">
        <f t="shared" si="7"/>
        <v>1.25</v>
      </c>
    </row>
    <row r="62" spans="2:17" x14ac:dyDescent="0.25">
      <c r="B62">
        <f>IF('ATTRAKDIFF BA_Study_ViSa'!E61=1,3,IF('ATTRAKDIFF BA_Study_ViSa'!E61=2,2,IF('ATTRAKDIFF BA_Study_ViSa'!E61=3,1,IF('ATTRAKDIFF BA_Study_ViSa'!E61=4,0,IF('ATTRAKDIFF BA_Study_ViSa'!E61=5,-1,IF('ATTRAKDIFF BA_Study_ViSa'!E61=6,-2,-3))))))</f>
        <v>2</v>
      </c>
      <c r="C62">
        <f>IF('ATTRAKDIFF BA_Study_ViSa'!F61=1,-3,IF('ATTRAKDIFF BA_Study_ViSa'!F61=2,-2,IF('ATTRAKDIFF BA_Study_ViSa'!F61=3,-1,IF('ATTRAKDIFF BA_Study_ViSa'!F61=4,0,IF('ATTRAKDIFF BA_Study_ViSa'!F61=5,1,IF('ATTRAKDIFF BA_Study_ViSa'!F61=6,2,3))))))</f>
        <v>1</v>
      </c>
      <c r="D62">
        <f>IF('ATTRAKDIFF BA_Study_ViSa'!G61=1,3,IF('ATTRAKDIFF BA_Study_ViSa'!G61=2,2,IF('ATTRAKDIFF BA_Study_ViSa'!G61=3,1,IF('ATTRAKDIFF BA_Study_ViSa'!G61=4,0,IF('ATTRAKDIFF BA_Study_ViSa'!G61=5,-1,IF('ATTRAKDIFF BA_Study_ViSa'!G61=6,-2,-3))))))</f>
        <v>1</v>
      </c>
      <c r="E62">
        <f>IF('ATTRAKDIFF BA_Study_ViSa'!H61=1,3,IF('ATTRAKDIFF BA_Study_ViSa'!H61=2,2,IF('ATTRAKDIFF BA_Study_ViSa'!H61=3,1,IF('ATTRAKDIFF BA_Study_ViSa'!H61=4,0,IF('ATTRAKDIFF BA_Study_ViSa'!H61=5,-1,IF('ATTRAKDIFF BA_Study_ViSa'!H61=6,-2,-3))))))</f>
        <v>1</v>
      </c>
      <c r="F62">
        <f>IF('ATTRAKDIFF BA_Study_ViSa'!I61=1,3,IF('ATTRAKDIFF BA_Study_ViSa'!I61=2,2,IF('ATTRAKDIFF BA_Study_ViSa'!I61=3,1,IF('ATTRAKDIFF BA_Study_ViSa'!I61=4,0,IF('ATTRAKDIFF BA_Study_ViSa'!I61=5,-1,IF('ATTRAKDIFF BA_Study_ViSa'!I61=6,-2,-3))))))</f>
        <v>1</v>
      </c>
      <c r="G62">
        <f>IF('ATTRAKDIFF BA_Study_ViSa'!J61=1,-3,IF('ATTRAKDIFF BA_Study_ViSa'!J61=2,-2,IF('ATTRAKDIFF BA_Study_ViSa'!J61=3,-1,IF('ATTRAKDIFF BA_Study_ViSa'!J61=4,0,IF('ATTRAKDIFF BA_Study_ViSa'!J61=5,1,IF('ATTRAKDIFF BA_Study_ViSa'!J61=6,2,3))))))</f>
        <v>1</v>
      </c>
      <c r="H62">
        <f>IF('ATTRAKDIFF BA_Study_ViSa'!K61=1,-3,IF('ATTRAKDIFF BA_Study_ViSa'!K61=2,-2,IF('ATTRAKDIFF BA_Study_ViSa'!K61=3,-1,IF('ATTRAKDIFF BA_Study_ViSa'!K61=4,0,IF('ATTRAKDIFF BA_Study_ViSa'!K61=5,1,IF('ATTRAKDIFF BA_Study_ViSa'!K61=6,2,3))))))</f>
        <v>0</v>
      </c>
      <c r="I62">
        <f>IF('ATTRAKDIFF BA_Study_ViSa'!L61=1,-3,IF('ATTRAKDIFF BA_Study_ViSa'!L61=2,-2,IF('ATTRAKDIFF BA_Study_ViSa'!L61=3,-1,IF('ATTRAKDIFF BA_Study_ViSa'!L61=4,0,IF('ATTRAKDIFF BA_Study_ViSa'!L61=5,1,IF('ATTRAKDIFF BA_Study_ViSa'!L61=6,2,3))))))</f>
        <v>1</v>
      </c>
      <c r="J62">
        <f>IF('ATTRAKDIFF BA_Study_ViSa'!M61=1,3,IF('ATTRAKDIFF BA_Study_ViSa'!M61=2,2,IF('ATTRAKDIFF BA_Study_ViSa'!M61=3,1,IF('ATTRAKDIFF BA_Study_ViSa'!M61=4,0,IF('ATTRAKDIFF BA_Study_ViSa'!M61=5,-1,IF('ATTRAKDIFF BA_Study_ViSa'!M61=6,-2,-3))))))</f>
        <v>1</v>
      </c>
      <c r="K62">
        <f>IF('ATTRAKDIFF BA_Study_ViSa'!N61=1,-3,IF('ATTRAKDIFF BA_Study_ViSa'!N61=2,-2,IF('ATTRAKDIFF BA_Study_ViSa'!N61=3,-1,IF('ATTRAKDIFF BA_Study_ViSa'!N61=4,0,IF('ATTRAKDIFF BA_Study_ViSa'!N61=5,1,IF('ATTRAKDIFF BA_Study_ViSa'!N61=6,2,3))))))</f>
        <v>1</v>
      </c>
      <c r="M62">
        <f>SUM(Umwandlung!B62:K62)/10</f>
        <v>1</v>
      </c>
      <c r="N62">
        <f t="shared" si="4"/>
        <v>1.25</v>
      </c>
      <c r="O62">
        <f t="shared" si="5"/>
        <v>0.66666666666666663</v>
      </c>
      <c r="P62">
        <f t="shared" si="6"/>
        <v>1</v>
      </c>
      <c r="Q62">
        <f t="shared" si="7"/>
        <v>0.97222222222222221</v>
      </c>
    </row>
    <row r="63" spans="2:17" x14ac:dyDescent="0.25">
      <c r="B63">
        <f>IF('ATTRAKDIFF BA_Study_ViSa'!E62=1,3,IF('ATTRAKDIFF BA_Study_ViSa'!E62=2,2,IF('ATTRAKDIFF BA_Study_ViSa'!E62=3,1,IF('ATTRAKDIFF BA_Study_ViSa'!E62=4,0,IF('ATTRAKDIFF BA_Study_ViSa'!E62=5,-1,IF('ATTRAKDIFF BA_Study_ViSa'!E62=6,-2,-3))))))</f>
        <v>0</v>
      </c>
      <c r="C63">
        <f>IF('ATTRAKDIFF BA_Study_ViSa'!F62=1,-3,IF('ATTRAKDIFF BA_Study_ViSa'!F62=2,-2,IF('ATTRAKDIFF BA_Study_ViSa'!F62=3,-1,IF('ATTRAKDIFF BA_Study_ViSa'!F62=4,0,IF('ATTRAKDIFF BA_Study_ViSa'!F62=5,1,IF('ATTRAKDIFF BA_Study_ViSa'!F62=6,2,3))))))</f>
        <v>0</v>
      </c>
      <c r="D63">
        <f>IF('ATTRAKDIFF BA_Study_ViSa'!G62=1,3,IF('ATTRAKDIFF BA_Study_ViSa'!G62=2,2,IF('ATTRAKDIFF BA_Study_ViSa'!G62=3,1,IF('ATTRAKDIFF BA_Study_ViSa'!G62=4,0,IF('ATTRAKDIFF BA_Study_ViSa'!G62=5,-1,IF('ATTRAKDIFF BA_Study_ViSa'!G62=6,-2,-3))))))</f>
        <v>1</v>
      </c>
      <c r="E63">
        <f>IF('ATTRAKDIFF BA_Study_ViSa'!H62=1,3,IF('ATTRAKDIFF BA_Study_ViSa'!H62=2,2,IF('ATTRAKDIFF BA_Study_ViSa'!H62=3,1,IF('ATTRAKDIFF BA_Study_ViSa'!H62=4,0,IF('ATTRAKDIFF BA_Study_ViSa'!H62=5,-1,IF('ATTRAKDIFF BA_Study_ViSa'!H62=6,-2,-3))))))</f>
        <v>0</v>
      </c>
      <c r="F63">
        <f>IF('ATTRAKDIFF BA_Study_ViSa'!I62=1,3,IF('ATTRAKDIFF BA_Study_ViSa'!I62=2,2,IF('ATTRAKDIFF BA_Study_ViSa'!I62=3,1,IF('ATTRAKDIFF BA_Study_ViSa'!I62=4,0,IF('ATTRAKDIFF BA_Study_ViSa'!I62=5,-1,IF('ATTRAKDIFF BA_Study_ViSa'!I62=6,-2,-3))))))</f>
        <v>0</v>
      </c>
      <c r="G63">
        <f>IF('ATTRAKDIFF BA_Study_ViSa'!J62=1,-3,IF('ATTRAKDIFF BA_Study_ViSa'!J62=2,-2,IF('ATTRAKDIFF BA_Study_ViSa'!J62=3,-1,IF('ATTRAKDIFF BA_Study_ViSa'!J62=4,0,IF('ATTRAKDIFF BA_Study_ViSa'!J62=5,1,IF('ATTRAKDIFF BA_Study_ViSa'!J62=6,2,3))))))</f>
        <v>2</v>
      </c>
      <c r="H63">
        <f>IF('ATTRAKDIFF BA_Study_ViSa'!K62=1,-3,IF('ATTRAKDIFF BA_Study_ViSa'!K62=2,-2,IF('ATTRAKDIFF BA_Study_ViSa'!K62=3,-1,IF('ATTRAKDIFF BA_Study_ViSa'!K62=4,0,IF('ATTRAKDIFF BA_Study_ViSa'!K62=5,1,IF('ATTRAKDIFF BA_Study_ViSa'!K62=6,2,3))))))</f>
        <v>1</v>
      </c>
      <c r="I63">
        <f>IF('ATTRAKDIFF BA_Study_ViSa'!L62=1,-3,IF('ATTRAKDIFF BA_Study_ViSa'!L62=2,-2,IF('ATTRAKDIFF BA_Study_ViSa'!L62=3,-1,IF('ATTRAKDIFF BA_Study_ViSa'!L62=4,0,IF('ATTRAKDIFF BA_Study_ViSa'!L62=5,1,IF('ATTRAKDIFF BA_Study_ViSa'!L62=6,2,3))))))</f>
        <v>1</v>
      </c>
      <c r="J63">
        <f>IF('ATTRAKDIFF BA_Study_ViSa'!M62=1,3,IF('ATTRAKDIFF BA_Study_ViSa'!M62=2,2,IF('ATTRAKDIFF BA_Study_ViSa'!M62=3,1,IF('ATTRAKDIFF BA_Study_ViSa'!M62=4,0,IF('ATTRAKDIFF BA_Study_ViSa'!M62=5,-1,IF('ATTRAKDIFF BA_Study_ViSa'!M62=6,-2,-3))))))</f>
        <v>1</v>
      </c>
      <c r="K63">
        <f>IF('ATTRAKDIFF BA_Study_ViSa'!N62=1,-3,IF('ATTRAKDIFF BA_Study_ViSa'!N62=2,-2,IF('ATTRAKDIFF BA_Study_ViSa'!N62=3,-1,IF('ATTRAKDIFF BA_Study_ViSa'!N62=4,0,IF('ATTRAKDIFF BA_Study_ViSa'!N62=5,1,IF('ATTRAKDIFF BA_Study_ViSa'!N62=6,2,3))))))</f>
        <v>2</v>
      </c>
      <c r="M63">
        <f>SUM(Umwandlung!B63:K63)/10</f>
        <v>0.8</v>
      </c>
      <c r="N63">
        <f t="shared" si="4"/>
        <v>0.75</v>
      </c>
      <c r="O63">
        <f t="shared" si="5"/>
        <v>1.3333333333333333</v>
      </c>
      <c r="P63">
        <f t="shared" si="6"/>
        <v>0.33333333333333331</v>
      </c>
      <c r="Q63">
        <f t="shared" si="7"/>
        <v>0.80555555555555547</v>
      </c>
    </row>
    <row r="64" spans="2:17" x14ac:dyDescent="0.25">
      <c r="B64">
        <f>IF('ATTRAKDIFF BA_Study_ViSa'!E63=1,3,IF('ATTRAKDIFF BA_Study_ViSa'!E63=2,2,IF('ATTRAKDIFF BA_Study_ViSa'!E63=3,1,IF('ATTRAKDIFF BA_Study_ViSa'!E63=4,0,IF('ATTRAKDIFF BA_Study_ViSa'!E63=5,-1,IF('ATTRAKDIFF BA_Study_ViSa'!E63=6,-2,-3))))))</f>
        <v>2</v>
      </c>
      <c r="C64">
        <f>IF('ATTRAKDIFF BA_Study_ViSa'!F63=1,-3,IF('ATTRAKDIFF BA_Study_ViSa'!F63=2,-2,IF('ATTRAKDIFF BA_Study_ViSa'!F63=3,-1,IF('ATTRAKDIFF BA_Study_ViSa'!F63=4,0,IF('ATTRAKDIFF BA_Study_ViSa'!F63=5,1,IF('ATTRAKDIFF BA_Study_ViSa'!F63=6,2,3))))))</f>
        <v>1</v>
      </c>
      <c r="D64">
        <f>IF('ATTRAKDIFF BA_Study_ViSa'!G63=1,3,IF('ATTRAKDIFF BA_Study_ViSa'!G63=2,2,IF('ATTRAKDIFF BA_Study_ViSa'!G63=3,1,IF('ATTRAKDIFF BA_Study_ViSa'!G63=4,0,IF('ATTRAKDIFF BA_Study_ViSa'!G63=5,-1,IF('ATTRAKDIFF BA_Study_ViSa'!G63=6,-2,-3))))))</f>
        <v>1</v>
      </c>
      <c r="E64">
        <f>IF('ATTRAKDIFF BA_Study_ViSa'!H63=1,3,IF('ATTRAKDIFF BA_Study_ViSa'!H63=2,2,IF('ATTRAKDIFF BA_Study_ViSa'!H63=3,1,IF('ATTRAKDIFF BA_Study_ViSa'!H63=4,0,IF('ATTRAKDIFF BA_Study_ViSa'!H63=5,-1,IF('ATTRAKDIFF BA_Study_ViSa'!H63=6,-2,-3))))))</f>
        <v>1</v>
      </c>
      <c r="F64">
        <f>IF('ATTRAKDIFF BA_Study_ViSa'!I63=1,3,IF('ATTRAKDIFF BA_Study_ViSa'!I63=2,2,IF('ATTRAKDIFF BA_Study_ViSa'!I63=3,1,IF('ATTRAKDIFF BA_Study_ViSa'!I63=4,0,IF('ATTRAKDIFF BA_Study_ViSa'!I63=5,-1,IF('ATTRAKDIFF BA_Study_ViSa'!I63=6,-2,-3))))))</f>
        <v>-1</v>
      </c>
      <c r="G64">
        <f>IF('ATTRAKDIFF BA_Study_ViSa'!J63=1,-3,IF('ATTRAKDIFF BA_Study_ViSa'!J63=2,-2,IF('ATTRAKDIFF BA_Study_ViSa'!J63=3,-1,IF('ATTRAKDIFF BA_Study_ViSa'!J63=4,0,IF('ATTRAKDIFF BA_Study_ViSa'!J63=5,1,IF('ATTRAKDIFF BA_Study_ViSa'!J63=6,2,3))))))</f>
        <v>1</v>
      </c>
      <c r="H64">
        <f>IF('ATTRAKDIFF BA_Study_ViSa'!K63=1,-3,IF('ATTRAKDIFF BA_Study_ViSa'!K63=2,-2,IF('ATTRAKDIFF BA_Study_ViSa'!K63=3,-1,IF('ATTRAKDIFF BA_Study_ViSa'!K63=4,0,IF('ATTRAKDIFF BA_Study_ViSa'!K63=5,1,IF('ATTRAKDIFF BA_Study_ViSa'!K63=6,2,3))))))</f>
        <v>1</v>
      </c>
      <c r="I64">
        <f>IF('ATTRAKDIFF BA_Study_ViSa'!L63=1,-3,IF('ATTRAKDIFF BA_Study_ViSa'!L63=2,-2,IF('ATTRAKDIFF BA_Study_ViSa'!L63=3,-1,IF('ATTRAKDIFF BA_Study_ViSa'!L63=4,0,IF('ATTRAKDIFF BA_Study_ViSa'!L63=5,1,IF('ATTRAKDIFF BA_Study_ViSa'!L63=6,2,3))))))</f>
        <v>1</v>
      </c>
      <c r="J64">
        <f>IF('ATTRAKDIFF BA_Study_ViSa'!M63=1,3,IF('ATTRAKDIFF BA_Study_ViSa'!M63=2,2,IF('ATTRAKDIFF BA_Study_ViSa'!M63=3,1,IF('ATTRAKDIFF BA_Study_ViSa'!M63=4,0,IF('ATTRAKDIFF BA_Study_ViSa'!M63=5,-1,IF('ATTRAKDIFF BA_Study_ViSa'!M63=6,-2,-3))))))</f>
        <v>1</v>
      </c>
      <c r="K64">
        <f>IF('ATTRAKDIFF BA_Study_ViSa'!N63=1,-3,IF('ATTRAKDIFF BA_Study_ViSa'!N63=2,-2,IF('ATTRAKDIFF BA_Study_ViSa'!N63=3,-1,IF('ATTRAKDIFF BA_Study_ViSa'!N63=4,0,IF('ATTRAKDIFF BA_Study_ViSa'!N63=5,1,IF('ATTRAKDIFF BA_Study_ViSa'!N63=6,2,3))))))</f>
        <v>2</v>
      </c>
      <c r="M64">
        <f>SUM(Umwandlung!B64:K64)/10</f>
        <v>1</v>
      </c>
      <c r="N64">
        <f t="shared" si="4"/>
        <v>1</v>
      </c>
      <c r="O64">
        <f t="shared" si="5"/>
        <v>1</v>
      </c>
      <c r="P64">
        <f t="shared" si="6"/>
        <v>1</v>
      </c>
      <c r="Q64">
        <f t="shared" si="7"/>
        <v>1</v>
      </c>
    </row>
    <row r="65" spans="2:17" x14ac:dyDescent="0.25">
      <c r="B65">
        <f>IF('ATTRAKDIFF BA_Study_ViSa'!E64=1,3,IF('ATTRAKDIFF BA_Study_ViSa'!E64=2,2,IF('ATTRAKDIFF BA_Study_ViSa'!E64=3,1,IF('ATTRAKDIFF BA_Study_ViSa'!E64=4,0,IF('ATTRAKDIFF BA_Study_ViSa'!E64=5,-1,IF('ATTRAKDIFF BA_Study_ViSa'!E64=6,-2,-3))))))</f>
        <v>2</v>
      </c>
      <c r="C65">
        <f>IF('ATTRAKDIFF BA_Study_ViSa'!F64=1,-3,IF('ATTRAKDIFF BA_Study_ViSa'!F64=2,-2,IF('ATTRAKDIFF BA_Study_ViSa'!F64=3,-1,IF('ATTRAKDIFF BA_Study_ViSa'!F64=4,0,IF('ATTRAKDIFF BA_Study_ViSa'!F64=5,1,IF('ATTRAKDIFF BA_Study_ViSa'!F64=6,2,3))))))</f>
        <v>0</v>
      </c>
      <c r="D65">
        <f>IF('ATTRAKDIFF BA_Study_ViSa'!G64=1,3,IF('ATTRAKDIFF BA_Study_ViSa'!G64=2,2,IF('ATTRAKDIFF BA_Study_ViSa'!G64=3,1,IF('ATTRAKDIFF BA_Study_ViSa'!G64=4,0,IF('ATTRAKDIFF BA_Study_ViSa'!G64=5,-1,IF('ATTRAKDIFF BA_Study_ViSa'!G64=6,-2,-3))))))</f>
        <v>2</v>
      </c>
      <c r="E65">
        <f>IF('ATTRAKDIFF BA_Study_ViSa'!H64=1,3,IF('ATTRAKDIFF BA_Study_ViSa'!H64=2,2,IF('ATTRAKDIFF BA_Study_ViSa'!H64=3,1,IF('ATTRAKDIFF BA_Study_ViSa'!H64=4,0,IF('ATTRAKDIFF BA_Study_ViSa'!H64=5,-1,IF('ATTRAKDIFF BA_Study_ViSa'!H64=6,-2,-3))))))</f>
        <v>2</v>
      </c>
      <c r="F65">
        <f>IF('ATTRAKDIFF BA_Study_ViSa'!I64=1,3,IF('ATTRAKDIFF BA_Study_ViSa'!I64=2,2,IF('ATTRAKDIFF BA_Study_ViSa'!I64=3,1,IF('ATTRAKDIFF BA_Study_ViSa'!I64=4,0,IF('ATTRAKDIFF BA_Study_ViSa'!I64=5,-1,IF('ATTRAKDIFF BA_Study_ViSa'!I64=6,-2,-3))))))</f>
        <v>1</v>
      </c>
      <c r="G65">
        <f>IF('ATTRAKDIFF BA_Study_ViSa'!J64=1,-3,IF('ATTRAKDIFF BA_Study_ViSa'!J64=2,-2,IF('ATTRAKDIFF BA_Study_ViSa'!J64=3,-1,IF('ATTRAKDIFF BA_Study_ViSa'!J64=4,0,IF('ATTRAKDIFF BA_Study_ViSa'!J64=5,1,IF('ATTRAKDIFF BA_Study_ViSa'!J64=6,2,3))))))</f>
        <v>2</v>
      </c>
      <c r="H65">
        <f>IF('ATTRAKDIFF BA_Study_ViSa'!K64=1,-3,IF('ATTRAKDIFF BA_Study_ViSa'!K64=2,-2,IF('ATTRAKDIFF BA_Study_ViSa'!K64=3,-1,IF('ATTRAKDIFF BA_Study_ViSa'!K64=4,0,IF('ATTRAKDIFF BA_Study_ViSa'!K64=5,1,IF('ATTRAKDIFF BA_Study_ViSa'!K64=6,2,3))))))</f>
        <v>-1</v>
      </c>
      <c r="I65">
        <f>IF('ATTRAKDIFF BA_Study_ViSa'!L64=1,-3,IF('ATTRAKDIFF BA_Study_ViSa'!L64=2,-2,IF('ATTRAKDIFF BA_Study_ViSa'!L64=3,-1,IF('ATTRAKDIFF BA_Study_ViSa'!L64=4,0,IF('ATTRAKDIFF BA_Study_ViSa'!L64=5,1,IF('ATTRAKDIFF BA_Study_ViSa'!L64=6,2,3))))))</f>
        <v>1</v>
      </c>
      <c r="J65">
        <f>IF('ATTRAKDIFF BA_Study_ViSa'!M64=1,3,IF('ATTRAKDIFF BA_Study_ViSa'!M64=2,2,IF('ATTRAKDIFF BA_Study_ViSa'!M64=3,1,IF('ATTRAKDIFF BA_Study_ViSa'!M64=4,0,IF('ATTRAKDIFF BA_Study_ViSa'!M64=5,-1,IF('ATTRAKDIFF BA_Study_ViSa'!M64=6,-2,-3))))))</f>
        <v>2</v>
      </c>
      <c r="K65">
        <f>IF('ATTRAKDIFF BA_Study_ViSa'!N64=1,-3,IF('ATTRAKDIFF BA_Study_ViSa'!N64=2,-2,IF('ATTRAKDIFF BA_Study_ViSa'!N64=3,-1,IF('ATTRAKDIFF BA_Study_ViSa'!N64=4,0,IF('ATTRAKDIFF BA_Study_ViSa'!N64=5,1,IF('ATTRAKDIFF BA_Study_ViSa'!N64=6,2,3))))))</f>
        <v>2</v>
      </c>
      <c r="M65">
        <f>SUM(Umwandlung!B65:K65)/10</f>
        <v>1.3</v>
      </c>
      <c r="N65">
        <f t="shared" si="4"/>
        <v>1.75</v>
      </c>
      <c r="O65">
        <f t="shared" si="5"/>
        <v>0.66666666666666663</v>
      </c>
      <c r="P65">
        <f t="shared" si="6"/>
        <v>1.3333333333333333</v>
      </c>
      <c r="Q65">
        <f t="shared" si="7"/>
        <v>1.25</v>
      </c>
    </row>
    <row r="66" spans="2:17" x14ac:dyDescent="0.25">
      <c r="B66">
        <f>IF('ATTRAKDIFF BA_Study_ViSa'!E65=1,3,IF('ATTRAKDIFF BA_Study_ViSa'!E65=2,2,IF('ATTRAKDIFF BA_Study_ViSa'!E65=3,1,IF('ATTRAKDIFF BA_Study_ViSa'!E65=4,0,IF('ATTRAKDIFF BA_Study_ViSa'!E65=5,-1,IF('ATTRAKDIFF BA_Study_ViSa'!E65=6,-2,-3))))))</f>
        <v>2</v>
      </c>
      <c r="C66">
        <f>IF('ATTRAKDIFF BA_Study_ViSa'!F65=1,-3,IF('ATTRAKDIFF BA_Study_ViSa'!F65=2,-2,IF('ATTRAKDIFF BA_Study_ViSa'!F65=3,-1,IF('ATTRAKDIFF BA_Study_ViSa'!F65=4,0,IF('ATTRAKDIFF BA_Study_ViSa'!F65=5,1,IF('ATTRAKDIFF BA_Study_ViSa'!F65=6,2,3))))))</f>
        <v>0</v>
      </c>
      <c r="D66">
        <f>IF('ATTRAKDIFF BA_Study_ViSa'!G65=1,3,IF('ATTRAKDIFF BA_Study_ViSa'!G65=2,2,IF('ATTRAKDIFF BA_Study_ViSa'!G65=3,1,IF('ATTRAKDIFF BA_Study_ViSa'!G65=4,0,IF('ATTRAKDIFF BA_Study_ViSa'!G65=5,-1,IF('ATTRAKDIFF BA_Study_ViSa'!G65=6,-2,-3))))))</f>
        <v>1</v>
      </c>
      <c r="E66">
        <f>IF('ATTRAKDIFF BA_Study_ViSa'!H65=1,3,IF('ATTRAKDIFF BA_Study_ViSa'!H65=2,2,IF('ATTRAKDIFF BA_Study_ViSa'!H65=3,1,IF('ATTRAKDIFF BA_Study_ViSa'!H65=4,0,IF('ATTRAKDIFF BA_Study_ViSa'!H65=5,-1,IF('ATTRAKDIFF BA_Study_ViSa'!H65=6,-2,-3))))))</f>
        <v>1</v>
      </c>
      <c r="F66">
        <f>IF('ATTRAKDIFF BA_Study_ViSa'!I65=1,3,IF('ATTRAKDIFF BA_Study_ViSa'!I65=2,2,IF('ATTRAKDIFF BA_Study_ViSa'!I65=3,1,IF('ATTRAKDIFF BA_Study_ViSa'!I65=4,0,IF('ATTRAKDIFF BA_Study_ViSa'!I65=5,-1,IF('ATTRAKDIFF BA_Study_ViSa'!I65=6,-2,-3))))))</f>
        <v>-1</v>
      </c>
      <c r="G66">
        <f>IF('ATTRAKDIFF BA_Study_ViSa'!J65=1,-3,IF('ATTRAKDIFF BA_Study_ViSa'!J65=2,-2,IF('ATTRAKDIFF BA_Study_ViSa'!J65=3,-1,IF('ATTRAKDIFF BA_Study_ViSa'!J65=4,0,IF('ATTRAKDIFF BA_Study_ViSa'!J65=5,1,IF('ATTRAKDIFF BA_Study_ViSa'!J65=6,2,3))))))</f>
        <v>1</v>
      </c>
      <c r="H66">
        <f>IF('ATTRAKDIFF BA_Study_ViSa'!K65=1,-3,IF('ATTRAKDIFF BA_Study_ViSa'!K65=2,-2,IF('ATTRAKDIFF BA_Study_ViSa'!K65=3,-1,IF('ATTRAKDIFF BA_Study_ViSa'!K65=4,0,IF('ATTRAKDIFF BA_Study_ViSa'!K65=5,1,IF('ATTRAKDIFF BA_Study_ViSa'!K65=6,2,3))))))</f>
        <v>1</v>
      </c>
      <c r="I66">
        <f>IF('ATTRAKDIFF BA_Study_ViSa'!L65=1,-3,IF('ATTRAKDIFF BA_Study_ViSa'!L65=2,-2,IF('ATTRAKDIFF BA_Study_ViSa'!L65=3,-1,IF('ATTRAKDIFF BA_Study_ViSa'!L65=4,0,IF('ATTRAKDIFF BA_Study_ViSa'!L65=5,1,IF('ATTRAKDIFF BA_Study_ViSa'!L65=6,2,3))))))</f>
        <v>1</v>
      </c>
      <c r="J66">
        <f>IF('ATTRAKDIFF BA_Study_ViSa'!M65=1,3,IF('ATTRAKDIFF BA_Study_ViSa'!M65=2,2,IF('ATTRAKDIFF BA_Study_ViSa'!M65=3,1,IF('ATTRAKDIFF BA_Study_ViSa'!M65=4,0,IF('ATTRAKDIFF BA_Study_ViSa'!M65=5,-1,IF('ATTRAKDIFF BA_Study_ViSa'!M65=6,-2,-3))))))</f>
        <v>1</v>
      </c>
      <c r="K66">
        <f>IF('ATTRAKDIFF BA_Study_ViSa'!N65=1,-3,IF('ATTRAKDIFF BA_Study_ViSa'!N65=2,-2,IF('ATTRAKDIFF BA_Study_ViSa'!N65=3,-1,IF('ATTRAKDIFF BA_Study_ViSa'!N65=4,0,IF('ATTRAKDIFF BA_Study_ViSa'!N65=5,1,IF('ATTRAKDIFF BA_Study_ViSa'!N65=6,2,3))))))</f>
        <v>2</v>
      </c>
      <c r="M66">
        <f>SUM(Umwandlung!B66:K66)/10</f>
        <v>0.9</v>
      </c>
      <c r="N66">
        <f t="shared" si="4"/>
        <v>1</v>
      </c>
      <c r="O66">
        <f t="shared" si="5"/>
        <v>1</v>
      </c>
      <c r="P66">
        <f t="shared" si="6"/>
        <v>0.66666666666666663</v>
      </c>
      <c r="Q66">
        <f t="shared" si="7"/>
        <v>0.88888888888888884</v>
      </c>
    </row>
    <row r="67" spans="2:17" x14ac:dyDescent="0.25">
      <c r="B67">
        <f>IF('ATTRAKDIFF BA_Study_ViSa'!E66=1,3,IF('ATTRAKDIFF BA_Study_ViSa'!E66=2,2,IF('ATTRAKDIFF BA_Study_ViSa'!E66=3,1,IF('ATTRAKDIFF BA_Study_ViSa'!E66=4,0,IF('ATTRAKDIFF BA_Study_ViSa'!E66=5,-1,IF('ATTRAKDIFF BA_Study_ViSa'!E66=6,-2,-3))))))</f>
        <v>2</v>
      </c>
      <c r="C67">
        <f>IF('ATTRAKDIFF BA_Study_ViSa'!F66=1,-3,IF('ATTRAKDIFF BA_Study_ViSa'!F66=2,-2,IF('ATTRAKDIFF BA_Study_ViSa'!F66=3,-1,IF('ATTRAKDIFF BA_Study_ViSa'!F66=4,0,IF('ATTRAKDIFF BA_Study_ViSa'!F66=5,1,IF('ATTRAKDIFF BA_Study_ViSa'!F66=6,2,3))))))</f>
        <v>0</v>
      </c>
      <c r="D67">
        <f>IF('ATTRAKDIFF BA_Study_ViSa'!G66=1,3,IF('ATTRAKDIFF BA_Study_ViSa'!G66=2,2,IF('ATTRAKDIFF BA_Study_ViSa'!G66=3,1,IF('ATTRAKDIFF BA_Study_ViSa'!G66=4,0,IF('ATTRAKDIFF BA_Study_ViSa'!G66=5,-1,IF('ATTRAKDIFF BA_Study_ViSa'!G66=6,-2,-3))))))</f>
        <v>2</v>
      </c>
      <c r="E67">
        <f>IF('ATTRAKDIFF BA_Study_ViSa'!H66=1,3,IF('ATTRAKDIFF BA_Study_ViSa'!H66=2,2,IF('ATTRAKDIFF BA_Study_ViSa'!H66=3,1,IF('ATTRAKDIFF BA_Study_ViSa'!H66=4,0,IF('ATTRAKDIFF BA_Study_ViSa'!H66=5,-1,IF('ATTRAKDIFF BA_Study_ViSa'!H66=6,-2,-3))))))</f>
        <v>1</v>
      </c>
      <c r="F67">
        <f>IF('ATTRAKDIFF BA_Study_ViSa'!I66=1,3,IF('ATTRAKDIFF BA_Study_ViSa'!I66=2,2,IF('ATTRAKDIFF BA_Study_ViSa'!I66=3,1,IF('ATTRAKDIFF BA_Study_ViSa'!I66=4,0,IF('ATTRAKDIFF BA_Study_ViSa'!I66=5,-1,IF('ATTRAKDIFF BA_Study_ViSa'!I66=6,-2,-3))))))</f>
        <v>-1</v>
      </c>
      <c r="G67">
        <f>IF('ATTRAKDIFF BA_Study_ViSa'!J66=1,-3,IF('ATTRAKDIFF BA_Study_ViSa'!J66=2,-2,IF('ATTRAKDIFF BA_Study_ViSa'!J66=3,-1,IF('ATTRAKDIFF BA_Study_ViSa'!J66=4,0,IF('ATTRAKDIFF BA_Study_ViSa'!J66=5,1,IF('ATTRAKDIFF BA_Study_ViSa'!J66=6,2,3))))))</f>
        <v>1</v>
      </c>
      <c r="H67">
        <f>IF('ATTRAKDIFF BA_Study_ViSa'!K66=1,-3,IF('ATTRAKDIFF BA_Study_ViSa'!K66=2,-2,IF('ATTRAKDIFF BA_Study_ViSa'!K66=3,-1,IF('ATTRAKDIFF BA_Study_ViSa'!K66=4,0,IF('ATTRAKDIFF BA_Study_ViSa'!K66=5,1,IF('ATTRAKDIFF BA_Study_ViSa'!K66=6,2,3))))))</f>
        <v>-1</v>
      </c>
      <c r="I67">
        <f>IF('ATTRAKDIFF BA_Study_ViSa'!L66=1,-3,IF('ATTRAKDIFF BA_Study_ViSa'!L66=2,-2,IF('ATTRAKDIFF BA_Study_ViSa'!L66=3,-1,IF('ATTRAKDIFF BA_Study_ViSa'!L66=4,0,IF('ATTRAKDIFF BA_Study_ViSa'!L66=5,1,IF('ATTRAKDIFF BA_Study_ViSa'!L66=6,2,3))))))</f>
        <v>-1</v>
      </c>
      <c r="J67">
        <f>IF('ATTRAKDIFF BA_Study_ViSa'!M66=1,3,IF('ATTRAKDIFF BA_Study_ViSa'!M66=2,2,IF('ATTRAKDIFF BA_Study_ViSa'!M66=3,1,IF('ATTRAKDIFF BA_Study_ViSa'!M66=4,0,IF('ATTRAKDIFF BA_Study_ViSa'!M66=5,-1,IF('ATTRAKDIFF BA_Study_ViSa'!M66=6,-2,-3))))))</f>
        <v>-2</v>
      </c>
      <c r="K67">
        <f>IF('ATTRAKDIFF BA_Study_ViSa'!N66=1,-3,IF('ATTRAKDIFF BA_Study_ViSa'!N66=2,-2,IF('ATTRAKDIFF BA_Study_ViSa'!N66=3,-1,IF('ATTRAKDIFF BA_Study_ViSa'!N66=4,0,IF('ATTRAKDIFF BA_Study_ViSa'!N66=5,1,IF('ATTRAKDIFF BA_Study_ViSa'!N66=6,2,3))))))</f>
        <v>0</v>
      </c>
      <c r="M67">
        <f>SUM(Umwandlung!B67:K67)/10</f>
        <v>0.1</v>
      </c>
      <c r="N67">
        <f t="shared" ref="N67:N98" si="8">SUM(F67,B67,D67,K67)/4</f>
        <v>0.75</v>
      </c>
      <c r="O67">
        <f t="shared" ref="O67:O98" si="9">SUM(I67,G67,H67)/3</f>
        <v>-0.33333333333333331</v>
      </c>
      <c r="P67">
        <f t="shared" ref="P67:P98" si="10">SUM(C67,J67,E67)/3</f>
        <v>-0.33333333333333331</v>
      </c>
      <c r="Q67">
        <f t="shared" ref="Q67:Q98" si="11">SUM(N67,O67,P67)/3</f>
        <v>2.777777777777779E-2</v>
      </c>
    </row>
    <row r="68" spans="2:17" x14ac:dyDescent="0.25">
      <c r="B68">
        <f>IF('ATTRAKDIFF BA_Study_ViSa'!E67=1,3,IF('ATTRAKDIFF BA_Study_ViSa'!E67=2,2,IF('ATTRAKDIFF BA_Study_ViSa'!E67=3,1,IF('ATTRAKDIFF BA_Study_ViSa'!E67=4,0,IF('ATTRAKDIFF BA_Study_ViSa'!E67=5,-1,IF('ATTRAKDIFF BA_Study_ViSa'!E67=6,-2,-3))))))</f>
        <v>2</v>
      </c>
      <c r="C68">
        <f>IF('ATTRAKDIFF BA_Study_ViSa'!F67=1,-3,IF('ATTRAKDIFF BA_Study_ViSa'!F67=2,-2,IF('ATTRAKDIFF BA_Study_ViSa'!F67=3,-1,IF('ATTRAKDIFF BA_Study_ViSa'!F67=4,0,IF('ATTRAKDIFF BA_Study_ViSa'!F67=5,1,IF('ATTRAKDIFF BA_Study_ViSa'!F67=6,2,3))))))</f>
        <v>2</v>
      </c>
      <c r="D68">
        <f>IF('ATTRAKDIFF BA_Study_ViSa'!G67=1,3,IF('ATTRAKDIFF BA_Study_ViSa'!G67=2,2,IF('ATTRAKDIFF BA_Study_ViSa'!G67=3,1,IF('ATTRAKDIFF BA_Study_ViSa'!G67=4,0,IF('ATTRAKDIFF BA_Study_ViSa'!G67=5,-1,IF('ATTRAKDIFF BA_Study_ViSa'!G67=6,-2,-3))))))</f>
        <v>2</v>
      </c>
      <c r="E68">
        <f>IF('ATTRAKDIFF BA_Study_ViSa'!H67=1,3,IF('ATTRAKDIFF BA_Study_ViSa'!H67=2,2,IF('ATTRAKDIFF BA_Study_ViSa'!H67=3,1,IF('ATTRAKDIFF BA_Study_ViSa'!H67=4,0,IF('ATTRAKDIFF BA_Study_ViSa'!H67=5,-1,IF('ATTRAKDIFF BA_Study_ViSa'!H67=6,-2,-3))))))</f>
        <v>2</v>
      </c>
      <c r="F68">
        <f>IF('ATTRAKDIFF BA_Study_ViSa'!I67=1,3,IF('ATTRAKDIFF BA_Study_ViSa'!I67=2,2,IF('ATTRAKDIFF BA_Study_ViSa'!I67=3,1,IF('ATTRAKDIFF BA_Study_ViSa'!I67=4,0,IF('ATTRAKDIFF BA_Study_ViSa'!I67=5,-1,IF('ATTRAKDIFF BA_Study_ViSa'!I67=6,-2,-3))))))</f>
        <v>2</v>
      </c>
      <c r="G68">
        <f>IF('ATTRAKDIFF BA_Study_ViSa'!J67=1,-3,IF('ATTRAKDIFF BA_Study_ViSa'!J67=2,-2,IF('ATTRAKDIFF BA_Study_ViSa'!J67=3,-1,IF('ATTRAKDIFF BA_Study_ViSa'!J67=4,0,IF('ATTRAKDIFF BA_Study_ViSa'!J67=5,1,IF('ATTRAKDIFF BA_Study_ViSa'!J67=6,2,3))))))</f>
        <v>1</v>
      </c>
      <c r="H68">
        <f>IF('ATTRAKDIFF BA_Study_ViSa'!K67=1,-3,IF('ATTRAKDIFF BA_Study_ViSa'!K67=2,-2,IF('ATTRAKDIFF BA_Study_ViSa'!K67=3,-1,IF('ATTRAKDIFF BA_Study_ViSa'!K67=4,0,IF('ATTRAKDIFF BA_Study_ViSa'!K67=5,1,IF('ATTRAKDIFF BA_Study_ViSa'!K67=6,2,3))))))</f>
        <v>-1</v>
      </c>
      <c r="I68">
        <f>IF('ATTRAKDIFF BA_Study_ViSa'!L67=1,-3,IF('ATTRAKDIFF BA_Study_ViSa'!L67=2,-2,IF('ATTRAKDIFF BA_Study_ViSa'!L67=3,-1,IF('ATTRAKDIFF BA_Study_ViSa'!L67=4,0,IF('ATTRAKDIFF BA_Study_ViSa'!L67=5,1,IF('ATTRAKDIFF BA_Study_ViSa'!L67=6,2,3))))))</f>
        <v>1</v>
      </c>
      <c r="J68">
        <f>IF('ATTRAKDIFF BA_Study_ViSa'!M67=1,3,IF('ATTRAKDIFF BA_Study_ViSa'!M67=2,2,IF('ATTRAKDIFF BA_Study_ViSa'!M67=3,1,IF('ATTRAKDIFF BA_Study_ViSa'!M67=4,0,IF('ATTRAKDIFF BA_Study_ViSa'!M67=5,-1,IF('ATTRAKDIFF BA_Study_ViSa'!M67=6,-2,-3))))))</f>
        <v>-2</v>
      </c>
      <c r="K68">
        <f>IF('ATTRAKDIFF BA_Study_ViSa'!N67=1,-3,IF('ATTRAKDIFF BA_Study_ViSa'!N67=2,-2,IF('ATTRAKDIFF BA_Study_ViSa'!N67=3,-1,IF('ATTRAKDIFF BA_Study_ViSa'!N67=4,0,IF('ATTRAKDIFF BA_Study_ViSa'!N67=5,1,IF('ATTRAKDIFF BA_Study_ViSa'!N67=6,2,3))))))</f>
        <v>2</v>
      </c>
      <c r="M68">
        <f>SUM(Umwandlung!B68:K68)/10</f>
        <v>1.1000000000000001</v>
      </c>
      <c r="N68">
        <f t="shared" si="8"/>
        <v>2</v>
      </c>
      <c r="O68">
        <f t="shared" si="9"/>
        <v>0.33333333333333331</v>
      </c>
      <c r="P68">
        <f t="shared" si="10"/>
        <v>0.66666666666666663</v>
      </c>
      <c r="Q68">
        <f t="shared" si="11"/>
        <v>1</v>
      </c>
    </row>
    <row r="69" spans="2:17" x14ac:dyDescent="0.25">
      <c r="B69">
        <f>IF('ATTRAKDIFF BA_Study_ViSa'!E68=1,3,IF('ATTRAKDIFF BA_Study_ViSa'!E68=2,2,IF('ATTRAKDIFF BA_Study_ViSa'!E68=3,1,IF('ATTRAKDIFF BA_Study_ViSa'!E68=4,0,IF('ATTRAKDIFF BA_Study_ViSa'!E68=5,-1,IF('ATTRAKDIFF BA_Study_ViSa'!E68=6,-2,-3))))))</f>
        <v>2</v>
      </c>
      <c r="C69">
        <f>IF('ATTRAKDIFF BA_Study_ViSa'!F68=1,-3,IF('ATTRAKDIFF BA_Study_ViSa'!F68=2,-2,IF('ATTRAKDIFF BA_Study_ViSa'!F68=3,-1,IF('ATTRAKDIFF BA_Study_ViSa'!F68=4,0,IF('ATTRAKDIFF BA_Study_ViSa'!F68=5,1,IF('ATTRAKDIFF BA_Study_ViSa'!F68=6,2,3))))))</f>
        <v>2</v>
      </c>
      <c r="D69">
        <f>IF('ATTRAKDIFF BA_Study_ViSa'!G68=1,3,IF('ATTRAKDIFF BA_Study_ViSa'!G68=2,2,IF('ATTRAKDIFF BA_Study_ViSa'!G68=3,1,IF('ATTRAKDIFF BA_Study_ViSa'!G68=4,0,IF('ATTRAKDIFF BA_Study_ViSa'!G68=5,-1,IF('ATTRAKDIFF BA_Study_ViSa'!G68=6,-2,-3))))))</f>
        <v>3</v>
      </c>
      <c r="E69">
        <f>IF('ATTRAKDIFF BA_Study_ViSa'!H68=1,3,IF('ATTRAKDIFF BA_Study_ViSa'!H68=2,2,IF('ATTRAKDIFF BA_Study_ViSa'!H68=3,1,IF('ATTRAKDIFF BA_Study_ViSa'!H68=4,0,IF('ATTRAKDIFF BA_Study_ViSa'!H68=5,-1,IF('ATTRAKDIFF BA_Study_ViSa'!H68=6,-2,-3))))))</f>
        <v>2</v>
      </c>
      <c r="F69">
        <f>IF('ATTRAKDIFF BA_Study_ViSa'!I68=1,3,IF('ATTRAKDIFF BA_Study_ViSa'!I68=2,2,IF('ATTRAKDIFF BA_Study_ViSa'!I68=3,1,IF('ATTRAKDIFF BA_Study_ViSa'!I68=4,0,IF('ATTRAKDIFF BA_Study_ViSa'!I68=5,-1,IF('ATTRAKDIFF BA_Study_ViSa'!I68=6,-2,-3))))))</f>
        <v>3</v>
      </c>
      <c r="G69">
        <f>IF('ATTRAKDIFF BA_Study_ViSa'!J68=1,-3,IF('ATTRAKDIFF BA_Study_ViSa'!J68=2,-2,IF('ATTRAKDIFF BA_Study_ViSa'!J68=3,-1,IF('ATTRAKDIFF BA_Study_ViSa'!J68=4,0,IF('ATTRAKDIFF BA_Study_ViSa'!J68=5,1,IF('ATTRAKDIFF BA_Study_ViSa'!J68=6,2,3))))))</f>
        <v>1</v>
      </c>
      <c r="H69">
        <f>IF('ATTRAKDIFF BA_Study_ViSa'!K68=1,-3,IF('ATTRAKDIFF BA_Study_ViSa'!K68=2,-2,IF('ATTRAKDIFF BA_Study_ViSa'!K68=3,-1,IF('ATTRAKDIFF BA_Study_ViSa'!K68=4,0,IF('ATTRAKDIFF BA_Study_ViSa'!K68=5,1,IF('ATTRAKDIFF BA_Study_ViSa'!K68=6,2,3))))))</f>
        <v>-1</v>
      </c>
      <c r="I69">
        <f>IF('ATTRAKDIFF BA_Study_ViSa'!L68=1,-3,IF('ATTRAKDIFF BA_Study_ViSa'!L68=2,-2,IF('ATTRAKDIFF BA_Study_ViSa'!L68=3,-1,IF('ATTRAKDIFF BA_Study_ViSa'!L68=4,0,IF('ATTRAKDIFF BA_Study_ViSa'!L68=5,1,IF('ATTRAKDIFF BA_Study_ViSa'!L68=6,2,3))))))</f>
        <v>1</v>
      </c>
      <c r="J69">
        <f>IF('ATTRAKDIFF BA_Study_ViSa'!M68=1,3,IF('ATTRAKDIFF BA_Study_ViSa'!M68=2,2,IF('ATTRAKDIFF BA_Study_ViSa'!M68=3,1,IF('ATTRAKDIFF BA_Study_ViSa'!M68=4,0,IF('ATTRAKDIFF BA_Study_ViSa'!M68=5,-1,IF('ATTRAKDIFF BA_Study_ViSa'!M68=6,-2,-3))))))</f>
        <v>2</v>
      </c>
      <c r="K69">
        <f>IF('ATTRAKDIFF BA_Study_ViSa'!N68=1,-3,IF('ATTRAKDIFF BA_Study_ViSa'!N68=2,-2,IF('ATTRAKDIFF BA_Study_ViSa'!N68=3,-1,IF('ATTRAKDIFF BA_Study_ViSa'!N68=4,0,IF('ATTRAKDIFF BA_Study_ViSa'!N68=5,1,IF('ATTRAKDIFF BA_Study_ViSa'!N68=6,2,3))))))</f>
        <v>1</v>
      </c>
      <c r="M69">
        <f>SUM(Umwandlung!B69:K69)/10</f>
        <v>1.6</v>
      </c>
      <c r="N69">
        <f t="shared" si="8"/>
        <v>2.25</v>
      </c>
      <c r="O69">
        <f t="shared" si="9"/>
        <v>0.33333333333333331</v>
      </c>
      <c r="P69">
        <f t="shared" si="10"/>
        <v>2</v>
      </c>
      <c r="Q69">
        <f t="shared" si="11"/>
        <v>1.5277777777777779</v>
      </c>
    </row>
    <row r="70" spans="2:17" x14ac:dyDescent="0.25">
      <c r="B70">
        <f>IF('ATTRAKDIFF BA_Study_ViSa'!E69=1,3,IF('ATTRAKDIFF BA_Study_ViSa'!E69=2,2,IF('ATTRAKDIFF BA_Study_ViSa'!E69=3,1,IF('ATTRAKDIFF BA_Study_ViSa'!E69=4,0,IF('ATTRAKDIFF BA_Study_ViSa'!E69=5,-1,IF('ATTRAKDIFF BA_Study_ViSa'!E69=6,-2,-3))))))</f>
        <v>3</v>
      </c>
      <c r="C70">
        <f>IF('ATTRAKDIFF BA_Study_ViSa'!F69=1,-3,IF('ATTRAKDIFF BA_Study_ViSa'!F69=2,-2,IF('ATTRAKDIFF BA_Study_ViSa'!F69=3,-1,IF('ATTRAKDIFF BA_Study_ViSa'!F69=4,0,IF('ATTRAKDIFF BA_Study_ViSa'!F69=5,1,IF('ATTRAKDIFF BA_Study_ViSa'!F69=6,2,3))))))</f>
        <v>1</v>
      </c>
      <c r="D70">
        <f>IF('ATTRAKDIFF BA_Study_ViSa'!G69=1,3,IF('ATTRAKDIFF BA_Study_ViSa'!G69=2,2,IF('ATTRAKDIFF BA_Study_ViSa'!G69=3,1,IF('ATTRAKDIFF BA_Study_ViSa'!G69=4,0,IF('ATTRAKDIFF BA_Study_ViSa'!G69=5,-1,IF('ATTRAKDIFF BA_Study_ViSa'!G69=6,-2,-3))))))</f>
        <v>3</v>
      </c>
      <c r="E70">
        <f>IF('ATTRAKDIFF BA_Study_ViSa'!H69=1,3,IF('ATTRAKDIFF BA_Study_ViSa'!H69=2,2,IF('ATTRAKDIFF BA_Study_ViSa'!H69=3,1,IF('ATTRAKDIFF BA_Study_ViSa'!H69=4,0,IF('ATTRAKDIFF BA_Study_ViSa'!H69=5,-1,IF('ATTRAKDIFF BA_Study_ViSa'!H69=6,-2,-3))))))</f>
        <v>2</v>
      </c>
      <c r="F70">
        <f>IF('ATTRAKDIFF BA_Study_ViSa'!I69=1,3,IF('ATTRAKDIFF BA_Study_ViSa'!I69=2,2,IF('ATTRAKDIFF BA_Study_ViSa'!I69=3,1,IF('ATTRAKDIFF BA_Study_ViSa'!I69=4,0,IF('ATTRAKDIFF BA_Study_ViSa'!I69=5,-1,IF('ATTRAKDIFF BA_Study_ViSa'!I69=6,-2,-3))))))</f>
        <v>0</v>
      </c>
      <c r="G70">
        <f>IF('ATTRAKDIFF BA_Study_ViSa'!J69=1,-3,IF('ATTRAKDIFF BA_Study_ViSa'!J69=2,-2,IF('ATTRAKDIFF BA_Study_ViSa'!J69=3,-1,IF('ATTRAKDIFF BA_Study_ViSa'!J69=4,0,IF('ATTRAKDIFF BA_Study_ViSa'!J69=5,1,IF('ATTRAKDIFF BA_Study_ViSa'!J69=6,2,3))))))</f>
        <v>1</v>
      </c>
      <c r="H70">
        <f>IF('ATTRAKDIFF BA_Study_ViSa'!K69=1,-3,IF('ATTRAKDIFF BA_Study_ViSa'!K69=2,-2,IF('ATTRAKDIFF BA_Study_ViSa'!K69=3,-1,IF('ATTRAKDIFF BA_Study_ViSa'!K69=4,0,IF('ATTRAKDIFF BA_Study_ViSa'!K69=5,1,IF('ATTRAKDIFF BA_Study_ViSa'!K69=6,2,3))))))</f>
        <v>-1</v>
      </c>
      <c r="I70">
        <f>IF('ATTRAKDIFF BA_Study_ViSa'!L69=1,-3,IF('ATTRAKDIFF BA_Study_ViSa'!L69=2,-2,IF('ATTRAKDIFF BA_Study_ViSa'!L69=3,-1,IF('ATTRAKDIFF BA_Study_ViSa'!L69=4,0,IF('ATTRAKDIFF BA_Study_ViSa'!L69=5,1,IF('ATTRAKDIFF BA_Study_ViSa'!L69=6,2,3))))))</f>
        <v>1</v>
      </c>
      <c r="J70">
        <f>IF('ATTRAKDIFF BA_Study_ViSa'!M69=1,3,IF('ATTRAKDIFF BA_Study_ViSa'!M69=2,2,IF('ATTRAKDIFF BA_Study_ViSa'!M69=3,1,IF('ATTRAKDIFF BA_Study_ViSa'!M69=4,0,IF('ATTRAKDIFF BA_Study_ViSa'!M69=5,-1,IF('ATTRAKDIFF BA_Study_ViSa'!M69=6,-2,-3))))))</f>
        <v>2</v>
      </c>
      <c r="K70">
        <f>IF('ATTRAKDIFF BA_Study_ViSa'!N69=1,-3,IF('ATTRAKDIFF BA_Study_ViSa'!N69=2,-2,IF('ATTRAKDIFF BA_Study_ViSa'!N69=3,-1,IF('ATTRAKDIFF BA_Study_ViSa'!N69=4,0,IF('ATTRAKDIFF BA_Study_ViSa'!N69=5,1,IF('ATTRAKDIFF BA_Study_ViSa'!N69=6,2,3))))))</f>
        <v>3</v>
      </c>
      <c r="M70">
        <f>SUM(Umwandlung!B70:K70)/10</f>
        <v>1.5</v>
      </c>
      <c r="N70">
        <f t="shared" si="8"/>
        <v>2.25</v>
      </c>
      <c r="O70">
        <f t="shared" si="9"/>
        <v>0.33333333333333331</v>
      </c>
      <c r="P70">
        <f t="shared" si="10"/>
        <v>1.6666666666666667</v>
      </c>
      <c r="Q70">
        <f t="shared" si="11"/>
        <v>1.4166666666666667</v>
      </c>
    </row>
    <row r="71" spans="2:17" x14ac:dyDescent="0.25">
      <c r="B71">
        <f>IF('ATTRAKDIFF BA_Study_ViSa'!E70=1,3,IF('ATTRAKDIFF BA_Study_ViSa'!E70=2,2,IF('ATTRAKDIFF BA_Study_ViSa'!E70=3,1,IF('ATTRAKDIFF BA_Study_ViSa'!E70=4,0,IF('ATTRAKDIFF BA_Study_ViSa'!E70=5,-1,IF('ATTRAKDIFF BA_Study_ViSa'!E70=6,-2,-3))))))</f>
        <v>2</v>
      </c>
      <c r="C71">
        <f>IF('ATTRAKDIFF BA_Study_ViSa'!F70=1,-3,IF('ATTRAKDIFF BA_Study_ViSa'!F70=2,-2,IF('ATTRAKDIFF BA_Study_ViSa'!F70=3,-1,IF('ATTRAKDIFF BA_Study_ViSa'!F70=4,0,IF('ATTRAKDIFF BA_Study_ViSa'!F70=5,1,IF('ATTRAKDIFF BA_Study_ViSa'!F70=6,2,3))))))</f>
        <v>2</v>
      </c>
      <c r="D71">
        <f>IF('ATTRAKDIFF BA_Study_ViSa'!G70=1,3,IF('ATTRAKDIFF BA_Study_ViSa'!G70=2,2,IF('ATTRAKDIFF BA_Study_ViSa'!G70=3,1,IF('ATTRAKDIFF BA_Study_ViSa'!G70=4,0,IF('ATTRAKDIFF BA_Study_ViSa'!G70=5,-1,IF('ATTRAKDIFF BA_Study_ViSa'!G70=6,-2,-3))))))</f>
        <v>2</v>
      </c>
      <c r="E71">
        <f>IF('ATTRAKDIFF BA_Study_ViSa'!H70=1,3,IF('ATTRAKDIFF BA_Study_ViSa'!H70=2,2,IF('ATTRAKDIFF BA_Study_ViSa'!H70=3,1,IF('ATTRAKDIFF BA_Study_ViSa'!H70=4,0,IF('ATTRAKDIFF BA_Study_ViSa'!H70=5,-1,IF('ATTRAKDIFF BA_Study_ViSa'!H70=6,-2,-3))))))</f>
        <v>1</v>
      </c>
      <c r="F71">
        <f>IF('ATTRAKDIFF BA_Study_ViSa'!I70=1,3,IF('ATTRAKDIFF BA_Study_ViSa'!I70=2,2,IF('ATTRAKDIFF BA_Study_ViSa'!I70=3,1,IF('ATTRAKDIFF BA_Study_ViSa'!I70=4,0,IF('ATTRAKDIFF BA_Study_ViSa'!I70=5,-1,IF('ATTRAKDIFF BA_Study_ViSa'!I70=6,-2,-3))))))</f>
        <v>-1</v>
      </c>
      <c r="G71">
        <f>IF('ATTRAKDIFF BA_Study_ViSa'!J70=1,-3,IF('ATTRAKDIFF BA_Study_ViSa'!J70=2,-2,IF('ATTRAKDIFF BA_Study_ViSa'!J70=3,-1,IF('ATTRAKDIFF BA_Study_ViSa'!J70=4,0,IF('ATTRAKDIFF BA_Study_ViSa'!J70=5,1,IF('ATTRAKDIFF BA_Study_ViSa'!J70=6,2,3))))))</f>
        <v>1</v>
      </c>
      <c r="H71">
        <f>IF('ATTRAKDIFF BA_Study_ViSa'!K70=1,-3,IF('ATTRAKDIFF BA_Study_ViSa'!K70=2,-2,IF('ATTRAKDIFF BA_Study_ViSa'!K70=3,-1,IF('ATTRAKDIFF BA_Study_ViSa'!K70=4,0,IF('ATTRAKDIFF BA_Study_ViSa'!K70=5,1,IF('ATTRAKDIFF BA_Study_ViSa'!K70=6,2,3))))))</f>
        <v>0</v>
      </c>
      <c r="I71">
        <f>IF('ATTRAKDIFF BA_Study_ViSa'!L70=1,-3,IF('ATTRAKDIFF BA_Study_ViSa'!L70=2,-2,IF('ATTRAKDIFF BA_Study_ViSa'!L70=3,-1,IF('ATTRAKDIFF BA_Study_ViSa'!L70=4,0,IF('ATTRAKDIFF BA_Study_ViSa'!L70=5,1,IF('ATTRAKDIFF BA_Study_ViSa'!L70=6,2,3))))))</f>
        <v>0</v>
      </c>
      <c r="J71">
        <f>IF('ATTRAKDIFF BA_Study_ViSa'!M70=1,3,IF('ATTRAKDIFF BA_Study_ViSa'!M70=2,2,IF('ATTRAKDIFF BA_Study_ViSa'!M70=3,1,IF('ATTRAKDIFF BA_Study_ViSa'!M70=4,0,IF('ATTRAKDIFF BA_Study_ViSa'!M70=5,-1,IF('ATTRAKDIFF BA_Study_ViSa'!M70=6,-2,-3))))))</f>
        <v>1</v>
      </c>
      <c r="K71">
        <f>IF('ATTRAKDIFF BA_Study_ViSa'!N70=1,-3,IF('ATTRAKDIFF BA_Study_ViSa'!N70=2,-2,IF('ATTRAKDIFF BA_Study_ViSa'!N70=3,-1,IF('ATTRAKDIFF BA_Study_ViSa'!N70=4,0,IF('ATTRAKDIFF BA_Study_ViSa'!N70=5,1,IF('ATTRAKDIFF BA_Study_ViSa'!N70=6,2,3))))))</f>
        <v>1</v>
      </c>
      <c r="M71">
        <f>SUM(Umwandlung!B71:K71)/10</f>
        <v>0.9</v>
      </c>
      <c r="N71">
        <f t="shared" si="8"/>
        <v>1</v>
      </c>
      <c r="O71">
        <f t="shared" si="9"/>
        <v>0.33333333333333331</v>
      </c>
      <c r="P71">
        <f t="shared" si="10"/>
        <v>1.3333333333333333</v>
      </c>
      <c r="Q71">
        <f t="shared" si="11"/>
        <v>0.88888888888888884</v>
      </c>
    </row>
    <row r="72" spans="2:17" x14ac:dyDescent="0.25">
      <c r="B72">
        <f>IF('ATTRAKDIFF BA_Study_ViSa'!E71=1,3,IF('ATTRAKDIFF BA_Study_ViSa'!E71=2,2,IF('ATTRAKDIFF BA_Study_ViSa'!E71=3,1,IF('ATTRAKDIFF BA_Study_ViSa'!E71=4,0,IF('ATTRAKDIFF BA_Study_ViSa'!E71=5,-1,IF('ATTRAKDIFF BA_Study_ViSa'!E71=6,-2,-3))))))</f>
        <v>2</v>
      </c>
      <c r="C72">
        <f>IF('ATTRAKDIFF BA_Study_ViSa'!F71=1,-3,IF('ATTRAKDIFF BA_Study_ViSa'!F71=2,-2,IF('ATTRAKDIFF BA_Study_ViSa'!F71=3,-1,IF('ATTRAKDIFF BA_Study_ViSa'!F71=4,0,IF('ATTRAKDIFF BA_Study_ViSa'!F71=5,1,IF('ATTRAKDIFF BA_Study_ViSa'!F71=6,2,3))))))</f>
        <v>1</v>
      </c>
      <c r="D72">
        <f>IF('ATTRAKDIFF BA_Study_ViSa'!G71=1,3,IF('ATTRAKDIFF BA_Study_ViSa'!G71=2,2,IF('ATTRAKDIFF BA_Study_ViSa'!G71=3,1,IF('ATTRAKDIFF BA_Study_ViSa'!G71=4,0,IF('ATTRAKDIFF BA_Study_ViSa'!G71=5,-1,IF('ATTRAKDIFF BA_Study_ViSa'!G71=6,-2,-3))))))</f>
        <v>2</v>
      </c>
      <c r="E72">
        <f>IF('ATTRAKDIFF BA_Study_ViSa'!H71=1,3,IF('ATTRAKDIFF BA_Study_ViSa'!H71=2,2,IF('ATTRAKDIFF BA_Study_ViSa'!H71=3,1,IF('ATTRAKDIFF BA_Study_ViSa'!H71=4,0,IF('ATTRAKDIFF BA_Study_ViSa'!H71=5,-1,IF('ATTRAKDIFF BA_Study_ViSa'!H71=6,-2,-3))))))</f>
        <v>2</v>
      </c>
      <c r="F72">
        <f>IF('ATTRAKDIFF BA_Study_ViSa'!I71=1,3,IF('ATTRAKDIFF BA_Study_ViSa'!I71=2,2,IF('ATTRAKDIFF BA_Study_ViSa'!I71=3,1,IF('ATTRAKDIFF BA_Study_ViSa'!I71=4,0,IF('ATTRAKDIFF BA_Study_ViSa'!I71=5,-1,IF('ATTRAKDIFF BA_Study_ViSa'!I71=6,-2,-3))))))</f>
        <v>0</v>
      </c>
      <c r="G72">
        <f>IF('ATTRAKDIFF BA_Study_ViSa'!J71=1,-3,IF('ATTRAKDIFF BA_Study_ViSa'!J71=2,-2,IF('ATTRAKDIFF BA_Study_ViSa'!J71=3,-1,IF('ATTRAKDIFF BA_Study_ViSa'!J71=4,0,IF('ATTRAKDIFF BA_Study_ViSa'!J71=5,1,IF('ATTRAKDIFF BA_Study_ViSa'!J71=6,2,3))))))</f>
        <v>1</v>
      </c>
      <c r="H72">
        <f>IF('ATTRAKDIFF BA_Study_ViSa'!K71=1,-3,IF('ATTRAKDIFF BA_Study_ViSa'!K71=2,-2,IF('ATTRAKDIFF BA_Study_ViSa'!K71=3,-1,IF('ATTRAKDIFF BA_Study_ViSa'!K71=4,0,IF('ATTRAKDIFF BA_Study_ViSa'!K71=5,1,IF('ATTRAKDIFF BA_Study_ViSa'!K71=6,2,3))))))</f>
        <v>0</v>
      </c>
      <c r="I72">
        <f>IF('ATTRAKDIFF BA_Study_ViSa'!L71=1,-3,IF('ATTRAKDIFF BA_Study_ViSa'!L71=2,-2,IF('ATTRAKDIFF BA_Study_ViSa'!L71=3,-1,IF('ATTRAKDIFF BA_Study_ViSa'!L71=4,0,IF('ATTRAKDIFF BA_Study_ViSa'!L71=5,1,IF('ATTRAKDIFF BA_Study_ViSa'!L71=6,2,3))))))</f>
        <v>0</v>
      </c>
      <c r="J72">
        <f>IF('ATTRAKDIFF BA_Study_ViSa'!M71=1,3,IF('ATTRAKDIFF BA_Study_ViSa'!M71=2,2,IF('ATTRAKDIFF BA_Study_ViSa'!M71=3,1,IF('ATTRAKDIFF BA_Study_ViSa'!M71=4,0,IF('ATTRAKDIFF BA_Study_ViSa'!M71=5,-1,IF('ATTRAKDIFF BA_Study_ViSa'!M71=6,-2,-3))))))</f>
        <v>2</v>
      </c>
      <c r="K72">
        <f>IF('ATTRAKDIFF BA_Study_ViSa'!N71=1,-3,IF('ATTRAKDIFF BA_Study_ViSa'!N71=2,-2,IF('ATTRAKDIFF BA_Study_ViSa'!N71=3,-1,IF('ATTRAKDIFF BA_Study_ViSa'!N71=4,0,IF('ATTRAKDIFF BA_Study_ViSa'!N71=5,1,IF('ATTRAKDIFF BA_Study_ViSa'!N71=6,2,3))))))</f>
        <v>1</v>
      </c>
      <c r="M72">
        <f>SUM(Umwandlung!B72:K72)/10</f>
        <v>1.1000000000000001</v>
      </c>
      <c r="N72">
        <f t="shared" si="8"/>
        <v>1.25</v>
      </c>
      <c r="O72">
        <f t="shared" si="9"/>
        <v>0.33333333333333331</v>
      </c>
      <c r="P72">
        <f t="shared" si="10"/>
        <v>1.6666666666666667</v>
      </c>
      <c r="Q72">
        <f t="shared" si="11"/>
        <v>1.0833333333333333</v>
      </c>
    </row>
    <row r="73" spans="2:17" x14ac:dyDescent="0.25">
      <c r="B73">
        <f>IF('ATTRAKDIFF BA_Study_ViSa'!E72=1,3,IF('ATTRAKDIFF BA_Study_ViSa'!E72=2,2,IF('ATTRAKDIFF BA_Study_ViSa'!E72=3,1,IF('ATTRAKDIFF BA_Study_ViSa'!E72=4,0,IF('ATTRAKDIFF BA_Study_ViSa'!E72=5,-1,IF('ATTRAKDIFF BA_Study_ViSa'!E72=6,-2,-3))))))</f>
        <v>3</v>
      </c>
      <c r="C73">
        <f>IF('ATTRAKDIFF BA_Study_ViSa'!F72=1,-3,IF('ATTRAKDIFF BA_Study_ViSa'!F72=2,-2,IF('ATTRAKDIFF BA_Study_ViSa'!F72=3,-1,IF('ATTRAKDIFF BA_Study_ViSa'!F72=4,0,IF('ATTRAKDIFF BA_Study_ViSa'!F72=5,1,IF('ATTRAKDIFF BA_Study_ViSa'!F72=6,2,3))))))</f>
        <v>0</v>
      </c>
      <c r="D73">
        <f>IF('ATTRAKDIFF BA_Study_ViSa'!G72=1,3,IF('ATTRAKDIFF BA_Study_ViSa'!G72=2,2,IF('ATTRAKDIFF BA_Study_ViSa'!G72=3,1,IF('ATTRAKDIFF BA_Study_ViSa'!G72=4,0,IF('ATTRAKDIFF BA_Study_ViSa'!G72=5,-1,IF('ATTRAKDIFF BA_Study_ViSa'!G72=6,-2,-3))))))</f>
        <v>3</v>
      </c>
      <c r="E73">
        <f>IF('ATTRAKDIFF BA_Study_ViSa'!H72=1,3,IF('ATTRAKDIFF BA_Study_ViSa'!H72=2,2,IF('ATTRAKDIFF BA_Study_ViSa'!H72=3,1,IF('ATTRAKDIFF BA_Study_ViSa'!H72=4,0,IF('ATTRAKDIFF BA_Study_ViSa'!H72=5,-1,IF('ATTRAKDIFF BA_Study_ViSa'!H72=6,-2,-3))))))</f>
        <v>2</v>
      </c>
      <c r="F73">
        <f>IF('ATTRAKDIFF BA_Study_ViSa'!I72=1,3,IF('ATTRAKDIFF BA_Study_ViSa'!I72=2,2,IF('ATTRAKDIFF BA_Study_ViSa'!I72=3,1,IF('ATTRAKDIFF BA_Study_ViSa'!I72=4,0,IF('ATTRAKDIFF BA_Study_ViSa'!I72=5,-1,IF('ATTRAKDIFF BA_Study_ViSa'!I72=6,-2,-3))))))</f>
        <v>0</v>
      </c>
      <c r="G73">
        <f>IF('ATTRAKDIFF BA_Study_ViSa'!J72=1,-3,IF('ATTRAKDIFF BA_Study_ViSa'!J72=2,-2,IF('ATTRAKDIFF BA_Study_ViSa'!J72=3,-1,IF('ATTRAKDIFF BA_Study_ViSa'!J72=4,0,IF('ATTRAKDIFF BA_Study_ViSa'!J72=5,1,IF('ATTRAKDIFF BA_Study_ViSa'!J72=6,2,3))))))</f>
        <v>1</v>
      </c>
      <c r="H73">
        <f>IF('ATTRAKDIFF BA_Study_ViSa'!K72=1,-3,IF('ATTRAKDIFF BA_Study_ViSa'!K72=2,-2,IF('ATTRAKDIFF BA_Study_ViSa'!K72=3,-1,IF('ATTRAKDIFF BA_Study_ViSa'!K72=4,0,IF('ATTRAKDIFF BA_Study_ViSa'!K72=5,1,IF('ATTRAKDIFF BA_Study_ViSa'!K72=6,2,3))))))</f>
        <v>-1</v>
      </c>
      <c r="I73">
        <f>IF('ATTRAKDIFF BA_Study_ViSa'!L72=1,-3,IF('ATTRAKDIFF BA_Study_ViSa'!L72=2,-2,IF('ATTRAKDIFF BA_Study_ViSa'!L72=3,-1,IF('ATTRAKDIFF BA_Study_ViSa'!L72=4,0,IF('ATTRAKDIFF BA_Study_ViSa'!L72=5,1,IF('ATTRAKDIFF BA_Study_ViSa'!L72=6,2,3))))))</f>
        <v>0</v>
      </c>
      <c r="J73">
        <f>IF('ATTRAKDIFF BA_Study_ViSa'!M72=1,3,IF('ATTRAKDIFF BA_Study_ViSa'!M72=2,2,IF('ATTRAKDIFF BA_Study_ViSa'!M72=3,1,IF('ATTRAKDIFF BA_Study_ViSa'!M72=4,0,IF('ATTRAKDIFF BA_Study_ViSa'!M72=5,-1,IF('ATTRAKDIFF BA_Study_ViSa'!M72=6,-2,-3))))))</f>
        <v>3</v>
      </c>
      <c r="K73">
        <f>IF('ATTRAKDIFF BA_Study_ViSa'!N72=1,-3,IF('ATTRAKDIFF BA_Study_ViSa'!N72=2,-2,IF('ATTRAKDIFF BA_Study_ViSa'!N72=3,-1,IF('ATTRAKDIFF BA_Study_ViSa'!N72=4,0,IF('ATTRAKDIFF BA_Study_ViSa'!N72=5,1,IF('ATTRAKDIFF BA_Study_ViSa'!N72=6,2,3))))))</f>
        <v>2</v>
      </c>
      <c r="M73">
        <f>SUM(Umwandlung!B73:K73)/10</f>
        <v>1.3</v>
      </c>
      <c r="N73">
        <f t="shared" si="8"/>
        <v>2</v>
      </c>
      <c r="O73">
        <f t="shared" si="9"/>
        <v>0</v>
      </c>
      <c r="P73">
        <f t="shared" si="10"/>
        <v>1.6666666666666667</v>
      </c>
      <c r="Q73">
        <f t="shared" si="11"/>
        <v>1.2222222222222223</v>
      </c>
    </row>
    <row r="74" spans="2:17" x14ac:dyDescent="0.25">
      <c r="B74">
        <f>IF('ATTRAKDIFF BA_Study_ViSa'!E73=1,3,IF('ATTRAKDIFF BA_Study_ViSa'!E73=2,2,IF('ATTRAKDIFF BA_Study_ViSa'!E73=3,1,IF('ATTRAKDIFF BA_Study_ViSa'!E73=4,0,IF('ATTRAKDIFF BA_Study_ViSa'!E73=5,-1,IF('ATTRAKDIFF BA_Study_ViSa'!E73=6,-2,-3))))))</f>
        <v>1</v>
      </c>
      <c r="C74">
        <f>IF('ATTRAKDIFF BA_Study_ViSa'!F73=1,-3,IF('ATTRAKDIFF BA_Study_ViSa'!F73=2,-2,IF('ATTRAKDIFF BA_Study_ViSa'!F73=3,-1,IF('ATTRAKDIFF BA_Study_ViSa'!F73=4,0,IF('ATTRAKDIFF BA_Study_ViSa'!F73=5,1,IF('ATTRAKDIFF BA_Study_ViSa'!F73=6,2,3))))))</f>
        <v>2</v>
      </c>
      <c r="D74">
        <f>IF('ATTRAKDIFF BA_Study_ViSa'!G73=1,3,IF('ATTRAKDIFF BA_Study_ViSa'!G73=2,2,IF('ATTRAKDIFF BA_Study_ViSa'!G73=3,1,IF('ATTRAKDIFF BA_Study_ViSa'!G73=4,0,IF('ATTRAKDIFF BA_Study_ViSa'!G73=5,-1,IF('ATTRAKDIFF BA_Study_ViSa'!G73=6,-2,-3))))))</f>
        <v>2</v>
      </c>
      <c r="E74">
        <f>IF('ATTRAKDIFF BA_Study_ViSa'!H73=1,3,IF('ATTRAKDIFF BA_Study_ViSa'!H73=2,2,IF('ATTRAKDIFF BA_Study_ViSa'!H73=3,1,IF('ATTRAKDIFF BA_Study_ViSa'!H73=4,0,IF('ATTRAKDIFF BA_Study_ViSa'!H73=5,-1,IF('ATTRAKDIFF BA_Study_ViSa'!H73=6,-2,-3))))))</f>
        <v>3</v>
      </c>
      <c r="F74">
        <f>IF('ATTRAKDIFF BA_Study_ViSa'!I73=1,3,IF('ATTRAKDIFF BA_Study_ViSa'!I73=2,2,IF('ATTRAKDIFF BA_Study_ViSa'!I73=3,1,IF('ATTRAKDIFF BA_Study_ViSa'!I73=4,0,IF('ATTRAKDIFF BA_Study_ViSa'!I73=5,-1,IF('ATTRAKDIFF BA_Study_ViSa'!I73=6,-2,-3))))))</f>
        <v>2</v>
      </c>
      <c r="G74">
        <f>IF('ATTRAKDIFF BA_Study_ViSa'!J73=1,-3,IF('ATTRAKDIFF BA_Study_ViSa'!J73=2,-2,IF('ATTRAKDIFF BA_Study_ViSa'!J73=3,-1,IF('ATTRAKDIFF BA_Study_ViSa'!J73=4,0,IF('ATTRAKDIFF BA_Study_ViSa'!J73=5,1,IF('ATTRAKDIFF BA_Study_ViSa'!J73=6,2,3))))))</f>
        <v>1</v>
      </c>
      <c r="H74">
        <f>IF('ATTRAKDIFF BA_Study_ViSa'!K73=1,-3,IF('ATTRAKDIFF BA_Study_ViSa'!K73=2,-2,IF('ATTRAKDIFF BA_Study_ViSa'!K73=3,-1,IF('ATTRAKDIFF BA_Study_ViSa'!K73=4,0,IF('ATTRAKDIFF BA_Study_ViSa'!K73=5,1,IF('ATTRAKDIFF BA_Study_ViSa'!K73=6,2,3))))))</f>
        <v>-2</v>
      </c>
      <c r="I74">
        <f>IF('ATTRAKDIFF BA_Study_ViSa'!L73=1,-3,IF('ATTRAKDIFF BA_Study_ViSa'!L73=2,-2,IF('ATTRAKDIFF BA_Study_ViSa'!L73=3,-1,IF('ATTRAKDIFF BA_Study_ViSa'!L73=4,0,IF('ATTRAKDIFF BA_Study_ViSa'!L73=5,1,IF('ATTRAKDIFF BA_Study_ViSa'!L73=6,2,3))))))</f>
        <v>1</v>
      </c>
      <c r="J74">
        <f>IF('ATTRAKDIFF BA_Study_ViSa'!M73=1,3,IF('ATTRAKDIFF BA_Study_ViSa'!M73=2,2,IF('ATTRAKDIFF BA_Study_ViSa'!M73=3,1,IF('ATTRAKDIFF BA_Study_ViSa'!M73=4,0,IF('ATTRAKDIFF BA_Study_ViSa'!M73=5,-1,IF('ATTRAKDIFF BA_Study_ViSa'!M73=6,-2,-3))))))</f>
        <v>2</v>
      </c>
      <c r="K74">
        <f>IF('ATTRAKDIFF BA_Study_ViSa'!N73=1,-3,IF('ATTRAKDIFF BA_Study_ViSa'!N73=2,-2,IF('ATTRAKDIFF BA_Study_ViSa'!N73=3,-1,IF('ATTRAKDIFF BA_Study_ViSa'!N73=4,0,IF('ATTRAKDIFF BA_Study_ViSa'!N73=5,1,IF('ATTRAKDIFF BA_Study_ViSa'!N73=6,2,3))))))</f>
        <v>1</v>
      </c>
      <c r="M74">
        <f>SUM(Umwandlung!B74:K74)/10</f>
        <v>1.3</v>
      </c>
      <c r="N74">
        <f t="shared" si="8"/>
        <v>1.5</v>
      </c>
      <c r="O74">
        <f t="shared" si="9"/>
        <v>0</v>
      </c>
      <c r="P74">
        <f t="shared" si="10"/>
        <v>2.3333333333333335</v>
      </c>
      <c r="Q74">
        <f t="shared" si="11"/>
        <v>1.2777777777777779</v>
      </c>
    </row>
    <row r="75" spans="2:17" x14ac:dyDescent="0.25">
      <c r="B75">
        <f>IF('ATTRAKDIFF BA_Study_ViSa'!E74=1,3,IF('ATTRAKDIFF BA_Study_ViSa'!E74=2,2,IF('ATTRAKDIFF BA_Study_ViSa'!E74=3,1,IF('ATTRAKDIFF BA_Study_ViSa'!E74=4,0,IF('ATTRAKDIFF BA_Study_ViSa'!E74=5,-1,IF('ATTRAKDIFF BA_Study_ViSa'!E74=6,-2,-3))))))</f>
        <v>-2</v>
      </c>
      <c r="C75">
        <f>IF('ATTRAKDIFF BA_Study_ViSa'!F74=1,-3,IF('ATTRAKDIFF BA_Study_ViSa'!F74=2,-2,IF('ATTRAKDIFF BA_Study_ViSa'!F74=3,-1,IF('ATTRAKDIFF BA_Study_ViSa'!F74=4,0,IF('ATTRAKDIFF BA_Study_ViSa'!F74=5,1,IF('ATTRAKDIFF BA_Study_ViSa'!F74=6,2,3))))))</f>
        <v>2</v>
      </c>
      <c r="D75">
        <f>IF('ATTRAKDIFF BA_Study_ViSa'!G74=1,3,IF('ATTRAKDIFF BA_Study_ViSa'!G74=2,2,IF('ATTRAKDIFF BA_Study_ViSa'!G74=3,1,IF('ATTRAKDIFF BA_Study_ViSa'!G74=4,0,IF('ATTRAKDIFF BA_Study_ViSa'!G74=5,-1,IF('ATTRAKDIFF BA_Study_ViSa'!G74=6,-2,-3))))))</f>
        <v>2</v>
      </c>
      <c r="E75">
        <f>IF('ATTRAKDIFF BA_Study_ViSa'!H74=1,3,IF('ATTRAKDIFF BA_Study_ViSa'!H74=2,2,IF('ATTRAKDIFF BA_Study_ViSa'!H74=3,1,IF('ATTRAKDIFF BA_Study_ViSa'!H74=4,0,IF('ATTRAKDIFF BA_Study_ViSa'!H74=5,-1,IF('ATTRAKDIFF BA_Study_ViSa'!H74=6,-2,-3))))))</f>
        <v>2</v>
      </c>
      <c r="F75">
        <f>IF('ATTRAKDIFF BA_Study_ViSa'!I74=1,3,IF('ATTRAKDIFF BA_Study_ViSa'!I74=2,2,IF('ATTRAKDIFF BA_Study_ViSa'!I74=3,1,IF('ATTRAKDIFF BA_Study_ViSa'!I74=4,0,IF('ATTRAKDIFF BA_Study_ViSa'!I74=5,-1,IF('ATTRAKDIFF BA_Study_ViSa'!I74=6,-2,-3))))))</f>
        <v>2</v>
      </c>
      <c r="G75">
        <f>IF('ATTRAKDIFF BA_Study_ViSa'!J74=1,-3,IF('ATTRAKDIFF BA_Study_ViSa'!J74=2,-2,IF('ATTRAKDIFF BA_Study_ViSa'!J74=3,-1,IF('ATTRAKDIFF BA_Study_ViSa'!J74=4,0,IF('ATTRAKDIFF BA_Study_ViSa'!J74=5,1,IF('ATTRAKDIFF BA_Study_ViSa'!J74=6,2,3))))))</f>
        <v>1</v>
      </c>
      <c r="H75">
        <f>IF('ATTRAKDIFF BA_Study_ViSa'!K74=1,-3,IF('ATTRAKDIFF BA_Study_ViSa'!K74=2,-2,IF('ATTRAKDIFF BA_Study_ViSa'!K74=3,-1,IF('ATTRAKDIFF BA_Study_ViSa'!K74=4,0,IF('ATTRAKDIFF BA_Study_ViSa'!K74=5,1,IF('ATTRAKDIFF BA_Study_ViSa'!K74=6,2,3))))))</f>
        <v>-2</v>
      </c>
      <c r="I75">
        <f>IF('ATTRAKDIFF BA_Study_ViSa'!L74=1,-3,IF('ATTRAKDIFF BA_Study_ViSa'!L74=2,-2,IF('ATTRAKDIFF BA_Study_ViSa'!L74=3,-1,IF('ATTRAKDIFF BA_Study_ViSa'!L74=4,0,IF('ATTRAKDIFF BA_Study_ViSa'!L74=5,1,IF('ATTRAKDIFF BA_Study_ViSa'!L74=6,2,3))))))</f>
        <v>2</v>
      </c>
      <c r="J75">
        <f>IF('ATTRAKDIFF BA_Study_ViSa'!M74=1,3,IF('ATTRAKDIFF BA_Study_ViSa'!M74=2,2,IF('ATTRAKDIFF BA_Study_ViSa'!M74=3,1,IF('ATTRAKDIFF BA_Study_ViSa'!M74=4,0,IF('ATTRAKDIFF BA_Study_ViSa'!M74=5,-1,IF('ATTRAKDIFF BA_Study_ViSa'!M74=6,-2,-3))))))</f>
        <v>2</v>
      </c>
      <c r="K75">
        <f>IF('ATTRAKDIFF BA_Study_ViSa'!N74=1,-3,IF('ATTRAKDIFF BA_Study_ViSa'!N74=2,-2,IF('ATTRAKDIFF BA_Study_ViSa'!N74=3,-1,IF('ATTRAKDIFF BA_Study_ViSa'!N74=4,0,IF('ATTRAKDIFF BA_Study_ViSa'!N74=5,1,IF('ATTRAKDIFF BA_Study_ViSa'!N74=6,2,3))))))</f>
        <v>0</v>
      </c>
      <c r="M75">
        <f>SUM(Umwandlung!B75:K75)/10</f>
        <v>0.9</v>
      </c>
      <c r="N75">
        <f t="shared" si="8"/>
        <v>0.5</v>
      </c>
      <c r="O75">
        <f t="shared" si="9"/>
        <v>0.33333333333333331</v>
      </c>
      <c r="P75">
        <f t="shared" si="10"/>
        <v>2</v>
      </c>
      <c r="Q75">
        <f t="shared" si="11"/>
        <v>0.94444444444444431</v>
      </c>
    </row>
    <row r="76" spans="2:17" x14ac:dyDescent="0.25">
      <c r="B76">
        <f>IF('ATTRAKDIFF BA_Study_ViSa'!E75=1,3,IF('ATTRAKDIFF BA_Study_ViSa'!E75=2,2,IF('ATTRAKDIFF BA_Study_ViSa'!E75=3,1,IF('ATTRAKDIFF BA_Study_ViSa'!E75=4,0,IF('ATTRAKDIFF BA_Study_ViSa'!E75=5,-1,IF('ATTRAKDIFF BA_Study_ViSa'!E75=6,-2,-3))))))</f>
        <v>2</v>
      </c>
      <c r="C76">
        <f>IF('ATTRAKDIFF BA_Study_ViSa'!F75=1,-3,IF('ATTRAKDIFF BA_Study_ViSa'!F75=2,-2,IF('ATTRAKDIFF BA_Study_ViSa'!F75=3,-1,IF('ATTRAKDIFF BA_Study_ViSa'!F75=4,0,IF('ATTRAKDIFF BA_Study_ViSa'!F75=5,1,IF('ATTRAKDIFF BA_Study_ViSa'!F75=6,2,3))))))</f>
        <v>2</v>
      </c>
      <c r="D76">
        <f>IF('ATTRAKDIFF BA_Study_ViSa'!G75=1,3,IF('ATTRAKDIFF BA_Study_ViSa'!G75=2,2,IF('ATTRAKDIFF BA_Study_ViSa'!G75=3,1,IF('ATTRAKDIFF BA_Study_ViSa'!G75=4,0,IF('ATTRAKDIFF BA_Study_ViSa'!G75=5,-1,IF('ATTRAKDIFF BA_Study_ViSa'!G75=6,-2,-3))))))</f>
        <v>2</v>
      </c>
      <c r="E76">
        <f>IF('ATTRAKDIFF BA_Study_ViSa'!H75=1,3,IF('ATTRAKDIFF BA_Study_ViSa'!H75=2,2,IF('ATTRAKDIFF BA_Study_ViSa'!H75=3,1,IF('ATTRAKDIFF BA_Study_ViSa'!H75=4,0,IF('ATTRAKDIFF BA_Study_ViSa'!H75=5,-1,IF('ATTRAKDIFF BA_Study_ViSa'!H75=6,-2,-3))))))</f>
        <v>2</v>
      </c>
      <c r="F76">
        <f>IF('ATTRAKDIFF BA_Study_ViSa'!I75=1,3,IF('ATTRAKDIFF BA_Study_ViSa'!I75=2,2,IF('ATTRAKDIFF BA_Study_ViSa'!I75=3,1,IF('ATTRAKDIFF BA_Study_ViSa'!I75=4,0,IF('ATTRAKDIFF BA_Study_ViSa'!I75=5,-1,IF('ATTRAKDIFF BA_Study_ViSa'!I75=6,-2,-3))))))</f>
        <v>3</v>
      </c>
      <c r="G76">
        <f>IF('ATTRAKDIFF BA_Study_ViSa'!J75=1,-3,IF('ATTRAKDIFF BA_Study_ViSa'!J75=2,-2,IF('ATTRAKDIFF BA_Study_ViSa'!J75=3,-1,IF('ATTRAKDIFF BA_Study_ViSa'!J75=4,0,IF('ATTRAKDIFF BA_Study_ViSa'!J75=5,1,IF('ATTRAKDIFF BA_Study_ViSa'!J75=6,2,3))))))</f>
        <v>2</v>
      </c>
      <c r="H76">
        <f>IF('ATTRAKDIFF BA_Study_ViSa'!K75=1,-3,IF('ATTRAKDIFF BA_Study_ViSa'!K75=2,-2,IF('ATTRAKDIFF BA_Study_ViSa'!K75=3,-1,IF('ATTRAKDIFF BA_Study_ViSa'!K75=4,0,IF('ATTRAKDIFF BA_Study_ViSa'!K75=5,1,IF('ATTRAKDIFF BA_Study_ViSa'!K75=6,2,3))))))</f>
        <v>-2</v>
      </c>
      <c r="I76">
        <f>IF('ATTRAKDIFF BA_Study_ViSa'!L75=1,-3,IF('ATTRAKDIFF BA_Study_ViSa'!L75=2,-2,IF('ATTRAKDIFF BA_Study_ViSa'!L75=3,-1,IF('ATTRAKDIFF BA_Study_ViSa'!L75=4,0,IF('ATTRAKDIFF BA_Study_ViSa'!L75=5,1,IF('ATTRAKDIFF BA_Study_ViSa'!L75=6,2,3))))))</f>
        <v>2</v>
      </c>
      <c r="J76">
        <f>IF('ATTRAKDIFF BA_Study_ViSa'!M75=1,3,IF('ATTRAKDIFF BA_Study_ViSa'!M75=2,2,IF('ATTRAKDIFF BA_Study_ViSa'!M75=3,1,IF('ATTRAKDIFF BA_Study_ViSa'!M75=4,0,IF('ATTRAKDIFF BA_Study_ViSa'!M75=5,-1,IF('ATTRAKDIFF BA_Study_ViSa'!M75=6,-2,-3))))))</f>
        <v>2</v>
      </c>
      <c r="K76">
        <f>IF('ATTRAKDIFF BA_Study_ViSa'!N75=1,-3,IF('ATTRAKDIFF BA_Study_ViSa'!N75=2,-2,IF('ATTRAKDIFF BA_Study_ViSa'!N75=3,-1,IF('ATTRAKDIFF BA_Study_ViSa'!N75=4,0,IF('ATTRAKDIFF BA_Study_ViSa'!N75=5,1,IF('ATTRAKDIFF BA_Study_ViSa'!N75=6,2,3))))))</f>
        <v>0</v>
      </c>
      <c r="M76">
        <f>SUM(Umwandlung!B76:K76)/10</f>
        <v>1.5</v>
      </c>
      <c r="N76">
        <f t="shared" si="8"/>
        <v>1.75</v>
      </c>
      <c r="O76">
        <f t="shared" si="9"/>
        <v>0.66666666666666663</v>
      </c>
      <c r="P76">
        <f t="shared" si="10"/>
        <v>2</v>
      </c>
      <c r="Q76">
        <f t="shared" si="11"/>
        <v>1.4722222222222221</v>
      </c>
    </row>
    <row r="77" spans="2:17" x14ac:dyDescent="0.25">
      <c r="B77">
        <f>IF('ATTRAKDIFF BA_Study_ViSa'!E76=1,3,IF('ATTRAKDIFF BA_Study_ViSa'!E76=2,2,IF('ATTRAKDIFF BA_Study_ViSa'!E76=3,1,IF('ATTRAKDIFF BA_Study_ViSa'!E76=4,0,IF('ATTRAKDIFF BA_Study_ViSa'!E76=5,-1,IF('ATTRAKDIFF BA_Study_ViSa'!E76=6,-2,-3))))))</f>
        <v>1</v>
      </c>
      <c r="C77">
        <f>IF('ATTRAKDIFF BA_Study_ViSa'!F76=1,-3,IF('ATTRAKDIFF BA_Study_ViSa'!F76=2,-2,IF('ATTRAKDIFF BA_Study_ViSa'!F76=3,-1,IF('ATTRAKDIFF BA_Study_ViSa'!F76=4,0,IF('ATTRAKDIFF BA_Study_ViSa'!F76=5,1,IF('ATTRAKDIFF BA_Study_ViSa'!F76=6,2,3))))))</f>
        <v>-1</v>
      </c>
      <c r="D77">
        <f>IF('ATTRAKDIFF BA_Study_ViSa'!G76=1,3,IF('ATTRAKDIFF BA_Study_ViSa'!G76=2,2,IF('ATTRAKDIFF BA_Study_ViSa'!G76=3,1,IF('ATTRAKDIFF BA_Study_ViSa'!G76=4,0,IF('ATTRAKDIFF BA_Study_ViSa'!G76=5,-1,IF('ATTRAKDIFF BA_Study_ViSa'!G76=6,-2,-3))))))</f>
        <v>-1</v>
      </c>
      <c r="E77">
        <f>IF('ATTRAKDIFF BA_Study_ViSa'!H76=1,3,IF('ATTRAKDIFF BA_Study_ViSa'!H76=2,2,IF('ATTRAKDIFF BA_Study_ViSa'!H76=3,1,IF('ATTRAKDIFF BA_Study_ViSa'!H76=4,0,IF('ATTRAKDIFF BA_Study_ViSa'!H76=5,-1,IF('ATTRAKDIFF BA_Study_ViSa'!H76=6,-2,-3))))))</f>
        <v>0</v>
      </c>
      <c r="F77">
        <f>IF('ATTRAKDIFF BA_Study_ViSa'!I76=1,3,IF('ATTRAKDIFF BA_Study_ViSa'!I76=2,2,IF('ATTRAKDIFF BA_Study_ViSa'!I76=3,1,IF('ATTRAKDIFF BA_Study_ViSa'!I76=4,0,IF('ATTRAKDIFF BA_Study_ViSa'!I76=5,-1,IF('ATTRAKDIFF BA_Study_ViSa'!I76=6,-2,-3))))))</f>
        <v>-3</v>
      </c>
      <c r="G77">
        <f>IF('ATTRAKDIFF BA_Study_ViSa'!J76=1,-3,IF('ATTRAKDIFF BA_Study_ViSa'!J76=2,-2,IF('ATTRAKDIFF BA_Study_ViSa'!J76=3,-1,IF('ATTRAKDIFF BA_Study_ViSa'!J76=4,0,IF('ATTRAKDIFF BA_Study_ViSa'!J76=5,1,IF('ATTRAKDIFF BA_Study_ViSa'!J76=6,2,3))))))</f>
        <v>0</v>
      </c>
      <c r="H77">
        <f>IF('ATTRAKDIFF BA_Study_ViSa'!K76=1,-3,IF('ATTRAKDIFF BA_Study_ViSa'!K76=2,-2,IF('ATTRAKDIFF BA_Study_ViSa'!K76=3,-1,IF('ATTRAKDIFF BA_Study_ViSa'!K76=4,0,IF('ATTRAKDIFF BA_Study_ViSa'!K76=5,1,IF('ATTRAKDIFF BA_Study_ViSa'!K76=6,2,3))))))</f>
        <v>2</v>
      </c>
      <c r="I77">
        <f>IF('ATTRAKDIFF BA_Study_ViSa'!L76=1,-3,IF('ATTRAKDIFF BA_Study_ViSa'!L76=2,-2,IF('ATTRAKDIFF BA_Study_ViSa'!L76=3,-1,IF('ATTRAKDIFF BA_Study_ViSa'!L76=4,0,IF('ATTRAKDIFF BA_Study_ViSa'!L76=5,1,IF('ATTRAKDIFF BA_Study_ViSa'!L76=6,2,3))))))</f>
        <v>0</v>
      </c>
      <c r="J77">
        <f>IF('ATTRAKDIFF BA_Study_ViSa'!M76=1,3,IF('ATTRAKDIFF BA_Study_ViSa'!M76=2,2,IF('ATTRAKDIFF BA_Study_ViSa'!M76=3,1,IF('ATTRAKDIFF BA_Study_ViSa'!M76=4,0,IF('ATTRAKDIFF BA_Study_ViSa'!M76=5,-1,IF('ATTRAKDIFF BA_Study_ViSa'!M76=6,-2,-3))))))</f>
        <v>-3</v>
      </c>
      <c r="K77">
        <f>IF('ATTRAKDIFF BA_Study_ViSa'!N76=1,-3,IF('ATTRAKDIFF BA_Study_ViSa'!N76=2,-2,IF('ATTRAKDIFF BA_Study_ViSa'!N76=3,-1,IF('ATTRAKDIFF BA_Study_ViSa'!N76=4,0,IF('ATTRAKDIFF BA_Study_ViSa'!N76=5,1,IF('ATTRAKDIFF BA_Study_ViSa'!N76=6,2,3))))))</f>
        <v>1</v>
      </c>
      <c r="M77">
        <f>SUM(Umwandlung!B77:K77)/10</f>
        <v>-0.4</v>
      </c>
      <c r="N77">
        <f t="shared" si="8"/>
        <v>-0.5</v>
      </c>
      <c r="O77">
        <f t="shared" si="9"/>
        <v>0.66666666666666663</v>
      </c>
      <c r="P77">
        <f t="shared" si="10"/>
        <v>-1.3333333333333333</v>
      </c>
      <c r="Q77">
        <f t="shared" si="11"/>
        <v>-0.38888888888888884</v>
      </c>
    </row>
    <row r="78" spans="2:17" x14ac:dyDescent="0.25">
      <c r="B78">
        <f>IF('ATTRAKDIFF BA_Study_ViSa'!E77=1,3,IF('ATTRAKDIFF BA_Study_ViSa'!E77=2,2,IF('ATTRAKDIFF BA_Study_ViSa'!E77=3,1,IF('ATTRAKDIFF BA_Study_ViSa'!E77=4,0,IF('ATTRAKDIFF BA_Study_ViSa'!E77=5,-1,IF('ATTRAKDIFF BA_Study_ViSa'!E77=6,-2,-3))))))</f>
        <v>1</v>
      </c>
      <c r="C78">
        <f>IF('ATTRAKDIFF BA_Study_ViSa'!F77=1,-3,IF('ATTRAKDIFF BA_Study_ViSa'!F77=2,-2,IF('ATTRAKDIFF BA_Study_ViSa'!F77=3,-1,IF('ATTRAKDIFF BA_Study_ViSa'!F77=4,0,IF('ATTRAKDIFF BA_Study_ViSa'!F77=5,1,IF('ATTRAKDIFF BA_Study_ViSa'!F77=6,2,3))))))</f>
        <v>0</v>
      </c>
      <c r="D78">
        <f>IF('ATTRAKDIFF BA_Study_ViSa'!G77=1,3,IF('ATTRAKDIFF BA_Study_ViSa'!G77=2,2,IF('ATTRAKDIFF BA_Study_ViSa'!G77=3,1,IF('ATTRAKDIFF BA_Study_ViSa'!G77=4,0,IF('ATTRAKDIFF BA_Study_ViSa'!G77=5,-1,IF('ATTRAKDIFF BA_Study_ViSa'!G77=6,-2,-3))))))</f>
        <v>-1</v>
      </c>
      <c r="E78">
        <f>IF('ATTRAKDIFF BA_Study_ViSa'!H77=1,3,IF('ATTRAKDIFF BA_Study_ViSa'!H77=2,2,IF('ATTRAKDIFF BA_Study_ViSa'!H77=3,1,IF('ATTRAKDIFF BA_Study_ViSa'!H77=4,0,IF('ATTRAKDIFF BA_Study_ViSa'!H77=5,-1,IF('ATTRAKDIFF BA_Study_ViSa'!H77=6,-2,-3))))))</f>
        <v>0</v>
      </c>
      <c r="F78">
        <f>IF('ATTRAKDIFF BA_Study_ViSa'!I77=1,3,IF('ATTRAKDIFF BA_Study_ViSa'!I77=2,2,IF('ATTRAKDIFF BA_Study_ViSa'!I77=3,1,IF('ATTRAKDIFF BA_Study_ViSa'!I77=4,0,IF('ATTRAKDIFF BA_Study_ViSa'!I77=5,-1,IF('ATTRAKDIFF BA_Study_ViSa'!I77=6,-2,-3))))))</f>
        <v>-2</v>
      </c>
      <c r="G78">
        <f>IF('ATTRAKDIFF BA_Study_ViSa'!J77=1,-3,IF('ATTRAKDIFF BA_Study_ViSa'!J77=2,-2,IF('ATTRAKDIFF BA_Study_ViSa'!J77=3,-1,IF('ATTRAKDIFF BA_Study_ViSa'!J77=4,0,IF('ATTRAKDIFF BA_Study_ViSa'!J77=5,1,IF('ATTRAKDIFF BA_Study_ViSa'!J77=6,2,3))))))</f>
        <v>-1</v>
      </c>
      <c r="H78">
        <f>IF('ATTRAKDIFF BA_Study_ViSa'!K77=1,-3,IF('ATTRAKDIFF BA_Study_ViSa'!K77=2,-2,IF('ATTRAKDIFF BA_Study_ViSa'!K77=3,-1,IF('ATTRAKDIFF BA_Study_ViSa'!K77=4,0,IF('ATTRAKDIFF BA_Study_ViSa'!K77=5,1,IF('ATTRAKDIFF BA_Study_ViSa'!K77=6,2,3))))))</f>
        <v>1</v>
      </c>
      <c r="I78">
        <f>IF('ATTRAKDIFF BA_Study_ViSa'!L77=1,-3,IF('ATTRAKDIFF BA_Study_ViSa'!L77=2,-2,IF('ATTRAKDIFF BA_Study_ViSa'!L77=3,-1,IF('ATTRAKDIFF BA_Study_ViSa'!L77=4,0,IF('ATTRAKDIFF BA_Study_ViSa'!L77=5,1,IF('ATTRAKDIFF BA_Study_ViSa'!L77=6,2,3))))))</f>
        <v>-1</v>
      </c>
      <c r="J78">
        <f>IF('ATTRAKDIFF BA_Study_ViSa'!M77=1,3,IF('ATTRAKDIFF BA_Study_ViSa'!M77=2,2,IF('ATTRAKDIFF BA_Study_ViSa'!M77=3,1,IF('ATTRAKDIFF BA_Study_ViSa'!M77=4,0,IF('ATTRAKDIFF BA_Study_ViSa'!M77=5,-1,IF('ATTRAKDIFF BA_Study_ViSa'!M77=6,-2,-3))))))</f>
        <v>2</v>
      </c>
      <c r="K78">
        <f>IF('ATTRAKDIFF BA_Study_ViSa'!N77=1,-3,IF('ATTRAKDIFF BA_Study_ViSa'!N77=2,-2,IF('ATTRAKDIFF BA_Study_ViSa'!N77=3,-1,IF('ATTRAKDIFF BA_Study_ViSa'!N77=4,0,IF('ATTRAKDIFF BA_Study_ViSa'!N77=5,1,IF('ATTRAKDIFF BA_Study_ViSa'!N77=6,2,3))))))</f>
        <v>2</v>
      </c>
      <c r="M78">
        <f>SUM(Umwandlung!B78:K78)/10</f>
        <v>0.1</v>
      </c>
      <c r="N78">
        <f t="shared" si="8"/>
        <v>0</v>
      </c>
      <c r="O78">
        <f t="shared" si="9"/>
        <v>-0.33333333333333331</v>
      </c>
      <c r="P78">
        <f t="shared" si="10"/>
        <v>0.66666666666666663</v>
      </c>
      <c r="Q78">
        <f t="shared" si="11"/>
        <v>0.1111111111111111</v>
      </c>
    </row>
    <row r="79" spans="2:17" x14ac:dyDescent="0.25">
      <c r="B79">
        <f>IF('ATTRAKDIFF BA_Study_ViSa'!E78=1,3,IF('ATTRAKDIFF BA_Study_ViSa'!E78=2,2,IF('ATTRAKDIFF BA_Study_ViSa'!E78=3,1,IF('ATTRAKDIFF BA_Study_ViSa'!E78=4,0,IF('ATTRAKDIFF BA_Study_ViSa'!E78=5,-1,IF('ATTRAKDIFF BA_Study_ViSa'!E78=6,-2,-3))))))</f>
        <v>0</v>
      </c>
      <c r="C79">
        <f>IF('ATTRAKDIFF BA_Study_ViSa'!F78=1,-3,IF('ATTRAKDIFF BA_Study_ViSa'!F78=2,-2,IF('ATTRAKDIFF BA_Study_ViSa'!F78=3,-1,IF('ATTRAKDIFF BA_Study_ViSa'!F78=4,0,IF('ATTRAKDIFF BA_Study_ViSa'!F78=5,1,IF('ATTRAKDIFF BA_Study_ViSa'!F78=6,2,3))))))</f>
        <v>2</v>
      </c>
      <c r="D79">
        <f>IF('ATTRAKDIFF BA_Study_ViSa'!G78=1,3,IF('ATTRAKDIFF BA_Study_ViSa'!G78=2,2,IF('ATTRAKDIFF BA_Study_ViSa'!G78=3,1,IF('ATTRAKDIFF BA_Study_ViSa'!G78=4,0,IF('ATTRAKDIFF BA_Study_ViSa'!G78=5,-1,IF('ATTRAKDIFF BA_Study_ViSa'!G78=6,-2,-3))))))</f>
        <v>2</v>
      </c>
      <c r="E79">
        <f>IF('ATTRAKDIFF BA_Study_ViSa'!H78=1,3,IF('ATTRAKDIFF BA_Study_ViSa'!H78=2,2,IF('ATTRAKDIFF BA_Study_ViSa'!H78=3,1,IF('ATTRAKDIFF BA_Study_ViSa'!H78=4,0,IF('ATTRAKDIFF BA_Study_ViSa'!H78=5,-1,IF('ATTRAKDIFF BA_Study_ViSa'!H78=6,-2,-3))))))</f>
        <v>2</v>
      </c>
      <c r="F79">
        <f>IF('ATTRAKDIFF BA_Study_ViSa'!I78=1,3,IF('ATTRAKDIFF BA_Study_ViSa'!I78=2,2,IF('ATTRAKDIFF BA_Study_ViSa'!I78=3,1,IF('ATTRAKDIFF BA_Study_ViSa'!I78=4,0,IF('ATTRAKDIFF BA_Study_ViSa'!I78=5,-1,IF('ATTRAKDIFF BA_Study_ViSa'!I78=6,-2,-3))))))</f>
        <v>3</v>
      </c>
      <c r="G79">
        <f>IF('ATTRAKDIFF BA_Study_ViSa'!J78=1,-3,IF('ATTRAKDIFF BA_Study_ViSa'!J78=2,-2,IF('ATTRAKDIFF BA_Study_ViSa'!J78=3,-1,IF('ATTRAKDIFF BA_Study_ViSa'!J78=4,0,IF('ATTRAKDIFF BA_Study_ViSa'!J78=5,1,IF('ATTRAKDIFF BA_Study_ViSa'!J78=6,2,3))))))</f>
        <v>2</v>
      </c>
      <c r="H79">
        <f>IF('ATTRAKDIFF BA_Study_ViSa'!K78=1,-3,IF('ATTRAKDIFF BA_Study_ViSa'!K78=2,-2,IF('ATTRAKDIFF BA_Study_ViSa'!K78=3,-1,IF('ATTRAKDIFF BA_Study_ViSa'!K78=4,0,IF('ATTRAKDIFF BA_Study_ViSa'!K78=5,1,IF('ATTRAKDIFF BA_Study_ViSa'!K78=6,2,3))))))</f>
        <v>-2</v>
      </c>
      <c r="I79">
        <f>IF('ATTRAKDIFF BA_Study_ViSa'!L78=1,-3,IF('ATTRAKDIFF BA_Study_ViSa'!L78=2,-2,IF('ATTRAKDIFF BA_Study_ViSa'!L78=3,-1,IF('ATTRAKDIFF BA_Study_ViSa'!L78=4,0,IF('ATTRAKDIFF BA_Study_ViSa'!L78=5,1,IF('ATTRAKDIFF BA_Study_ViSa'!L78=6,2,3))))))</f>
        <v>2</v>
      </c>
      <c r="J79">
        <f>IF('ATTRAKDIFF BA_Study_ViSa'!M78=1,3,IF('ATTRAKDIFF BA_Study_ViSa'!M78=2,2,IF('ATTRAKDIFF BA_Study_ViSa'!M78=3,1,IF('ATTRAKDIFF BA_Study_ViSa'!M78=4,0,IF('ATTRAKDIFF BA_Study_ViSa'!M78=5,-1,IF('ATTRAKDIFF BA_Study_ViSa'!M78=6,-2,-3))))))</f>
        <v>2</v>
      </c>
      <c r="K79">
        <f>IF('ATTRAKDIFF BA_Study_ViSa'!N78=1,-3,IF('ATTRAKDIFF BA_Study_ViSa'!N78=2,-2,IF('ATTRAKDIFF BA_Study_ViSa'!N78=3,-1,IF('ATTRAKDIFF BA_Study_ViSa'!N78=4,0,IF('ATTRAKDIFF BA_Study_ViSa'!N78=5,1,IF('ATTRAKDIFF BA_Study_ViSa'!N78=6,2,3))))))</f>
        <v>2</v>
      </c>
      <c r="M79">
        <f>SUM(Umwandlung!B79:K79)/10</f>
        <v>1.5</v>
      </c>
      <c r="N79">
        <f t="shared" si="8"/>
        <v>1.75</v>
      </c>
      <c r="O79">
        <f t="shared" si="9"/>
        <v>0.66666666666666663</v>
      </c>
      <c r="P79">
        <f t="shared" si="10"/>
        <v>2</v>
      </c>
      <c r="Q79">
        <f t="shared" si="11"/>
        <v>1.4722222222222221</v>
      </c>
    </row>
    <row r="80" spans="2:17" x14ac:dyDescent="0.25">
      <c r="B80">
        <f>IF('ATTRAKDIFF BA_Study_ViSa'!E79=1,3,IF('ATTRAKDIFF BA_Study_ViSa'!E79=2,2,IF('ATTRAKDIFF BA_Study_ViSa'!E79=3,1,IF('ATTRAKDIFF BA_Study_ViSa'!E79=4,0,IF('ATTRAKDIFF BA_Study_ViSa'!E79=5,-1,IF('ATTRAKDIFF BA_Study_ViSa'!E79=6,-2,-3))))))</f>
        <v>2</v>
      </c>
      <c r="C80">
        <f>IF('ATTRAKDIFF BA_Study_ViSa'!F79=1,-3,IF('ATTRAKDIFF BA_Study_ViSa'!F79=2,-2,IF('ATTRAKDIFF BA_Study_ViSa'!F79=3,-1,IF('ATTRAKDIFF BA_Study_ViSa'!F79=4,0,IF('ATTRAKDIFF BA_Study_ViSa'!F79=5,1,IF('ATTRAKDIFF BA_Study_ViSa'!F79=6,2,3))))))</f>
        <v>-1</v>
      </c>
      <c r="D80">
        <f>IF('ATTRAKDIFF BA_Study_ViSa'!G79=1,3,IF('ATTRAKDIFF BA_Study_ViSa'!G79=2,2,IF('ATTRAKDIFF BA_Study_ViSa'!G79=3,1,IF('ATTRAKDIFF BA_Study_ViSa'!G79=4,0,IF('ATTRAKDIFF BA_Study_ViSa'!G79=5,-1,IF('ATTRAKDIFF BA_Study_ViSa'!G79=6,-2,-3))))))</f>
        <v>1</v>
      </c>
      <c r="E80">
        <f>IF('ATTRAKDIFF BA_Study_ViSa'!H79=1,3,IF('ATTRAKDIFF BA_Study_ViSa'!H79=2,2,IF('ATTRAKDIFF BA_Study_ViSa'!H79=3,1,IF('ATTRAKDIFF BA_Study_ViSa'!H79=4,0,IF('ATTRAKDIFF BA_Study_ViSa'!H79=5,-1,IF('ATTRAKDIFF BA_Study_ViSa'!H79=6,-2,-3))))))</f>
        <v>1</v>
      </c>
      <c r="F80">
        <f>IF('ATTRAKDIFF BA_Study_ViSa'!I79=1,3,IF('ATTRAKDIFF BA_Study_ViSa'!I79=2,2,IF('ATTRAKDIFF BA_Study_ViSa'!I79=3,1,IF('ATTRAKDIFF BA_Study_ViSa'!I79=4,0,IF('ATTRAKDIFF BA_Study_ViSa'!I79=5,-1,IF('ATTRAKDIFF BA_Study_ViSa'!I79=6,-2,-3))))))</f>
        <v>1</v>
      </c>
      <c r="G80">
        <f>IF('ATTRAKDIFF BA_Study_ViSa'!J79=1,-3,IF('ATTRAKDIFF BA_Study_ViSa'!J79=2,-2,IF('ATTRAKDIFF BA_Study_ViSa'!J79=3,-1,IF('ATTRAKDIFF BA_Study_ViSa'!J79=4,0,IF('ATTRAKDIFF BA_Study_ViSa'!J79=5,1,IF('ATTRAKDIFF BA_Study_ViSa'!J79=6,2,3))))))</f>
        <v>0</v>
      </c>
      <c r="H80">
        <f>IF('ATTRAKDIFF BA_Study_ViSa'!K79=1,-3,IF('ATTRAKDIFF BA_Study_ViSa'!K79=2,-2,IF('ATTRAKDIFF BA_Study_ViSa'!K79=3,-1,IF('ATTRAKDIFF BA_Study_ViSa'!K79=4,0,IF('ATTRAKDIFF BA_Study_ViSa'!K79=5,1,IF('ATTRAKDIFF BA_Study_ViSa'!K79=6,2,3))))))</f>
        <v>-1</v>
      </c>
      <c r="I80">
        <f>IF('ATTRAKDIFF BA_Study_ViSa'!L79=1,-3,IF('ATTRAKDIFF BA_Study_ViSa'!L79=2,-2,IF('ATTRAKDIFF BA_Study_ViSa'!L79=3,-1,IF('ATTRAKDIFF BA_Study_ViSa'!L79=4,0,IF('ATTRAKDIFF BA_Study_ViSa'!L79=5,1,IF('ATTRAKDIFF BA_Study_ViSa'!L79=6,2,3))))))</f>
        <v>1</v>
      </c>
      <c r="J80">
        <f>IF('ATTRAKDIFF BA_Study_ViSa'!M79=1,3,IF('ATTRAKDIFF BA_Study_ViSa'!M79=2,2,IF('ATTRAKDIFF BA_Study_ViSa'!M79=3,1,IF('ATTRAKDIFF BA_Study_ViSa'!M79=4,0,IF('ATTRAKDIFF BA_Study_ViSa'!M79=5,-1,IF('ATTRAKDIFF BA_Study_ViSa'!M79=6,-2,-3))))))</f>
        <v>1</v>
      </c>
      <c r="K80">
        <f>IF('ATTRAKDIFF BA_Study_ViSa'!N79=1,-3,IF('ATTRAKDIFF BA_Study_ViSa'!N79=2,-2,IF('ATTRAKDIFF BA_Study_ViSa'!N79=3,-1,IF('ATTRAKDIFF BA_Study_ViSa'!N79=4,0,IF('ATTRAKDIFF BA_Study_ViSa'!N79=5,1,IF('ATTRAKDIFF BA_Study_ViSa'!N79=6,2,3))))))</f>
        <v>1</v>
      </c>
      <c r="M80">
        <f>SUM(Umwandlung!B80:K80)/10</f>
        <v>0.6</v>
      </c>
      <c r="N80">
        <f t="shared" si="8"/>
        <v>1.25</v>
      </c>
      <c r="O80">
        <f t="shared" si="9"/>
        <v>0</v>
      </c>
      <c r="P80">
        <f t="shared" si="10"/>
        <v>0.33333333333333331</v>
      </c>
      <c r="Q80">
        <f t="shared" si="11"/>
        <v>0.52777777777777779</v>
      </c>
    </row>
    <row r="81" spans="2:17" x14ac:dyDescent="0.25">
      <c r="B81">
        <f>IF('ATTRAKDIFF BA_Study_ViSa'!E80=1,3,IF('ATTRAKDIFF BA_Study_ViSa'!E80=2,2,IF('ATTRAKDIFF BA_Study_ViSa'!E80=3,1,IF('ATTRAKDIFF BA_Study_ViSa'!E80=4,0,IF('ATTRAKDIFF BA_Study_ViSa'!E80=5,-1,IF('ATTRAKDIFF BA_Study_ViSa'!E80=6,-2,-3))))))</f>
        <v>3</v>
      </c>
      <c r="C81">
        <f>IF('ATTRAKDIFF BA_Study_ViSa'!F80=1,-3,IF('ATTRAKDIFF BA_Study_ViSa'!F80=2,-2,IF('ATTRAKDIFF BA_Study_ViSa'!F80=3,-1,IF('ATTRAKDIFF BA_Study_ViSa'!F80=4,0,IF('ATTRAKDIFF BA_Study_ViSa'!F80=5,1,IF('ATTRAKDIFF BA_Study_ViSa'!F80=6,2,3))))))</f>
        <v>-2</v>
      </c>
      <c r="D81">
        <f>IF('ATTRAKDIFF BA_Study_ViSa'!G80=1,3,IF('ATTRAKDIFF BA_Study_ViSa'!G80=2,2,IF('ATTRAKDIFF BA_Study_ViSa'!G80=3,1,IF('ATTRAKDIFF BA_Study_ViSa'!G80=4,0,IF('ATTRAKDIFF BA_Study_ViSa'!G80=5,-1,IF('ATTRAKDIFF BA_Study_ViSa'!G80=6,-2,-3))))))</f>
        <v>0</v>
      </c>
      <c r="E81">
        <f>IF('ATTRAKDIFF BA_Study_ViSa'!H80=1,3,IF('ATTRAKDIFF BA_Study_ViSa'!H80=2,2,IF('ATTRAKDIFF BA_Study_ViSa'!H80=3,1,IF('ATTRAKDIFF BA_Study_ViSa'!H80=4,0,IF('ATTRAKDIFF BA_Study_ViSa'!H80=5,-1,IF('ATTRAKDIFF BA_Study_ViSa'!H80=6,-2,-3))))))</f>
        <v>0</v>
      </c>
      <c r="F81">
        <f>IF('ATTRAKDIFF BA_Study_ViSa'!I80=1,3,IF('ATTRAKDIFF BA_Study_ViSa'!I80=2,2,IF('ATTRAKDIFF BA_Study_ViSa'!I80=3,1,IF('ATTRAKDIFF BA_Study_ViSa'!I80=4,0,IF('ATTRAKDIFF BA_Study_ViSa'!I80=5,-1,IF('ATTRAKDIFF BA_Study_ViSa'!I80=6,-2,-3))))))</f>
        <v>-3</v>
      </c>
      <c r="G81">
        <f>IF('ATTRAKDIFF BA_Study_ViSa'!J80=1,-3,IF('ATTRAKDIFF BA_Study_ViSa'!J80=2,-2,IF('ATTRAKDIFF BA_Study_ViSa'!J80=3,-1,IF('ATTRAKDIFF BA_Study_ViSa'!J80=4,0,IF('ATTRAKDIFF BA_Study_ViSa'!J80=5,1,IF('ATTRAKDIFF BA_Study_ViSa'!J80=6,2,3))))))</f>
        <v>-2</v>
      </c>
      <c r="H81">
        <f>IF('ATTRAKDIFF BA_Study_ViSa'!K80=1,-3,IF('ATTRAKDIFF BA_Study_ViSa'!K80=2,-2,IF('ATTRAKDIFF BA_Study_ViSa'!K80=3,-1,IF('ATTRAKDIFF BA_Study_ViSa'!K80=4,0,IF('ATTRAKDIFF BA_Study_ViSa'!K80=5,1,IF('ATTRAKDIFF BA_Study_ViSa'!K80=6,2,3))))))</f>
        <v>1</v>
      </c>
      <c r="I81">
        <f>IF('ATTRAKDIFF BA_Study_ViSa'!L80=1,-3,IF('ATTRAKDIFF BA_Study_ViSa'!L80=2,-2,IF('ATTRAKDIFF BA_Study_ViSa'!L80=3,-1,IF('ATTRAKDIFF BA_Study_ViSa'!L80=4,0,IF('ATTRAKDIFF BA_Study_ViSa'!L80=5,1,IF('ATTRAKDIFF BA_Study_ViSa'!L80=6,2,3))))))</f>
        <v>0</v>
      </c>
      <c r="J81">
        <f>IF('ATTRAKDIFF BA_Study_ViSa'!M80=1,3,IF('ATTRAKDIFF BA_Study_ViSa'!M80=2,2,IF('ATTRAKDIFF BA_Study_ViSa'!M80=3,1,IF('ATTRAKDIFF BA_Study_ViSa'!M80=4,0,IF('ATTRAKDIFF BA_Study_ViSa'!M80=5,-1,IF('ATTRAKDIFF BA_Study_ViSa'!M80=6,-2,-3))))))</f>
        <v>-2</v>
      </c>
      <c r="K81">
        <f>IF('ATTRAKDIFF BA_Study_ViSa'!N80=1,-3,IF('ATTRAKDIFF BA_Study_ViSa'!N80=2,-2,IF('ATTRAKDIFF BA_Study_ViSa'!N80=3,-1,IF('ATTRAKDIFF BA_Study_ViSa'!N80=4,0,IF('ATTRAKDIFF BA_Study_ViSa'!N80=5,1,IF('ATTRAKDIFF BA_Study_ViSa'!N80=6,2,3))))))</f>
        <v>-2</v>
      </c>
      <c r="M81">
        <f>SUM(Umwandlung!B81:K81)/10</f>
        <v>-0.7</v>
      </c>
      <c r="N81">
        <f t="shared" si="8"/>
        <v>-0.5</v>
      </c>
      <c r="O81">
        <f t="shared" si="9"/>
        <v>-0.33333333333333331</v>
      </c>
      <c r="P81">
        <f t="shared" si="10"/>
        <v>-1.3333333333333333</v>
      </c>
      <c r="Q81">
        <f t="shared" si="11"/>
        <v>-0.72222222222222221</v>
      </c>
    </row>
    <row r="82" spans="2:17" x14ac:dyDescent="0.25">
      <c r="B82">
        <f>IF('ATTRAKDIFF BA_Study_ViSa'!E81=1,3,IF('ATTRAKDIFF BA_Study_ViSa'!E81=2,2,IF('ATTRAKDIFF BA_Study_ViSa'!E81=3,1,IF('ATTRAKDIFF BA_Study_ViSa'!E81=4,0,IF('ATTRAKDIFF BA_Study_ViSa'!E81=5,-1,IF('ATTRAKDIFF BA_Study_ViSa'!E81=6,-2,-3))))))</f>
        <v>1</v>
      </c>
      <c r="C82">
        <f>IF('ATTRAKDIFF BA_Study_ViSa'!F81=1,-3,IF('ATTRAKDIFF BA_Study_ViSa'!F81=2,-2,IF('ATTRAKDIFF BA_Study_ViSa'!F81=3,-1,IF('ATTRAKDIFF BA_Study_ViSa'!F81=4,0,IF('ATTRAKDIFF BA_Study_ViSa'!F81=5,1,IF('ATTRAKDIFF BA_Study_ViSa'!F81=6,2,3))))))</f>
        <v>1</v>
      </c>
      <c r="D82">
        <f>IF('ATTRAKDIFF BA_Study_ViSa'!G81=1,3,IF('ATTRAKDIFF BA_Study_ViSa'!G81=2,2,IF('ATTRAKDIFF BA_Study_ViSa'!G81=3,1,IF('ATTRAKDIFF BA_Study_ViSa'!G81=4,0,IF('ATTRAKDIFF BA_Study_ViSa'!G81=5,-1,IF('ATTRAKDIFF BA_Study_ViSa'!G81=6,-2,-3))))))</f>
        <v>1</v>
      </c>
      <c r="E82">
        <f>IF('ATTRAKDIFF BA_Study_ViSa'!H81=1,3,IF('ATTRAKDIFF BA_Study_ViSa'!H81=2,2,IF('ATTRAKDIFF BA_Study_ViSa'!H81=3,1,IF('ATTRAKDIFF BA_Study_ViSa'!H81=4,0,IF('ATTRAKDIFF BA_Study_ViSa'!H81=5,-1,IF('ATTRAKDIFF BA_Study_ViSa'!H81=6,-2,-3))))))</f>
        <v>2</v>
      </c>
      <c r="F82">
        <f>IF('ATTRAKDIFF BA_Study_ViSa'!I81=1,3,IF('ATTRAKDIFF BA_Study_ViSa'!I81=2,2,IF('ATTRAKDIFF BA_Study_ViSa'!I81=3,1,IF('ATTRAKDIFF BA_Study_ViSa'!I81=4,0,IF('ATTRAKDIFF BA_Study_ViSa'!I81=5,-1,IF('ATTRAKDIFF BA_Study_ViSa'!I81=6,-2,-3))))))</f>
        <v>3</v>
      </c>
      <c r="G82">
        <f>IF('ATTRAKDIFF BA_Study_ViSa'!J81=1,-3,IF('ATTRAKDIFF BA_Study_ViSa'!J81=2,-2,IF('ATTRAKDIFF BA_Study_ViSa'!J81=3,-1,IF('ATTRAKDIFF BA_Study_ViSa'!J81=4,0,IF('ATTRAKDIFF BA_Study_ViSa'!J81=5,1,IF('ATTRAKDIFF BA_Study_ViSa'!J81=6,2,3))))))</f>
        <v>2</v>
      </c>
      <c r="H82">
        <f>IF('ATTRAKDIFF BA_Study_ViSa'!K81=1,-3,IF('ATTRAKDIFF BA_Study_ViSa'!K81=2,-2,IF('ATTRAKDIFF BA_Study_ViSa'!K81=3,-1,IF('ATTRAKDIFF BA_Study_ViSa'!K81=4,0,IF('ATTRAKDIFF BA_Study_ViSa'!K81=5,1,IF('ATTRAKDIFF BA_Study_ViSa'!K81=6,2,3))))))</f>
        <v>-2</v>
      </c>
      <c r="I82">
        <f>IF('ATTRAKDIFF BA_Study_ViSa'!L81=1,-3,IF('ATTRAKDIFF BA_Study_ViSa'!L81=2,-2,IF('ATTRAKDIFF BA_Study_ViSa'!L81=3,-1,IF('ATTRAKDIFF BA_Study_ViSa'!L81=4,0,IF('ATTRAKDIFF BA_Study_ViSa'!L81=5,1,IF('ATTRAKDIFF BA_Study_ViSa'!L81=6,2,3))))))</f>
        <v>2</v>
      </c>
      <c r="J82">
        <f>IF('ATTRAKDIFF BA_Study_ViSa'!M81=1,3,IF('ATTRAKDIFF BA_Study_ViSa'!M81=2,2,IF('ATTRAKDIFF BA_Study_ViSa'!M81=3,1,IF('ATTRAKDIFF BA_Study_ViSa'!M81=4,0,IF('ATTRAKDIFF BA_Study_ViSa'!M81=5,-1,IF('ATTRAKDIFF BA_Study_ViSa'!M81=6,-2,-3))))))</f>
        <v>2</v>
      </c>
      <c r="K82">
        <f>IF('ATTRAKDIFF BA_Study_ViSa'!N81=1,-3,IF('ATTRAKDIFF BA_Study_ViSa'!N81=2,-2,IF('ATTRAKDIFF BA_Study_ViSa'!N81=3,-1,IF('ATTRAKDIFF BA_Study_ViSa'!N81=4,0,IF('ATTRAKDIFF BA_Study_ViSa'!N81=5,1,IF('ATTRAKDIFF BA_Study_ViSa'!N81=6,2,3))))))</f>
        <v>-2</v>
      </c>
      <c r="M82">
        <f>SUM(Umwandlung!B82:K82)/10</f>
        <v>1</v>
      </c>
      <c r="N82">
        <f t="shared" si="8"/>
        <v>0.75</v>
      </c>
      <c r="O82">
        <f t="shared" si="9"/>
        <v>0.66666666666666663</v>
      </c>
      <c r="P82">
        <f t="shared" si="10"/>
        <v>1.6666666666666667</v>
      </c>
      <c r="Q82">
        <f t="shared" si="11"/>
        <v>1.0277777777777777</v>
      </c>
    </row>
    <row r="83" spans="2:17" x14ac:dyDescent="0.25">
      <c r="B83">
        <f>IF('ATTRAKDIFF BA_Study_ViSa'!E82=1,3,IF('ATTRAKDIFF BA_Study_ViSa'!E82=2,2,IF('ATTRAKDIFF BA_Study_ViSa'!E82=3,1,IF('ATTRAKDIFF BA_Study_ViSa'!E82=4,0,IF('ATTRAKDIFF BA_Study_ViSa'!E82=5,-1,IF('ATTRAKDIFF BA_Study_ViSa'!E82=6,-2,-3))))))</f>
        <v>0</v>
      </c>
      <c r="C83">
        <f>IF('ATTRAKDIFF BA_Study_ViSa'!F82=1,-3,IF('ATTRAKDIFF BA_Study_ViSa'!F82=2,-2,IF('ATTRAKDIFF BA_Study_ViSa'!F82=3,-1,IF('ATTRAKDIFF BA_Study_ViSa'!F82=4,0,IF('ATTRAKDIFF BA_Study_ViSa'!F82=5,1,IF('ATTRAKDIFF BA_Study_ViSa'!F82=6,2,3))))))</f>
        <v>-2</v>
      </c>
      <c r="D83">
        <f>IF('ATTRAKDIFF BA_Study_ViSa'!G82=1,3,IF('ATTRAKDIFF BA_Study_ViSa'!G82=2,2,IF('ATTRAKDIFF BA_Study_ViSa'!G82=3,1,IF('ATTRAKDIFF BA_Study_ViSa'!G82=4,0,IF('ATTRAKDIFF BA_Study_ViSa'!G82=5,-1,IF('ATTRAKDIFF BA_Study_ViSa'!G82=6,-2,-3))))))</f>
        <v>2</v>
      </c>
      <c r="E83">
        <f>IF('ATTRAKDIFF BA_Study_ViSa'!H82=1,3,IF('ATTRAKDIFF BA_Study_ViSa'!H82=2,2,IF('ATTRAKDIFF BA_Study_ViSa'!H82=3,1,IF('ATTRAKDIFF BA_Study_ViSa'!H82=4,0,IF('ATTRAKDIFF BA_Study_ViSa'!H82=5,-1,IF('ATTRAKDIFF BA_Study_ViSa'!H82=6,-2,-3))))))</f>
        <v>0</v>
      </c>
      <c r="F83">
        <f>IF('ATTRAKDIFF BA_Study_ViSa'!I82=1,3,IF('ATTRAKDIFF BA_Study_ViSa'!I82=2,2,IF('ATTRAKDIFF BA_Study_ViSa'!I82=3,1,IF('ATTRAKDIFF BA_Study_ViSa'!I82=4,0,IF('ATTRAKDIFF BA_Study_ViSa'!I82=5,-1,IF('ATTRAKDIFF BA_Study_ViSa'!I82=6,-2,-3))))))</f>
        <v>-3</v>
      </c>
      <c r="G83">
        <f>IF('ATTRAKDIFF BA_Study_ViSa'!J82=1,-3,IF('ATTRAKDIFF BA_Study_ViSa'!J82=2,-2,IF('ATTRAKDIFF BA_Study_ViSa'!J82=3,-1,IF('ATTRAKDIFF BA_Study_ViSa'!J82=4,0,IF('ATTRAKDIFF BA_Study_ViSa'!J82=5,1,IF('ATTRAKDIFF BA_Study_ViSa'!J82=6,2,3))))))</f>
        <v>1</v>
      </c>
      <c r="H83">
        <f>IF('ATTRAKDIFF BA_Study_ViSa'!K82=1,-3,IF('ATTRAKDIFF BA_Study_ViSa'!K82=2,-2,IF('ATTRAKDIFF BA_Study_ViSa'!K82=3,-1,IF('ATTRAKDIFF BA_Study_ViSa'!K82=4,0,IF('ATTRAKDIFF BA_Study_ViSa'!K82=5,1,IF('ATTRAKDIFF BA_Study_ViSa'!K82=6,2,3))))))</f>
        <v>0</v>
      </c>
      <c r="I83">
        <f>IF('ATTRAKDIFF BA_Study_ViSa'!L82=1,-3,IF('ATTRAKDIFF BA_Study_ViSa'!L82=2,-2,IF('ATTRAKDIFF BA_Study_ViSa'!L82=3,-1,IF('ATTRAKDIFF BA_Study_ViSa'!L82=4,0,IF('ATTRAKDIFF BA_Study_ViSa'!L82=5,1,IF('ATTRAKDIFF BA_Study_ViSa'!L82=6,2,3))))))</f>
        <v>0</v>
      </c>
      <c r="J83">
        <f>IF('ATTRAKDIFF BA_Study_ViSa'!M82=1,3,IF('ATTRAKDIFF BA_Study_ViSa'!M82=2,2,IF('ATTRAKDIFF BA_Study_ViSa'!M82=3,1,IF('ATTRAKDIFF BA_Study_ViSa'!M82=4,0,IF('ATTRAKDIFF BA_Study_ViSa'!M82=5,-1,IF('ATTRAKDIFF BA_Study_ViSa'!M82=6,-2,-3))))))</f>
        <v>2</v>
      </c>
      <c r="K83">
        <f>IF('ATTRAKDIFF BA_Study_ViSa'!N82=1,-3,IF('ATTRAKDIFF BA_Study_ViSa'!N82=2,-2,IF('ATTRAKDIFF BA_Study_ViSa'!N82=3,-1,IF('ATTRAKDIFF BA_Study_ViSa'!N82=4,0,IF('ATTRAKDIFF BA_Study_ViSa'!N82=5,1,IF('ATTRAKDIFF BA_Study_ViSa'!N82=6,2,3))))))</f>
        <v>0</v>
      </c>
      <c r="M83">
        <f>SUM(Umwandlung!B83:K83)/10</f>
        <v>0</v>
      </c>
      <c r="N83">
        <f t="shared" si="8"/>
        <v>-0.25</v>
      </c>
      <c r="O83">
        <f t="shared" si="9"/>
        <v>0.33333333333333331</v>
      </c>
      <c r="P83">
        <f t="shared" si="10"/>
        <v>0</v>
      </c>
      <c r="Q83">
        <f t="shared" si="11"/>
        <v>2.7777777777777773E-2</v>
      </c>
    </row>
    <row r="84" spans="2:17" x14ac:dyDescent="0.25">
      <c r="B84">
        <f>IF('ATTRAKDIFF BA_Study_ViSa'!E83=1,3,IF('ATTRAKDIFF BA_Study_ViSa'!E83=2,2,IF('ATTRAKDIFF BA_Study_ViSa'!E83=3,1,IF('ATTRAKDIFF BA_Study_ViSa'!E83=4,0,IF('ATTRAKDIFF BA_Study_ViSa'!E83=5,-1,IF('ATTRAKDIFF BA_Study_ViSa'!E83=6,-2,-3))))))</f>
        <v>2</v>
      </c>
      <c r="C84">
        <f>IF('ATTRAKDIFF BA_Study_ViSa'!F83=1,-3,IF('ATTRAKDIFF BA_Study_ViSa'!F83=2,-2,IF('ATTRAKDIFF BA_Study_ViSa'!F83=3,-1,IF('ATTRAKDIFF BA_Study_ViSa'!F83=4,0,IF('ATTRAKDIFF BA_Study_ViSa'!F83=5,1,IF('ATTRAKDIFF BA_Study_ViSa'!F83=6,2,3))))))</f>
        <v>0</v>
      </c>
      <c r="D84">
        <f>IF('ATTRAKDIFF BA_Study_ViSa'!G83=1,3,IF('ATTRAKDIFF BA_Study_ViSa'!G83=2,2,IF('ATTRAKDIFF BA_Study_ViSa'!G83=3,1,IF('ATTRAKDIFF BA_Study_ViSa'!G83=4,0,IF('ATTRAKDIFF BA_Study_ViSa'!G83=5,-1,IF('ATTRAKDIFF BA_Study_ViSa'!G83=6,-2,-3))))))</f>
        <v>1</v>
      </c>
      <c r="E84">
        <f>IF('ATTRAKDIFF BA_Study_ViSa'!H83=1,3,IF('ATTRAKDIFF BA_Study_ViSa'!H83=2,2,IF('ATTRAKDIFF BA_Study_ViSa'!H83=3,1,IF('ATTRAKDIFF BA_Study_ViSa'!H83=4,0,IF('ATTRAKDIFF BA_Study_ViSa'!H83=5,-1,IF('ATTRAKDIFF BA_Study_ViSa'!H83=6,-2,-3))))))</f>
        <v>1</v>
      </c>
      <c r="F84">
        <f>IF('ATTRAKDIFF BA_Study_ViSa'!I83=1,3,IF('ATTRAKDIFF BA_Study_ViSa'!I83=2,2,IF('ATTRAKDIFF BA_Study_ViSa'!I83=3,1,IF('ATTRAKDIFF BA_Study_ViSa'!I83=4,0,IF('ATTRAKDIFF BA_Study_ViSa'!I83=5,-1,IF('ATTRAKDIFF BA_Study_ViSa'!I83=6,-2,-3))))))</f>
        <v>0</v>
      </c>
      <c r="G84">
        <f>IF('ATTRAKDIFF BA_Study_ViSa'!J83=1,-3,IF('ATTRAKDIFF BA_Study_ViSa'!J83=2,-2,IF('ATTRAKDIFF BA_Study_ViSa'!J83=3,-1,IF('ATTRAKDIFF BA_Study_ViSa'!J83=4,0,IF('ATTRAKDIFF BA_Study_ViSa'!J83=5,1,IF('ATTRAKDIFF BA_Study_ViSa'!J83=6,2,3))))))</f>
        <v>0</v>
      </c>
      <c r="H84">
        <f>IF('ATTRAKDIFF BA_Study_ViSa'!K83=1,-3,IF('ATTRAKDIFF BA_Study_ViSa'!K83=2,-2,IF('ATTRAKDIFF BA_Study_ViSa'!K83=3,-1,IF('ATTRAKDIFF BA_Study_ViSa'!K83=4,0,IF('ATTRAKDIFF BA_Study_ViSa'!K83=5,1,IF('ATTRAKDIFF BA_Study_ViSa'!K83=6,2,3))))))</f>
        <v>0</v>
      </c>
      <c r="I84">
        <f>IF('ATTRAKDIFF BA_Study_ViSa'!L83=1,-3,IF('ATTRAKDIFF BA_Study_ViSa'!L83=2,-2,IF('ATTRAKDIFF BA_Study_ViSa'!L83=3,-1,IF('ATTRAKDIFF BA_Study_ViSa'!L83=4,0,IF('ATTRAKDIFF BA_Study_ViSa'!L83=5,1,IF('ATTRAKDIFF BA_Study_ViSa'!L83=6,2,3))))))</f>
        <v>1</v>
      </c>
      <c r="J84">
        <f>IF('ATTRAKDIFF BA_Study_ViSa'!M83=1,3,IF('ATTRAKDIFF BA_Study_ViSa'!M83=2,2,IF('ATTRAKDIFF BA_Study_ViSa'!M83=3,1,IF('ATTRAKDIFF BA_Study_ViSa'!M83=4,0,IF('ATTRAKDIFF BA_Study_ViSa'!M83=5,-1,IF('ATTRAKDIFF BA_Study_ViSa'!M83=6,-2,-3))))))</f>
        <v>1</v>
      </c>
      <c r="K84">
        <f>IF('ATTRAKDIFF BA_Study_ViSa'!N83=1,-3,IF('ATTRAKDIFF BA_Study_ViSa'!N83=2,-2,IF('ATTRAKDIFF BA_Study_ViSa'!N83=3,-1,IF('ATTRAKDIFF BA_Study_ViSa'!N83=4,0,IF('ATTRAKDIFF BA_Study_ViSa'!N83=5,1,IF('ATTRAKDIFF BA_Study_ViSa'!N83=6,2,3))))))</f>
        <v>0</v>
      </c>
      <c r="M84">
        <f>SUM(Umwandlung!B84:K84)/10</f>
        <v>0.6</v>
      </c>
      <c r="N84">
        <f t="shared" si="8"/>
        <v>0.75</v>
      </c>
      <c r="O84">
        <f t="shared" si="9"/>
        <v>0.33333333333333331</v>
      </c>
      <c r="P84">
        <f t="shared" si="10"/>
        <v>0.66666666666666663</v>
      </c>
      <c r="Q84">
        <f t="shared" si="11"/>
        <v>0.58333333333333337</v>
      </c>
    </row>
    <row r="85" spans="2:17" x14ac:dyDescent="0.25">
      <c r="B85">
        <f>IF('ATTRAKDIFF BA_Study_ViSa'!E84=1,3,IF('ATTRAKDIFF BA_Study_ViSa'!E84=2,2,IF('ATTRAKDIFF BA_Study_ViSa'!E84=3,1,IF('ATTRAKDIFF BA_Study_ViSa'!E84=4,0,IF('ATTRAKDIFF BA_Study_ViSa'!E84=5,-1,IF('ATTRAKDIFF BA_Study_ViSa'!E84=6,-2,-3))))))</f>
        <v>2</v>
      </c>
      <c r="C85">
        <f>IF('ATTRAKDIFF BA_Study_ViSa'!F84=1,-3,IF('ATTRAKDIFF BA_Study_ViSa'!F84=2,-2,IF('ATTRAKDIFF BA_Study_ViSa'!F84=3,-1,IF('ATTRAKDIFF BA_Study_ViSa'!F84=4,0,IF('ATTRAKDIFF BA_Study_ViSa'!F84=5,1,IF('ATTRAKDIFF BA_Study_ViSa'!F84=6,2,3))))))</f>
        <v>1</v>
      </c>
      <c r="D85">
        <f>IF('ATTRAKDIFF BA_Study_ViSa'!G84=1,3,IF('ATTRAKDIFF BA_Study_ViSa'!G84=2,2,IF('ATTRAKDIFF BA_Study_ViSa'!G84=3,1,IF('ATTRAKDIFF BA_Study_ViSa'!G84=4,0,IF('ATTRAKDIFF BA_Study_ViSa'!G84=5,-1,IF('ATTRAKDIFF BA_Study_ViSa'!G84=6,-2,-3))))))</f>
        <v>0</v>
      </c>
      <c r="E85">
        <f>IF('ATTRAKDIFF BA_Study_ViSa'!H84=1,3,IF('ATTRAKDIFF BA_Study_ViSa'!H84=2,2,IF('ATTRAKDIFF BA_Study_ViSa'!H84=3,1,IF('ATTRAKDIFF BA_Study_ViSa'!H84=4,0,IF('ATTRAKDIFF BA_Study_ViSa'!H84=5,-1,IF('ATTRAKDIFF BA_Study_ViSa'!H84=6,-2,-3))))))</f>
        <v>1</v>
      </c>
      <c r="F85">
        <f>IF('ATTRAKDIFF BA_Study_ViSa'!I84=1,3,IF('ATTRAKDIFF BA_Study_ViSa'!I84=2,2,IF('ATTRAKDIFF BA_Study_ViSa'!I84=3,1,IF('ATTRAKDIFF BA_Study_ViSa'!I84=4,0,IF('ATTRAKDIFF BA_Study_ViSa'!I84=5,-1,IF('ATTRAKDIFF BA_Study_ViSa'!I84=6,-2,-3))))))</f>
        <v>-2</v>
      </c>
      <c r="G85">
        <f>IF('ATTRAKDIFF BA_Study_ViSa'!J84=1,-3,IF('ATTRAKDIFF BA_Study_ViSa'!J84=2,-2,IF('ATTRAKDIFF BA_Study_ViSa'!J84=3,-1,IF('ATTRAKDIFF BA_Study_ViSa'!J84=4,0,IF('ATTRAKDIFF BA_Study_ViSa'!J84=5,1,IF('ATTRAKDIFF BA_Study_ViSa'!J84=6,2,3))))))</f>
        <v>2</v>
      </c>
      <c r="H85">
        <f>IF('ATTRAKDIFF BA_Study_ViSa'!K84=1,-3,IF('ATTRAKDIFF BA_Study_ViSa'!K84=2,-2,IF('ATTRAKDIFF BA_Study_ViSa'!K84=3,-1,IF('ATTRAKDIFF BA_Study_ViSa'!K84=4,0,IF('ATTRAKDIFF BA_Study_ViSa'!K84=5,1,IF('ATTRAKDIFF BA_Study_ViSa'!K84=6,2,3))))))</f>
        <v>1</v>
      </c>
      <c r="I85">
        <f>IF('ATTRAKDIFF BA_Study_ViSa'!L84=1,-3,IF('ATTRAKDIFF BA_Study_ViSa'!L84=2,-2,IF('ATTRAKDIFF BA_Study_ViSa'!L84=3,-1,IF('ATTRAKDIFF BA_Study_ViSa'!L84=4,0,IF('ATTRAKDIFF BA_Study_ViSa'!L84=5,1,IF('ATTRAKDIFF BA_Study_ViSa'!L84=6,2,3))))))</f>
        <v>0</v>
      </c>
      <c r="J85">
        <f>IF('ATTRAKDIFF BA_Study_ViSa'!M84=1,3,IF('ATTRAKDIFF BA_Study_ViSa'!M84=2,2,IF('ATTRAKDIFF BA_Study_ViSa'!M84=3,1,IF('ATTRAKDIFF BA_Study_ViSa'!M84=4,0,IF('ATTRAKDIFF BA_Study_ViSa'!M84=5,-1,IF('ATTRAKDIFF BA_Study_ViSa'!M84=6,-2,-3))))))</f>
        <v>1</v>
      </c>
      <c r="K85">
        <f>IF('ATTRAKDIFF BA_Study_ViSa'!N84=1,-3,IF('ATTRAKDIFF BA_Study_ViSa'!N84=2,-2,IF('ATTRAKDIFF BA_Study_ViSa'!N84=3,-1,IF('ATTRAKDIFF BA_Study_ViSa'!N84=4,0,IF('ATTRAKDIFF BA_Study_ViSa'!N84=5,1,IF('ATTRAKDIFF BA_Study_ViSa'!N84=6,2,3))))))</f>
        <v>-1</v>
      </c>
      <c r="M85">
        <f>SUM(Umwandlung!B85:K85)/10</f>
        <v>0.5</v>
      </c>
      <c r="N85">
        <f t="shared" si="8"/>
        <v>-0.25</v>
      </c>
      <c r="O85">
        <f t="shared" si="9"/>
        <v>1</v>
      </c>
      <c r="P85">
        <f t="shared" si="10"/>
        <v>1</v>
      </c>
      <c r="Q85">
        <f t="shared" si="11"/>
        <v>0.58333333333333337</v>
      </c>
    </row>
    <row r="86" spans="2:17" x14ac:dyDescent="0.25">
      <c r="B86">
        <f>IF('ATTRAKDIFF BA_Study_ViSa'!E85=1,3,IF('ATTRAKDIFF BA_Study_ViSa'!E85=2,2,IF('ATTRAKDIFF BA_Study_ViSa'!E85=3,1,IF('ATTRAKDIFF BA_Study_ViSa'!E85=4,0,IF('ATTRAKDIFF BA_Study_ViSa'!E85=5,-1,IF('ATTRAKDIFF BA_Study_ViSa'!E85=6,-2,-3))))))</f>
        <v>0</v>
      </c>
      <c r="C86">
        <f>IF('ATTRAKDIFF BA_Study_ViSa'!F85=1,-3,IF('ATTRAKDIFF BA_Study_ViSa'!F85=2,-2,IF('ATTRAKDIFF BA_Study_ViSa'!F85=3,-1,IF('ATTRAKDIFF BA_Study_ViSa'!F85=4,0,IF('ATTRAKDIFF BA_Study_ViSa'!F85=5,1,IF('ATTRAKDIFF BA_Study_ViSa'!F85=6,2,3))))))</f>
        <v>-2</v>
      </c>
      <c r="D86">
        <f>IF('ATTRAKDIFF BA_Study_ViSa'!G85=1,3,IF('ATTRAKDIFF BA_Study_ViSa'!G85=2,2,IF('ATTRAKDIFF BA_Study_ViSa'!G85=3,1,IF('ATTRAKDIFF BA_Study_ViSa'!G85=4,0,IF('ATTRAKDIFF BA_Study_ViSa'!G85=5,-1,IF('ATTRAKDIFF BA_Study_ViSa'!G85=6,-2,-3))))))</f>
        <v>0</v>
      </c>
      <c r="E86">
        <f>IF('ATTRAKDIFF BA_Study_ViSa'!H85=1,3,IF('ATTRAKDIFF BA_Study_ViSa'!H85=2,2,IF('ATTRAKDIFF BA_Study_ViSa'!H85=3,1,IF('ATTRAKDIFF BA_Study_ViSa'!H85=4,0,IF('ATTRAKDIFF BA_Study_ViSa'!H85=5,-1,IF('ATTRAKDIFF BA_Study_ViSa'!H85=6,-2,-3))))))</f>
        <v>0</v>
      </c>
      <c r="F86">
        <f>IF('ATTRAKDIFF BA_Study_ViSa'!I85=1,3,IF('ATTRAKDIFF BA_Study_ViSa'!I85=2,2,IF('ATTRAKDIFF BA_Study_ViSa'!I85=3,1,IF('ATTRAKDIFF BA_Study_ViSa'!I85=4,0,IF('ATTRAKDIFF BA_Study_ViSa'!I85=5,-1,IF('ATTRAKDIFF BA_Study_ViSa'!I85=6,-2,-3))))))</f>
        <v>0</v>
      </c>
      <c r="G86">
        <f>IF('ATTRAKDIFF BA_Study_ViSa'!J85=1,-3,IF('ATTRAKDIFF BA_Study_ViSa'!J85=2,-2,IF('ATTRAKDIFF BA_Study_ViSa'!J85=3,-1,IF('ATTRAKDIFF BA_Study_ViSa'!J85=4,0,IF('ATTRAKDIFF BA_Study_ViSa'!J85=5,1,IF('ATTRAKDIFF BA_Study_ViSa'!J85=6,2,3))))))</f>
        <v>-1</v>
      </c>
      <c r="H86">
        <f>IF('ATTRAKDIFF BA_Study_ViSa'!K85=1,-3,IF('ATTRAKDIFF BA_Study_ViSa'!K85=2,-2,IF('ATTRAKDIFF BA_Study_ViSa'!K85=3,-1,IF('ATTRAKDIFF BA_Study_ViSa'!K85=4,0,IF('ATTRAKDIFF BA_Study_ViSa'!K85=5,1,IF('ATTRAKDIFF BA_Study_ViSa'!K85=6,2,3))))))</f>
        <v>-2</v>
      </c>
      <c r="I86">
        <f>IF('ATTRAKDIFF BA_Study_ViSa'!L85=1,-3,IF('ATTRAKDIFF BA_Study_ViSa'!L85=2,-2,IF('ATTRAKDIFF BA_Study_ViSa'!L85=3,-1,IF('ATTRAKDIFF BA_Study_ViSa'!L85=4,0,IF('ATTRAKDIFF BA_Study_ViSa'!L85=5,1,IF('ATTRAKDIFF BA_Study_ViSa'!L85=6,2,3))))))</f>
        <v>0</v>
      </c>
      <c r="J86">
        <f>IF('ATTRAKDIFF BA_Study_ViSa'!M85=1,3,IF('ATTRAKDIFF BA_Study_ViSa'!M85=2,2,IF('ATTRAKDIFF BA_Study_ViSa'!M85=3,1,IF('ATTRAKDIFF BA_Study_ViSa'!M85=4,0,IF('ATTRAKDIFF BA_Study_ViSa'!M85=5,-1,IF('ATTRAKDIFF BA_Study_ViSa'!M85=6,-2,-3))))))</f>
        <v>-1</v>
      </c>
      <c r="K86">
        <f>IF('ATTRAKDIFF BA_Study_ViSa'!N85=1,-3,IF('ATTRAKDIFF BA_Study_ViSa'!N85=2,-2,IF('ATTRAKDIFF BA_Study_ViSa'!N85=3,-1,IF('ATTRAKDIFF BA_Study_ViSa'!N85=4,0,IF('ATTRAKDIFF BA_Study_ViSa'!N85=5,1,IF('ATTRAKDIFF BA_Study_ViSa'!N85=6,2,3))))))</f>
        <v>-1</v>
      </c>
      <c r="M86">
        <f>SUM(Umwandlung!B86:K86)/10</f>
        <v>-0.7</v>
      </c>
      <c r="N86">
        <f t="shared" si="8"/>
        <v>-0.25</v>
      </c>
      <c r="O86">
        <f t="shared" si="9"/>
        <v>-1</v>
      </c>
      <c r="P86">
        <f t="shared" si="10"/>
        <v>-1</v>
      </c>
      <c r="Q86">
        <f t="shared" si="11"/>
        <v>-0.75</v>
      </c>
    </row>
    <row r="87" spans="2:17" x14ac:dyDescent="0.25">
      <c r="B87">
        <f>IF('ATTRAKDIFF BA_Study_ViSa'!E86=1,3,IF('ATTRAKDIFF BA_Study_ViSa'!E86=2,2,IF('ATTRAKDIFF BA_Study_ViSa'!E86=3,1,IF('ATTRAKDIFF BA_Study_ViSa'!E86=4,0,IF('ATTRAKDIFF BA_Study_ViSa'!E86=5,-1,IF('ATTRAKDIFF BA_Study_ViSa'!E86=6,-2,-3))))))</f>
        <v>0</v>
      </c>
      <c r="C87">
        <f>IF('ATTRAKDIFF BA_Study_ViSa'!F86=1,-3,IF('ATTRAKDIFF BA_Study_ViSa'!F86=2,-2,IF('ATTRAKDIFF BA_Study_ViSa'!F86=3,-1,IF('ATTRAKDIFF BA_Study_ViSa'!F86=4,0,IF('ATTRAKDIFF BA_Study_ViSa'!F86=5,1,IF('ATTRAKDIFF BA_Study_ViSa'!F86=6,2,3))))))</f>
        <v>-1</v>
      </c>
      <c r="D87">
        <f>IF('ATTRAKDIFF BA_Study_ViSa'!G86=1,3,IF('ATTRAKDIFF BA_Study_ViSa'!G86=2,2,IF('ATTRAKDIFF BA_Study_ViSa'!G86=3,1,IF('ATTRAKDIFF BA_Study_ViSa'!G86=4,0,IF('ATTRAKDIFF BA_Study_ViSa'!G86=5,-1,IF('ATTRAKDIFF BA_Study_ViSa'!G86=6,-2,-3))))))</f>
        <v>-1</v>
      </c>
      <c r="E87">
        <f>IF('ATTRAKDIFF BA_Study_ViSa'!H86=1,3,IF('ATTRAKDIFF BA_Study_ViSa'!H86=2,2,IF('ATTRAKDIFF BA_Study_ViSa'!H86=3,1,IF('ATTRAKDIFF BA_Study_ViSa'!H86=4,0,IF('ATTRAKDIFF BA_Study_ViSa'!H86=5,-1,IF('ATTRAKDIFF BA_Study_ViSa'!H86=6,-2,-3))))))</f>
        <v>-1</v>
      </c>
      <c r="F87">
        <f>IF('ATTRAKDIFF BA_Study_ViSa'!I86=1,3,IF('ATTRAKDIFF BA_Study_ViSa'!I86=2,2,IF('ATTRAKDIFF BA_Study_ViSa'!I86=3,1,IF('ATTRAKDIFF BA_Study_ViSa'!I86=4,0,IF('ATTRAKDIFF BA_Study_ViSa'!I86=5,-1,IF('ATTRAKDIFF BA_Study_ViSa'!I86=6,-2,-3))))))</f>
        <v>-2</v>
      </c>
      <c r="G87">
        <f>IF('ATTRAKDIFF BA_Study_ViSa'!J86=1,-3,IF('ATTRAKDIFF BA_Study_ViSa'!J86=2,-2,IF('ATTRAKDIFF BA_Study_ViSa'!J86=3,-1,IF('ATTRAKDIFF BA_Study_ViSa'!J86=4,0,IF('ATTRAKDIFF BA_Study_ViSa'!J86=5,1,IF('ATTRAKDIFF BA_Study_ViSa'!J86=6,2,3))))))</f>
        <v>-1</v>
      </c>
      <c r="H87">
        <f>IF('ATTRAKDIFF BA_Study_ViSa'!K86=1,-3,IF('ATTRAKDIFF BA_Study_ViSa'!K86=2,-2,IF('ATTRAKDIFF BA_Study_ViSa'!K86=3,-1,IF('ATTRAKDIFF BA_Study_ViSa'!K86=4,0,IF('ATTRAKDIFF BA_Study_ViSa'!K86=5,1,IF('ATTRAKDIFF BA_Study_ViSa'!K86=6,2,3))))))</f>
        <v>-2</v>
      </c>
      <c r="I87">
        <f>IF('ATTRAKDIFF BA_Study_ViSa'!L86=1,-3,IF('ATTRAKDIFF BA_Study_ViSa'!L86=2,-2,IF('ATTRAKDIFF BA_Study_ViSa'!L86=3,-1,IF('ATTRAKDIFF BA_Study_ViSa'!L86=4,0,IF('ATTRAKDIFF BA_Study_ViSa'!L86=5,1,IF('ATTRAKDIFF BA_Study_ViSa'!L86=6,2,3))))))</f>
        <v>-1</v>
      </c>
      <c r="J87">
        <f>IF('ATTRAKDIFF BA_Study_ViSa'!M86=1,3,IF('ATTRAKDIFF BA_Study_ViSa'!M86=2,2,IF('ATTRAKDIFF BA_Study_ViSa'!M86=3,1,IF('ATTRAKDIFF BA_Study_ViSa'!M86=4,0,IF('ATTRAKDIFF BA_Study_ViSa'!M86=5,-1,IF('ATTRAKDIFF BA_Study_ViSa'!M86=6,-2,-3))))))</f>
        <v>-1</v>
      </c>
      <c r="K87">
        <f>IF('ATTRAKDIFF BA_Study_ViSa'!N86=1,-3,IF('ATTRAKDIFF BA_Study_ViSa'!N86=2,-2,IF('ATTRAKDIFF BA_Study_ViSa'!N86=3,-1,IF('ATTRAKDIFF BA_Study_ViSa'!N86=4,0,IF('ATTRAKDIFF BA_Study_ViSa'!N86=5,1,IF('ATTRAKDIFF BA_Study_ViSa'!N86=6,2,3))))))</f>
        <v>-2</v>
      </c>
      <c r="M87">
        <f>SUM(Umwandlung!B87:K87)/10</f>
        <v>-1.2</v>
      </c>
      <c r="N87">
        <f t="shared" si="8"/>
        <v>-1.25</v>
      </c>
      <c r="O87">
        <f t="shared" si="9"/>
        <v>-1.3333333333333333</v>
      </c>
      <c r="P87">
        <f t="shared" si="10"/>
        <v>-1</v>
      </c>
      <c r="Q87">
        <f t="shared" si="11"/>
        <v>-1.1944444444444444</v>
      </c>
    </row>
    <row r="88" spans="2:17" x14ac:dyDescent="0.25">
      <c r="B88">
        <f>IF('ATTRAKDIFF BA_Study_ViSa'!E87=1,3,IF('ATTRAKDIFF BA_Study_ViSa'!E87=2,2,IF('ATTRAKDIFF BA_Study_ViSa'!E87=3,1,IF('ATTRAKDIFF BA_Study_ViSa'!E87=4,0,IF('ATTRAKDIFF BA_Study_ViSa'!E87=5,-1,IF('ATTRAKDIFF BA_Study_ViSa'!E87=6,-2,-3))))))</f>
        <v>1</v>
      </c>
      <c r="C88">
        <f>IF('ATTRAKDIFF BA_Study_ViSa'!F87=1,-3,IF('ATTRAKDIFF BA_Study_ViSa'!F87=2,-2,IF('ATTRAKDIFF BA_Study_ViSa'!F87=3,-1,IF('ATTRAKDIFF BA_Study_ViSa'!F87=4,0,IF('ATTRAKDIFF BA_Study_ViSa'!F87=5,1,IF('ATTRAKDIFF BA_Study_ViSa'!F87=6,2,3))))))</f>
        <v>2</v>
      </c>
      <c r="D88">
        <f>IF('ATTRAKDIFF BA_Study_ViSa'!G87=1,3,IF('ATTRAKDIFF BA_Study_ViSa'!G87=2,2,IF('ATTRAKDIFF BA_Study_ViSa'!G87=3,1,IF('ATTRAKDIFF BA_Study_ViSa'!G87=4,0,IF('ATTRAKDIFF BA_Study_ViSa'!G87=5,-1,IF('ATTRAKDIFF BA_Study_ViSa'!G87=6,-2,-3))))))</f>
        <v>2</v>
      </c>
      <c r="E88">
        <f>IF('ATTRAKDIFF BA_Study_ViSa'!H87=1,3,IF('ATTRAKDIFF BA_Study_ViSa'!H87=2,2,IF('ATTRAKDIFF BA_Study_ViSa'!H87=3,1,IF('ATTRAKDIFF BA_Study_ViSa'!H87=4,0,IF('ATTRAKDIFF BA_Study_ViSa'!H87=5,-1,IF('ATTRAKDIFF BA_Study_ViSa'!H87=6,-2,-3))))))</f>
        <v>2</v>
      </c>
      <c r="F88">
        <f>IF('ATTRAKDIFF BA_Study_ViSa'!I87=1,3,IF('ATTRAKDIFF BA_Study_ViSa'!I87=2,2,IF('ATTRAKDIFF BA_Study_ViSa'!I87=3,1,IF('ATTRAKDIFF BA_Study_ViSa'!I87=4,0,IF('ATTRAKDIFF BA_Study_ViSa'!I87=5,-1,IF('ATTRAKDIFF BA_Study_ViSa'!I87=6,-2,-3))))))</f>
        <v>-1</v>
      </c>
      <c r="G88">
        <f>IF('ATTRAKDIFF BA_Study_ViSa'!J87=1,-3,IF('ATTRAKDIFF BA_Study_ViSa'!J87=2,-2,IF('ATTRAKDIFF BA_Study_ViSa'!J87=3,-1,IF('ATTRAKDIFF BA_Study_ViSa'!J87=4,0,IF('ATTRAKDIFF BA_Study_ViSa'!J87=5,1,IF('ATTRAKDIFF BA_Study_ViSa'!J87=6,2,3))))))</f>
        <v>2</v>
      </c>
      <c r="H88">
        <f>IF('ATTRAKDIFF BA_Study_ViSa'!K87=1,-3,IF('ATTRAKDIFF BA_Study_ViSa'!K87=2,-2,IF('ATTRAKDIFF BA_Study_ViSa'!K87=3,-1,IF('ATTRAKDIFF BA_Study_ViSa'!K87=4,0,IF('ATTRAKDIFF BA_Study_ViSa'!K87=5,1,IF('ATTRAKDIFF BA_Study_ViSa'!K87=6,2,3))))))</f>
        <v>2</v>
      </c>
      <c r="I88">
        <f>IF('ATTRAKDIFF BA_Study_ViSa'!L87=1,-3,IF('ATTRAKDIFF BA_Study_ViSa'!L87=2,-2,IF('ATTRAKDIFF BA_Study_ViSa'!L87=3,-1,IF('ATTRAKDIFF BA_Study_ViSa'!L87=4,0,IF('ATTRAKDIFF BA_Study_ViSa'!L87=5,1,IF('ATTRAKDIFF BA_Study_ViSa'!L87=6,2,3))))))</f>
        <v>0</v>
      </c>
      <c r="J88">
        <f>IF('ATTRAKDIFF BA_Study_ViSa'!M87=1,3,IF('ATTRAKDIFF BA_Study_ViSa'!M87=2,2,IF('ATTRAKDIFF BA_Study_ViSa'!M87=3,1,IF('ATTRAKDIFF BA_Study_ViSa'!M87=4,0,IF('ATTRAKDIFF BA_Study_ViSa'!M87=5,-1,IF('ATTRAKDIFF BA_Study_ViSa'!M87=6,-2,-3))))))</f>
        <v>2</v>
      </c>
      <c r="K88">
        <f>IF('ATTRAKDIFF BA_Study_ViSa'!N87=1,-3,IF('ATTRAKDIFF BA_Study_ViSa'!N87=2,-2,IF('ATTRAKDIFF BA_Study_ViSa'!N87=3,-1,IF('ATTRAKDIFF BA_Study_ViSa'!N87=4,0,IF('ATTRAKDIFF BA_Study_ViSa'!N87=5,1,IF('ATTRAKDIFF BA_Study_ViSa'!N87=6,2,3))))))</f>
        <v>1</v>
      </c>
      <c r="M88">
        <f>SUM(Umwandlung!B88:K88)/10</f>
        <v>1.3</v>
      </c>
      <c r="N88">
        <f t="shared" si="8"/>
        <v>0.75</v>
      </c>
      <c r="O88">
        <f t="shared" si="9"/>
        <v>1.3333333333333333</v>
      </c>
      <c r="P88">
        <f t="shared" si="10"/>
        <v>2</v>
      </c>
      <c r="Q88">
        <f t="shared" si="11"/>
        <v>1.3611111111111109</v>
      </c>
    </row>
    <row r="89" spans="2:17" x14ac:dyDescent="0.25">
      <c r="B89">
        <f>IF('ATTRAKDIFF BA_Study_ViSa'!E88=1,3,IF('ATTRAKDIFF BA_Study_ViSa'!E88=2,2,IF('ATTRAKDIFF BA_Study_ViSa'!E88=3,1,IF('ATTRAKDIFF BA_Study_ViSa'!E88=4,0,IF('ATTRAKDIFF BA_Study_ViSa'!E88=5,-1,IF('ATTRAKDIFF BA_Study_ViSa'!E88=6,-2,-3))))))</f>
        <v>2</v>
      </c>
      <c r="C89">
        <f>IF('ATTRAKDIFF BA_Study_ViSa'!F88=1,-3,IF('ATTRAKDIFF BA_Study_ViSa'!F88=2,-2,IF('ATTRAKDIFF BA_Study_ViSa'!F88=3,-1,IF('ATTRAKDIFF BA_Study_ViSa'!F88=4,0,IF('ATTRAKDIFF BA_Study_ViSa'!F88=5,1,IF('ATTRAKDIFF BA_Study_ViSa'!F88=6,2,3))))))</f>
        <v>0</v>
      </c>
      <c r="D89">
        <f>IF('ATTRAKDIFF BA_Study_ViSa'!G88=1,3,IF('ATTRAKDIFF BA_Study_ViSa'!G88=2,2,IF('ATTRAKDIFF BA_Study_ViSa'!G88=3,1,IF('ATTRAKDIFF BA_Study_ViSa'!G88=4,0,IF('ATTRAKDIFF BA_Study_ViSa'!G88=5,-1,IF('ATTRAKDIFF BA_Study_ViSa'!G88=6,-2,-3))))))</f>
        <v>0</v>
      </c>
      <c r="E89">
        <f>IF('ATTRAKDIFF BA_Study_ViSa'!H88=1,3,IF('ATTRAKDIFF BA_Study_ViSa'!H88=2,2,IF('ATTRAKDIFF BA_Study_ViSa'!H88=3,1,IF('ATTRAKDIFF BA_Study_ViSa'!H88=4,0,IF('ATTRAKDIFF BA_Study_ViSa'!H88=5,-1,IF('ATTRAKDIFF BA_Study_ViSa'!H88=6,-2,-3))))))</f>
        <v>1</v>
      </c>
      <c r="F89">
        <f>IF('ATTRAKDIFF BA_Study_ViSa'!I88=1,3,IF('ATTRAKDIFF BA_Study_ViSa'!I88=2,2,IF('ATTRAKDIFF BA_Study_ViSa'!I88=3,1,IF('ATTRAKDIFF BA_Study_ViSa'!I88=4,0,IF('ATTRAKDIFF BA_Study_ViSa'!I88=5,-1,IF('ATTRAKDIFF BA_Study_ViSa'!I88=6,-2,-3))))))</f>
        <v>3</v>
      </c>
      <c r="G89">
        <f>IF('ATTRAKDIFF BA_Study_ViSa'!J88=1,-3,IF('ATTRAKDIFF BA_Study_ViSa'!J88=2,-2,IF('ATTRAKDIFF BA_Study_ViSa'!J88=3,-1,IF('ATTRAKDIFF BA_Study_ViSa'!J88=4,0,IF('ATTRAKDIFF BA_Study_ViSa'!J88=5,1,IF('ATTRAKDIFF BA_Study_ViSa'!J88=6,2,3))))))</f>
        <v>2</v>
      </c>
      <c r="H89">
        <f>IF('ATTRAKDIFF BA_Study_ViSa'!K88=1,-3,IF('ATTRAKDIFF BA_Study_ViSa'!K88=2,-2,IF('ATTRAKDIFF BA_Study_ViSa'!K88=3,-1,IF('ATTRAKDIFF BA_Study_ViSa'!K88=4,0,IF('ATTRAKDIFF BA_Study_ViSa'!K88=5,1,IF('ATTRAKDIFF BA_Study_ViSa'!K88=6,2,3))))))</f>
        <v>2</v>
      </c>
      <c r="I89">
        <f>IF('ATTRAKDIFF BA_Study_ViSa'!L88=1,-3,IF('ATTRAKDIFF BA_Study_ViSa'!L88=2,-2,IF('ATTRAKDIFF BA_Study_ViSa'!L88=3,-1,IF('ATTRAKDIFF BA_Study_ViSa'!L88=4,0,IF('ATTRAKDIFF BA_Study_ViSa'!L88=5,1,IF('ATTRAKDIFF BA_Study_ViSa'!L88=6,2,3))))))</f>
        <v>2</v>
      </c>
      <c r="J89">
        <f>IF('ATTRAKDIFF BA_Study_ViSa'!M88=1,3,IF('ATTRAKDIFF BA_Study_ViSa'!M88=2,2,IF('ATTRAKDIFF BA_Study_ViSa'!M88=3,1,IF('ATTRAKDIFF BA_Study_ViSa'!M88=4,0,IF('ATTRAKDIFF BA_Study_ViSa'!M88=5,-1,IF('ATTRAKDIFF BA_Study_ViSa'!M88=6,-2,-3))))))</f>
        <v>2</v>
      </c>
      <c r="K89">
        <f>IF('ATTRAKDIFF BA_Study_ViSa'!N88=1,-3,IF('ATTRAKDIFF BA_Study_ViSa'!N88=2,-2,IF('ATTRAKDIFF BA_Study_ViSa'!N88=3,-1,IF('ATTRAKDIFF BA_Study_ViSa'!N88=4,0,IF('ATTRAKDIFF BA_Study_ViSa'!N88=5,1,IF('ATTRAKDIFF BA_Study_ViSa'!N88=6,2,3))))))</f>
        <v>2</v>
      </c>
      <c r="M89">
        <f>SUM(Umwandlung!B89:K89)/10</f>
        <v>1.6</v>
      </c>
      <c r="N89">
        <f t="shared" si="8"/>
        <v>1.75</v>
      </c>
      <c r="O89">
        <f t="shared" si="9"/>
        <v>2</v>
      </c>
      <c r="P89">
        <f t="shared" si="10"/>
        <v>1</v>
      </c>
      <c r="Q89">
        <f t="shared" si="11"/>
        <v>1.5833333333333333</v>
      </c>
    </row>
    <row r="90" spans="2:17" x14ac:dyDescent="0.25">
      <c r="B90">
        <f>IF('ATTRAKDIFF BA_Study_ViSa'!E89=1,3,IF('ATTRAKDIFF BA_Study_ViSa'!E89=2,2,IF('ATTRAKDIFF BA_Study_ViSa'!E89=3,1,IF('ATTRAKDIFF BA_Study_ViSa'!E89=4,0,IF('ATTRAKDIFF BA_Study_ViSa'!E89=5,-1,IF('ATTRAKDIFF BA_Study_ViSa'!E89=6,-2,-3))))))</f>
        <v>0</v>
      </c>
      <c r="C90">
        <f>IF('ATTRAKDIFF BA_Study_ViSa'!F89=1,-3,IF('ATTRAKDIFF BA_Study_ViSa'!F89=2,-2,IF('ATTRAKDIFF BA_Study_ViSa'!F89=3,-1,IF('ATTRAKDIFF BA_Study_ViSa'!F89=4,0,IF('ATTRAKDIFF BA_Study_ViSa'!F89=5,1,IF('ATTRAKDIFF BA_Study_ViSa'!F89=6,2,3))))))</f>
        <v>2</v>
      </c>
      <c r="D90">
        <f>IF('ATTRAKDIFF BA_Study_ViSa'!G89=1,3,IF('ATTRAKDIFF BA_Study_ViSa'!G89=2,2,IF('ATTRAKDIFF BA_Study_ViSa'!G89=3,1,IF('ATTRAKDIFF BA_Study_ViSa'!G89=4,0,IF('ATTRAKDIFF BA_Study_ViSa'!G89=5,-1,IF('ATTRAKDIFF BA_Study_ViSa'!G89=6,-2,-3))))))</f>
        <v>2</v>
      </c>
      <c r="E90">
        <f>IF('ATTRAKDIFF BA_Study_ViSa'!H89=1,3,IF('ATTRAKDIFF BA_Study_ViSa'!H89=2,2,IF('ATTRAKDIFF BA_Study_ViSa'!H89=3,1,IF('ATTRAKDIFF BA_Study_ViSa'!H89=4,0,IF('ATTRAKDIFF BA_Study_ViSa'!H89=5,-1,IF('ATTRAKDIFF BA_Study_ViSa'!H89=6,-2,-3))))))</f>
        <v>2</v>
      </c>
      <c r="F90">
        <f>IF('ATTRAKDIFF BA_Study_ViSa'!I89=1,3,IF('ATTRAKDIFF BA_Study_ViSa'!I89=2,2,IF('ATTRAKDIFF BA_Study_ViSa'!I89=3,1,IF('ATTRAKDIFF BA_Study_ViSa'!I89=4,0,IF('ATTRAKDIFF BA_Study_ViSa'!I89=5,-1,IF('ATTRAKDIFF BA_Study_ViSa'!I89=6,-2,-3))))))</f>
        <v>2</v>
      </c>
      <c r="G90">
        <f>IF('ATTRAKDIFF BA_Study_ViSa'!J89=1,-3,IF('ATTRAKDIFF BA_Study_ViSa'!J89=2,-2,IF('ATTRAKDIFF BA_Study_ViSa'!J89=3,-1,IF('ATTRAKDIFF BA_Study_ViSa'!J89=4,0,IF('ATTRAKDIFF BA_Study_ViSa'!J89=5,1,IF('ATTRAKDIFF BA_Study_ViSa'!J89=6,2,3))))))</f>
        <v>2</v>
      </c>
      <c r="H90">
        <f>IF('ATTRAKDIFF BA_Study_ViSa'!K89=1,-3,IF('ATTRAKDIFF BA_Study_ViSa'!K89=2,-2,IF('ATTRAKDIFF BA_Study_ViSa'!K89=3,-1,IF('ATTRAKDIFF BA_Study_ViSa'!K89=4,0,IF('ATTRAKDIFF BA_Study_ViSa'!K89=5,1,IF('ATTRAKDIFF BA_Study_ViSa'!K89=6,2,3))))))</f>
        <v>2</v>
      </c>
      <c r="I90">
        <f>IF('ATTRAKDIFF BA_Study_ViSa'!L89=1,-3,IF('ATTRAKDIFF BA_Study_ViSa'!L89=2,-2,IF('ATTRAKDIFF BA_Study_ViSa'!L89=3,-1,IF('ATTRAKDIFF BA_Study_ViSa'!L89=4,0,IF('ATTRAKDIFF BA_Study_ViSa'!L89=5,1,IF('ATTRAKDIFF BA_Study_ViSa'!L89=6,2,3))))))</f>
        <v>2</v>
      </c>
      <c r="J90">
        <f>IF('ATTRAKDIFF BA_Study_ViSa'!M89=1,3,IF('ATTRAKDIFF BA_Study_ViSa'!M89=2,2,IF('ATTRAKDIFF BA_Study_ViSa'!M89=3,1,IF('ATTRAKDIFF BA_Study_ViSa'!M89=4,0,IF('ATTRAKDIFF BA_Study_ViSa'!M89=5,-1,IF('ATTRAKDIFF BA_Study_ViSa'!M89=6,-2,-3))))))</f>
        <v>2</v>
      </c>
      <c r="K90">
        <f>IF('ATTRAKDIFF BA_Study_ViSa'!N89=1,-3,IF('ATTRAKDIFF BA_Study_ViSa'!N89=2,-2,IF('ATTRAKDIFF BA_Study_ViSa'!N89=3,-1,IF('ATTRAKDIFF BA_Study_ViSa'!N89=4,0,IF('ATTRAKDIFF BA_Study_ViSa'!N89=5,1,IF('ATTRAKDIFF BA_Study_ViSa'!N89=6,2,3))))))</f>
        <v>1</v>
      </c>
      <c r="M90">
        <f>SUM(Umwandlung!B90:K90)/10</f>
        <v>1.7</v>
      </c>
      <c r="N90">
        <f t="shared" si="8"/>
        <v>1.25</v>
      </c>
      <c r="O90">
        <f t="shared" si="9"/>
        <v>2</v>
      </c>
      <c r="P90">
        <f t="shared" si="10"/>
        <v>2</v>
      </c>
      <c r="Q90">
        <f t="shared" si="11"/>
        <v>1.75</v>
      </c>
    </row>
    <row r="91" spans="2:17" x14ac:dyDescent="0.25">
      <c r="B91">
        <f>IF('ATTRAKDIFF BA_Study_ViSa'!E90=1,3,IF('ATTRAKDIFF BA_Study_ViSa'!E90=2,2,IF('ATTRAKDIFF BA_Study_ViSa'!E90=3,1,IF('ATTRAKDIFF BA_Study_ViSa'!E90=4,0,IF('ATTRAKDIFF BA_Study_ViSa'!E90=5,-1,IF('ATTRAKDIFF BA_Study_ViSa'!E90=6,-2,-3))))))</f>
        <v>2</v>
      </c>
      <c r="C91">
        <f>IF('ATTRAKDIFF BA_Study_ViSa'!F90=1,-3,IF('ATTRAKDIFF BA_Study_ViSa'!F90=2,-2,IF('ATTRAKDIFF BA_Study_ViSa'!F90=3,-1,IF('ATTRAKDIFF BA_Study_ViSa'!F90=4,0,IF('ATTRAKDIFF BA_Study_ViSa'!F90=5,1,IF('ATTRAKDIFF BA_Study_ViSa'!F90=6,2,3))))))</f>
        <v>2</v>
      </c>
      <c r="D91">
        <f>IF('ATTRAKDIFF BA_Study_ViSa'!G90=1,3,IF('ATTRAKDIFF BA_Study_ViSa'!G90=2,2,IF('ATTRAKDIFF BA_Study_ViSa'!G90=3,1,IF('ATTRAKDIFF BA_Study_ViSa'!G90=4,0,IF('ATTRAKDIFF BA_Study_ViSa'!G90=5,-1,IF('ATTRAKDIFF BA_Study_ViSa'!G90=6,-2,-3))))))</f>
        <v>2</v>
      </c>
      <c r="E91">
        <f>IF('ATTRAKDIFF BA_Study_ViSa'!H90=1,3,IF('ATTRAKDIFF BA_Study_ViSa'!H90=2,2,IF('ATTRAKDIFF BA_Study_ViSa'!H90=3,1,IF('ATTRAKDIFF BA_Study_ViSa'!H90=4,0,IF('ATTRAKDIFF BA_Study_ViSa'!H90=5,-1,IF('ATTRAKDIFF BA_Study_ViSa'!H90=6,-2,-3))))))</f>
        <v>2</v>
      </c>
      <c r="F91">
        <f>IF('ATTRAKDIFF BA_Study_ViSa'!I90=1,3,IF('ATTRAKDIFF BA_Study_ViSa'!I90=2,2,IF('ATTRAKDIFF BA_Study_ViSa'!I90=3,1,IF('ATTRAKDIFF BA_Study_ViSa'!I90=4,0,IF('ATTRAKDIFF BA_Study_ViSa'!I90=5,-1,IF('ATTRAKDIFF BA_Study_ViSa'!I90=6,-2,-3))))))</f>
        <v>-1</v>
      </c>
      <c r="G91">
        <f>IF('ATTRAKDIFF BA_Study_ViSa'!J90=1,-3,IF('ATTRAKDIFF BA_Study_ViSa'!J90=2,-2,IF('ATTRAKDIFF BA_Study_ViSa'!J90=3,-1,IF('ATTRAKDIFF BA_Study_ViSa'!J90=4,0,IF('ATTRAKDIFF BA_Study_ViSa'!J90=5,1,IF('ATTRAKDIFF BA_Study_ViSa'!J90=6,2,3))))))</f>
        <v>2</v>
      </c>
      <c r="H91">
        <f>IF('ATTRAKDIFF BA_Study_ViSa'!K90=1,-3,IF('ATTRAKDIFF BA_Study_ViSa'!K90=2,-2,IF('ATTRAKDIFF BA_Study_ViSa'!K90=3,-1,IF('ATTRAKDIFF BA_Study_ViSa'!K90=4,0,IF('ATTRAKDIFF BA_Study_ViSa'!K90=5,1,IF('ATTRAKDIFF BA_Study_ViSa'!K90=6,2,3))))))</f>
        <v>2</v>
      </c>
      <c r="I91">
        <f>IF('ATTRAKDIFF BA_Study_ViSa'!L90=1,-3,IF('ATTRAKDIFF BA_Study_ViSa'!L90=2,-2,IF('ATTRAKDIFF BA_Study_ViSa'!L90=3,-1,IF('ATTRAKDIFF BA_Study_ViSa'!L90=4,0,IF('ATTRAKDIFF BA_Study_ViSa'!L90=5,1,IF('ATTRAKDIFF BA_Study_ViSa'!L90=6,2,3))))))</f>
        <v>1</v>
      </c>
      <c r="J91">
        <f>IF('ATTRAKDIFF BA_Study_ViSa'!M90=1,3,IF('ATTRAKDIFF BA_Study_ViSa'!M90=2,2,IF('ATTRAKDIFF BA_Study_ViSa'!M90=3,1,IF('ATTRAKDIFF BA_Study_ViSa'!M90=4,0,IF('ATTRAKDIFF BA_Study_ViSa'!M90=5,-1,IF('ATTRAKDIFF BA_Study_ViSa'!M90=6,-2,-3))))))</f>
        <v>2</v>
      </c>
      <c r="K91">
        <f>IF('ATTRAKDIFF BA_Study_ViSa'!N90=1,-3,IF('ATTRAKDIFF BA_Study_ViSa'!N90=2,-2,IF('ATTRAKDIFF BA_Study_ViSa'!N90=3,-1,IF('ATTRAKDIFF BA_Study_ViSa'!N90=4,0,IF('ATTRAKDIFF BA_Study_ViSa'!N90=5,1,IF('ATTRAKDIFF BA_Study_ViSa'!N90=6,2,3))))))</f>
        <v>1</v>
      </c>
      <c r="M91">
        <f>SUM(Umwandlung!B91:K91)/10</f>
        <v>1.5</v>
      </c>
      <c r="N91">
        <f t="shared" si="8"/>
        <v>1</v>
      </c>
      <c r="O91">
        <f t="shared" si="9"/>
        <v>1.6666666666666667</v>
      </c>
      <c r="P91">
        <f t="shared" si="10"/>
        <v>2</v>
      </c>
      <c r="Q91">
        <f t="shared" si="11"/>
        <v>1.5555555555555556</v>
      </c>
    </row>
    <row r="92" spans="2:17" x14ac:dyDescent="0.25">
      <c r="B92">
        <f>IF('ATTRAKDIFF BA_Study_ViSa'!E91=1,3,IF('ATTRAKDIFF BA_Study_ViSa'!E91=2,2,IF('ATTRAKDIFF BA_Study_ViSa'!E91=3,1,IF('ATTRAKDIFF BA_Study_ViSa'!E91=4,0,IF('ATTRAKDIFF BA_Study_ViSa'!E91=5,-1,IF('ATTRAKDIFF BA_Study_ViSa'!E91=6,-2,-3))))))</f>
        <v>1</v>
      </c>
      <c r="C92">
        <f>IF('ATTRAKDIFF BA_Study_ViSa'!F91=1,-3,IF('ATTRAKDIFF BA_Study_ViSa'!F91=2,-2,IF('ATTRAKDIFF BA_Study_ViSa'!F91=3,-1,IF('ATTRAKDIFF BA_Study_ViSa'!F91=4,0,IF('ATTRAKDIFF BA_Study_ViSa'!F91=5,1,IF('ATTRAKDIFF BA_Study_ViSa'!F91=6,2,3))))))</f>
        <v>-2</v>
      </c>
      <c r="D92">
        <f>IF('ATTRAKDIFF BA_Study_ViSa'!G91=1,3,IF('ATTRAKDIFF BA_Study_ViSa'!G91=2,2,IF('ATTRAKDIFF BA_Study_ViSa'!G91=3,1,IF('ATTRAKDIFF BA_Study_ViSa'!G91=4,0,IF('ATTRAKDIFF BA_Study_ViSa'!G91=5,-1,IF('ATTRAKDIFF BA_Study_ViSa'!G91=6,-2,-3))))))</f>
        <v>1</v>
      </c>
      <c r="E92">
        <f>IF('ATTRAKDIFF BA_Study_ViSa'!H91=1,3,IF('ATTRAKDIFF BA_Study_ViSa'!H91=2,2,IF('ATTRAKDIFF BA_Study_ViSa'!H91=3,1,IF('ATTRAKDIFF BA_Study_ViSa'!H91=4,0,IF('ATTRAKDIFF BA_Study_ViSa'!H91=5,-1,IF('ATTRAKDIFF BA_Study_ViSa'!H91=6,-2,-3))))))</f>
        <v>2</v>
      </c>
      <c r="F92">
        <f>IF('ATTRAKDIFF BA_Study_ViSa'!I91=1,3,IF('ATTRAKDIFF BA_Study_ViSa'!I91=2,2,IF('ATTRAKDIFF BA_Study_ViSa'!I91=3,1,IF('ATTRAKDIFF BA_Study_ViSa'!I91=4,0,IF('ATTRAKDIFF BA_Study_ViSa'!I91=5,-1,IF('ATTRAKDIFF BA_Study_ViSa'!I91=6,-2,-3))))))</f>
        <v>0</v>
      </c>
      <c r="G92">
        <f>IF('ATTRAKDIFF BA_Study_ViSa'!J91=1,-3,IF('ATTRAKDIFF BA_Study_ViSa'!J91=2,-2,IF('ATTRAKDIFF BA_Study_ViSa'!J91=3,-1,IF('ATTRAKDIFF BA_Study_ViSa'!J91=4,0,IF('ATTRAKDIFF BA_Study_ViSa'!J91=5,1,IF('ATTRAKDIFF BA_Study_ViSa'!J91=6,2,3))))))</f>
        <v>-1</v>
      </c>
      <c r="H92">
        <f>IF('ATTRAKDIFF BA_Study_ViSa'!K91=1,-3,IF('ATTRAKDIFF BA_Study_ViSa'!K91=2,-2,IF('ATTRAKDIFF BA_Study_ViSa'!K91=3,-1,IF('ATTRAKDIFF BA_Study_ViSa'!K91=4,0,IF('ATTRAKDIFF BA_Study_ViSa'!K91=5,1,IF('ATTRAKDIFF BA_Study_ViSa'!K91=6,2,3))))))</f>
        <v>-1</v>
      </c>
      <c r="I92">
        <f>IF('ATTRAKDIFF BA_Study_ViSa'!L91=1,-3,IF('ATTRAKDIFF BA_Study_ViSa'!L91=2,-2,IF('ATTRAKDIFF BA_Study_ViSa'!L91=3,-1,IF('ATTRAKDIFF BA_Study_ViSa'!L91=4,0,IF('ATTRAKDIFF BA_Study_ViSa'!L91=5,1,IF('ATTRAKDIFF BA_Study_ViSa'!L91=6,2,3))))))</f>
        <v>-1</v>
      </c>
      <c r="J92">
        <f>IF('ATTRAKDIFF BA_Study_ViSa'!M91=1,3,IF('ATTRAKDIFF BA_Study_ViSa'!M91=2,2,IF('ATTRAKDIFF BA_Study_ViSa'!M91=3,1,IF('ATTRAKDIFF BA_Study_ViSa'!M91=4,0,IF('ATTRAKDIFF BA_Study_ViSa'!M91=5,-1,IF('ATTRAKDIFF BA_Study_ViSa'!M91=6,-2,-3))))))</f>
        <v>-1</v>
      </c>
      <c r="K92">
        <f>IF('ATTRAKDIFF BA_Study_ViSa'!N91=1,-3,IF('ATTRAKDIFF BA_Study_ViSa'!N91=2,-2,IF('ATTRAKDIFF BA_Study_ViSa'!N91=3,-1,IF('ATTRAKDIFF BA_Study_ViSa'!N91=4,0,IF('ATTRAKDIFF BA_Study_ViSa'!N91=5,1,IF('ATTRAKDIFF BA_Study_ViSa'!N91=6,2,3))))))</f>
        <v>-1</v>
      </c>
      <c r="M92">
        <f>SUM(Umwandlung!B92:K92)/10</f>
        <v>-0.3</v>
      </c>
      <c r="N92">
        <f t="shared" si="8"/>
        <v>0.25</v>
      </c>
      <c r="O92">
        <f t="shared" si="9"/>
        <v>-1</v>
      </c>
      <c r="P92">
        <f t="shared" si="10"/>
        <v>-0.33333333333333331</v>
      </c>
      <c r="Q92">
        <f t="shared" si="11"/>
        <v>-0.3611111111111111</v>
      </c>
    </row>
    <row r="93" spans="2:17" x14ac:dyDescent="0.25">
      <c r="B93">
        <f>IF('ATTRAKDIFF BA_Study_ViSa'!E92=1,3,IF('ATTRAKDIFF BA_Study_ViSa'!E92=2,2,IF('ATTRAKDIFF BA_Study_ViSa'!E92=3,1,IF('ATTRAKDIFF BA_Study_ViSa'!E92=4,0,IF('ATTRAKDIFF BA_Study_ViSa'!E92=5,-1,IF('ATTRAKDIFF BA_Study_ViSa'!E92=6,-2,-3))))))</f>
        <v>-1</v>
      </c>
      <c r="C93">
        <f>IF('ATTRAKDIFF BA_Study_ViSa'!F92=1,-3,IF('ATTRAKDIFF BA_Study_ViSa'!F92=2,-2,IF('ATTRAKDIFF BA_Study_ViSa'!F92=3,-1,IF('ATTRAKDIFF BA_Study_ViSa'!F92=4,0,IF('ATTRAKDIFF BA_Study_ViSa'!F92=5,1,IF('ATTRAKDIFF BA_Study_ViSa'!F92=6,2,3))))))</f>
        <v>-1</v>
      </c>
      <c r="D93">
        <f>IF('ATTRAKDIFF BA_Study_ViSa'!G92=1,3,IF('ATTRAKDIFF BA_Study_ViSa'!G92=2,2,IF('ATTRAKDIFF BA_Study_ViSa'!G92=3,1,IF('ATTRAKDIFF BA_Study_ViSa'!G92=4,0,IF('ATTRAKDIFF BA_Study_ViSa'!G92=5,-1,IF('ATTRAKDIFF BA_Study_ViSa'!G92=6,-2,-3))))))</f>
        <v>-1</v>
      </c>
      <c r="E93">
        <f>IF('ATTRAKDIFF BA_Study_ViSa'!H92=1,3,IF('ATTRAKDIFF BA_Study_ViSa'!H92=2,2,IF('ATTRAKDIFF BA_Study_ViSa'!H92=3,1,IF('ATTRAKDIFF BA_Study_ViSa'!H92=4,0,IF('ATTRAKDIFF BA_Study_ViSa'!H92=5,-1,IF('ATTRAKDIFF BA_Study_ViSa'!H92=6,-2,-3))))))</f>
        <v>-1</v>
      </c>
      <c r="F93">
        <f>IF('ATTRAKDIFF BA_Study_ViSa'!I92=1,3,IF('ATTRAKDIFF BA_Study_ViSa'!I92=2,2,IF('ATTRAKDIFF BA_Study_ViSa'!I92=3,1,IF('ATTRAKDIFF BA_Study_ViSa'!I92=4,0,IF('ATTRAKDIFF BA_Study_ViSa'!I92=5,-1,IF('ATTRAKDIFF BA_Study_ViSa'!I92=6,-2,-3))))))</f>
        <v>-3</v>
      </c>
      <c r="G93">
        <f>IF('ATTRAKDIFF BA_Study_ViSa'!J92=1,-3,IF('ATTRAKDIFF BA_Study_ViSa'!J92=2,-2,IF('ATTRAKDIFF BA_Study_ViSa'!J92=3,-1,IF('ATTRAKDIFF BA_Study_ViSa'!J92=4,0,IF('ATTRAKDIFF BA_Study_ViSa'!J92=5,1,IF('ATTRAKDIFF BA_Study_ViSa'!J92=6,2,3))))))</f>
        <v>-1</v>
      </c>
      <c r="H93">
        <f>IF('ATTRAKDIFF BA_Study_ViSa'!K92=1,-3,IF('ATTRAKDIFF BA_Study_ViSa'!K92=2,-2,IF('ATTRAKDIFF BA_Study_ViSa'!K92=3,-1,IF('ATTRAKDIFF BA_Study_ViSa'!K92=4,0,IF('ATTRAKDIFF BA_Study_ViSa'!K92=5,1,IF('ATTRAKDIFF BA_Study_ViSa'!K92=6,2,3))))))</f>
        <v>-2</v>
      </c>
      <c r="I93">
        <f>IF('ATTRAKDIFF BA_Study_ViSa'!L92=1,-3,IF('ATTRAKDIFF BA_Study_ViSa'!L92=2,-2,IF('ATTRAKDIFF BA_Study_ViSa'!L92=3,-1,IF('ATTRAKDIFF BA_Study_ViSa'!L92=4,0,IF('ATTRAKDIFF BA_Study_ViSa'!L92=5,1,IF('ATTRAKDIFF BA_Study_ViSa'!L92=6,2,3))))))</f>
        <v>1</v>
      </c>
      <c r="J93">
        <f>IF('ATTRAKDIFF BA_Study_ViSa'!M92=1,3,IF('ATTRAKDIFF BA_Study_ViSa'!M92=2,2,IF('ATTRAKDIFF BA_Study_ViSa'!M92=3,1,IF('ATTRAKDIFF BA_Study_ViSa'!M92=4,0,IF('ATTRAKDIFF BA_Study_ViSa'!M92=5,-1,IF('ATTRAKDIFF BA_Study_ViSa'!M92=6,-2,-3))))))</f>
        <v>1</v>
      </c>
      <c r="K93">
        <f>IF('ATTRAKDIFF BA_Study_ViSa'!N92=1,-3,IF('ATTRAKDIFF BA_Study_ViSa'!N92=2,-2,IF('ATTRAKDIFF BA_Study_ViSa'!N92=3,-1,IF('ATTRAKDIFF BA_Study_ViSa'!N92=4,0,IF('ATTRAKDIFF BA_Study_ViSa'!N92=5,1,IF('ATTRAKDIFF BA_Study_ViSa'!N92=6,2,3))))))</f>
        <v>-2</v>
      </c>
      <c r="M93">
        <f>SUM(Umwandlung!B93:K93)/10</f>
        <v>-1</v>
      </c>
      <c r="N93">
        <f t="shared" si="8"/>
        <v>-1.75</v>
      </c>
      <c r="O93">
        <f t="shared" si="9"/>
        <v>-0.66666666666666663</v>
      </c>
      <c r="P93">
        <f t="shared" si="10"/>
        <v>-0.33333333333333331</v>
      </c>
      <c r="Q93">
        <f t="shared" si="11"/>
        <v>-0.91666666666666663</v>
      </c>
    </row>
    <row r="94" spans="2:17" x14ac:dyDescent="0.25">
      <c r="B94">
        <f>IF('ATTRAKDIFF BA_Study_ViSa'!E93=1,3,IF('ATTRAKDIFF BA_Study_ViSa'!E93=2,2,IF('ATTRAKDIFF BA_Study_ViSa'!E93=3,1,IF('ATTRAKDIFF BA_Study_ViSa'!E93=4,0,IF('ATTRAKDIFF BA_Study_ViSa'!E93=5,-1,IF('ATTRAKDIFF BA_Study_ViSa'!E93=6,-2,-3))))))</f>
        <v>2</v>
      </c>
      <c r="C94">
        <f>IF('ATTRAKDIFF BA_Study_ViSa'!F93=1,-3,IF('ATTRAKDIFF BA_Study_ViSa'!F93=2,-2,IF('ATTRAKDIFF BA_Study_ViSa'!F93=3,-1,IF('ATTRAKDIFF BA_Study_ViSa'!F93=4,0,IF('ATTRAKDIFF BA_Study_ViSa'!F93=5,1,IF('ATTRAKDIFF BA_Study_ViSa'!F93=6,2,3))))))</f>
        <v>0</v>
      </c>
      <c r="D94">
        <f>IF('ATTRAKDIFF BA_Study_ViSa'!G93=1,3,IF('ATTRAKDIFF BA_Study_ViSa'!G93=2,2,IF('ATTRAKDIFF BA_Study_ViSa'!G93=3,1,IF('ATTRAKDIFF BA_Study_ViSa'!G93=4,0,IF('ATTRAKDIFF BA_Study_ViSa'!G93=5,-1,IF('ATTRAKDIFF BA_Study_ViSa'!G93=6,-2,-3))))))</f>
        <v>3</v>
      </c>
      <c r="E94">
        <f>IF('ATTRAKDIFF BA_Study_ViSa'!H93=1,3,IF('ATTRAKDIFF BA_Study_ViSa'!H93=2,2,IF('ATTRAKDIFF BA_Study_ViSa'!H93=3,1,IF('ATTRAKDIFF BA_Study_ViSa'!H93=4,0,IF('ATTRAKDIFF BA_Study_ViSa'!H93=5,-1,IF('ATTRAKDIFF BA_Study_ViSa'!H93=6,-2,-3))))))</f>
        <v>3</v>
      </c>
      <c r="F94">
        <f>IF('ATTRAKDIFF BA_Study_ViSa'!I93=1,3,IF('ATTRAKDIFF BA_Study_ViSa'!I93=2,2,IF('ATTRAKDIFF BA_Study_ViSa'!I93=3,1,IF('ATTRAKDIFF BA_Study_ViSa'!I93=4,0,IF('ATTRAKDIFF BA_Study_ViSa'!I93=5,-1,IF('ATTRAKDIFF BA_Study_ViSa'!I93=6,-2,-3))))))</f>
        <v>0</v>
      </c>
      <c r="G94">
        <f>IF('ATTRAKDIFF BA_Study_ViSa'!J93=1,-3,IF('ATTRAKDIFF BA_Study_ViSa'!J93=2,-2,IF('ATTRAKDIFF BA_Study_ViSa'!J93=3,-1,IF('ATTRAKDIFF BA_Study_ViSa'!J93=4,0,IF('ATTRAKDIFF BA_Study_ViSa'!J93=5,1,IF('ATTRAKDIFF BA_Study_ViSa'!J93=6,2,3))))))</f>
        <v>2</v>
      </c>
      <c r="H94">
        <f>IF('ATTRAKDIFF BA_Study_ViSa'!K93=1,-3,IF('ATTRAKDIFF BA_Study_ViSa'!K93=2,-2,IF('ATTRAKDIFF BA_Study_ViSa'!K93=3,-1,IF('ATTRAKDIFF BA_Study_ViSa'!K93=4,0,IF('ATTRAKDIFF BA_Study_ViSa'!K93=5,1,IF('ATTRAKDIFF BA_Study_ViSa'!K93=6,2,3))))))</f>
        <v>0</v>
      </c>
      <c r="I94">
        <f>IF('ATTRAKDIFF BA_Study_ViSa'!L93=1,-3,IF('ATTRAKDIFF BA_Study_ViSa'!L93=2,-2,IF('ATTRAKDIFF BA_Study_ViSa'!L93=3,-1,IF('ATTRAKDIFF BA_Study_ViSa'!L93=4,0,IF('ATTRAKDIFF BA_Study_ViSa'!L93=5,1,IF('ATTRAKDIFF BA_Study_ViSa'!L93=6,2,3))))))</f>
        <v>-2</v>
      </c>
      <c r="J94">
        <f>IF('ATTRAKDIFF BA_Study_ViSa'!M93=1,3,IF('ATTRAKDIFF BA_Study_ViSa'!M93=2,2,IF('ATTRAKDIFF BA_Study_ViSa'!M93=3,1,IF('ATTRAKDIFF BA_Study_ViSa'!M93=4,0,IF('ATTRAKDIFF BA_Study_ViSa'!M93=5,-1,IF('ATTRAKDIFF BA_Study_ViSa'!M93=6,-2,-3))))))</f>
        <v>3</v>
      </c>
      <c r="K94">
        <f>IF('ATTRAKDIFF BA_Study_ViSa'!N93=1,-3,IF('ATTRAKDIFF BA_Study_ViSa'!N93=2,-2,IF('ATTRAKDIFF BA_Study_ViSa'!N93=3,-1,IF('ATTRAKDIFF BA_Study_ViSa'!N93=4,0,IF('ATTRAKDIFF BA_Study_ViSa'!N93=5,1,IF('ATTRAKDIFF BA_Study_ViSa'!N93=6,2,3))))))</f>
        <v>2</v>
      </c>
      <c r="M94">
        <f>SUM(Umwandlung!B94:K94)/10</f>
        <v>1.3</v>
      </c>
      <c r="N94">
        <f t="shared" si="8"/>
        <v>1.75</v>
      </c>
      <c r="O94">
        <f t="shared" si="9"/>
        <v>0</v>
      </c>
      <c r="P94">
        <f t="shared" si="10"/>
        <v>2</v>
      </c>
      <c r="Q94">
        <f t="shared" si="11"/>
        <v>1.25</v>
      </c>
    </row>
    <row r="95" spans="2:17" x14ac:dyDescent="0.25">
      <c r="B95">
        <f>IF('ATTRAKDIFF BA_Study_ViSa'!E94=1,3,IF('ATTRAKDIFF BA_Study_ViSa'!E94=2,2,IF('ATTRAKDIFF BA_Study_ViSa'!E94=3,1,IF('ATTRAKDIFF BA_Study_ViSa'!E94=4,0,IF('ATTRAKDIFF BA_Study_ViSa'!E94=5,-1,IF('ATTRAKDIFF BA_Study_ViSa'!E94=6,-2,-3))))))</f>
        <v>-1</v>
      </c>
      <c r="C95">
        <f>IF('ATTRAKDIFF BA_Study_ViSa'!F94=1,-3,IF('ATTRAKDIFF BA_Study_ViSa'!F94=2,-2,IF('ATTRAKDIFF BA_Study_ViSa'!F94=3,-1,IF('ATTRAKDIFF BA_Study_ViSa'!F94=4,0,IF('ATTRAKDIFF BA_Study_ViSa'!F94=5,1,IF('ATTRAKDIFF BA_Study_ViSa'!F94=6,2,3))))))</f>
        <v>-3</v>
      </c>
      <c r="D95">
        <f>IF('ATTRAKDIFF BA_Study_ViSa'!G94=1,3,IF('ATTRAKDIFF BA_Study_ViSa'!G94=2,2,IF('ATTRAKDIFF BA_Study_ViSa'!G94=3,1,IF('ATTRAKDIFF BA_Study_ViSa'!G94=4,0,IF('ATTRAKDIFF BA_Study_ViSa'!G94=5,-1,IF('ATTRAKDIFF BA_Study_ViSa'!G94=6,-2,-3))))))</f>
        <v>-1</v>
      </c>
      <c r="E95">
        <f>IF('ATTRAKDIFF BA_Study_ViSa'!H94=1,3,IF('ATTRAKDIFF BA_Study_ViSa'!H94=2,2,IF('ATTRAKDIFF BA_Study_ViSa'!H94=3,1,IF('ATTRAKDIFF BA_Study_ViSa'!H94=4,0,IF('ATTRAKDIFF BA_Study_ViSa'!H94=5,-1,IF('ATTRAKDIFF BA_Study_ViSa'!H94=6,-2,-3))))))</f>
        <v>-1</v>
      </c>
      <c r="F95">
        <f>IF('ATTRAKDIFF BA_Study_ViSa'!I94=1,3,IF('ATTRAKDIFF BA_Study_ViSa'!I94=2,2,IF('ATTRAKDIFF BA_Study_ViSa'!I94=3,1,IF('ATTRAKDIFF BA_Study_ViSa'!I94=4,0,IF('ATTRAKDIFF BA_Study_ViSa'!I94=5,-1,IF('ATTRAKDIFF BA_Study_ViSa'!I94=6,-2,-3))))))</f>
        <v>-2</v>
      </c>
      <c r="G95">
        <f>IF('ATTRAKDIFF BA_Study_ViSa'!J94=1,-3,IF('ATTRAKDIFF BA_Study_ViSa'!J94=2,-2,IF('ATTRAKDIFF BA_Study_ViSa'!J94=3,-1,IF('ATTRAKDIFF BA_Study_ViSa'!J94=4,0,IF('ATTRAKDIFF BA_Study_ViSa'!J94=5,1,IF('ATTRAKDIFF BA_Study_ViSa'!J94=6,2,3))))))</f>
        <v>1</v>
      </c>
      <c r="H95">
        <f>IF('ATTRAKDIFF BA_Study_ViSa'!K94=1,-3,IF('ATTRAKDIFF BA_Study_ViSa'!K94=2,-2,IF('ATTRAKDIFF BA_Study_ViSa'!K94=3,-1,IF('ATTRAKDIFF BA_Study_ViSa'!K94=4,0,IF('ATTRAKDIFF BA_Study_ViSa'!K94=5,1,IF('ATTRAKDIFF BA_Study_ViSa'!K94=6,2,3))))))</f>
        <v>-1</v>
      </c>
      <c r="I95">
        <f>IF('ATTRAKDIFF BA_Study_ViSa'!L94=1,-3,IF('ATTRAKDIFF BA_Study_ViSa'!L94=2,-2,IF('ATTRAKDIFF BA_Study_ViSa'!L94=3,-1,IF('ATTRAKDIFF BA_Study_ViSa'!L94=4,0,IF('ATTRAKDIFF BA_Study_ViSa'!L94=5,1,IF('ATTRAKDIFF BA_Study_ViSa'!L94=6,2,3))))))</f>
        <v>-2</v>
      </c>
      <c r="J95">
        <f>IF('ATTRAKDIFF BA_Study_ViSa'!M94=1,3,IF('ATTRAKDIFF BA_Study_ViSa'!M94=2,2,IF('ATTRAKDIFF BA_Study_ViSa'!M94=3,1,IF('ATTRAKDIFF BA_Study_ViSa'!M94=4,0,IF('ATTRAKDIFF BA_Study_ViSa'!M94=5,-1,IF('ATTRAKDIFF BA_Study_ViSa'!M94=6,-2,-3))))))</f>
        <v>-1</v>
      </c>
      <c r="K95">
        <f>IF('ATTRAKDIFF BA_Study_ViSa'!N94=1,-3,IF('ATTRAKDIFF BA_Study_ViSa'!N94=2,-2,IF('ATTRAKDIFF BA_Study_ViSa'!N94=3,-1,IF('ATTRAKDIFF BA_Study_ViSa'!N94=4,0,IF('ATTRAKDIFF BA_Study_ViSa'!N94=5,1,IF('ATTRAKDIFF BA_Study_ViSa'!N94=6,2,3))))))</f>
        <v>-1</v>
      </c>
      <c r="M95">
        <f>SUM(Umwandlung!B95:K95)/10</f>
        <v>-1.2</v>
      </c>
      <c r="N95">
        <f t="shared" si="8"/>
        <v>-1.25</v>
      </c>
      <c r="O95">
        <f t="shared" si="9"/>
        <v>-0.66666666666666663</v>
      </c>
      <c r="P95">
        <f t="shared" si="10"/>
        <v>-1.6666666666666667</v>
      </c>
      <c r="Q95">
        <f t="shared" si="11"/>
        <v>-1.1944444444444444</v>
      </c>
    </row>
    <row r="96" spans="2:17" x14ac:dyDescent="0.25">
      <c r="B96">
        <f>IF('ATTRAKDIFF BA_Study_ViSa'!E95=1,3,IF('ATTRAKDIFF BA_Study_ViSa'!E95=2,2,IF('ATTRAKDIFF BA_Study_ViSa'!E95=3,1,IF('ATTRAKDIFF BA_Study_ViSa'!E95=4,0,IF('ATTRAKDIFF BA_Study_ViSa'!E95=5,-1,IF('ATTRAKDIFF BA_Study_ViSa'!E95=6,-2,-3))))))</f>
        <v>-1</v>
      </c>
      <c r="C96">
        <f>IF('ATTRAKDIFF BA_Study_ViSa'!F95=1,-3,IF('ATTRAKDIFF BA_Study_ViSa'!F95=2,-2,IF('ATTRAKDIFF BA_Study_ViSa'!F95=3,-1,IF('ATTRAKDIFF BA_Study_ViSa'!F95=4,0,IF('ATTRAKDIFF BA_Study_ViSa'!F95=5,1,IF('ATTRAKDIFF BA_Study_ViSa'!F95=6,2,3))))))</f>
        <v>-2</v>
      </c>
      <c r="D96">
        <f>IF('ATTRAKDIFF BA_Study_ViSa'!G95=1,3,IF('ATTRAKDIFF BA_Study_ViSa'!G95=2,2,IF('ATTRAKDIFF BA_Study_ViSa'!G95=3,1,IF('ATTRAKDIFF BA_Study_ViSa'!G95=4,0,IF('ATTRAKDIFF BA_Study_ViSa'!G95=5,-1,IF('ATTRAKDIFF BA_Study_ViSa'!G95=6,-2,-3))))))</f>
        <v>-2</v>
      </c>
      <c r="E96">
        <f>IF('ATTRAKDIFF BA_Study_ViSa'!H95=1,3,IF('ATTRAKDIFF BA_Study_ViSa'!H95=2,2,IF('ATTRAKDIFF BA_Study_ViSa'!H95=3,1,IF('ATTRAKDIFF BA_Study_ViSa'!H95=4,0,IF('ATTRAKDIFF BA_Study_ViSa'!H95=5,-1,IF('ATTRAKDIFF BA_Study_ViSa'!H95=6,-2,-3))))))</f>
        <v>-2</v>
      </c>
      <c r="F96">
        <f>IF('ATTRAKDIFF BA_Study_ViSa'!I95=1,3,IF('ATTRAKDIFF BA_Study_ViSa'!I95=2,2,IF('ATTRAKDIFF BA_Study_ViSa'!I95=3,1,IF('ATTRAKDIFF BA_Study_ViSa'!I95=4,0,IF('ATTRAKDIFF BA_Study_ViSa'!I95=5,-1,IF('ATTRAKDIFF BA_Study_ViSa'!I95=6,-2,-3))))))</f>
        <v>-2</v>
      </c>
      <c r="G96">
        <f>IF('ATTRAKDIFF BA_Study_ViSa'!J95=1,-3,IF('ATTRAKDIFF BA_Study_ViSa'!J95=2,-2,IF('ATTRAKDIFF BA_Study_ViSa'!J95=3,-1,IF('ATTRAKDIFF BA_Study_ViSa'!J95=4,0,IF('ATTRAKDIFF BA_Study_ViSa'!J95=5,1,IF('ATTRAKDIFF BA_Study_ViSa'!J95=6,2,3))))))</f>
        <v>1</v>
      </c>
      <c r="H96">
        <f>IF('ATTRAKDIFF BA_Study_ViSa'!K95=1,-3,IF('ATTRAKDIFF BA_Study_ViSa'!K95=2,-2,IF('ATTRAKDIFF BA_Study_ViSa'!K95=3,-1,IF('ATTRAKDIFF BA_Study_ViSa'!K95=4,0,IF('ATTRAKDIFF BA_Study_ViSa'!K95=5,1,IF('ATTRAKDIFF BA_Study_ViSa'!K95=6,2,3))))))</f>
        <v>-1</v>
      </c>
      <c r="I96">
        <f>IF('ATTRAKDIFF BA_Study_ViSa'!L95=1,-3,IF('ATTRAKDIFF BA_Study_ViSa'!L95=2,-2,IF('ATTRAKDIFF BA_Study_ViSa'!L95=3,-1,IF('ATTRAKDIFF BA_Study_ViSa'!L95=4,0,IF('ATTRAKDIFF BA_Study_ViSa'!L95=5,1,IF('ATTRAKDIFF BA_Study_ViSa'!L95=6,2,3))))))</f>
        <v>-2</v>
      </c>
      <c r="J96">
        <f>IF('ATTRAKDIFF BA_Study_ViSa'!M95=1,3,IF('ATTRAKDIFF BA_Study_ViSa'!M95=2,2,IF('ATTRAKDIFF BA_Study_ViSa'!M95=3,1,IF('ATTRAKDIFF BA_Study_ViSa'!M95=4,0,IF('ATTRAKDIFF BA_Study_ViSa'!M95=5,-1,IF('ATTRAKDIFF BA_Study_ViSa'!M95=6,-2,-3))))))</f>
        <v>-1</v>
      </c>
      <c r="K96">
        <f>IF('ATTRAKDIFF BA_Study_ViSa'!N95=1,-3,IF('ATTRAKDIFF BA_Study_ViSa'!N95=2,-2,IF('ATTRAKDIFF BA_Study_ViSa'!N95=3,-1,IF('ATTRAKDIFF BA_Study_ViSa'!N95=4,0,IF('ATTRAKDIFF BA_Study_ViSa'!N95=5,1,IF('ATTRAKDIFF BA_Study_ViSa'!N95=6,2,3))))))</f>
        <v>-2</v>
      </c>
      <c r="M96">
        <f>SUM(Umwandlung!B96:K96)/10</f>
        <v>-1.4</v>
      </c>
      <c r="N96">
        <f t="shared" si="8"/>
        <v>-1.75</v>
      </c>
      <c r="O96">
        <f t="shared" si="9"/>
        <v>-0.66666666666666663</v>
      </c>
      <c r="P96">
        <f t="shared" si="10"/>
        <v>-1.6666666666666667</v>
      </c>
      <c r="Q96">
        <f t="shared" si="11"/>
        <v>-1.3611111111111109</v>
      </c>
    </row>
    <row r="97" spans="2:17" x14ac:dyDescent="0.25">
      <c r="B97">
        <f>IF('ATTRAKDIFF BA_Study_ViSa'!E96=1,3,IF('ATTRAKDIFF BA_Study_ViSa'!E96=2,2,IF('ATTRAKDIFF BA_Study_ViSa'!E96=3,1,IF('ATTRAKDIFF BA_Study_ViSa'!E96=4,0,IF('ATTRAKDIFF BA_Study_ViSa'!E96=5,-1,IF('ATTRAKDIFF BA_Study_ViSa'!E96=6,-2,-3))))))</f>
        <v>2</v>
      </c>
      <c r="C97">
        <f>IF('ATTRAKDIFF BA_Study_ViSa'!F96=1,-3,IF('ATTRAKDIFF BA_Study_ViSa'!F96=2,-2,IF('ATTRAKDIFF BA_Study_ViSa'!F96=3,-1,IF('ATTRAKDIFF BA_Study_ViSa'!F96=4,0,IF('ATTRAKDIFF BA_Study_ViSa'!F96=5,1,IF('ATTRAKDIFF BA_Study_ViSa'!F96=6,2,3))))))</f>
        <v>0</v>
      </c>
      <c r="D97">
        <f>IF('ATTRAKDIFF BA_Study_ViSa'!G96=1,3,IF('ATTRAKDIFF BA_Study_ViSa'!G96=2,2,IF('ATTRAKDIFF BA_Study_ViSa'!G96=3,1,IF('ATTRAKDIFF BA_Study_ViSa'!G96=4,0,IF('ATTRAKDIFF BA_Study_ViSa'!G96=5,-1,IF('ATTRAKDIFF BA_Study_ViSa'!G96=6,-2,-3))))))</f>
        <v>3</v>
      </c>
      <c r="E97">
        <f>IF('ATTRAKDIFF BA_Study_ViSa'!H96=1,3,IF('ATTRAKDIFF BA_Study_ViSa'!H96=2,2,IF('ATTRAKDIFF BA_Study_ViSa'!H96=3,1,IF('ATTRAKDIFF BA_Study_ViSa'!H96=4,0,IF('ATTRAKDIFF BA_Study_ViSa'!H96=5,-1,IF('ATTRAKDIFF BA_Study_ViSa'!H96=6,-2,-3))))))</f>
        <v>0</v>
      </c>
      <c r="F97">
        <f>IF('ATTRAKDIFF BA_Study_ViSa'!I96=1,3,IF('ATTRAKDIFF BA_Study_ViSa'!I96=2,2,IF('ATTRAKDIFF BA_Study_ViSa'!I96=3,1,IF('ATTRAKDIFF BA_Study_ViSa'!I96=4,0,IF('ATTRAKDIFF BA_Study_ViSa'!I96=5,-1,IF('ATTRAKDIFF BA_Study_ViSa'!I96=6,-2,-3))))))</f>
        <v>0</v>
      </c>
      <c r="G97">
        <f>IF('ATTRAKDIFF BA_Study_ViSa'!J96=1,-3,IF('ATTRAKDIFF BA_Study_ViSa'!J96=2,-2,IF('ATTRAKDIFF BA_Study_ViSa'!J96=3,-1,IF('ATTRAKDIFF BA_Study_ViSa'!J96=4,0,IF('ATTRAKDIFF BA_Study_ViSa'!J96=5,1,IF('ATTRAKDIFF BA_Study_ViSa'!J96=6,2,3))))))</f>
        <v>2</v>
      </c>
      <c r="H97">
        <f>IF('ATTRAKDIFF BA_Study_ViSa'!K96=1,-3,IF('ATTRAKDIFF BA_Study_ViSa'!K96=2,-2,IF('ATTRAKDIFF BA_Study_ViSa'!K96=3,-1,IF('ATTRAKDIFF BA_Study_ViSa'!K96=4,0,IF('ATTRAKDIFF BA_Study_ViSa'!K96=5,1,IF('ATTRAKDIFF BA_Study_ViSa'!K96=6,2,3))))))</f>
        <v>3</v>
      </c>
      <c r="I97">
        <f>IF('ATTRAKDIFF BA_Study_ViSa'!L96=1,-3,IF('ATTRAKDIFF BA_Study_ViSa'!L96=2,-2,IF('ATTRAKDIFF BA_Study_ViSa'!L96=3,-1,IF('ATTRAKDIFF BA_Study_ViSa'!L96=4,0,IF('ATTRAKDIFF BA_Study_ViSa'!L96=5,1,IF('ATTRAKDIFF BA_Study_ViSa'!L96=6,2,3))))))</f>
        <v>-3</v>
      </c>
      <c r="J97">
        <f>IF('ATTRAKDIFF BA_Study_ViSa'!M96=1,3,IF('ATTRAKDIFF BA_Study_ViSa'!M96=2,2,IF('ATTRAKDIFF BA_Study_ViSa'!M96=3,1,IF('ATTRAKDIFF BA_Study_ViSa'!M96=4,0,IF('ATTRAKDIFF BA_Study_ViSa'!M96=5,-1,IF('ATTRAKDIFF BA_Study_ViSa'!M96=6,-2,-3))))))</f>
        <v>2</v>
      </c>
      <c r="K97">
        <f>IF('ATTRAKDIFF BA_Study_ViSa'!N96=1,-3,IF('ATTRAKDIFF BA_Study_ViSa'!N96=2,-2,IF('ATTRAKDIFF BA_Study_ViSa'!N96=3,-1,IF('ATTRAKDIFF BA_Study_ViSa'!N96=4,0,IF('ATTRAKDIFF BA_Study_ViSa'!N96=5,1,IF('ATTRAKDIFF BA_Study_ViSa'!N96=6,2,3))))))</f>
        <v>2</v>
      </c>
      <c r="M97">
        <f>SUM(Umwandlung!B97:K97)/10</f>
        <v>1.1000000000000001</v>
      </c>
      <c r="N97">
        <f t="shared" si="8"/>
        <v>1.75</v>
      </c>
      <c r="O97">
        <f t="shared" si="9"/>
        <v>0.66666666666666663</v>
      </c>
      <c r="P97">
        <f t="shared" si="10"/>
        <v>0.66666666666666663</v>
      </c>
      <c r="Q97">
        <f t="shared" si="11"/>
        <v>1.0277777777777777</v>
      </c>
    </row>
    <row r="98" spans="2:17" x14ac:dyDescent="0.25">
      <c r="B98">
        <f>IF('ATTRAKDIFF BA_Study_ViSa'!E97=1,3,IF('ATTRAKDIFF BA_Study_ViSa'!E97=2,2,IF('ATTRAKDIFF BA_Study_ViSa'!E97=3,1,IF('ATTRAKDIFF BA_Study_ViSa'!E97=4,0,IF('ATTRAKDIFF BA_Study_ViSa'!E97=5,-1,IF('ATTRAKDIFF BA_Study_ViSa'!E97=6,-2,-3))))))</f>
        <v>-1</v>
      </c>
      <c r="C98">
        <f>IF('ATTRAKDIFF BA_Study_ViSa'!F97=1,-3,IF('ATTRAKDIFF BA_Study_ViSa'!F97=2,-2,IF('ATTRAKDIFF BA_Study_ViSa'!F97=3,-1,IF('ATTRAKDIFF BA_Study_ViSa'!F97=4,0,IF('ATTRAKDIFF BA_Study_ViSa'!F97=5,1,IF('ATTRAKDIFF BA_Study_ViSa'!F97=6,2,3))))))</f>
        <v>-2</v>
      </c>
      <c r="D98">
        <f>IF('ATTRAKDIFF BA_Study_ViSa'!G97=1,3,IF('ATTRAKDIFF BA_Study_ViSa'!G97=2,2,IF('ATTRAKDIFF BA_Study_ViSa'!G97=3,1,IF('ATTRAKDIFF BA_Study_ViSa'!G97=4,0,IF('ATTRAKDIFF BA_Study_ViSa'!G97=5,-1,IF('ATTRAKDIFF BA_Study_ViSa'!G97=6,-2,-3))))))</f>
        <v>-1</v>
      </c>
      <c r="E98">
        <f>IF('ATTRAKDIFF BA_Study_ViSa'!H97=1,3,IF('ATTRAKDIFF BA_Study_ViSa'!H97=2,2,IF('ATTRAKDIFF BA_Study_ViSa'!H97=3,1,IF('ATTRAKDIFF BA_Study_ViSa'!H97=4,0,IF('ATTRAKDIFF BA_Study_ViSa'!H97=5,-1,IF('ATTRAKDIFF BA_Study_ViSa'!H97=6,-2,-3))))))</f>
        <v>-2</v>
      </c>
      <c r="F98">
        <f>IF('ATTRAKDIFF BA_Study_ViSa'!I97=1,3,IF('ATTRAKDIFF BA_Study_ViSa'!I97=2,2,IF('ATTRAKDIFF BA_Study_ViSa'!I97=3,1,IF('ATTRAKDIFF BA_Study_ViSa'!I97=4,0,IF('ATTRAKDIFF BA_Study_ViSa'!I97=5,-1,IF('ATTRAKDIFF BA_Study_ViSa'!I97=6,-2,-3))))))</f>
        <v>-2</v>
      </c>
      <c r="G98">
        <f>IF('ATTRAKDIFF BA_Study_ViSa'!J97=1,-3,IF('ATTRAKDIFF BA_Study_ViSa'!J97=2,-2,IF('ATTRAKDIFF BA_Study_ViSa'!J97=3,-1,IF('ATTRAKDIFF BA_Study_ViSa'!J97=4,0,IF('ATTRAKDIFF BA_Study_ViSa'!J97=5,1,IF('ATTRAKDIFF BA_Study_ViSa'!J97=6,2,3))))))</f>
        <v>-2</v>
      </c>
      <c r="H98">
        <f>IF('ATTRAKDIFF BA_Study_ViSa'!K97=1,-3,IF('ATTRAKDIFF BA_Study_ViSa'!K97=2,-2,IF('ATTRAKDIFF BA_Study_ViSa'!K97=3,-1,IF('ATTRAKDIFF BA_Study_ViSa'!K97=4,0,IF('ATTRAKDIFF BA_Study_ViSa'!K97=5,1,IF('ATTRAKDIFF BA_Study_ViSa'!K97=6,2,3))))))</f>
        <v>-2</v>
      </c>
      <c r="I98">
        <f>IF('ATTRAKDIFF BA_Study_ViSa'!L97=1,-3,IF('ATTRAKDIFF BA_Study_ViSa'!L97=2,-2,IF('ATTRAKDIFF BA_Study_ViSa'!L97=3,-1,IF('ATTRAKDIFF BA_Study_ViSa'!L97=4,0,IF('ATTRAKDIFF BA_Study_ViSa'!L97=5,1,IF('ATTRAKDIFF BA_Study_ViSa'!L97=6,2,3))))))</f>
        <v>1</v>
      </c>
      <c r="J98">
        <f>IF('ATTRAKDIFF BA_Study_ViSa'!M97=1,3,IF('ATTRAKDIFF BA_Study_ViSa'!M97=2,2,IF('ATTRAKDIFF BA_Study_ViSa'!M97=3,1,IF('ATTRAKDIFF BA_Study_ViSa'!M97=4,0,IF('ATTRAKDIFF BA_Study_ViSa'!M97=5,-1,IF('ATTRAKDIFF BA_Study_ViSa'!M97=6,-2,-3))))))</f>
        <v>-1</v>
      </c>
      <c r="K98">
        <f>IF('ATTRAKDIFF BA_Study_ViSa'!N97=1,-3,IF('ATTRAKDIFF BA_Study_ViSa'!N97=2,-2,IF('ATTRAKDIFF BA_Study_ViSa'!N97=3,-1,IF('ATTRAKDIFF BA_Study_ViSa'!N97=4,0,IF('ATTRAKDIFF BA_Study_ViSa'!N97=5,1,IF('ATTRAKDIFF BA_Study_ViSa'!N97=6,2,3))))))</f>
        <v>-1</v>
      </c>
      <c r="M98">
        <f>SUM(Umwandlung!B98:K98)/10</f>
        <v>-1.3</v>
      </c>
      <c r="N98">
        <f t="shared" si="8"/>
        <v>-1.25</v>
      </c>
      <c r="O98">
        <f t="shared" si="9"/>
        <v>-1</v>
      </c>
      <c r="P98">
        <f t="shared" si="10"/>
        <v>-1.6666666666666667</v>
      </c>
      <c r="Q98">
        <f t="shared" si="11"/>
        <v>-1.3055555555555556</v>
      </c>
    </row>
    <row r="99" spans="2:17" x14ac:dyDescent="0.25">
      <c r="B99">
        <f>IF('ATTRAKDIFF BA_Study_ViSa'!E98=1,3,IF('ATTRAKDIFF BA_Study_ViSa'!E98=2,2,IF('ATTRAKDIFF BA_Study_ViSa'!E98=3,1,IF('ATTRAKDIFF BA_Study_ViSa'!E98=4,0,IF('ATTRAKDIFF BA_Study_ViSa'!E98=5,-1,IF('ATTRAKDIFF BA_Study_ViSa'!E98=6,-2,-3))))))</f>
        <v>-2</v>
      </c>
      <c r="C99">
        <f>IF('ATTRAKDIFF BA_Study_ViSa'!F98=1,-3,IF('ATTRAKDIFF BA_Study_ViSa'!F98=2,-2,IF('ATTRAKDIFF BA_Study_ViSa'!F98=3,-1,IF('ATTRAKDIFF BA_Study_ViSa'!F98=4,0,IF('ATTRAKDIFF BA_Study_ViSa'!F98=5,1,IF('ATTRAKDIFF BA_Study_ViSa'!F98=6,2,3))))))</f>
        <v>-2</v>
      </c>
      <c r="D99">
        <f>IF('ATTRAKDIFF BA_Study_ViSa'!G98=1,3,IF('ATTRAKDIFF BA_Study_ViSa'!G98=2,2,IF('ATTRAKDIFF BA_Study_ViSa'!G98=3,1,IF('ATTRAKDIFF BA_Study_ViSa'!G98=4,0,IF('ATTRAKDIFF BA_Study_ViSa'!G98=5,-1,IF('ATTRAKDIFF BA_Study_ViSa'!G98=6,-2,-3))))))</f>
        <v>-2</v>
      </c>
      <c r="E99">
        <f>IF('ATTRAKDIFF BA_Study_ViSa'!H98=1,3,IF('ATTRAKDIFF BA_Study_ViSa'!H98=2,2,IF('ATTRAKDIFF BA_Study_ViSa'!H98=3,1,IF('ATTRAKDIFF BA_Study_ViSa'!H98=4,0,IF('ATTRAKDIFF BA_Study_ViSa'!H98=5,-1,IF('ATTRAKDIFF BA_Study_ViSa'!H98=6,-2,-3))))))</f>
        <v>-2</v>
      </c>
      <c r="F99">
        <f>IF('ATTRAKDIFF BA_Study_ViSa'!I98=1,3,IF('ATTRAKDIFF BA_Study_ViSa'!I98=2,2,IF('ATTRAKDIFF BA_Study_ViSa'!I98=3,1,IF('ATTRAKDIFF BA_Study_ViSa'!I98=4,0,IF('ATTRAKDIFF BA_Study_ViSa'!I98=5,-1,IF('ATTRAKDIFF BA_Study_ViSa'!I98=6,-2,-3))))))</f>
        <v>-1</v>
      </c>
      <c r="G99">
        <f>IF('ATTRAKDIFF BA_Study_ViSa'!J98=1,-3,IF('ATTRAKDIFF BA_Study_ViSa'!J98=2,-2,IF('ATTRAKDIFF BA_Study_ViSa'!J98=3,-1,IF('ATTRAKDIFF BA_Study_ViSa'!J98=4,0,IF('ATTRAKDIFF BA_Study_ViSa'!J98=5,1,IF('ATTRAKDIFF BA_Study_ViSa'!J98=6,2,3))))))</f>
        <v>-2</v>
      </c>
      <c r="H99">
        <f>IF('ATTRAKDIFF BA_Study_ViSa'!K98=1,-3,IF('ATTRAKDIFF BA_Study_ViSa'!K98=2,-2,IF('ATTRAKDIFF BA_Study_ViSa'!K98=3,-1,IF('ATTRAKDIFF BA_Study_ViSa'!K98=4,0,IF('ATTRAKDIFF BA_Study_ViSa'!K98=5,1,IF('ATTRAKDIFF BA_Study_ViSa'!K98=6,2,3))))))</f>
        <v>2</v>
      </c>
      <c r="I99">
        <f>IF('ATTRAKDIFF BA_Study_ViSa'!L98=1,-3,IF('ATTRAKDIFF BA_Study_ViSa'!L98=2,-2,IF('ATTRAKDIFF BA_Study_ViSa'!L98=3,-1,IF('ATTRAKDIFF BA_Study_ViSa'!L98=4,0,IF('ATTRAKDIFF BA_Study_ViSa'!L98=5,1,IF('ATTRAKDIFF BA_Study_ViSa'!L98=6,2,3))))))</f>
        <v>1</v>
      </c>
      <c r="J99">
        <f>IF('ATTRAKDIFF BA_Study_ViSa'!M98=1,3,IF('ATTRAKDIFF BA_Study_ViSa'!M98=2,2,IF('ATTRAKDIFF BA_Study_ViSa'!M98=3,1,IF('ATTRAKDIFF BA_Study_ViSa'!M98=4,0,IF('ATTRAKDIFF BA_Study_ViSa'!M98=5,-1,IF('ATTRAKDIFF BA_Study_ViSa'!M98=6,-2,-3))))))</f>
        <v>2</v>
      </c>
      <c r="K99">
        <f>IF('ATTRAKDIFF BA_Study_ViSa'!N98=1,-3,IF('ATTRAKDIFF BA_Study_ViSa'!N98=2,-2,IF('ATTRAKDIFF BA_Study_ViSa'!N98=3,-1,IF('ATTRAKDIFF BA_Study_ViSa'!N98=4,0,IF('ATTRAKDIFF BA_Study_ViSa'!N98=5,1,IF('ATTRAKDIFF BA_Study_ViSa'!N98=6,2,3))))))</f>
        <v>-1</v>
      </c>
      <c r="M99">
        <f>SUM(Umwandlung!B99:K99)/10</f>
        <v>-0.7</v>
      </c>
      <c r="N99">
        <f t="shared" ref="N99:N130" si="12">SUM(F99,B99,D99,K99)/4</f>
        <v>-1.5</v>
      </c>
      <c r="O99">
        <f t="shared" ref="O99:O130" si="13">SUM(I99,G99,H99)/3</f>
        <v>0.33333333333333331</v>
      </c>
      <c r="P99">
        <f t="shared" ref="P99:P130" si="14">SUM(C99,J99,E99)/3</f>
        <v>-0.66666666666666663</v>
      </c>
      <c r="Q99">
        <f t="shared" ref="Q99:Q130" si="15">SUM(N99,O99,P99)/3</f>
        <v>-0.61111111111111116</v>
      </c>
    </row>
    <row r="100" spans="2:17" x14ac:dyDescent="0.25">
      <c r="B100">
        <f>IF('ATTRAKDIFF BA_Study_ViSa'!E99=1,3,IF('ATTRAKDIFF BA_Study_ViSa'!E99=2,2,IF('ATTRAKDIFF BA_Study_ViSa'!E99=3,1,IF('ATTRAKDIFF BA_Study_ViSa'!E99=4,0,IF('ATTRAKDIFF BA_Study_ViSa'!E99=5,-1,IF('ATTRAKDIFF BA_Study_ViSa'!E99=6,-2,-3))))))</f>
        <v>1</v>
      </c>
      <c r="C100">
        <f>IF('ATTRAKDIFF BA_Study_ViSa'!F99=1,-3,IF('ATTRAKDIFF BA_Study_ViSa'!F99=2,-2,IF('ATTRAKDIFF BA_Study_ViSa'!F99=3,-1,IF('ATTRAKDIFF BA_Study_ViSa'!F99=4,0,IF('ATTRAKDIFF BA_Study_ViSa'!F99=5,1,IF('ATTRAKDIFF BA_Study_ViSa'!F99=6,2,3))))))</f>
        <v>0</v>
      </c>
      <c r="D100">
        <f>IF('ATTRAKDIFF BA_Study_ViSa'!G99=1,3,IF('ATTRAKDIFF BA_Study_ViSa'!G99=2,2,IF('ATTRAKDIFF BA_Study_ViSa'!G99=3,1,IF('ATTRAKDIFF BA_Study_ViSa'!G99=4,0,IF('ATTRAKDIFF BA_Study_ViSa'!G99=5,-1,IF('ATTRAKDIFF BA_Study_ViSa'!G99=6,-2,-3))))))</f>
        <v>0</v>
      </c>
      <c r="E100">
        <f>IF('ATTRAKDIFF BA_Study_ViSa'!H99=1,3,IF('ATTRAKDIFF BA_Study_ViSa'!H99=2,2,IF('ATTRAKDIFF BA_Study_ViSa'!H99=3,1,IF('ATTRAKDIFF BA_Study_ViSa'!H99=4,0,IF('ATTRAKDIFF BA_Study_ViSa'!H99=5,-1,IF('ATTRAKDIFF BA_Study_ViSa'!H99=6,-2,-3))))))</f>
        <v>2</v>
      </c>
      <c r="F100">
        <f>IF('ATTRAKDIFF BA_Study_ViSa'!I99=1,3,IF('ATTRAKDIFF BA_Study_ViSa'!I99=2,2,IF('ATTRAKDIFF BA_Study_ViSa'!I99=3,1,IF('ATTRAKDIFF BA_Study_ViSa'!I99=4,0,IF('ATTRAKDIFF BA_Study_ViSa'!I99=5,-1,IF('ATTRAKDIFF BA_Study_ViSa'!I99=6,-2,-3))))))</f>
        <v>0</v>
      </c>
      <c r="G100">
        <f>IF('ATTRAKDIFF BA_Study_ViSa'!J99=1,-3,IF('ATTRAKDIFF BA_Study_ViSa'!J99=2,-2,IF('ATTRAKDIFF BA_Study_ViSa'!J99=3,-1,IF('ATTRAKDIFF BA_Study_ViSa'!J99=4,0,IF('ATTRAKDIFF BA_Study_ViSa'!J99=5,1,IF('ATTRAKDIFF BA_Study_ViSa'!J99=6,2,3))))))</f>
        <v>2</v>
      </c>
      <c r="H100">
        <f>IF('ATTRAKDIFF BA_Study_ViSa'!K99=1,-3,IF('ATTRAKDIFF BA_Study_ViSa'!K99=2,-2,IF('ATTRAKDIFF BA_Study_ViSa'!K99=3,-1,IF('ATTRAKDIFF BA_Study_ViSa'!K99=4,0,IF('ATTRAKDIFF BA_Study_ViSa'!K99=5,1,IF('ATTRAKDIFF BA_Study_ViSa'!K99=6,2,3))))))</f>
        <v>-2</v>
      </c>
      <c r="I100">
        <f>IF('ATTRAKDIFF BA_Study_ViSa'!L99=1,-3,IF('ATTRAKDIFF BA_Study_ViSa'!L99=2,-2,IF('ATTRAKDIFF BA_Study_ViSa'!L99=3,-1,IF('ATTRAKDIFF BA_Study_ViSa'!L99=4,0,IF('ATTRAKDIFF BA_Study_ViSa'!L99=5,1,IF('ATTRAKDIFF BA_Study_ViSa'!L99=6,2,3))))))</f>
        <v>-2</v>
      </c>
      <c r="J100">
        <f>IF('ATTRAKDIFF BA_Study_ViSa'!M99=1,3,IF('ATTRAKDIFF BA_Study_ViSa'!M99=2,2,IF('ATTRAKDIFF BA_Study_ViSa'!M99=3,1,IF('ATTRAKDIFF BA_Study_ViSa'!M99=4,0,IF('ATTRAKDIFF BA_Study_ViSa'!M99=5,-1,IF('ATTRAKDIFF BA_Study_ViSa'!M99=6,-2,-3))))))</f>
        <v>2</v>
      </c>
      <c r="K100">
        <f>IF('ATTRAKDIFF BA_Study_ViSa'!N99=1,-3,IF('ATTRAKDIFF BA_Study_ViSa'!N99=2,-2,IF('ATTRAKDIFF BA_Study_ViSa'!N99=3,-1,IF('ATTRAKDIFF BA_Study_ViSa'!N99=4,0,IF('ATTRAKDIFF BA_Study_ViSa'!N99=5,1,IF('ATTRAKDIFF BA_Study_ViSa'!N99=6,2,3))))))</f>
        <v>2</v>
      </c>
      <c r="M100">
        <f>SUM(Umwandlung!B100:K100)/10</f>
        <v>0.5</v>
      </c>
      <c r="N100">
        <f t="shared" si="12"/>
        <v>0.75</v>
      </c>
      <c r="O100">
        <f t="shared" si="13"/>
        <v>-0.66666666666666663</v>
      </c>
      <c r="P100">
        <f t="shared" si="14"/>
        <v>1.3333333333333333</v>
      </c>
      <c r="Q100">
        <f t="shared" si="15"/>
        <v>0.47222222222222215</v>
      </c>
    </row>
    <row r="101" spans="2:17" x14ac:dyDescent="0.25">
      <c r="B101">
        <f>IF('ATTRAKDIFF BA_Study_ViSa'!E100=1,3,IF('ATTRAKDIFF BA_Study_ViSa'!E100=2,2,IF('ATTRAKDIFF BA_Study_ViSa'!E100=3,1,IF('ATTRAKDIFF BA_Study_ViSa'!E100=4,0,IF('ATTRAKDIFF BA_Study_ViSa'!E100=5,-1,IF('ATTRAKDIFF BA_Study_ViSa'!E100=6,-2,-3))))))</f>
        <v>-1</v>
      </c>
      <c r="C101">
        <f>IF('ATTRAKDIFF BA_Study_ViSa'!F100=1,-3,IF('ATTRAKDIFF BA_Study_ViSa'!F100=2,-2,IF('ATTRAKDIFF BA_Study_ViSa'!F100=3,-1,IF('ATTRAKDIFF BA_Study_ViSa'!F100=4,0,IF('ATTRAKDIFF BA_Study_ViSa'!F100=5,1,IF('ATTRAKDIFF BA_Study_ViSa'!F100=6,2,3))))))</f>
        <v>-2</v>
      </c>
      <c r="D101">
        <f>IF('ATTRAKDIFF BA_Study_ViSa'!G100=1,3,IF('ATTRAKDIFF BA_Study_ViSa'!G100=2,2,IF('ATTRAKDIFF BA_Study_ViSa'!G100=3,1,IF('ATTRAKDIFF BA_Study_ViSa'!G100=4,0,IF('ATTRAKDIFF BA_Study_ViSa'!G100=5,-1,IF('ATTRAKDIFF BA_Study_ViSa'!G100=6,-2,-3))))))</f>
        <v>-1</v>
      </c>
      <c r="E101">
        <f>IF('ATTRAKDIFF BA_Study_ViSa'!H100=1,3,IF('ATTRAKDIFF BA_Study_ViSa'!H100=2,2,IF('ATTRAKDIFF BA_Study_ViSa'!H100=3,1,IF('ATTRAKDIFF BA_Study_ViSa'!H100=4,0,IF('ATTRAKDIFF BA_Study_ViSa'!H100=5,-1,IF('ATTRAKDIFF BA_Study_ViSa'!H100=6,-2,-3))))))</f>
        <v>-1</v>
      </c>
      <c r="F101">
        <f>IF('ATTRAKDIFF BA_Study_ViSa'!I100=1,3,IF('ATTRAKDIFF BA_Study_ViSa'!I100=2,2,IF('ATTRAKDIFF BA_Study_ViSa'!I100=3,1,IF('ATTRAKDIFF BA_Study_ViSa'!I100=4,0,IF('ATTRAKDIFF BA_Study_ViSa'!I100=5,-1,IF('ATTRAKDIFF BA_Study_ViSa'!I100=6,-2,-3))))))</f>
        <v>-2</v>
      </c>
      <c r="G101">
        <f>IF('ATTRAKDIFF BA_Study_ViSa'!J100=1,-3,IF('ATTRAKDIFF BA_Study_ViSa'!J100=2,-2,IF('ATTRAKDIFF BA_Study_ViSa'!J100=3,-1,IF('ATTRAKDIFF BA_Study_ViSa'!J100=4,0,IF('ATTRAKDIFF BA_Study_ViSa'!J100=5,1,IF('ATTRAKDIFF BA_Study_ViSa'!J100=6,2,3))))))</f>
        <v>-2</v>
      </c>
      <c r="H101">
        <f>IF('ATTRAKDIFF BA_Study_ViSa'!K100=1,-3,IF('ATTRAKDIFF BA_Study_ViSa'!K100=2,-2,IF('ATTRAKDIFF BA_Study_ViSa'!K100=3,-1,IF('ATTRAKDIFF BA_Study_ViSa'!K100=4,0,IF('ATTRAKDIFF BA_Study_ViSa'!K100=5,1,IF('ATTRAKDIFF BA_Study_ViSa'!K100=6,2,3))))))</f>
        <v>-2</v>
      </c>
      <c r="I101">
        <f>IF('ATTRAKDIFF BA_Study_ViSa'!L100=1,-3,IF('ATTRAKDIFF BA_Study_ViSa'!L100=2,-2,IF('ATTRAKDIFF BA_Study_ViSa'!L100=3,-1,IF('ATTRAKDIFF BA_Study_ViSa'!L100=4,0,IF('ATTRAKDIFF BA_Study_ViSa'!L100=5,1,IF('ATTRAKDIFF BA_Study_ViSa'!L100=6,2,3))))))</f>
        <v>-2</v>
      </c>
      <c r="J101">
        <f>IF('ATTRAKDIFF BA_Study_ViSa'!M100=1,3,IF('ATTRAKDIFF BA_Study_ViSa'!M100=2,2,IF('ATTRAKDIFF BA_Study_ViSa'!M100=3,1,IF('ATTRAKDIFF BA_Study_ViSa'!M100=4,0,IF('ATTRAKDIFF BA_Study_ViSa'!M100=5,-1,IF('ATTRAKDIFF BA_Study_ViSa'!M100=6,-2,-3))))))</f>
        <v>-1</v>
      </c>
      <c r="K101">
        <f>IF('ATTRAKDIFF BA_Study_ViSa'!N100=1,-3,IF('ATTRAKDIFF BA_Study_ViSa'!N100=2,-2,IF('ATTRAKDIFF BA_Study_ViSa'!N100=3,-1,IF('ATTRAKDIFF BA_Study_ViSa'!N100=4,0,IF('ATTRAKDIFF BA_Study_ViSa'!N100=5,1,IF('ATTRAKDIFF BA_Study_ViSa'!N100=6,2,3))))))</f>
        <v>-2</v>
      </c>
      <c r="M101">
        <f>SUM(Umwandlung!B101:K101)/10</f>
        <v>-1.6</v>
      </c>
      <c r="N101">
        <f t="shared" si="12"/>
        <v>-1.5</v>
      </c>
      <c r="O101">
        <f t="shared" si="13"/>
        <v>-2</v>
      </c>
      <c r="P101">
        <f t="shared" si="14"/>
        <v>-1.3333333333333333</v>
      </c>
      <c r="Q101">
        <f t="shared" si="15"/>
        <v>-1.6111111111111109</v>
      </c>
    </row>
    <row r="102" spans="2:17" x14ac:dyDescent="0.25">
      <c r="B102">
        <f>IF('ATTRAKDIFF BA_Study_ViSa'!E101=1,3,IF('ATTRAKDIFF BA_Study_ViSa'!E101=2,2,IF('ATTRAKDIFF BA_Study_ViSa'!E101=3,1,IF('ATTRAKDIFF BA_Study_ViSa'!E101=4,0,IF('ATTRAKDIFF BA_Study_ViSa'!E101=5,-1,IF('ATTRAKDIFF BA_Study_ViSa'!E101=6,-2,-3))))))</f>
        <v>3</v>
      </c>
      <c r="C102">
        <f>IF('ATTRAKDIFF BA_Study_ViSa'!F101=1,-3,IF('ATTRAKDIFF BA_Study_ViSa'!F101=2,-2,IF('ATTRAKDIFF BA_Study_ViSa'!F101=3,-1,IF('ATTRAKDIFF BA_Study_ViSa'!F101=4,0,IF('ATTRAKDIFF BA_Study_ViSa'!F101=5,1,IF('ATTRAKDIFF BA_Study_ViSa'!F101=6,2,3))))))</f>
        <v>-1</v>
      </c>
      <c r="D102">
        <f>IF('ATTRAKDIFF BA_Study_ViSa'!G101=1,3,IF('ATTRAKDIFF BA_Study_ViSa'!G101=2,2,IF('ATTRAKDIFF BA_Study_ViSa'!G101=3,1,IF('ATTRAKDIFF BA_Study_ViSa'!G101=4,0,IF('ATTRAKDIFF BA_Study_ViSa'!G101=5,-1,IF('ATTRAKDIFF BA_Study_ViSa'!G101=6,-2,-3))))))</f>
        <v>-1</v>
      </c>
      <c r="E102">
        <f>IF('ATTRAKDIFF BA_Study_ViSa'!H101=1,3,IF('ATTRAKDIFF BA_Study_ViSa'!H101=2,2,IF('ATTRAKDIFF BA_Study_ViSa'!H101=3,1,IF('ATTRAKDIFF BA_Study_ViSa'!H101=4,0,IF('ATTRAKDIFF BA_Study_ViSa'!H101=5,-1,IF('ATTRAKDIFF BA_Study_ViSa'!H101=6,-2,-3))))))</f>
        <v>0</v>
      </c>
      <c r="F102">
        <f>IF('ATTRAKDIFF BA_Study_ViSa'!I101=1,3,IF('ATTRAKDIFF BA_Study_ViSa'!I101=2,2,IF('ATTRAKDIFF BA_Study_ViSa'!I101=3,1,IF('ATTRAKDIFF BA_Study_ViSa'!I101=4,0,IF('ATTRAKDIFF BA_Study_ViSa'!I101=5,-1,IF('ATTRAKDIFF BA_Study_ViSa'!I101=6,-2,-3))))))</f>
        <v>2</v>
      </c>
      <c r="G102">
        <f>IF('ATTRAKDIFF BA_Study_ViSa'!J101=1,-3,IF('ATTRAKDIFF BA_Study_ViSa'!J101=2,-2,IF('ATTRAKDIFF BA_Study_ViSa'!J101=3,-1,IF('ATTRAKDIFF BA_Study_ViSa'!J101=4,0,IF('ATTRAKDIFF BA_Study_ViSa'!J101=5,1,IF('ATTRAKDIFF BA_Study_ViSa'!J101=6,2,3))))))</f>
        <v>1</v>
      </c>
      <c r="H102">
        <f>IF('ATTRAKDIFF BA_Study_ViSa'!K101=1,-3,IF('ATTRAKDIFF BA_Study_ViSa'!K101=2,-2,IF('ATTRAKDIFF BA_Study_ViSa'!K101=3,-1,IF('ATTRAKDIFF BA_Study_ViSa'!K101=4,0,IF('ATTRAKDIFF BA_Study_ViSa'!K101=5,1,IF('ATTRAKDIFF BA_Study_ViSa'!K101=6,2,3))))))</f>
        <v>-1</v>
      </c>
      <c r="I102">
        <f>IF('ATTRAKDIFF BA_Study_ViSa'!L101=1,-3,IF('ATTRAKDIFF BA_Study_ViSa'!L101=2,-2,IF('ATTRAKDIFF BA_Study_ViSa'!L101=3,-1,IF('ATTRAKDIFF BA_Study_ViSa'!L101=4,0,IF('ATTRAKDIFF BA_Study_ViSa'!L101=5,1,IF('ATTRAKDIFF BA_Study_ViSa'!L101=6,2,3))))))</f>
        <v>2</v>
      </c>
      <c r="J102">
        <f>IF('ATTRAKDIFF BA_Study_ViSa'!M101=1,3,IF('ATTRAKDIFF BA_Study_ViSa'!M101=2,2,IF('ATTRAKDIFF BA_Study_ViSa'!M101=3,1,IF('ATTRAKDIFF BA_Study_ViSa'!M101=4,0,IF('ATTRAKDIFF BA_Study_ViSa'!M101=5,-1,IF('ATTRAKDIFF BA_Study_ViSa'!M101=6,-2,-3))))))</f>
        <v>-2</v>
      </c>
      <c r="K102">
        <f>IF('ATTRAKDIFF BA_Study_ViSa'!N101=1,-3,IF('ATTRAKDIFF BA_Study_ViSa'!N101=2,-2,IF('ATTRAKDIFF BA_Study_ViSa'!N101=3,-1,IF('ATTRAKDIFF BA_Study_ViSa'!N101=4,0,IF('ATTRAKDIFF BA_Study_ViSa'!N101=5,1,IF('ATTRAKDIFF BA_Study_ViSa'!N101=6,2,3))))))</f>
        <v>-2</v>
      </c>
      <c r="M102">
        <f>SUM(Umwandlung!B102:K102)/10</f>
        <v>0.1</v>
      </c>
      <c r="N102">
        <f t="shared" si="12"/>
        <v>0.5</v>
      </c>
      <c r="O102">
        <f t="shared" si="13"/>
        <v>0.66666666666666663</v>
      </c>
      <c r="P102">
        <f t="shared" si="14"/>
        <v>-1</v>
      </c>
      <c r="Q102">
        <f t="shared" si="15"/>
        <v>5.5555555555555504E-2</v>
      </c>
    </row>
    <row r="103" spans="2:17" x14ac:dyDescent="0.25">
      <c r="B103">
        <f>IF('ATTRAKDIFF BA_Study_ViSa'!E102=1,3,IF('ATTRAKDIFF BA_Study_ViSa'!E102=2,2,IF('ATTRAKDIFF BA_Study_ViSa'!E102=3,1,IF('ATTRAKDIFF BA_Study_ViSa'!E102=4,0,IF('ATTRAKDIFF BA_Study_ViSa'!E102=5,-1,IF('ATTRAKDIFF BA_Study_ViSa'!E102=6,-2,-3))))))</f>
        <v>3</v>
      </c>
      <c r="C103">
        <f>IF('ATTRAKDIFF BA_Study_ViSa'!F102=1,-3,IF('ATTRAKDIFF BA_Study_ViSa'!F102=2,-2,IF('ATTRAKDIFF BA_Study_ViSa'!F102=3,-1,IF('ATTRAKDIFF BA_Study_ViSa'!F102=4,0,IF('ATTRAKDIFF BA_Study_ViSa'!F102=5,1,IF('ATTRAKDIFF BA_Study_ViSa'!F102=6,2,3))))))</f>
        <v>2</v>
      </c>
      <c r="D103">
        <f>IF('ATTRAKDIFF BA_Study_ViSa'!G102=1,3,IF('ATTRAKDIFF BA_Study_ViSa'!G102=2,2,IF('ATTRAKDIFF BA_Study_ViSa'!G102=3,1,IF('ATTRAKDIFF BA_Study_ViSa'!G102=4,0,IF('ATTRAKDIFF BA_Study_ViSa'!G102=5,-1,IF('ATTRAKDIFF BA_Study_ViSa'!G102=6,-2,-3))))))</f>
        <v>1</v>
      </c>
      <c r="E103">
        <f>IF('ATTRAKDIFF BA_Study_ViSa'!H102=1,3,IF('ATTRAKDIFF BA_Study_ViSa'!H102=2,2,IF('ATTRAKDIFF BA_Study_ViSa'!H102=3,1,IF('ATTRAKDIFF BA_Study_ViSa'!H102=4,0,IF('ATTRAKDIFF BA_Study_ViSa'!H102=5,-1,IF('ATTRAKDIFF BA_Study_ViSa'!H102=6,-2,-3))))))</f>
        <v>1</v>
      </c>
      <c r="F103">
        <f>IF('ATTRAKDIFF BA_Study_ViSa'!I102=1,3,IF('ATTRAKDIFF BA_Study_ViSa'!I102=2,2,IF('ATTRAKDIFF BA_Study_ViSa'!I102=3,1,IF('ATTRAKDIFF BA_Study_ViSa'!I102=4,0,IF('ATTRAKDIFF BA_Study_ViSa'!I102=5,-1,IF('ATTRAKDIFF BA_Study_ViSa'!I102=6,-2,-3))))))</f>
        <v>2</v>
      </c>
      <c r="G103">
        <f>IF('ATTRAKDIFF BA_Study_ViSa'!J102=1,-3,IF('ATTRAKDIFF BA_Study_ViSa'!J102=2,-2,IF('ATTRAKDIFF BA_Study_ViSa'!J102=3,-1,IF('ATTRAKDIFF BA_Study_ViSa'!J102=4,0,IF('ATTRAKDIFF BA_Study_ViSa'!J102=5,1,IF('ATTRAKDIFF BA_Study_ViSa'!J102=6,2,3))))))</f>
        <v>2</v>
      </c>
      <c r="H103">
        <f>IF('ATTRAKDIFF BA_Study_ViSa'!K102=1,-3,IF('ATTRAKDIFF BA_Study_ViSa'!K102=2,-2,IF('ATTRAKDIFF BA_Study_ViSa'!K102=3,-1,IF('ATTRAKDIFF BA_Study_ViSa'!K102=4,0,IF('ATTRAKDIFF BA_Study_ViSa'!K102=5,1,IF('ATTRAKDIFF BA_Study_ViSa'!K102=6,2,3))))))</f>
        <v>-2</v>
      </c>
      <c r="I103">
        <f>IF('ATTRAKDIFF BA_Study_ViSa'!L102=1,-3,IF('ATTRAKDIFF BA_Study_ViSa'!L102=2,-2,IF('ATTRAKDIFF BA_Study_ViSa'!L102=3,-1,IF('ATTRAKDIFF BA_Study_ViSa'!L102=4,0,IF('ATTRAKDIFF BA_Study_ViSa'!L102=5,1,IF('ATTRAKDIFF BA_Study_ViSa'!L102=6,2,3))))))</f>
        <v>2</v>
      </c>
      <c r="J103">
        <f>IF('ATTRAKDIFF BA_Study_ViSa'!M102=1,3,IF('ATTRAKDIFF BA_Study_ViSa'!M102=2,2,IF('ATTRAKDIFF BA_Study_ViSa'!M102=3,1,IF('ATTRAKDIFF BA_Study_ViSa'!M102=4,0,IF('ATTRAKDIFF BA_Study_ViSa'!M102=5,-1,IF('ATTRAKDIFF BA_Study_ViSa'!M102=6,-2,-3))))))</f>
        <v>2</v>
      </c>
      <c r="K103">
        <f>IF('ATTRAKDIFF BA_Study_ViSa'!N102=1,-3,IF('ATTRAKDIFF BA_Study_ViSa'!N102=2,-2,IF('ATTRAKDIFF BA_Study_ViSa'!N102=3,-1,IF('ATTRAKDIFF BA_Study_ViSa'!N102=4,0,IF('ATTRAKDIFF BA_Study_ViSa'!N102=5,1,IF('ATTRAKDIFF BA_Study_ViSa'!N102=6,2,3))))))</f>
        <v>-2</v>
      </c>
      <c r="M103">
        <f>SUM(Umwandlung!B103:K103)/10</f>
        <v>1.1000000000000001</v>
      </c>
      <c r="N103">
        <f t="shared" si="12"/>
        <v>1</v>
      </c>
      <c r="O103">
        <f t="shared" si="13"/>
        <v>0.66666666666666663</v>
      </c>
      <c r="P103">
        <f t="shared" si="14"/>
        <v>1.6666666666666667</v>
      </c>
      <c r="Q103">
        <f t="shared" si="15"/>
        <v>1.1111111111111109</v>
      </c>
    </row>
    <row r="104" spans="2:17" x14ac:dyDescent="0.25">
      <c r="B104">
        <f>IF('ATTRAKDIFF BA_Study_ViSa'!E103=1,3,IF('ATTRAKDIFF BA_Study_ViSa'!E103=2,2,IF('ATTRAKDIFF BA_Study_ViSa'!E103=3,1,IF('ATTRAKDIFF BA_Study_ViSa'!E103=4,0,IF('ATTRAKDIFF BA_Study_ViSa'!E103=5,-1,IF('ATTRAKDIFF BA_Study_ViSa'!E103=6,-2,-3))))))</f>
        <v>3</v>
      </c>
      <c r="C104">
        <f>IF('ATTRAKDIFF BA_Study_ViSa'!F103=1,-3,IF('ATTRAKDIFF BA_Study_ViSa'!F103=2,-2,IF('ATTRAKDIFF BA_Study_ViSa'!F103=3,-1,IF('ATTRAKDIFF BA_Study_ViSa'!F103=4,0,IF('ATTRAKDIFF BA_Study_ViSa'!F103=5,1,IF('ATTRAKDIFF BA_Study_ViSa'!F103=6,2,3))))))</f>
        <v>3</v>
      </c>
      <c r="D104">
        <f>IF('ATTRAKDIFF BA_Study_ViSa'!G103=1,3,IF('ATTRAKDIFF BA_Study_ViSa'!G103=2,2,IF('ATTRAKDIFF BA_Study_ViSa'!G103=3,1,IF('ATTRAKDIFF BA_Study_ViSa'!G103=4,0,IF('ATTRAKDIFF BA_Study_ViSa'!G103=5,-1,IF('ATTRAKDIFF BA_Study_ViSa'!G103=6,-2,-3))))))</f>
        <v>3</v>
      </c>
      <c r="E104">
        <f>IF('ATTRAKDIFF BA_Study_ViSa'!H103=1,3,IF('ATTRAKDIFF BA_Study_ViSa'!H103=2,2,IF('ATTRAKDIFF BA_Study_ViSa'!H103=3,1,IF('ATTRAKDIFF BA_Study_ViSa'!H103=4,0,IF('ATTRAKDIFF BA_Study_ViSa'!H103=5,-1,IF('ATTRAKDIFF BA_Study_ViSa'!H103=6,-2,-3))))))</f>
        <v>2</v>
      </c>
      <c r="F104">
        <f>IF('ATTRAKDIFF BA_Study_ViSa'!I103=1,3,IF('ATTRAKDIFF BA_Study_ViSa'!I103=2,2,IF('ATTRAKDIFF BA_Study_ViSa'!I103=3,1,IF('ATTRAKDIFF BA_Study_ViSa'!I103=4,0,IF('ATTRAKDIFF BA_Study_ViSa'!I103=5,-1,IF('ATTRAKDIFF BA_Study_ViSa'!I103=6,-2,-3))))))</f>
        <v>-3</v>
      </c>
      <c r="G104">
        <f>IF('ATTRAKDIFF BA_Study_ViSa'!J103=1,-3,IF('ATTRAKDIFF BA_Study_ViSa'!J103=2,-2,IF('ATTRAKDIFF BA_Study_ViSa'!J103=3,-1,IF('ATTRAKDIFF BA_Study_ViSa'!J103=4,0,IF('ATTRAKDIFF BA_Study_ViSa'!J103=5,1,IF('ATTRAKDIFF BA_Study_ViSa'!J103=6,2,3))))))</f>
        <v>2</v>
      </c>
      <c r="H104">
        <f>IF('ATTRAKDIFF BA_Study_ViSa'!K103=1,-3,IF('ATTRAKDIFF BA_Study_ViSa'!K103=2,-2,IF('ATTRAKDIFF BA_Study_ViSa'!K103=3,-1,IF('ATTRAKDIFF BA_Study_ViSa'!K103=4,0,IF('ATTRAKDIFF BA_Study_ViSa'!K103=5,1,IF('ATTRAKDIFF BA_Study_ViSa'!K103=6,2,3))))))</f>
        <v>-2</v>
      </c>
      <c r="I104">
        <f>IF('ATTRAKDIFF BA_Study_ViSa'!L103=1,-3,IF('ATTRAKDIFF BA_Study_ViSa'!L103=2,-2,IF('ATTRAKDIFF BA_Study_ViSa'!L103=3,-1,IF('ATTRAKDIFF BA_Study_ViSa'!L103=4,0,IF('ATTRAKDIFF BA_Study_ViSa'!L103=5,1,IF('ATTRAKDIFF BA_Study_ViSa'!L103=6,2,3))))))</f>
        <v>2</v>
      </c>
      <c r="J104">
        <f>IF('ATTRAKDIFF BA_Study_ViSa'!M103=1,3,IF('ATTRAKDIFF BA_Study_ViSa'!M103=2,2,IF('ATTRAKDIFF BA_Study_ViSa'!M103=3,1,IF('ATTRAKDIFF BA_Study_ViSa'!M103=4,0,IF('ATTRAKDIFF BA_Study_ViSa'!M103=5,-1,IF('ATTRAKDIFF BA_Study_ViSa'!M103=6,-2,-3))))))</f>
        <v>2</v>
      </c>
      <c r="K104">
        <f>IF('ATTRAKDIFF BA_Study_ViSa'!N103=1,-3,IF('ATTRAKDIFF BA_Study_ViSa'!N103=2,-2,IF('ATTRAKDIFF BA_Study_ViSa'!N103=3,-1,IF('ATTRAKDIFF BA_Study_ViSa'!N103=4,0,IF('ATTRAKDIFF BA_Study_ViSa'!N103=5,1,IF('ATTRAKDIFF BA_Study_ViSa'!N103=6,2,3))))))</f>
        <v>-3</v>
      </c>
      <c r="M104">
        <f>SUM(Umwandlung!B104:K104)/10</f>
        <v>0.9</v>
      </c>
      <c r="N104">
        <f t="shared" si="12"/>
        <v>0</v>
      </c>
      <c r="O104">
        <f t="shared" si="13"/>
        <v>0.66666666666666663</v>
      </c>
      <c r="P104">
        <f t="shared" si="14"/>
        <v>2.3333333333333335</v>
      </c>
      <c r="Q104">
        <f t="shared" si="15"/>
        <v>1</v>
      </c>
    </row>
    <row r="105" spans="2:17" x14ac:dyDescent="0.25">
      <c r="B105">
        <f>IF('ATTRAKDIFF BA_Study_ViSa'!E104=1,3,IF('ATTRAKDIFF BA_Study_ViSa'!E104=2,2,IF('ATTRAKDIFF BA_Study_ViSa'!E104=3,1,IF('ATTRAKDIFF BA_Study_ViSa'!E104=4,0,IF('ATTRAKDIFF BA_Study_ViSa'!E104=5,-1,IF('ATTRAKDIFF BA_Study_ViSa'!E104=6,-2,-3))))))</f>
        <v>3</v>
      </c>
      <c r="C105">
        <f>IF('ATTRAKDIFF BA_Study_ViSa'!F104=1,-3,IF('ATTRAKDIFF BA_Study_ViSa'!F104=2,-2,IF('ATTRAKDIFF BA_Study_ViSa'!F104=3,-1,IF('ATTRAKDIFF BA_Study_ViSa'!F104=4,0,IF('ATTRAKDIFF BA_Study_ViSa'!F104=5,1,IF('ATTRAKDIFF BA_Study_ViSa'!F104=6,2,3))))))</f>
        <v>2</v>
      </c>
      <c r="D105">
        <f>IF('ATTRAKDIFF BA_Study_ViSa'!G104=1,3,IF('ATTRAKDIFF BA_Study_ViSa'!G104=2,2,IF('ATTRAKDIFF BA_Study_ViSa'!G104=3,1,IF('ATTRAKDIFF BA_Study_ViSa'!G104=4,0,IF('ATTRAKDIFF BA_Study_ViSa'!G104=5,-1,IF('ATTRAKDIFF BA_Study_ViSa'!G104=6,-2,-3))))))</f>
        <v>1</v>
      </c>
      <c r="E105">
        <f>IF('ATTRAKDIFF BA_Study_ViSa'!H104=1,3,IF('ATTRAKDIFF BA_Study_ViSa'!H104=2,2,IF('ATTRAKDIFF BA_Study_ViSa'!H104=3,1,IF('ATTRAKDIFF BA_Study_ViSa'!H104=4,0,IF('ATTRAKDIFF BA_Study_ViSa'!H104=5,-1,IF('ATTRAKDIFF BA_Study_ViSa'!H104=6,-2,-3))))))</f>
        <v>0</v>
      </c>
      <c r="F105">
        <f>IF('ATTRAKDIFF BA_Study_ViSa'!I104=1,3,IF('ATTRAKDIFF BA_Study_ViSa'!I104=2,2,IF('ATTRAKDIFF BA_Study_ViSa'!I104=3,1,IF('ATTRAKDIFF BA_Study_ViSa'!I104=4,0,IF('ATTRAKDIFF BA_Study_ViSa'!I104=5,-1,IF('ATTRAKDIFF BA_Study_ViSa'!I104=6,-2,-3))))))</f>
        <v>-2</v>
      </c>
      <c r="G105">
        <f>IF('ATTRAKDIFF BA_Study_ViSa'!J104=1,-3,IF('ATTRAKDIFF BA_Study_ViSa'!J104=2,-2,IF('ATTRAKDIFF BA_Study_ViSa'!J104=3,-1,IF('ATTRAKDIFF BA_Study_ViSa'!J104=4,0,IF('ATTRAKDIFF BA_Study_ViSa'!J104=5,1,IF('ATTRAKDIFF BA_Study_ViSa'!J104=6,2,3))))))</f>
        <v>2</v>
      </c>
      <c r="H105">
        <f>IF('ATTRAKDIFF BA_Study_ViSa'!K104=1,-3,IF('ATTRAKDIFF BA_Study_ViSa'!K104=2,-2,IF('ATTRAKDIFF BA_Study_ViSa'!K104=3,-1,IF('ATTRAKDIFF BA_Study_ViSa'!K104=4,0,IF('ATTRAKDIFF BA_Study_ViSa'!K104=5,1,IF('ATTRAKDIFF BA_Study_ViSa'!K104=6,2,3))))))</f>
        <v>0</v>
      </c>
      <c r="I105">
        <f>IF('ATTRAKDIFF BA_Study_ViSa'!L104=1,-3,IF('ATTRAKDIFF BA_Study_ViSa'!L104=2,-2,IF('ATTRAKDIFF BA_Study_ViSa'!L104=3,-1,IF('ATTRAKDIFF BA_Study_ViSa'!L104=4,0,IF('ATTRAKDIFF BA_Study_ViSa'!L104=5,1,IF('ATTRAKDIFF BA_Study_ViSa'!L104=6,2,3))))))</f>
        <v>2</v>
      </c>
      <c r="J105">
        <f>IF('ATTRAKDIFF BA_Study_ViSa'!M104=1,3,IF('ATTRAKDIFF BA_Study_ViSa'!M104=2,2,IF('ATTRAKDIFF BA_Study_ViSa'!M104=3,1,IF('ATTRAKDIFF BA_Study_ViSa'!M104=4,0,IF('ATTRAKDIFF BA_Study_ViSa'!M104=5,-1,IF('ATTRAKDIFF BA_Study_ViSa'!M104=6,-2,-3))))))</f>
        <v>2</v>
      </c>
      <c r="K105">
        <f>IF('ATTRAKDIFF BA_Study_ViSa'!N104=1,-3,IF('ATTRAKDIFF BA_Study_ViSa'!N104=2,-2,IF('ATTRAKDIFF BA_Study_ViSa'!N104=3,-1,IF('ATTRAKDIFF BA_Study_ViSa'!N104=4,0,IF('ATTRAKDIFF BA_Study_ViSa'!N104=5,1,IF('ATTRAKDIFF BA_Study_ViSa'!N104=6,2,3))))))</f>
        <v>-3</v>
      </c>
      <c r="M105">
        <f>SUM(Umwandlung!B105:K105)/10</f>
        <v>0.7</v>
      </c>
      <c r="N105">
        <f t="shared" si="12"/>
        <v>-0.25</v>
      </c>
      <c r="O105">
        <f t="shared" si="13"/>
        <v>1.3333333333333333</v>
      </c>
      <c r="P105">
        <f t="shared" si="14"/>
        <v>1.3333333333333333</v>
      </c>
      <c r="Q105">
        <f t="shared" si="15"/>
        <v>0.80555555555555547</v>
      </c>
    </row>
    <row r="106" spans="2:17" x14ac:dyDescent="0.25">
      <c r="B106">
        <f>IF('ATTRAKDIFF BA_Study_ViSa'!E105=1,3,IF('ATTRAKDIFF BA_Study_ViSa'!E105=2,2,IF('ATTRAKDIFF BA_Study_ViSa'!E105=3,1,IF('ATTRAKDIFF BA_Study_ViSa'!E105=4,0,IF('ATTRAKDIFF BA_Study_ViSa'!E105=5,-1,IF('ATTRAKDIFF BA_Study_ViSa'!E105=6,-2,-3))))))</f>
        <v>3</v>
      </c>
      <c r="C106">
        <f>IF('ATTRAKDIFF BA_Study_ViSa'!F105=1,-3,IF('ATTRAKDIFF BA_Study_ViSa'!F105=2,-2,IF('ATTRAKDIFF BA_Study_ViSa'!F105=3,-1,IF('ATTRAKDIFF BA_Study_ViSa'!F105=4,0,IF('ATTRAKDIFF BA_Study_ViSa'!F105=5,1,IF('ATTRAKDIFF BA_Study_ViSa'!F105=6,2,3))))))</f>
        <v>3</v>
      </c>
      <c r="D106">
        <f>IF('ATTRAKDIFF BA_Study_ViSa'!G105=1,3,IF('ATTRAKDIFF BA_Study_ViSa'!G105=2,2,IF('ATTRAKDIFF BA_Study_ViSa'!G105=3,1,IF('ATTRAKDIFF BA_Study_ViSa'!G105=4,0,IF('ATTRAKDIFF BA_Study_ViSa'!G105=5,-1,IF('ATTRAKDIFF BA_Study_ViSa'!G105=6,-2,-3))))))</f>
        <v>3</v>
      </c>
      <c r="E106">
        <f>IF('ATTRAKDIFF BA_Study_ViSa'!H105=1,3,IF('ATTRAKDIFF BA_Study_ViSa'!H105=2,2,IF('ATTRAKDIFF BA_Study_ViSa'!H105=3,1,IF('ATTRAKDIFF BA_Study_ViSa'!H105=4,0,IF('ATTRAKDIFF BA_Study_ViSa'!H105=5,-1,IF('ATTRAKDIFF BA_Study_ViSa'!H105=6,-2,-3))))))</f>
        <v>3</v>
      </c>
      <c r="F106">
        <f>IF('ATTRAKDIFF BA_Study_ViSa'!I105=1,3,IF('ATTRAKDIFF BA_Study_ViSa'!I105=2,2,IF('ATTRAKDIFF BA_Study_ViSa'!I105=3,1,IF('ATTRAKDIFF BA_Study_ViSa'!I105=4,0,IF('ATTRAKDIFF BA_Study_ViSa'!I105=5,-1,IF('ATTRAKDIFF BA_Study_ViSa'!I105=6,-2,-3))))))</f>
        <v>3</v>
      </c>
      <c r="G106">
        <f>IF('ATTRAKDIFF BA_Study_ViSa'!J105=1,-3,IF('ATTRAKDIFF BA_Study_ViSa'!J105=2,-2,IF('ATTRAKDIFF BA_Study_ViSa'!J105=3,-1,IF('ATTRAKDIFF BA_Study_ViSa'!J105=4,0,IF('ATTRAKDIFF BA_Study_ViSa'!J105=5,1,IF('ATTRAKDIFF BA_Study_ViSa'!J105=6,2,3))))))</f>
        <v>3</v>
      </c>
      <c r="H106">
        <f>IF('ATTRAKDIFF BA_Study_ViSa'!K105=1,-3,IF('ATTRAKDIFF BA_Study_ViSa'!K105=2,-2,IF('ATTRAKDIFF BA_Study_ViSa'!K105=3,-1,IF('ATTRAKDIFF BA_Study_ViSa'!K105=4,0,IF('ATTRAKDIFF BA_Study_ViSa'!K105=5,1,IF('ATTRAKDIFF BA_Study_ViSa'!K105=6,2,3))))))</f>
        <v>-3</v>
      </c>
      <c r="I106">
        <f>IF('ATTRAKDIFF BA_Study_ViSa'!L105=1,-3,IF('ATTRAKDIFF BA_Study_ViSa'!L105=2,-2,IF('ATTRAKDIFF BA_Study_ViSa'!L105=3,-1,IF('ATTRAKDIFF BA_Study_ViSa'!L105=4,0,IF('ATTRAKDIFF BA_Study_ViSa'!L105=5,1,IF('ATTRAKDIFF BA_Study_ViSa'!L105=6,2,3))))))</f>
        <v>3</v>
      </c>
      <c r="J106">
        <f>IF('ATTRAKDIFF BA_Study_ViSa'!M105=1,3,IF('ATTRAKDIFF BA_Study_ViSa'!M105=2,2,IF('ATTRAKDIFF BA_Study_ViSa'!M105=3,1,IF('ATTRAKDIFF BA_Study_ViSa'!M105=4,0,IF('ATTRAKDIFF BA_Study_ViSa'!M105=5,-1,IF('ATTRAKDIFF BA_Study_ViSa'!M105=6,-2,-3))))))</f>
        <v>3</v>
      </c>
      <c r="K106">
        <f>IF('ATTRAKDIFF BA_Study_ViSa'!N105=1,-3,IF('ATTRAKDIFF BA_Study_ViSa'!N105=2,-2,IF('ATTRAKDIFF BA_Study_ViSa'!N105=3,-1,IF('ATTRAKDIFF BA_Study_ViSa'!N105=4,0,IF('ATTRAKDIFF BA_Study_ViSa'!N105=5,1,IF('ATTRAKDIFF BA_Study_ViSa'!N105=6,2,3))))))</f>
        <v>-3</v>
      </c>
      <c r="M106">
        <f>SUM(Umwandlung!B106:K106)/10</f>
        <v>1.8</v>
      </c>
      <c r="N106">
        <f t="shared" si="12"/>
        <v>1.5</v>
      </c>
      <c r="O106">
        <f t="shared" si="13"/>
        <v>1</v>
      </c>
      <c r="P106">
        <f t="shared" si="14"/>
        <v>3</v>
      </c>
      <c r="Q106">
        <f t="shared" si="15"/>
        <v>1.8333333333333333</v>
      </c>
    </row>
    <row r="107" spans="2:17" x14ac:dyDescent="0.25">
      <c r="B107">
        <f>IF('ATTRAKDIFF BA_Study_ViSa'!E106=1,3,IF('ATTRAKDIFF BA_Study_ViSa'!E106=2,2,IF('ATTRAKDIFF BA_Study_ViSa'!E106=3,1,IF('ATTRAKDIFF BA_Study_ViSa'!E106=4,0,IF('ATTRAKDIFF BA_Study_ViSa'!E106=5,-1,IF('ATTRAKDIFF BA_Study_ViSa'!E106=6,-2,-3))))))</f>
        <v>3</v>
      </c>
      <c r="C107">
        <f>IF('ATTRAKDIFF BA_Study_ViSa'!F106=1,-3,IF('ATTRAKDIFF BA_Study_ViSa'!F106=2,-2,IF('ATTRAKDIFF BA_Study_ViSa'!F106=3,-1,IF('ATTRAKDIFF BA_Study_ViSa'!F106=4,0,IF('ATTRAKDIFF BA_Study_ViSa'!F106=5,1,IF('ATTRAKDIFF BA_Study_ViSa'!F106=6,2,3))))))</f>
        <v>3</v>
      </c>
      <c r="D107">
        <f>IF('ATTRAKDIFF BA_Study_ViSa'!G106=1,3,IF('ATTRAKDIFF BA_Study_ViSa'!G106=2,2,IF('ATTRAKDIFF BA_Study_ViSa'!G106=3,1,IF('ATTRAKDIFF BA_Study_ViSa'!G106=4,0,IF('ATTRAKDIFF BA_Study_ViSa'!G106=5,-1,IF('ATTRAKDIFF BA_Study_ViSa'!G106=6,-2,-3))))))</f>
        <v>3</v>
      </c>
      <c r="E107">
        <f>IF('ATTRAKDIFF BA_Study_ViSa'!H106=1,3,IF('ATTRAKDIFF BA_Study_ViSa'!H106=2,2,IF('ATTRAKDIFF BA_Study_ViSa'!H106=3,1,IF('ATTRAKDIFF BA_Study_ViSa'!H106=4,0,IF('ATTRAKDIFF BA_Study_ViSa'!H106=5,-1,IF('ATTRAKDIFF BA_Study_ViSa'!H106=6,-2,-3))))))</f>
        <v>3</v>
      </c>
      <c r="F107">
        <f>IF('ATTRAKDIFF BA_Study_ViSa'!I106=1,3,IF('ATTRAKDIFF BA_Study_ViSa'!I106=2,2,IF('ATTRAKDIFF BA_Study_ViSa'!I106=3,1,IF('ATTRAKDIFF BA_Study_ViSa'!I106=4,0,IF('ATTRAKDIFF BA_Study_ViSa'!I106=5,-1,IF('ATTRAKDIFF BA_Study_ViSa'!I106=6,-2,-3))))))</f>
        <v>3</v>
      </c>
      <c r="G107">
        <f>IF('ATTRAKDIFF BA_Study_ViSa'!J106=1,-3,IF('ATTRAKDIFF BA_Study_ViSa'!J106=2,-2,IF('ATTRAKDIFF BA_Study_ViSa'!J106=3,-1,IF('ATTRAKDIFF BA_Study_ViSa'!J106=4,0,IF('ATTRAKDIFF BA_Study_ViSa'!J106=5,1,IF('ATTRAKDIFF BA_Study_ViSa'!J106=6,2,3))))))</f>
        <v>3</v>
      </c>
      <c r="H107">
        <f>IF('ATTRAKDIFF BA_Study_ViSa'!K106=1,-3,IF('ATTRAKDIFF BA_Study_ViSa'!K106=2,-2,IF('ATTRAKDIFF BA_Study_ViSa'!K106=3,-1,IF('ATTRAKDIFF BA_Study_ViSa'!K106=4,0,IF('ATTRAKDIFF BA_Study_ViSa'!K106=5,1,IF('ATTRAKDIFF BA_Study_ViSa'!K106=6,2,3))))))</f>
        <v>-1</v>
      </c>
      <c r="I107">
        <f>IF('ATTRAKDIFF BA_Study_ViSa'!L106=1,-3,IF('ATTRAKDIFF BA_Study_ViSa'!L106=2,-2,IF('ATTRAKDIFF BA_Study_ViSa'!L106=3,-1,IF('ATTRAKDIFF BA_Study_ViSa'!L106=4,0,IF('ATTRAKDIFF BA_Study_ViSa'!L106=5,1,IF('ATTRAKDIFF BA_Study_ViSa'!L106=6,2,3))))))</f>
        <v>3</v>
      </c>
      <c r="J107">
        <f>IF('ATTRAKDIFF BA_Study_ViSa'!M106=1,3,IF('ATTRAKDIFF BA_Study_ViSa'!M106=2,2,IF('ATTRAKDIFF BA_Study_ViSa'!M106=3,1,IF('ATTRAKDIFF BA_Study_ViSa'!M106=4,0,IF('ATTRAKDIFF BA_Study_ViSa'!M106=5,-1,IF('ATTRAKDIFF BA_Study_ViSa'!M106=6,-2,-3))))))</f>
        <v>2</v>
      </c>
      <c r="K107">
        <f>IF('ATTRAKDIFF BA_Study_ViSa'!N106=1,-3,IF('ATTRAKDIFF BA_Study_ViSa'!N106=2,-2,IF('ATTRAKDIFF BA_Study_ViSa'!N106=3,-1,IF('ATTRAKDIFF BA_Study_ViSa'!N106=4,0,IF('ATTRAKDIFF BA_Study_ViSa'!N106=5,1,IF('ATTRAKDIFF BA_Study_ViSa'!N106=6,2,3))))))</f>
        <v>-3</v>
      </c>
      <c r="M107">
        <f>SUM(Umwandlung!B107:K107)/10</f>
        <v>1.9</v>
      </c>
      <c r="N107">
        <f t="shared" si="12"/>
        <v>1.5</v>
      </c>
      <c r="O107">
        <f t="shared" si="13"/>
        <v>1.6666666666666667</v>
      </c>
      <c r="P107">
        <f t="shared" si="14"/>
        <v>2.6666666666666665</v>
      </c>
      <c r="Q107">
        <f t="shared" si="15"/>
        <v>1.9444444444444446</v>
      </c>
    </row>
    <row r="108" spans="2:17" x14ac:dyDescent="0.25">
      <c r="B108">
        <f>IF('ATTRAKDIFF BA_Study_ViSa'!E107=1,3,IF('ATTRAKDIFF BA_Study_ViSa'!E107=2,2,IF('ATTRAKDIFF BA_Study_ViSa'!E107=3,1,IF('ATTRAKDIFF BA_Study_ViSa'!E107=4,0,IF('ATTRAKDIFF BA_Study_ViSa'!E107=5,-1,IF('ATTRAKDIFF BA_Study_ViSa'!E107=6,-2,-3))))))</f>
        <v>3</v>
      </c>
      <c r="C108">
        <f>IF('ATTRAKDIFF BA_Study_ViSa'!F107=1,-3,IF('ATTRAKDIFF BA_Study_ViSa'!F107=2,-2,IF('ATTRAKDIFF BA_Study_ViSa'!F107=3,-1,IF('ATTRAKDIFF BA_Study_ViSa'!F107=4,0,IF('ATTRAKDIFF BA_Study_ViSa'!F107=5,1,IF('ATTRAKDIFF BA_Study_ViSa'!F107=6,2,3))))))</f>
        <v>3</v>
      </c>
      <c r="D108">
        <f>IF('ATTRAKDIFF BA_Study_ViSa'!G107=1,3,IF('ATTRAKDIFF BA_Study_ViSa'!G107=2,2,IF('ATTRAKDIFF BA_Study_ViSa'!G107=3,1,IF('ATTRAKDIFF BA_Study_ViSa'!G107=4,0,IF('ATTRAKDIFF BA_Study_ViSa'!G107=5,-1,IF('ATTRAKDIFF BA_Study_ViSa'!G107=6,-2,-3))))))</f>
        <v>3</v>
      </c>
      <c r="E108">
        <f>IF('ATTRAKDIFF BA_Study_ViSa'!H107=1,3,IF('ATTRAKDIFF BA_Study_ViSa'!H107=2,2,IF('ATTRAKDIFF BA_Study_ViSa'!H107=3,1,IF('ATTRAKDIFF BA_Study_ViSa'!H107=4,0,IF('ATTRAKDIFF BA_Study_ViSa'!H107=5,-1,IF('ATTRAKDIFF BA_Study_ViSa'!H107=6,-2,-3))))))</f>
        <v>3</v>
      </c>
      <c r="F108">
        <f>IF('ATTRAKDIFF BA_Study_ViSa'!I107=1,3,IF('ATTRAKDIFF BA_Study_ViSa'!I107=2,2,IF('ATTRAKDIFF BA_Study_ViSa'!I107=3,1,IF('ATTRAKDIFF BA_Study_ViSa'!I107=4,0,IF('ATTRAKDIFF BA_Study_ViSa'!I107=5,-1,IF('ATTRAKDIFF BA_Study_ViSa'!I107=6,-2,-3))))))</f>
        <v>-2</v>
      </c>
      <c r="G108">
        <f>IF('ATTRAKDIFF BA_Study_ViSa'!J107=1,-3,IF('ATTRAKDIFF BA_Study_ViSa'!J107=2,-2,IF('ATTRAKDIFF BA_Study_ViSa'!J107=3,-1,IF('ATTRAKDIFF BA_Study_ViSa'!J107=4,0,IF('ATTRAKDIFF BA_Study_ViSa'!J107=5,1,IF('ATTRAKDIFF BA_Study_ViSa'!J107=6,2,3))))))</f>
        <v>2</v>
      </c>
      <c r="H108">
        <f>IF('ATTRAKDIFF BA_Study_ViSa'!K107=1,-3,IF('ATTRAKDIFF BA_Study_ViSa'!K107=2,-2,IF('ATTRAKDIFF BA_Study_ViSa'!K107=3,-1,IF('ATTRAKDIFF BA_Study_ViSa'!K107=4,0,IF('ATTRAKDIFF BA_Study_ViSa'!K107=5,1,IF('ATTRAKDIFF BA_Study_ViSa'!K107=6,2,3))))))</f>
        <v>-2</v>
      </c>
      <c r="I108">
        <f>IF('ATTRAKDIFF BA_Study_ViSa'!L107=1,-3,IF('ATTRAKDIFF BA_Study_ViSa'!L107=2,-2,IF('ATTRAKDIFF BA_Study_ViSa'!L107=3,-1,IF('ATTRAKDIFF BA_Study_ViSa'!L107=4,0,IF('ATTRAKDIFF BA_Study_ViSa'!L107=5,1,IF('ATTRAKDIFF BA_Study_ViSa'!L107=6,2,3))))))</f>
        <v>2</v>
      </c>
      <c r="J108">
        <f>IF('ATTRAKDIFF BA_Study_ViSa'!M107=1,3,IF('ATTRAKDIFF BA_Study_ViSa'!M107=2,2,IF('ATTRAKDIFF BA_Study_ViSa'!M107=3,1,IF('ATTRAKDIFF BA_Study_ViSa'!M107=4,0,IF('ATTRAKDIFF BA_Study_ViSa'!M107=5,-1,IF('ATTRAKDIFF BA_Study_ViSa'!M107=6,-2,-3))))))</f>
        <v>2</v>
      </c>
      <c r="K108">
        <f>IF('ATTRAKDIFF BA_Study_ViSa'!N107=1,-3,IF('ATTRAKDIFF BA_Study_ViSa'!N107=2,-2,IF('ATTRAKDIFF BA_Study_ViSa'!N107=3,-1,IF('ATTRAKDIFF BA_Study_ViSa'!N107=4,0,IF('ATTRAKDIFF BA_Study_ViSa'!N107=5,1,IF('ATTRAKDIFF BA_Study_ViSa'!N107=6,2,3))))))</f>
        <v>-3</v>
      </c>
      <c r="M108">
        <f>SUM(Umwandlung!B108:K108)/10</f>
        <v>1.1000000000000001</v>
      </c>
      <c r="N108">
        <f t="shared" si="12"/>
        <v>0.25</v>
      </c>
      <c r="O108">
        <f t="shared" si="13"/>
        <v>0.66666666666666663</v>
      </c>
      <c r="P108">
        <f t="shared" si="14"/>
        <v>2.6666666666666665</v>
      </c>
      <c r="Q108">
        <f t="shared" si="15"/>
        <v>1.1944444444444444</v>
      </c>
    </row>
    <row r="109" spans="2:17" x14ac:dyDescent="0.25">
      <c r="B109">
        <f>IF('ATTRAKDIFF BA_Study_ViSa'!E108=1,3,IF('ATTRAKDIFF BA_Study_ViSa'!E108=2,2,IF('ATTRAKDIFF BA_Study_ViSa'!E108=3,1,IF('ATTRAKDIFF BA_Study_ViSa'!E108=4,0,IF('ATTRAKDIFF BA_Study_ViSa'!E108=5,-1,IF('ATTRAKDIFF BA_Study_ViSa'!E108=6,-2,-3))))))</f>
        <v>3</v>
      </c>
      <c r="C109">
        <f>IF('ATTRAKDIFF BA_Study_ViSa'!F108=1,-3,IF('ATTRAKDIFF BA_Study_ViSa'!F108=2,-2,IF('ATTRAKDIFF BA_Study_ViSa'!F108=3,-1,IF('ATTRAKDIFF BA_Study_ViSa'!F108=4,0,IF('ATTRAKDIFF BA_Study_ViSa'!F108=5,1,IF('ATTRAKDIFF BA_Study_ViSa'!F108=6,2,3))))))</f>
        <v>3</v>
      </c>
      <c r="D109">
        <f>IF('ATTRAKDIFF BA_Study_ViSa'!G108=1,3,IF('ATTRAKDIFF BA_Study_ViSa'!G108=2,2,IF('ATTRAKDIFF BA_Study_ViSa'!G108=3,1,IF('ATTRAKDIFF BA_Study_ViSa'!G108=4,0,IF('ATTRAKDIFF BA_Study_ViSa'!G108=5,-1,IF('ATTRAKDIFF BA_Study_ViSa'!G108=6,-2,-3))))))</f>
        <v>3</v>
      </c>
      <c r="E109">
        <f>IF('ATTRAKDIFF BA_Study_ViSa'!H108=1,3,IF('ATTRAKDIFF BA_Study_ViSa'!H108=2,2,IF('ATTRAKDIFF BA_Study_ViSa'!H108=3,1,IF('ATTRAKDIFF BA_Study_ViSa'!H108=4,0,IF('ATTRAKDIFF BA_Study_ViSa'!H108=5,-1,IF('ATTRAKDIFF BA_Study_ViSa'!H108=6,-2,-3))))))</f>
        <v>3</v>
      </c>
      <c r="F109">
        <f>IF('ATTRAKDIFF BA_Study_ViSa'!I108=1,3,IF('ATTRAKDIFF BA_Study_ViSa'!I108=2,2,IF('ATTRAKDIFF BA_Study_ViSa'!I108=3,1,IF('ATTRAKDIFF BA_Study_ViSa'!I108=4,0,IF('ATTRAKDIFF BA_Study_ViSa'!I108=5,-1,IF('ATTRAKDIFF BA_Study_ViSa'!I108=6,-2,-3))))))</f>
        <v>2</v>
      </c>
      <c r="G109">
        <f>IF('ATTRAKDIFF BA_Study_ViSa'!J108=1,-3,IF('ATTRAKDIFF BA_Study_ViSa'!J108=2,-2,IF('ATTRAKDIFF BA_Study_ViSa'!J108=3,-1,IF('ATTRAKDIFF BA_Study_ViSa'!J108=4,0,IF('ATTRAKDIFF BA_Study_ViSa'!J108=5,1,IF('ATTRAKDIFF BA_Study_ViSa'!J108=6,2,3))))))</f>
        <v>3</v>
      </c>
      <c r="H109">
        <f>IF('ATTRAKDIFF BA_Study_ViSa'!K108=1,-3,IF('ATTRAKDIFF BA_Study_ViSa'!K108=2,-2,IF('ATTRAKDIFF BA_Study_ViSa'!K108=3,-1,IF('ATTRAKDIFF BA_Study_ViSa'!K108=4,0,IF('ATTRAKDIFF BA_Study_ViSa'!K108=5,1,IF('ATTRAKDIFF BA_Study_ViSa'!K108=6,2,3))))))</f>
        <v>-3</v>
      </c>
      <c r="I109">
        <f>IF('ATTRAKDIFF BA_Study_ViSa'!L108=1,-3,IF('ATTRAKDIFF BA_Study_ViSa'!L108=2,-2,IF('ATTRAKDIFF BA_Study_ViSa'!L108=3,-1,IF('ATTRAKDIFF BA_Study_ViSa'!L108=4,0,IF('ATTRAKDIFF BA_Study_ViSa'!L108=5,1,IF('ATTRAKDIFF BA_Study_ViSa'!L108=6,2,3))))))</f>
        <v>2</v>
      </c>
      <c r="J109">
        <f>IF('ATTRAKDIFF BA_Study_ViSa'!M108=1,3,IF('ATTRAKDIFF BA_Study_ViSa'!M108=2,2,IF('ATTRAKDIFF BA_Study_ViSa'!M108=3,1,IF('ATTRAKDIFF BA_Study_ViSa'!M108=4,0,IF('ATTRAKDIFF BA_Study_ViSa'!M108=5,-1,IF('ATTRAKDIFF BA_Study_ViSa'!M108=6,-2,-3))))))</f>
        <v>3</v>
      </c>
      <c r="K109">
        <f>IF('ATTRAKDIFF BA_Study_ViSa'!N108=1,-3,IF('ATTRAKDIFF BA_Study_ViSa'!N108=2,-2,IF('ATTRAKDIFF BA_Study_ViSa'!N108=3,-1,IF('ATTRAKDIFF BA_Study_ViSa'!N108=4,0,IF('ATTRAKDIFF BA_Study_ViSa'!N108=5,1,IF('ATTRAKDIFF BA_Study_ViSa'!N108=6,2,3))))))</f>
        <v>-3</v>
      </c>
      <c r="M109">
        <f>SUM(Umwandlung!B109:K109)/10</f>
        <v>1.6</v>
      </c>
      <c r="N109">
        <f t="shared" si="12"/>
        <v>1.25</v>
      </c>
      <c r="O109">
        <f t="shared" si="13"/>
        <v>0.66666666666666663</v>
      </c>
      <c r="P109">
        <f t="shared" si="14"/>
        <v>3</v>
      </c>
      <c r="Q109">
        <f t="shared" si="15"/>
        <v>1.6388888888888886</v>
      </c>
    </row>
    <row r="110" spans="2:17" x14ac:dyDescent="0.25">
      <c r="B110">
        <f>IF('ATTRAKDIFF BA_Study_ViSa'!E109=1,3,IF('ATTRAKDIFF BA_Study_ViSa'!E109=2,2,IF('ATTRAKDIFF BA_Study_ViSa'!E109=3,1,IF('ATTRAKDIFF BA_Study_ViSa'!E109=4,0,IF('ATTRAKDIFF BA_Study_ViSa'!E109=5,-1,IF('ATTRAKDIFF BA_Study_ViSa'!E109=6,-2,-3))))))</f>
        <v>3</v>
      </c>
      <c r="C110">
        <f>IF('ATTRAKDIFF BA_Study_ViSa'!F109=1,-3,IF('ATTRAKDIFF BA_Study_ViSa'!F109=2,-2,IF('ATTRAKDIFF BA_Study_ViSa'!F109=3,-1,IF('ATTRAKDIFF BA_Study_ViSa'!F109=4,0,IF('ATTRAKDIFF BA_Study_ViSa'!F109=5,1,IF('ATTRAKDIFF BA_Study_ViSa'!F109=6,2,3))))))</f>
        <v>3</v>
      </c>
      <c r="D110">
        <f>IF('ATTRAKDIFF BA_Study_ViSa'!G109=1,3,IF('ATTRAKDIFF BA_Study_ViSa'!G109=2,2,IF('ATTRAKDIFF BA_Study_ViSa'!G109=3,1,IF('ATTRAKDIFF BA_Study_ViSa'!G109=4,0,IF('ATTRAKDIFF BA_Study_ViSa'!G109=5,-1,IF('ATTRAKDIFF BA_Study_ViSa'!G109=6,-2,-3))))))</f>
        <v>3</v>
      </c>
      <c r="E110">
        <f>IF('ATTRAKDIFF BA_Study_ViSa'!H109=1,3,IF('ATTRAKDIFF BA_Study_ViSa'!H109=2,2,IF('ATTRAKDIFF BA_Study_ViSa'!H109=3,1,IF('ATTRAKDIFF BA_Study_ViSa'!H109=4,0,IF('ATTRAKDIFF BA_Study_ViSa'!H109=5,-1,IF('ATTRAKDIFF BA_Study_ViSa'!H109=6,-2,-3))))))</f>
        <v>3</v>
      </c>
      <c r="F110">
        <f>IF('ATTRAKDIFF BA_Study_ViSa'!I109=1,3,IF('ATTRAKDIFF BA_Study_ViSa'!I109=2,2,IF('ATTRAKDIFF BA_Study_ViSa'!I109=3,1,IF('ATTRAKDIFF BA_Study_ViSa'!I109=4,0,IF('ATTRAKDIFF BA_Study_ViSa'!I109=5,-1,IF('ATTRAKDIFF BA_Study_ViSa'!I109=6,-2,-3))))))</f>
        <v>-3</v>
      </c>
      <c r="G110">
        <f>IF('ATTRAKDIFF BA_Study_ViSa'!J109=1,-3,IF('ATTRAKDIFF BA_Study_ViSa'!J109=2,-2,IF('ATTRAKDIFF BA_Study_ViSa'!J109=3,-1,IF('ATTRAKDIFF BA_Study_ViSa'!J109=4,0,IF('ATTRAKDIFF BA_Study_ViSa'!J109=5,1,IF('ATTRAKDIFF BA_Study_ViSa'!J109=6,2,3))))))</f>
        <v>3</v>
      </c>
      <c r="H110">
        <f>IF('ATTRAKDIFF BA_Study_ViSa'!K109=1,-3,IF('ATTRAKDIFF BA_Study_ViSa'!K109=2,-2,IF('ATTRAKDIFF BA_Study_ViSa'!K109=3,-1,IF('ATTRAKDIFF BA_Study_ViSa'!K109=4,0,IF('ATTRAKDIFF BA_Study_ViSa'!K109=5,1,IF('ATTRAKDIFF BA_Study_ViSa'!K109=6,2,3))))))</f>
        <v>0</v>
      </c>
      <c r="I110">
        <f>IF('ATTRAKDIFF BA_Study_ViSa'!L109=1,-3,IF('ATTRAKDIFF BA_Study_ViSa'!L109=2,-2,IF('ATTRAKDIFF BA_Study_ViSa'!L109=3,-1,IF('ATTRAKDIFF BA_Study_ViSa'!L109=4,0,IF('ATTRAKDIFF BA_Study_ViSa'!L109=5,1,IF('ATTRAKDIFF BA_Study_ViSa'!L109=6,2,3))))))</f>
        <v>2</v>
      </c>
      <c r="J110">
        <f>IF('ATTRAKDIFF BA_Study_ViSa'!M109=1,3,IF('ATTRAKDIFF BA_Study_ViSa'!M109=2,2,IF('ATTRAKDIFF BA_Study_ViSa'!M109=3,1,IF('ATTRAKDIFF BA_Study_ViSa'!M109=4,0,IF('ATTRAKDIFF BA_Study_ViSa'!M109=5,-1,IF('ATTRAKDIFF BA_Study_ViSa'!M109=6,-2,-3))))))</f>
        <v>3</v>
      </c>
      <c r="K110">
        <f>IF('ATTRAKDIFF BA_Study_ViSa'!N109=1,-3,IF('ATTRAKDIFF BA_Study_ViSa'!N109=2,-2,IF('ATTRAKDIFF BA_Study_ViSa'!N109=3,-1,IF('ATTRAKDIFF BA_Study_ViSa'!N109=4,0,IF('ATTRAKDIFF BA_Study_ViSa'!N109=5,1,IF('ATTRAKDIFF BA_Study_ViSa'!N109=6,2,3))))))</f>
        <v>-2</v>
      </c>
      <c r="M110">
        <f>SUM(Umwandlung!B110:K110)/10</f>
        <v>1.5</v>
      </c>
      <c r="N110">
        <f t="shared" si="12"/>
        <v>0.25</v>
      </c>
      <c r="O110">
        <f t="shared" si="13"/>
        <v>1.6666666666666667</v>
      </c>
      <c r="P110">
        <f t="shared" si="14"/>
        <v>3</v>
      </c>
      <c r="Q110">
        <f t="shared" si="15"/>
        <v>1.6388888888888891</v>
      </c>
    </row>
    <row r="111" spans="2:17" x14ac:dyDescent="0.25">
      <c r="B111">
        <f>IF('ATTRAKDIFF BA_Study_ViSa'!E110=1,3,IF('ATTRAKDIFF BA_Study_ViSa'!E110=2,2,IF('ATTRAKDIFF BA_Study_ViSa'!E110=3,1,IF('ATTRAKDIFF BA_Study_ViSa'!E110=4,0,IF('ATTRAKDIFF BA_Study_ViSa'!E110=5,-1,IF('ATTRAKDIFF BA_Study_ViSa'!E110=6,-2,-3))))))</f>
        <v>2</v>
      </c>
      <c r="C111">
        <f>IF('ATTRAKDIFF BA_Study_ViSa'!F110=1,-3,IF('ATTRAKDIFF BA_Study_ViSa'!F110=2,-2,IF('ATTRAKDIFF BA_Study_ViSa'!F110=3,-1,IF('ATTRAKDIFF BA_Study_ViSa'!F110=4,0,IF('ATTRAKDIFF BA_Study_ViSa'!F110=5,1,IF('ATTRAKDIFF BA_Study_ViSa'!F110=6,2,3))))))</f>
        <v>2</v>
      </c>
      <c r="D111">
        <f>IF('ATTRAKDIFF BA_Study_ViSa'!G110=1,3,IF('ATTRAKDIFF BA_Study_ViSa'!G110=2,2,IF('ATTRAKDIFF BA_Study_ViSa'!G110=3,1,IF('ATTRAKDIFF BA_Study_ViSa'!G110=4,0,IF('ATTRAKDIFF BA_Study_ViSa'!G110=5,-1,IF('ATTRAKDIFF BA_Study_ViSa'!G110=6,-2,-3))))))</f>
        <v>2</v>
      </c>
      <c r="E111">
        <f>IF('ATTRAKDIFF BA_Study_ViSa'!H110=1,3,IF('ATTRAKDIFF BA_Study_ViSa'!H110=2,2,IF('ATTRAKDIFF BA_Study_ViSa'!H110=3,1,IF('ATTRAKDIFF BA_Study_ViSa'!H110=4,0,IF('ATTRAKDIFF BA_Study_ViSa'!H110=5,-1,IF('ATTRAKDIFF BA_Study_ViSa'!H110=6,-2,-3))))))</f>
        <v>1</v>
      </c>
      <c r="F111">
        <f>IF('ATTRAKDIFF BA_Study_ViSa'!I110=1,3,IF('ATTRAKDIFF BA_Study_ViSa'!I110=2,2,IF('ATTRAKDIFF BA_Study_ViSa'!I110=3,1,IF('ATTRAKDIFF BA_Study_ViSa'!I110=4,0,IF('ATTRAKDIFF BA_Study_ViSa'!I110=5,-1,IF('ATTRAKDIFF BA_Study_ViSa'!I110=6,-2,-3))))))</f>
        <v>0</v>
      </c>
      <c r="G111">
        <f>IF('ATTRAKDIFF BA_Study_ViSa'!J110=1,-3,IF('ATTRAKDIFF BA_Study_ViSa'!J110=2,-2,IF('ATTRAKDIFF BA_Study_ViSa'!J110=3,-1,IF('ATTRAKDIFF BA_Study_ViSa'!J110=4,0,IF('ATTRAKDIFF BA_Study_ViSa'!J110=5,1,IF('ATTRAKDIFF BA_Study_ViSa'!J110=6,2,3))))))</f>
        <v>3</v>
      </c>
      <c r="H111">
        <f>IF('ATTRAKDIFF BA_Study_ViSa'!K110=1,-3,IF('ATTRAKDIFF BA_Study_ViSa'!K110=2,-2,IF('ATTRAKDIFF BA_Study_ViSa'!K110=3,-1,IF('ATTRAKDIFF BA_Study_ViSa'!K110=4,0,IF('ATTRAKDIFF BA_Study_ViSa'!K110=5,1,IF('ATTRAKDIFF BA_Study_ViSa'!K110=6,2,3))))))</f>
        <v>1</v>
      </c>
      <c r="I111">
        <f>IF('ATTRAKDIFF BA_Study_ViSa'!L110=1,-3,IF('ATTRAKDIFF BA_Study_ViSa'!L110=2,-2,IF('ATTRAKDIFF BA_Study_ViSa'!L110=3,-1,IF('ATTRAKDIFF BA_Study_ViSa'!L110=4,0,IF('ATTRAKDIFF BA_Study_ViSa'!L110=5,1,IF('ATTRAKDIFF BA_Study_ViSa'!L110=6,2,3))))))</f>
        <v>-2</v>
      </c>
      <c r="J111">
        <f>IF('ATTRAKDIFF BA_Study_ViSa'!M110=1,3,IF('ATTRAKDIFF BA_Study_ViSa'!M110=2,2,IF('ATTRAKDIFF BA_Study_ViSa'!M110=3,1,IF('ATTRAKDIFF BA_Study_ViSa'!M110=4,0,IF('ATTRAKDIFF BA_Study_ViSa'!M110=5,-1,IF('ATTRAKDIFF BA_Study_ViSa'!M110=6,-2,-3))))))</f>
        <v>2</v>
      </c>
      <c r="K111">
        <f>IF('ATTRAKDIFF BA_Study_ViSa'!N110=1,-3,IF('ATTRAKDIFF BA_Study_ViSa'!N110=2,-2,IF('ATTRAKDIFF BA_Study_ViSa'!N110=3,-1,IF('ATTRAKDIFF BA_Study_ViSa'!N110=4,0,IF('ATTRAKDIFF BA_Study_ViSa'!N110=5,1,IF('ATTRAKDIFF BA_Study_ViSa'!N110=6,2,3))))))</f>
        <v>1</v>
      </c>
      <c r="M111">
        <f>SUM(Umwandlung!B111:K111)/10</f>
        <v>1.2</v>
      </c>
      <c r="N111">
        <f t="shared" si="12"/>
        <v>1.25</v>
      </c>
      <c r="O111">
        <f t="shared" si="13"/>
        <v>0.66666666666666663</v>
      </c>
      <c r="P111">
        <f t="shared" si="14"/>
        <v>1.6666666666666667</v>
      </c>
      <c r="Q111">
        <f t="shared" si="15"/>
        <v>1.1944444444444444</v>
      </c>
    </row>
    <row r="112" spans="2:17" x14ac:dyDescent="0.25">
      <c r="B112">
        <f>IF('ATTRAKDIFF BA_Study_ViSa'!E111=1,3,IF('ATTRAKDIFF BA_Study_ViSa'!E111=2,2,IF('ATTRAKDIFF BA_Study_ViSa'!E111=3,1,IF('ATTRAKDIFF BA_Study_ViSa'!E111=4,0,IF('ATTRAKDIFF BA_Study_ViSa'!E111=5,-1,IF('ATTRAKDIFF BA_Study_ViSa'!E111=6,-2,-3))))))</f>
        <v>3</v>
      </c>
      <c r="C112">
        <f>IF('ATTRAKDIFF BA_Study_ViSa'!F111=1,-3,IF('ATTRAKDIFF BA_Study_ViSa'!F111=2,-2,IF('ATTRAKDIFF BA_Study_ViSa'!F111=3,-1,IF('ATTRAKDIFF BA_Study_ViSa'!F111=4,0,IF('ATTRAKDIFF BA_Study_ViSa'!F111=5,1,IF('ATTRAKDIFF BA_Study_ViSa'!F111=6,2,3))))))</f>
        <v>3</v>
      </c>
      <c r="D112">
        <f>IF('ATTRAKDIFF BA_Study_ViSa'!G111=1,3,IF('ATTRAKDIFF BA_Study_ViSa'!G111=2,2,IF('ATTRAKDIFF BA_Study_ViSa'!G111=3,1,IF('ATTRAKDIFF BA_Study_ViSa'!G111=4,0,IF('ATTRAKDIFF BA_Study_ViSa'!G111=5,-1,IF('ATTRAKDIFF BA_Study_ViSa'!G111=6,-2,-3))))))</f>
        <v>2</v>
      </c>
      <c r="E112">
        <f>IF('ATTRAKDIFF BA_Study_ViSa'!H111=1,3,IF('ATTRAKDIFF BA_Study_ViSa'!H111=2,2,IF('ATTRAKDIFF BA_Study_ViSa'!H111=3,1,IF('ATTRAKDIFF BA_Study_ViSa'!H111=4,0,IF('ATTRAKDIFF BA_Study_ViSa'!H111=5,-1,IF('ATTRAKDIFF BA_Study_ViSa'!H111=6,-2,-3))))))</f>
        <v>2</v>
      </c>
      <c r="F112">
        <f>IF('ATTRAKDIFF BA_Study_ViSa'!I111=1,3,IF('ATTRAKDIFF BA_Study_ViSa'!I111=2,2,IF('ATTRAKDIFF BA_Study_ViSa'!I111=3,1,IF('ATTRAKDIFF BA_Study_ViSa'!I111=4,0,IF('ATTRAKDIFF BA_Study_ViSa'!I111=5,-1,IF('ATTRAKDIFF BA_Study_ViSa'!I111=6,-2,-3))))))</f>
        <v>-3</v>
      </c>
      <c r="G112">
        <f>IF('ATTRAKDIFF BA_Study_ViSa'!J111=1,-3,IF('ATTRAKDIFF BA_Study_ViSa'!J111=2,-2,IF('ATTRAKDIFF BA_Study_ViSa'!J111=3,-1,IF('ATTRAKDIFF BA_Study_ViSa'!J111=4,0,IF('ATTRAKDIFF BA_Study_ViSa'!J111=5,1,IF('ATTRAKDIFF BA_Study_ViSa'!J111=6,2,3))))))</f>
        <v>3</v>
      </c>
      <c r="H112">
        <f>IF('ATTRAKDIFF BA_Study_ViSa'!K111=1,-3,IF('ATTRAKDIFF BA_Study_ViSa'!K111=2,-2,IF('ATTRAKDIFF BA_Study_ViSa'!K111=3,-1,IF('ATTRAKDIFF BA_Study_ViSa'!K111=4,0,IF('ATTRAKDIFF BA_Study_ViSa'!K111=5,1,IF('ATTRAKDIFF BA_Study_ViSa'!K111=6,2,3))))))</f>
        <v>3</v>
      </c>
      <c r="I112">
        <f>IF('ATTRAKDIFF BA_Study_ViSa'!L111=1,-3,IF('ATTRAKDIFF BA_Study_ViSa'!L111=2,-2,IF('ATTRAKDIFF BA_Study_ViSa'!L111=3,-1,IF('ATTRAKDIFF BA_Study_ViSa'!L111=4,0,IF('ATTRAKDIFF BA_Study_ViSa'!L111=5,1,IF('ATTRAKDIFF BA_Study_ViSa'!L111=6,2,3))))))</f>
        <v>1</v>
      </c>
      <c r="J112">
        <f>IF('ATTRAKDIFF BA_Study_ViSa'!M111=1,3,IF('ATTRAKDIFF BA_Study_ViSa'!M111=2,2,IF('ATTRAKDIFF BA_Study_ViSa'!M111=3,1,IF('ATTRAKDIFF BA_Study_ViSa'!M111=4,0,IF('ATTRAKDIFF BA_Study_ViSa'!M111=5,-1,IF('ATTRAKDIFF BA_Study_ViSa'!M111=6,-2,-3))))))</f>
        <v>2</v>
      </c>
      <c r="K112">
        <f>IF('ATTRAKDIFF BA_Study_ViSa'!N111=1,-3,IF('ATTRAKDIFF BA_Study_ViSa'!N111=2,-2,IF('ATTRAKDIFF BA_Study_ViSa'!N111=3,-1,IF('ATTRAKDIFF BA_Study_ViSa'!N111=4,0,IF('ATTRAKDIFF BA_Study_ViSa'!N111=5,1,IF('ATTRAKDIFF BA_Study_ViSa'!N111=6,2,3))))))</f>
        <v>3</v>
      </c>
      <c r="M112">
        <f>SUM(Umwandlung!B112:K112)/10</f>
        <v>1.9</v>
      </c>
      <c r="N112">
        <f t="shared" si="12"/>
        <v>1.25</v>
      </c>
      <c r="O112">
        <f t="shared" si="13"/>
        <v>2.3333333333333335</v>
      </c>
      <c r="P112">
        <f t="shared" si="14"/>
        <v>2.3333333333333335</v>
      </c>
      <c r="Q112">
        <f t="shared" si="15"/>
        <v>1.9722222222222223</v>
      </c>
    </row>
    <row r="113" spans="2:17" x14ac:dyDescent="0.25">
      <c r="B113">
        <f>IF('ATTRAKDIFF BA_Study_ViSa'!E112=1,3,IF('ATTRAKDIFF BA_Study_ViSa'!E112=2,2,IF('ATTRAKDIFF BA_Study_ViSa'!E112=3,1,IF('ATTRAKDIFF BA_Study_ViSa'!E112=4,0,IF('ATTRAKDIFF BA_Study_ViSa'!E112=5,-1,IF('ATTRAKDIFF BA_Study_ViSa'!E112=6,-2,-3))))))</f>
        <v>2</v>
      </c>
      <c r="C113">
        <f>IF('ATTRAKDIFF BA_Study_ViSa'!F112=1,-3,IF('ATTRAKDIFF BA_Study_ViSa'!F112=2,-2,IF('ATTRAKDIFF BA_Study_ViSa'!F112=3,-1,IF('ATTRAKDIFF BA_Study_ViSa'!F112=4,0,IF('ATTRAKDIFF BA_Study_ViSa'!F112=5,1,IF('ATTRAKDIFF BA_Study_ViSa'!F112=6,2,3))))))</f>
        <v>0</v>
      </c>
      <c r="D113">
        <f>IF('ATTRAKDIFF BA_Study_ViSa'!G112=1,3,IF('ATTRAKDIFF BA_Study_ViSa'!G112=2,2,IF('ATTRAKDIFF BA_Study_ViSa'!G112=3,1,IF('ATTRAKDIFF BA_Study_ViSa'!G112=4,0,IF('ATTRAKDIFF BA_Study_ViSa'!G112=5,-1,IF('ATTRAKDIFF BA_Study_ViSa'!G112=6,-2,-3))))))</f>
        <v>0</v>
      </c>
      <c r="E113">
        <f>IF('ATTRAKDIFF BA_Study_ViSa'!H112=1,3,IF('ATTRAKDIFF BA_Study_ViSa'!H112=2,2,IF('ATTRAKDIFF BA_Study_ViSa'!H112=3,1,IF('ATTRAKDIFF BA_Study_ViSa'!H112=4,0,IF('ATTRAKDIFF BA_Study_ViSa'!H112=5,-1,IF('ATTRAKDIFF BA_Study_ViSa'!H112=6,-2,-3))))))</f>
        <v>0</v>
      </c>
      <c r="F113">
        <f>IF('ATTRAKDIFF BA_Study_ViSa'!I112=1,3,IF('ATTRAKDIFF BA_Study_ViSa'!I112=2,2,IF('ATTRAKDIFF BA_Study_ViSa'!I112=3,1,IF('ATTRAKDIFF BA_Study_ViSa'!I112=4,0,IF('ATTRAKDIFF BA_Study_ViSa'!I112=5,-1,IF('ATTRAKDIFF BA_Study_ViSa'!I112=6,-2,-3))))))</f>
        <v>1</v>
      </c>
      <c r="G113">
        <f>IF('ATTRAKDIFF BA_Study_ViSa'!J112=1,-3,IF('ATTRAKDIFF BA_Study_ViSa'!J112=2,-2,IF('ATTRAKDIFF BA_Study_ViSa'!J112=3,-1,IF('ATTRAKDIFF BA_Study_ViSa'!J112=4,0,IF('ATTRAKDIFF BA_Study_ViSa'!J112=5,1,IF('ATTRAKDIFF BA_Study_ViSa'!J112=6,2,3))))))</f>
        <v>1</v>
      </c>
      <c r="H113">
        <f>IF('ATTRAKDIFF BA_Study_ViSa'!K112=1,-3,IF('ATTRAKDIFF BA_Study_ViSa'!K112=2,-2,IF('ATTRAKDIFF BA_Study_ViSa'!K112=3,-1,IF('ATTRAKDIFF BA_Study_ViSa'!K112=4,0,IF('ATTRAKDIFF BA_Study_ViSa'!K112=5,1,IF('ATTRAKDIFF BA_Study_ViSa'!K112=6,2,3))))))</f>
        <v>1</v>
      </c>
      <c r="I113">
        <f>IF('ATTRAKDIFF BA_Study_ViSa'!L112=1,-3,IF('ATTRAKDIFF BA_Study_ViSa'!L112=2,-2,IF('ATTRAKDIFF BA_Study_ViSa'!L112=3,-1,IF('ATTRAKDIFF BA_Study_ViSa'!L112=4,0,IF('ATTRAKDIFF BA_Study_ViSa'!L112=5,1,IF('ATTRAKDIFF BA_Study_ViSa'!L112=6,2,3))))))</f>
        <v>1</v>
      </c>
      <c r="J113">
        <f>IF('ATTRAKDIFF BA_Study_ViSa'!M112=1,3,IF('ATTRAKDIFF BA_Study_ViSa'!M112=2,2,IF('ATTRAKDIFF BA_Study_ViSa'!M112=3,1,IF('ATTRAKDIFF BA_Study_ViSa'!M112=4,0,IF('ATTRAKDIFF BA_Study_ViSa'!M112=5,-1,IF('ATTRAKDIFF BA_Study_ViSa'!M112=6,-2,-3))))))</f>
        <v>1</v>
      </c>
      <c r="K113">
        <f>IF('ATTRAKDIFF BA_Study_ViSa'!N112=1,-3,IF('ATTRAKDIFF BA_Study_ViSa'!N112=2,-2,IF('ATTRAKDIFF BA_Study_ViSa'!N112=3,-1,IF('ATTRAKDIFF BA_Study_ViSa'!N112=4,0,IF('ATTRAKDIFF BA_Study_ViSa'!N112=5,1,IF('ATTRAKDIFF BA_Study_ViSa'!N112=6,2,3))))))</f>
        <v>1</v>
      </c>
      <c r="M113">
        <f>SUM(Umwandlung!B113:K113)/10</f>
        <v>0.8</v>
      </c>
      <c r="N113">
        <f t="shared" si="12"/>
        <v>1</v>
      </c>
      <c r="O113">
        <f t="shared" si="13"/>
        <v>1</v>
      </c>
      <c r="P113">
        <f t="shared" si="14"/>
        <v>0.33333333333333331</v>
      </c>
      <c r="Q113">
        <f t="shared" si="15"/>
        <v>0.77777777777777779</v>
      </c>
    </row>
    <row r="114" spans="2:17" x14ac:dyDescent="0.25">
      <c r="B114">
        <f>IF('ATTRAKDIFF BA_Study_ViSa'!E113=1,3,IF('ATTRAKDIFF BA_Study_ViSa'!E113=2,2,IF('ATTRAKDIFF BA_Study_ViSa'!E113=3,1,IF('ATTRAKDIFF BA_Study_ViSa'!E113=4,0,IF('ATTRAKDIFF BA_Study_ViSa'!E113=5,-1,IF('ATTRAKDIFF BA_Study_ViSa'!E113=6,-2,-3))))))</f>
        <v>2</v>
      </c>
      <c r="C114">
        <f>IF('ATTRAKDIFF BA_Study_ViSa'!F113=1,-3,IF('ATTRAKDIFF BA_Study_ViSa'!F113=2,-2,IF('ATTRAKDIFF BA_Study_ViSa'!F113=3,-1,IF('ATTRAKDIFF BA_Study_ViSa'!F113=4,0,IF('ATTRAKDIFF BA_Study_ViSa'!F113=5,1,IF('ATTRAKDIFF BA_Study_ViSa'!F113=6,2,3))))))</f>
        <v>1</v>
      </c>
      <c r="D114">
        <f>IF('ATTRAKDIFF BA_Study_ViSa'!G113=1,3,IF('ATTRAKDIFF BA_Study_ViSa'!G113=2,2,IF('ATTRAKDIFF BA_Study_ViSa'!G113=3,1,IF('ATTRAKDIFF BA_Study_ViSa'!G113=4,0,IF('ATTRAKDIFF BA_Study_ViSa'!G113=5,-1,IF('ATTRAKDIFF BA_Study_ViSa'!G113=6,-2,-3))))))</f>
        <v>1</v>
      </c>
      <c r="E114">
        <f>IF('ATTRAKDIFF BA_Study_ViSa'!H113=1,3,IF('ATTRAKDIFF BA_Study_ViSa'!H113=2,2,IF('ATTRAKDIFF BA_Study_ViSa'!H113=3,1,IF('ATTRAKDIFF BA_Study_ViSa'!H113=4,0,IF('ATTRAKDIFF BA_Study_ViSa'!H113=5,-1,IF('ATTRAKDIFF BA_Study_ViSa'!H113=6,-2,-3))))))</f>
        <v>0</v>
      </c>
      <c r="F114">
        <f>IF('ATTRAKDIFF BA_Study_ViSa'!I113=1,3,IF('ATTRAKDIFF BA_Study_ViSa'!I113=2,2,IF('ATTRAKDIFF BA_Study_ViSa'!I113=3,1,IF('ATTRAKDIFF BA_Study_ViSa'!I113=4,0,IF('ATTRAKDIFF BA_Study_ViSa'!I113=5,-1,IF('ATTRAKDIFF BA_Study_ViSa'!I113=6,-2,-3))))))</f>
        <v>1</v>
      </c>
      <c r="G114">
        <f>IF('ATTRAKDIFF BA_Study_ViSa'!J113=1,-3,IF('ATTRAKDIFF BA_Study_ViSa'!J113=2,-2,IF('ATTRAKDIFF BA_Study_ViSa'!J113=3,-1,IF('ATTRAKDIFF BA_Study_ViSa'!J113=4,0,IF('ATTRAKDIFF BA_Study_ViSa'!J113=5,1,IF('ATTRAKDIFF BA_Study_ViSa'!J113=6,2,3))))))</f>
        <v>1</v>
      </c>
      <c r="H114">
        <f>IF('ATTRAKDIFF BA_Study_ViSa'!K113=1,-3,IF('ATTRAKDIFF BA_Study_ViSa'!K113=2,-2,IF('ATTRAKDIFF BA_Study_ViSa'!K113=3,-1,IF('ATTRAKDIFF BA_Study_ViSa'!K113=4,0,IF('ATTRAKDIFF BA_Study_ViSa'!K113=5,1,IF('ATTRAKDIFF BA_Study_ViSa'!K113=6,2,3))))))</f>
        <v>1</v>
      </c>
      <c r="I114">
        <f>IF('ATTRAKDIFF BA_Study_ViSa'!L113=1,-3,IF('ATTRAKDIFF BA_Study_ViSa'!L113=2,-2,IF('ATTRAKDIFF BA_Study_ViSa'!L113=3,-1,IF('ATTRAKDIFF BA_Study_ViSa'!L113=4,0,IF('ATTRAKDIFF BA_Study_ViSa'!L113=5,1,IF('ATTRAKDIFF BA_Study_ViSa'!L113=6,2,3))))))</f>
        <v>-1</v>
      </c>
      <c r="J114">
        <f>IF('ATTRAKDIFF BA_Study_ViSa'!M113=1,3,IF('ATTRAKDIFF BA_Study_ViSa'!M113=2,2,IF('ATTRAKDIFF BA_Study_ViSa'!M113=3,1,IF('ATTRAKDIFF BA_Study_ViSa'!M113=4,0,IF('ATTRAKDIFF BA_Study_ViSa'!M113=5,-1,IF('ATTRAKDIFF BA_Study_ViSa'!M113=6,-2,-3))))))</f>
        <v>1</v>
      </c>
      <c r="K114">
        <f>IF('ATTRAKDIFF BA_Study_ViSa'!N113=1,-3,IF('ATTRAKDIFF BA_Study_ViSa'!N113=2,-2,IF('ATTRAKDIFF BA_Study_ViSa'!N113=3,-1,IF('ATTRAKDIFF BA_Study_ViSa'!N113=4,0,IF('ATTRAKDIFF BA_Study_ViSa'!N113=5,1,IF('ATTRAKDIFF BA_Study_ViSa'!N113=6,2,3))))))</f>
        <v>0</v>
      </c>
      <c r="M114">
        <f>SUM(Umwandlung!B114:K114)/10</f>
        <v>0.7</v>
      </c>
      <c r="N114">
        <f t="shared" si="12"/>
        <v>1</v>
      </c>
      <c r="O114">
        <f t="shared" si="13"/>
        <v>0.33333333333333331</v>
      </c>
      <c r="P114">
        <f t="shared" si="14"/>
        <v>0.66666666666666663</v>
      </c>
      <c r="Q114">
        <f t="shared" si="15"/>
        <v>0.66666666666666663</v>
      </c>
    </row>
    <row r="115" spans="2:17" x14ac:dyDescent="0.25">
      <c r="B115">
        <f>IF('ATTRAKDIFF BA_Study_ViSa'!E114=1,3,IF('ATTRAKDIFF BA_Study_ViSa'!E114=2,2,IF('ATTRAKDIFF BA_Study_ViSa'!E114=3,1,IF('ATTRAKDIFF BA_Study_ViSa'!E114=4,0,IF('ATTRAKDIFF BA_Study_ViSa'!E114=5,-1,IF('ATTRAKDIFF BA_Study_ViSa'!E114=6,-2,-3))))))</f>
        <v>3</v>
      </c>
      <c r="C115">
        <f>IF('ATTRAKDIFF BA_Study_ViSa'!F114=1,-3,IF('ATTRAKDIFF BA_Study_ViSa'!F114=2,-2,IF('ATTRAKDIFF BA_Study_ViSa'!F114=3,-1,IF('ATTRAKDIFF BA_Study_ViSa'!F114=4,0,IF('ATTRAKDIFF BA_Study_ViSa'!F114=5,1,IF('ATTRAKDIFF BA_Study_ViSa'!F114=6,2,3))))))</f>
        <v>3</v>
      </c>
      <c r="D115">
        <f>IF('ATTRAKDIFF BA_Study_ViSa'!G114=1,3,IF('ATTRAKDIFF BA_Study_ViSa'!G114=2,2,IF('ATTRAKDIFF BA_Study_ViSa'!G114=3,1,IF('ATTRAKDIFF BA_Study_ViSa'!G114=4,0,IF('ATTRAKDIFF BA_Study_ViSa'!G114=5,-1,IF('ATTRAKDIFF BA_Study_ViSa'!G114=6,-2,-3))))))</f>
        <v>3</v>
      </c>
      <c r="E115">
        <f>IF('ATTRAKDIFF BA_Study_ViSa'!H114=1,3,IF('ATTRAKDIFF BA_Study_ViSa'!H114=2,2,IF('ATTRAKDIFF BA_Study_ViSa'!H114=3,1,IF('ATTRAKDIFF BA_Study_ViSa'!H114=4,0,IF('ATTRAKDIFF BA_Study_ViSa'!H114=5,-1,IF('ATTRAKDIFF BA_Study_ViSa'!H114=6,-2,-3))))))</f>
        <v>3</v>
      </c>
      <c r="F115">
        <f>IF('ATTRAKDIFF BA_Study_ViSa'!I114=1,3,IF('ATTRAKDIFF BA_Study_ViSa'!I114=2,2,IF('ATTRAKDIFF BA_Study_ViSa'!I114=3,1,IF('ATTRAKDIFF BA_Study_ViSa'!I114=4,0,IF('ATTRAKDIFF BA_Study_ViSa'!I114=5,-1,IF('ATTRAKDIFF BA_Study_ViSa'!I114=6,-2,-3))))))</f>
        <v>-3</v>
      </c>
      <c r="G115">
        <f>IF('ATTRAKDIFF BA_Study_ViSa'!J114=1,-3,IF('ATTRAKDIFF BA_Study_ViSa'!J114=2,-2,IF('ATTRAKDIFF BA_Study_ViSa'!J114=3,-1,IF('ATTRAKDIFF BA_Study_ViSa'!J114=4,0,IF('ATTRAKDIFF BA_Study_ViSa'!J114=5,1,IF('ATTRAKDIFF BA_Study_ViSa'!J114=6,2,3))))))</f>
        <v>3</v>
      </c>
      <c r="H115">
        <f>IF('ATTRAKDIFF BA_Study_ViSa'!K114=1,-3,IF('ATTRAKDIFF BA_Study_ViSa'!K114=2,-2,IF('ATTRAKDIFF BA_Study_ViSa'!K114=3,-1,IF('ATTRAKDIFF BA_Study_ViSa'!K114=4,0,IF('ATTRAKDIFF BA_Study_ViSa'!K114=5,1,IF('ATTRAKDIFF BA_Study_ViSa'!K114=6,2,3))))))</f>
        <v>3</v>
      </c>
      <c r="I115">
        <f>IF('ATTRAKDIFF BA_Study_ViSa'!L114=1,-3,IF('ATTRAKDIFF BA_Study_ViSa'!L114=2,-2,IF('ATTRAKDIFF BA_Study_ViSa'!L114=3,-1,IF('ATTRAKDIFF BA_Study_ViSa'!L114=4,0,IF('ATTRAKDIFF BA_Study_ViSa'!L114=5,1,IF('ATTRAKDIFF BA_Study_ViSa'!L114=6,2,3))))))</f>
        <v>-1</v>
      </c>
      <c r="J115">
        <f>IF('ATTRAKDIFF BA_Study_ViSa'!M114=1,3,IF('ATTRAKDIFF BA_Study_ViSa'!M114=2,2,IF('ATTRAKDIFF BA_Study_ViSa'!M114=3,1,IF('ATTRAKDIFF BA_Study_ViSa'!M114=4,0,IF('ATTRAKDIFF BA_Study_ViSa'!M114=5,-1,IF('ATTRAKDIFF BA_Study_ViSa'!M114=6,-2,-3))))))</f>
        <v>2</v>
      </c>
      <c r="K115">
        <f>IF('ATTRAKDIFF BA_Study_ViSa'!N114=1,-3,IF('ATTRAKDIFF BA_Study_ViSa'!N114=2,-2,IF('ATTRAKDIFF BA_Study_ViSa'!N114=3,-1,IF('ATTRAKDIFF BA_Study_ViSa'!N114=4,0,IF('ATTRAKDIFF BA_Study_ViSa'!N114=5,1,IF('ATTRAKDIFF BA_Study_ViSa'!N114=6,2,3))))))</f>
        <v>2</v>
      </c>
      <c r="M115">
        <f>SUM(Umwandlung!B115:K115)/10</f>
        <v>1.8</v>
      </c>
      <c r="N115">
        <f t="shared" si="12"/>
        <v>1.25</v>
      </c>
      <c r="O115">
        <f t="shared" si="13"/>
        <v>1.6666666666666667</v>
      </c>
      <c r="P115">
        <f t="shared" si="14"/>
        <v>2.6666666666666665</v>
      </c>
      <c r="Q115">
        <f t="shared" si="15"/>
        <v>1.8611111111111114</v>
      </c>
    </row>
    <row r="116" spans="2:17" x14ac:dyDescent="0.25">
      <c r="B116">
        <f>IF('ATTRAKDIFF BA_Study_ViSa'!E115=1,3,IF('ATTRAKDIFF BA_Study_ViSa'!E115=2,2,IF('ATTRAKDIFF BA_Study_ViSa'!E115=3,1,IF('ATTRAKDIFF BA_Study_ViSa'!E115=4,0,IF('ATTRAKDIFF BA_Study_ViSa'!E115=5,-1,IF('ATTRAKDIFF BA_Study_ViSa'!E115=6,-2,-3))))))</f>
        <v>-1</v>
      </c>
      <c r="C116">
        <f>IF('ATTRAKDIFF BA_Study_ViSa'!F115=1,-3,IF('ATTRAKDIFF BA_Study_ViSa'!F115=2,-2,IF('ATTRAKDIFF BA_Study_ViSa'!F115=3,-1,IF('ATTRAKDIFF BA_Study_ViSa'!F115=4,0,IF('ATTRAKDIFF BA_Study_ViSa'!F115=5,1,IF('ATTRAKDIFF BA_Study_ViSa'!F115=6,2,3))))))</f>
        <v>0</v>
      </c>
      <c r="D116">
        <f>IF('ATTRAKDIFF BA_Study_ViSa'!G115=1,3,IF('ATTRAKDIFF BA_Study_ViSa'!G115=2,2,IF('ATTRAKDIFF BA_Study_ViSa'!G115=3,1,IF('ATTRAKDIFF BA_Study_ViSa'!G115=4,0,IF('ATTRAKDIFF BA_Study_ViSa'!G115=5,-1,IF('ATTRAKDIFF BA_Study_ViSa'!G115=6,-2,-3))))))</f>
        <v>0</v>
      </c>
      <c r="E116">
        <f>IF('ATTRAKDIFF BA_Study_ViSa'!H115=1,3,IF('ATTRAKDIFF BA_Study_ViSa'!H115=2,2,IF('ATTRAKDIFF BA_Study_ViSa'!H115=3,1,IF('ATTRAKDIFF BA_Study_ViSa'!H115=4,0,IF('ATTRAKDIFF BA_Study_ViSa'!H115=5,-1,IF('ATTRAKDIFF BA_Study_ViSa'!H115=6,-2,-3))))))</f>
        <v>1</v>
      </c>
      <c r="F116">
        <f>IF('ATTRAKDIFF BA_Study_ViSa'!I115=1,3,IF('ATTRAKDIFF BA_Study_ViSa'!I115=2,2,IF('ATTRAKDIFF BA_Study_ViSa'!I115=3,1,IF('ATTRAKDIFF BA_Study_ViSa'!I115=4,0,IF('ATTRAKDIFF BA_Study_ViSa'!I115=5,-1,IF('ATTRAKDIFF BA_Study_ViSa'!I115=6,-2,-3))))))</f>
        <v>-3</v>
      </c>
      <c r="G116">
        <f>IF('ATTRAKDIFF BA_Study_ViSa'!J115=1,-3,IF('ATTRAKDIFF BA_Study_ViSa'!J115=2,-2,IF('ATTRAKDIFF BA_Study_ViSa'!J115=3,-1,IF('ATTRAKDIFF BA_Study_ViSa'!J115=4,0,IF('ATTRAKDIFF BA_Study_ViSa'!J115=5,1,IF('ATTRAKDIFF BA_Study_ViSa'!J115=6,2,3))))))</f>
        <v>2</v>
      </c>
      <c r="H116">
        <f>IF('ATTRAKDIFF BA_Study_ViSa'!K115=1,-3,IF('ATTRAKDIFF BA_Study_ViSa'!K115=2,-2,IF('ATTRAKDIFF BA_Study_ViSa'!K115=3,-1,IF('ATTRAKDIFF BA_Study_ViSa'!K115=4,0,IF('ATTRAKDIFF BA_Study_ViSa'!K115=5,1,IF('ATTRAKDIFF BA_Study_ViSa'!K115=6,2,3))))))</f>
        <v>1</v>
      </c>
      <c r="I116">
        <f>IF('ATTRAKDIFF BA_Study_ViSa'!L115=1,-3,IF('ATTRAKDIFF BA_Study_ViSa'!L115=2,-2,IF('ATTRAKDIFF BA_Study_ViSa'!L115=3,-1,IF('ATTRAKDIFF BA_Study_ViSa'!L115=4,0,IF('ATTRAKDIFF BA_Study_ViSa'!L115=5,1,IF('ATTRAKDIFF BA_Study_ViSa'!L115=6,2,3))))))</f>
        <v>2</v>
      </c>
      <c r="J116">
        <f>IF('ATTRAKDIFF BA_Study_ViSa'!M115=1,3,IF('ATTRAKDIFF BA_Study_ViSa'!M115=2,2,IF('ATTRAKDIFF BA_Study_ViSa'!M115=3,1,IF('ATTRAKDIFF BA_Study_ViSa'!M115=4,0,IF('ATTRAKDIFF BA_Study_ViSa'!M115=5,-1,IF('ATTRAKDIFF BA_Study_ViSa'!M115=6,-2,-3))))))</f>
        <v>2</v>
      </c>
      <c r="K116">
        <f>IF('ATTRAKDIFF BA_Study_ViSa'!N115=1,-3,IF('ATTRAKDIFF BA_Study_ViSa'!N115=2,-2,IF('ATTRAKDIFF BA_Study_ViSa'!N115=3,-1,IF('ATTRAKDIFF BA_Study_ViSa'!N115=4,0,IF('ATTRAKDIFF BA_Study_ViSa'!N115=5,1,IF('ATTRAKDIFF BA_Study_ViSa'!N115=6,2,3))))))</f>
        <v>2</v>
      </c>
      <c r="M116">
        <f>SUM(Umwandlung!B116:K116)/10</f>
        <v>0.6</v>
      </c>
      <c r="N116">
        <f t="shared" si="12"/>
        <v>-0.5</v>
      </c>
      <c r="O116">
        <f t="shared" si="13"/>
        <v>1.6666666666666667</v>
      </c>
      <c r="P116">
        <f t="shared" si="14"/>
        <v>1</v>
      </c>
      <c r="Q116">
        <f t="shared" si="15"/>
        <v>0.72222222222222232</v>
      </c>
    </row>
    <row r="117" spans="2:17" x14ac:dyDescent="0.25">
      <c r="B117">
        <f>IF('ATTRAKDIFF BA_Study_ViSa'!E116=1,3,IF('ATTRAKDIFF BA_Study_ViSa'!E116=2,2,IF('ATTRAKDIFF BA_Study_ViSa'!E116=3,1,IF('ATTRAKDIFF BA_Study_ViSa'!E116=4,0,IF('ATTRAKDIFF BA_Study_ViSa'!E116=5,-1,IF('ATTRAKDIFF BA_Study_ViSa'!E116=6,-2,-3))))))</f>
        <v>2</v>
      </c>
      <c r="C117">
        <f>IF('ATTRAKDIFF BA_Study_ViSa'!F116=1,-3,IF('ATTRAKDIFF BA_Study_ViSa'!F116=2,-2,IF('ATTRAKDIFF BA_Study_ViSa'!F116=3,-1,IF('ATTRAKDIFF BA_Study_ViSa'!F116=4,0,IF('ATTRAKDIFF BA_Study_ViSa'!F116=5,1,IF('ATTRAKDIFF BA_Study_ViSa'!F116=6,2,3))))))</f>
        <v>2</v>
      </c>
      <c r="D117">
        <f>IF('ATTRAKDIFF BA_Study_ViSa'!G116=1,3,IF('ATTRAKDIFF BA_Study_ViSa'!G116=2,2,IF('ATTRAKDIFF BA_Study_ViSa'!G116=3,1,IF('ATTRAKDIFF BA_Study_ViSa'!G116=4,0,IF('ATTRAKDIFF BA_Study_ViSa'!G116=5,-1,IF('ATTRAKDIFF BA_Study_ViSa'!G116=6,-2,-3))))))</f>
        <v>2</v>
      </c>
      <c r="E117">
        <f>IF('ATTRAKDIFF BA_Study_ViSa'!H116=1,3,IF('ATTRAKDIFF BA_Study_ViSa'!H116=2,2,IF('ATTRAKDIFF BA_Study_ViSa'!H116=3,1,IF('ATTRAKDIFF BA_Study_ViSa'!H116=4,0,IF('ATTRAKDIFF BA_Study_ViSa'!H116=5,-1,IF('ATTRAKDIFF BA_Study_ViSa'!H116=6,-2,-3))))))</f>
        <v>2</v>
      </c>
      <c r="F117">
        <f>IF('ATTRAKDIFF BA_Study_ViSa'!I116=1,3,IF('ATTRAKDIFF BA_Study_ViSa'!I116=2,2,IF('ATTRAKDIFF BA_Study_ViSa'!I116=3,1,IF('ATTRAKDIFF BA_Study_ViSa'!I116=4,0,IF('ATTRAKDIFF BA_Study_ViSa'!I116=5,-1,IF('ATTRAKDIFF BA_Study_ViSa'!I116=6,-2,-3))))))</f>
        <v>-3</v>
      </c>
      <c r="G117">
        <f>IF('ATTRAKDIFF BA_Study_ViSa'!J116=1,-3,IF('ATTRAKDIFF BA_Study_ViSa'!J116=2,-2,IF('ATTRAKDIFF BA_Study_ViSa'!J116=3,-1,IF('ATTRAKDIFF BA_Study_ViSa'!J116=4,0,IF('ATTRAKDIFF BA_Study_ViSa'!J116=5,1,IF('ATTRAKDIFF BA_Study_ViSa'!J116=6,2,3))))))</f>
        <v>3</v>
      </c>
      <c r="H117">
        <f>IF('ATTRAKDIFF BA_Study_ViSa'!K116=1,-3,IF('ATTRAKDIFF BA_Study_ViSa'!K116=2,-2,IF('ATTRAKDIFF BA_Study_ViSa'!K116=3,-1,IF('ATTRAKDIFF BA_Study_ViSa'!K116=4,0,IF('ATTRAKDIFF BA_Study_ViSa'!K116=5,1,IF('ATTRAKDIFF BA_Study_ViSa'!K116=6,2,3))))))</f>
        <v>2</v>
      </c>
      <c r="I117">
        <f>IF('ATTRAKDIFF BA_Study_ViSa'!L116=1,-3,IF('ATTRAKDIFF BA_Study_ViSa'!L116=2,-2,IF('ATTRAKDIFF BA_Study_ViSa'!L116=3,-1,IF('ATTRAKDIFF BA_Study_ViSa'!L116=4,0,IF('ATTRAKDIFF BA_Study_ViSa'!L116=5,1,IF('ATTRAKDIFF BA_Study_ViSa'!L116=6,2,3))))))</f>
        <v>1</v>
      </c>
      <c r="J117">
        <f>IF('ATTRAKDIFF BA_Study_ViSa'!M116=1,3,IF('ATTRAKDIFF BA_Study_ViSa'!M116=2,2,IF('ATTRAKDIFF BA_Study_ViSa'!M116=3,1,IF('ATTRAKDIFF BA_Study_ViSa'!M116=4,0,IF('ATTRAKDIFF BA_Study_ViSa'!M116=5,-1,IF('ATTRAKDIFF BA_Study_ViSa'!M116=6,-2,-3))))))</f>
        <v>1</v>
      </c>
      <c r="K117">
        <f>IF('ATTRAKDIFF BA_Study_ViSa'!N116=1,-3,IF('ATTRAKDIFF BA_Study_ViSa'!N116=2,-2,IF('ATTRAKDIFF BA_Study_ViSa'!N116=3,-1,IF('ATTRAKDIFF BA_Study_ViSa'!N116=4,0,IF('ATTRAKDIFF BA_Study_ViSa'!N116=5,1,IF('ATTRAKDIFF BA_Study_ViSa'!N116=6,2,3))))))</f>
        <v>2</v>
      </c>
      <c r="M117">
        <f>SUM(Umwandlung!B117:K117)/10</f>
        <v>1.4</v>
      </c>
      <c r="N117">
        <f t="shared" si="12"/>
        <v>0.75</v>
      </c>
      <c r="O117">
        <f t="shared" si="13"/>
        <v>2</v>
      </c>
      <c r="P117">
        <f t="shared" si="14"/>
        <v>1.6666666666666667</v>
      </c>
      <c r="Q117">
        <f t="shared" si="15"/>
        <v>1.4722222222222223</v>
      </c>
    </row>
    <row r="118" spans="2:17" x14ac:dyDescent="0.25">
      <c r="B118">
        <f>IF('ATTRAKDIFF BA_Study_ViSa'!E117=1,3,IF('ATTRAKDIFF BA_Study_ViSa'!E117=2,2,IF('ATTRAKDIFF BA_Study_ViSa'!E117=3,1,IF('ATTRAKDIFF BA_Study_ViSa'!E117=4,0,IF('ATTRAKDIFF BA_Study_ViSa'!E117=5,-1,IF('ATTRAKDIFF BA_Study_ViSa'!E117=6,-2,-3))))))</f>
        <v>3</v>
      </c>
      <c r="C118">
        <f>IF('ATTRAKDIFF BA_Study_ViSa'!F117=1,-3,IF('ATTRAKDIFF BA_Study_ViSa'!F117=2,-2,IF('ATTRAKDIFF BA_Study_ViSa'!F117=3,-1,IF('ATTRAKDIFF BA_Study_ViSa'!F117=4,0,IF('ATTRAKDIFF BA_Study_ViSa'!F117=5,1,IF('ATTRAKDIFF BA_Study_ViSa'!F117=6,2,3))))))</f>
        <v>3</v>
      </c>
      <c r="D118">
        <f>IF('ATTRAKDIFF BA_Study_ViSa'!G117=1,3,IF('ATTRAKDIFF BA_Study_ViSa'!G117=2,2,IF('ATTRAKDIFF BA_Study_ViSa'!G117=3,1,IF('ATTRAKDIFF BA_Study_ViSa'!G117=4,0,IF('ATTRAKDIFF BA_Study_ViSa'!G117=5,-1,IF('ATTRAKDIFF BA_Study_ViSa'!G117=6,-2,-3))))))</f>
        <v>3</v>
      </c>
      <c r="E118">
        <f>IF('ATTRAKDIFF BA_Study_ViSa'!H117=1,3,IF('ATTRAKDIFF BA_Study_ViSa'!H117=2,2,IF('ATTRAKDIFF BA_Study_ViSa'!H117=3,1,IF('ATTRAKDIFF BA_Study_ViSa'!H117=4,0,IF('ATTRAKDIFF BA_Study_ViSa'!H117=5,-1,IF('ATTRAKDIFF BA_Study_ViSa'!H117=6,-2,-3))))))</f>
        <v>3</v>
      </c>
      <c r="F118">
        <f>IF('ATTRAKDIFF BA_Study_ViSa'!I117=1,3,IF('ATTRAKDIFF BA_Study_ViSa'!I117=2,2,IF('ATTRAKDIFF BA_Study_ViSa'!I117=3,1,IF('ATTRAKDIFF BA_Study_ViSa'!I117=4,0,IF('ATTRAKDIFF BA_Study_ViSa'!I117=5,-1,IF('ATTRAKDIFF BA_Study_ViSa'!I117=6,-2,-3))))))</f>
        <v>-3</v>
      </c>
      <c r="G118">
        <f>IF('ATTRAKDIFF BA_Study_ViSa'!J117=1,-3,IF('ATTRAKDIFF BA_Study_ViSa'!J117=2,-2,IF('ATTRAKDIFF BA_Study_ViSa'!J117=3,-1,IF('ATTRAKDIFF BA_Study_ViSa'!J117=4,0,IF('ATTRAKDIFF BA_Study_ViSa'!J117=5,1,IF('ATTRAKDIFF BA_Study_ViSa'!J117=6,2,3))))))</f>
        <v>3</v>
      </c>
      <c r="H118">
        <f>IF('ATTRAKDIFF BA_Study_ViSa'!K117=1,-3,IF('ATTRAKDIFF BA_Study_ViSa'!K117=2,-2,IF('ATTRAKDIFF BA_Study_ViSa'!K117=3,-1,IF('ATTRAKDIFF BA_Study_ViSa'!K117=4,0,IF('ATTRAKDIFF BA_Study_ViSa'!K117=5,1,IF('ATTRAKDIFF BA_Study_ViSa'!K117=6,2,3))))))</f>
        <v>3</v>
      </c>
      <c r="I118">
        <f>IF('ATTRAKDIFF BA_Study_ViSa'!L117=1,-3,IF('ATTRAKDIFF BA_Study_ViSa'!L117=2,-2,IF('ATTRAKDIFF BA_Study_ViSa'!L117=3,-1,IF('ATTRAKDIFF BA_Study_ViSa'!L117=4,0,IF('ATTRAKDIFF BA_Study_ViSa'!L117=5,1,IF('ATTRAKDIFF BA_Study_ViSa'!L117=6,2,3))))))</f>
        <v>2</v>
      </c>
      <c r="J118">
        <f>IF('ATTRAKDIFF BA_Study_ViSa'!M117=1,3,IF('ATTRAKDIFF BA_Study_ViSa'!M117=2,2,IF('ATTRAKDIFF BA_Study_ViSa'!M117=3,1,IF('ATTRAKDIFF BA_Study_ViSa'!M117=4,0,IF('ATTRAKDIFF BA_Study_ViSa'!M117=5,-1,IF('ATTRAKDIFF BA_Study_ViSa'!M117=6,-2,-3))))))</f>
        <v>3</v>
      </c>
      <c r="K118">
        <f>IF('ATTRAKDIFF BA_Study_ViSa'!N117=1,-3,IF('ATTRAKDIFF BA_Study_ViSa'!N117=2,-2,IF('ATTRAKDIFF BA_Study_ViSa'!N117=3,-1,IF('ATTRAKDIFF BA_Study_ViSa'!N117=4,0,IF('ATTRAKDIFF BA_Study_ViSa'!N117=5,1,IF('ATTRAKDIFF BA_Study_ViSa'!N117=6,2,3))))))</f>
        <v>3</v>
      </c>
      <c r="M118">
        <f>SUM(Umwandlung!B118:K118)/10</f>
        <v>2.2999999999999998</v>
      </c>
      <c r="N118">
        <f t="shared" si="12"/>
        <v>1.5</v>
      </c>
      <c r="O118">
        <f t="shared" si="13"/>
        <v>2.6666666666666665</v>
      </c>
      <c r="P118">
        <f t="shared" si="14"/>
        <v>3</v>
      </c>
      <c r="Q118">
        <f t="shared" si="15"/>
        <v>2.3888888888888888</v>
      </c>
    </row>
    <row r="119" spans="2:17" x14ac:dyDescent="0.25">
      <c r="B119">
        <f>IF('ATTRAKDIFF BA_Study_ViSa'!E118=1,3,IF('ATTRAKDIFF BA_Study_ViSa'!E118=2,2,IF('ATTRAKDIFF BA_Study_ViSa'!E118=3,1,IF('ATTRAKDIFF BA_Study_ViSa'!E118=4,0,IF('ATTRAKDIFF BA_Study_ViSa'!E118=5,-1,IF('ATTRAKDIFF BA_Study_ViSa'!E118=6,-2,-3))))))</f>
        <v>2</v>
      </c>
      <c r="C119">
        <f>IF('ATTRAKDIFF BA_Study_ViSa'!F118=1,-3,IF('ATTRAKDIFF BA_Study_ViSa'!F118=2,-2,IF('ATTRAKDIFF BA_Study_ViSa'!F118=3,-1,IF('ATTRAKDIFF BA_Study_ViSa'!F118=4,0,IF('ATTRAKDIFF BA_Study_ViSa'!F118=5,1,IF('ATTRAKDIFF BA_Study_ViSa'!F118=6,2,3))))))</f>
        <v>1</v>
      </c>
      <c r="D119">
        <f>IF('ATTRAKDIFF BA_Study_ViSa'!G118=1,3,IF('ATTRAKDIFF BA_Study_ViSa'!G118=2,2,IF('ATTRAKDIFF BA_Study_ViSa'!G118=3,1,IF('ATTRAKDIFF BA_Study_ViSa'!G118=4,0,IF('ATTRAKDIFF BA_Study_ViSa'!G118=5,-1,IF('ATTRAKDIFF BA_Study_ViSa'!G118=6,-2,-3))))))</f>
        <v>1</v>
      </c>
      <c r="E119">
        <f>IF('ATTRAKDIFF BA_Study_ViSa'!H118=1,3,IF('ATTRAKDIFF BA_Study_ViSa'!H118=2,2,IF('ATTRAKDIFF BA_Study_ViSa'!H118=3,1,IF('ATTRAKDIFF BA_Study_ViSa'!H118=4,0,IF('ATTRAKDIFF BA_Study_ViSa'!H118=5,-1,IF('ATTRAKDIFF BA_Study_ViSa'!H118=6,-2,-3))))))</f>
        <v>1</v>
      </c>
      <c r="F119">
        <f>IF('ATTRAKDIFF BA_Study_ViSa'!I118=1,3,IF('ATTRAKDIFF BA_Study_ViSa'!I118=2,2,IF('ATTRAKDIFF BA_Study_ViSa'!I118=3,1,IF('ATTRAKDIFF BA_Study_ViSa'!I118=4,0,IF('ATTRAKDIFF BA_Study_ViSa'!I118=5,-1,IF('ATTRAKDIFF BA_Study_ViSa'!I118=6,-2,-3))))))</f>
        <v>1</v>
      </c>
      <c r="G119">
        <f>IF('ATTRAKDIFF BA_Study_ViSa'!J118=1,-3,IF('ATTRAKDIFF BA_Study_ViSa'!J118=2,-2,IF('ATTRAKDIFF BA_Study_ViSa'!J118=3,-1,IF('ATTRAKDIFF BA_Study_ViSa'!J118=4,0,IF('ATTRAKDIFF BA_Study_ViSa'!J118=5,1,IF('ATTRAKDIFF BA_Study_ViSa'!J118=6,2,3))))))</f>
        <v>1</v>
      </c>
      <c r="H119">
        <f>IF('ATTRAKDIFF BA_Study_ViSa'!K118=1,-3,IF('ATTRAKDIFF BA_Study_ViSa'!K118=2,-2,IF('ATTRAKDIFF BA_Study_ViSa'!K118=3,-1,IF('ATTRAKDIFF BA_Study_ViSa'!K118=4,0,IF('ATTRAKDIFF BA_Study_ViSa'!K118=5,1,IF('ATTRAKDIFF BA_Study_ViSa'!K118=6,2,3))))))</f>
        <v>0</v>
      </c>
      <c r="I119">
        <f>IF('ATTRAKDIFF BA_Study_ViSa'!L118=1,-3,IF('ATTRAKDIFF BA_Study_ViSa'!L118=2,-2,IF('ATTRAKDIFF BA_Study_ViSa'!L118=3,-1,IF('ATTRAKDIFF BA_Study_ViSa'!L118=4,0,IF('ATTRAKDIFF BA_Study_ViSa'!L118=5,1,IF('ATTRAKDIFF BA_Study_ViSa'!L118=6,2,3))))))</f>
        <v>1</v>
      </c>
      <c r="J119">
        <f>IF('ATTRAKDIFF BA_Study_ViSa'!M118=1,3,IF('ATTRAKDIFF BA_Study_ViSa'!M118=2,2,IF('ATTRAKDIFF BA_Study_ViSa'!M118=3,1,IF('ATTRAKDIFF BA_Study_ViSa'!M118=4,0,IF('ATTRAKDIFF BA_Study_ViSa'!M118=5,-1,IF('ATTRAKDIFF BA_Study_ViSa'!M118=6,-2,-3))))))</f>
        <v>1</v>
      </c>
      <c r="K119">
        <f>IF('ATTRAKDIFF BA_Study_ViSa'!N118=1,-3,IF('ATTRAKDIFF BA_Study_ViSa'!N118=2,-2,IF('ATTRAKDIFF BA_Study_ViSa'!N118=3,-1,IF('ATTRAKDIFF BA_Study_ViSa'!N118=4,0,IF('ATTRAKDIFF BA_Study_ViSa'!N118=5,1,IF('ATTRAKDIFF BA_Study_ViSa'!N118=6,2,3))))))</f>
        <v>2</v>
      </c>
      <c r="M119">
        <f>SUM(Umwandlung!B119:K119)/10</f>
        <v>1.1000000000000001</v>
      </c>
      <c r="N119">
        <f t="shared" si="12"/>
        <v>1.5</v>
      </c>
      <c r="O119">
        <f t="shared" si="13"/>
        <v>0.66666666666666663</v>
      </c>
      <c r="P119">
        <f t="shared" si="14"/>
        <v>1</v>
      </c>
      <c r="Q119">
        <f t="shared" si="15"/>
        <v>1.0555555555555556</v>
      </c>
    </row>
    <row r="120" spans="2:17" x14ac:dyDescent="0.25">
      <c r="B120">
        <f>IF('ATTRAKDIFF BA_Study_ViSa'!E119=1,3,IF('ATTRAKDIFF BA_Study_ViSa'!E119=2,2,IF('ATTRAKDIFF BA_Study_ViSa'!E119=3,1,IF('ATTRAKDIFF BA_Study_ViSa'!E119=4,0,IF('ATTRAKDIFF BA_Study_ViSa'!E119=5,-1,IF('ATTRAKDIFF BA_Study_ViSa'!E119=6,-2,-3))))))</f>
        <v>3</v>
      </c>
      <c r="C120">
        <f>IF('ATTRAKDIFF BA_Study_ViSa'!F119=1,-3,IF('ATTRAKDIFF BA_Study_ViSa'!F119=2,-2,IF('ATTRAKDIFF BA_Study_ViSa'!F119=3,-1,IF('ATTRAKDIFF BA_Study_ViSa'!F119=4,0,IF('ATTRAKDIFF BA_Study_ViSa'!F119=5,1,IF('ATTRAKDIFF BA_Study_ViSa'!F119=6,2,3))))))</f>
        <v>2</v>
      </c>
      <c r="D120">
        <f>IF('ATTRAKDIFF BA_Study_ViSa'!G119=1,3,IF('ATTRAKDIFF BA_Study_ViSa'!G119=2,2,IF('ATTRAKDIFF BA_Study_ViSa'!G119=3,1,IF('ATTRAKDIFF BA_Study_ViSa'!G119=4,0,IF('ATTRAKDIFF BA_Study_ViSa'!G119=5,-1,IF('ATTRAKDIFF BA_Study_ViSa'!G119=6,-2,-3))))))</f>
        <v>2</v>
      </c>
      <c r="E120">
        <f>IF('ATTRAKDIFF BA_Study_ViSa'!H119=1,3,IF('ATTRAKDIFF BA_Study_ViSa'!H119=2,2,IF('ATTRAKDIFF BA_Study_ViSa'!H119=3,1,IF('ATTRAKDIFF BA_Study_ViSa'!H119=4,0,IF('ATTRAKDIFF BA_Study_ViSa'!H119=5,-1,IF('ATTRAKDIFF BA_Study_ViSa'!H119=6,-2,-3))))))</f>
        <v>2</v>
      </c>
      <c r="F120">
        <f>IF('ATTRAKDIFF BA_Study_ViSa'!I119=1,3,IF('ATTRAKDIFF BA_Study_ViSa'!I119=2,2,IF('ATTRAKDIFF BA_Study_ViSa'!I119=3,1,IF('ATTRAKDIFF BA_Study_ViSa'!I119=4,0,IF('ATTRAKDIFF BA_Study_ViSa'!I119=5,-1,IF('ATTRAKDIFF BA_Study_ViSa'!I119=6,-2,-3))))))</f>
        <v>2</v>
      </c>
      <c r="G120">
        <f>IF('ATTRAKDIFF BA_Study_ViSa'!J119=1,-3,IF('ATTRAKDIFF BA_Study_ViSa'!J119=2,-2,IF('ATTRAKDIFF BA_Study_ViSa'!J119=3,-1,IF('ATTRAKDIFF BA_Study_ViSa'!J119=4,0,IF('ATTRAKDIFF BA_Study_ViSa'!J119=5,1,IF('ATTRAKDIFF BA_Study_ViSa'!J119=6,2,3))))))</f>
        <v>-2</v>
      </c>
      <c r="H120">
        <f>IF('ATTRAKDIFF BA_Study_ViSa'!K119=1,-3,IF('ATTRAKDIFF BA_Study_ViSa'!K119=2,-2,IF('ATTRAKDIFF BA_Study_ViSa'!K119=3,-1,IF('ATTRAKDIFF BA_Study_ViSa'!K119=4,0,IF('ATTRAKDIFF BA_Study_ViSa'!K119=5,1,IF('ATTRAKDIFF BA_Study_ViSa'!K119=6,2,3))))))</f>
        <v>-1</v>
      </c>
      <c r="I120">
        <f>IF('ATTRAKDIFF BA_Study_ViSa'!L119=1,-3,IF('ATTRAKDIFF BA_Study_ViSa'!L119=2,-2,IF('ATTRAKDIFF BA_Study_ViSa'!L119=3,-1,IF('ATTRAKDIFF BA_Study_ViSa'!L119=4,0,IF('ATTRAKDIFF BA_Study_ViSa'!L119=5,1,IF('ATTRAKDIFF BA_Study_ViSa'!L119=6,2,3))))))</f>
        <v>-1</v>
      </c>
      <c r="J120">
        <f>IF('ATTRAKDIFF BA_Study_ViSa'!M119=1,3,IF('ATTRAKDIFF BA_Study_ViSa'!M119=2,2,IF('ATTRAKDIFF BA_Study_ViSa'!M119=3,1,IF('ATTRAKDIFF BA_Study_ViSa'!M119=4,0,IF('ATTRAKDIFF BA_Study_ViSa'!M119=5,-1,IF('ATTRAKDIFF BA_Study_ViSa'!M119=6,-2,-3))))))</f>
        <v>2</v>
      </c>
      <c r="K120">
        <f>IF('ATTRAKDIFF BA_Study_ViSa'!N119=1,-3,IF('ATTRAKDIFF BA_Study_ViSa'!N119=2,-2,IF('ATTRAKDIFF BA_Study_ViSa'!N119=3,-1,IF('ATTRAKDIFF BA_Study_ViSa'!N119=4,0,IF('ATTRAKDIFF BA_Study_ViSa'!N119=5,1,IF('ATTRAKDIFF BA_Study_ViSa'!N119=6,2,3))))))</f>
        <v>0</v>
      </c>
      <c r="M120">
        <f>SUM(Umwandlung!B120:K120)/10</f>
        <v>0.9</v>
      </c>
      <c r="N120">
        <f t="shared" si="12"/>
        <v>1.75</v>
      </c>
      <c r="O120">
        <f t="shared" si="13"/>
        <v>-1.3333333333333333</v>
      </c>
      <c r="P120">
        <f t="shared" si="14"/>
        <v>2</v>
      </c>
      <c r="Q120">
        <f t="shared" si="15"/>
        <v>0.80555555555555569</v>
      </c>
    </row>
    <row r="121" spans="2:17" x14ac:dyDescent="0.25">
      <c r="B121">
        <f>IF('ATTRAKDIFF BA_Study_ViSa'!E120=1,3,IF('ATTRAKDIFF BA_Study_ViSa'!E120=2,2,IF('ATTRAKDIFF BA_Study_ViSa'!E120=3,1,IF('ATTRAKDIFF BA_Study_ViSa'!E120=4,0,IF('ATTRAKDIFF BA_Study_ViSa'!E120=5,-1,IF('ATTRAKDIFF BA_Study_ViSa'!E120=6,-2,-3))))))</f>
        <v>3</v>
      </c>
      <c r="C121">
        <f>IF('ATTRAKDIFF BA_Study_ViSa'!F120=1,-3,IF('ATTRAKDIFF BA_Study_ViSa'!F120=2,-2,IF('ATTRAKDIFF BA_Study_ViSa'!F120=3,-1,IF('ATTRAKDIFF BA_Study_ViSa'!F120=4,0,IF('ATTRAKDIFF BA_Study_ViSa'!F120=5,1,IF('ATTRAKDIFF BA_Study_ViSa'!F120=6,2,3))))))</f>
        <v>0</v>
      </c>
      <c r="D121">
        <f>IF('ATTRAKDIFF BA_Study_ViSa'!G120=1,3,IF('ATTRAKDIFF BA_Study_ViSa'!G120=2,2,IF('ATTRAKDIFF BA_Study_ViSa'!G120=3,1,IF('ATTRAKDIFF BA_Study_ViSa'!G120=4,0,IF('ATTRAKDIFF BA_Study_ViSa'!G120=5,-1,IF('ATTRAKDIFF BA_Study_ViSa'!G120=6,-2,-3))))))</f>
        <v>2</v>
      </c>
      <c r="E121">
        <f>IF('ATTRAKDIFF BA_Study_ViSa'!H120=1,3,IF('ATTRAKDIFF BA_Study_ViSa'!H120=2,2,IF('ATTRAKDIFF BA_Study_ViSa'!H120=3,1,IF('ATTRAKDIFF BA_Study_ViSa'!H120=4,0,IF('ATTRAKDIFF BA_Study_ViSa'!H120=5,-1,IF('ATTRAKDIFF BA_Study_ViSa'!H120=6,-2,-3))))))</f>
        <v>1</v>
      </c>
      <c r="F121">
        <f>IF('ATTRAKDIFF BA_Study_ViSa'!I120=1,3,IF('ATTRAKDIFF BA_Study_ViSa'!I120=2,2,IF('ATTRAKDIFF BA_Study_ViSa'!I120=3,1,IF('ATTRAKDIFF BA_Study_ViSa'!I120=4,0,IF('ATTRAKDIFF BA_Study_ViSa'!I120=5,-1,IF('ATTRAKDIFF BA_Study_ViSa'!I120=6,-2,-3))))))</f>
        <v>-2</v>
      </c>
      <c r="G121">
        <f>IF('ATTRAKDIFF BA_Study_ViSa'!J120=1,-3,IF('ATTRAKDIFF BA_Study_ViSa'!J120=2,-2,IF('ATTRAKDIFF BA_Study_ViSa'!J120=3,-1,IF('ATTRAKDIFF BA_Study_ViSa'!J120=4,0,IF('ATTRAKDIFF BA_Study_ViSa'!J120=5,1,IF('ATTRAKDIFF BA_Study_ViSa'!J120=6,2,3))))))</f>
        <v>2</v>
      </c>
      <c r="H121">
        <f>IF('ATTRAKDIFF BA_Study_ViSa'!K120=1,-3,IF('ATTRAKDIFF BA_Study_ViSa'!K120=2,-2,IF('ATTRAKDIFF BA_Study_ViSa'!K120=3,-1,IF('ATTRAKDIFF BA_Study_ViSa'!K120=4,0,IF('ATTRAKDIFF BA_Study_ViSa'!K120=5,1,IF('ATTRAKDIFF BA_Study_ViSa'!K120=6,2,3))))))</f>
        <v>-1</v>
      </c>
      <c r="I121">
        <f>IF('ATTRAKDIFF BA_Study_ViSa'!L120=1,-3,IF('ATTRAKDIFF BA_Study_ViSa'!L120=2,-2,IF('ATTRAKDIFF BA_Study_ViSa'!L120=3,-1,IF('ATTRAKDIFF BA_Study_ViSa'!L120=4,0,IF('ATTRAKDIFF BA_Study_ViSa'!L120=5,1,IF('ATTRAKDIFF BA_Study_ViSa'!L120=6,2,3))))))</f>
        <v>0</v>
      </c>
      <c r="J121">
        <f>IF('ATTRAKDIFF BA_Study_ViSa'!M120=1,3,IF('ATTRAKDIFF BA_Study_ViSa'!M120=2,2,IF('ATTRAKDIFF BA_Study_ViSa'!M120=3,1,IF('ATTRAKDIFF BA_Study_ViSa'!M120=4,0,IF('ATTRAKDIFF BA_Study_ViSa'!M120=5,-1,IF('ATTRAKDIFF BA_Study_ViSa'!M120=6,-2,-3))))))</f>
        <v>1</v>
      </c>
      <c r="K121">
        <f>IF('ATTRAKDIFF BA_Study_ViSa'!N120=1,-3,IF('ATTRAKDIFF BA_Study_ViSa'!N120=2,-2,IF('ATTRAKDIFF BA_Study_ViSa'!N120=3,-1,IF('ATTRAKDIFF BA_Study_ViSa'!N120=4,0,IF('ATTRAKDIFF BA_Study_ViSa'!N120=5,1,IF('ATTRAKDIFF BA_Study_ViSa'!N120=6,2,3))))))</f>
        <v>0</v>
      </c>
      <c r="M121">
        <f>SUM(Umwandlung!B121:K121)/10</f>
        <v>0.6</v>
      </c>
      <c r="N121">
        <f t="shared" si="12"/>
        <v>0.75</v>
      </c>
      <c r="O121">
        <f t="shared" si="13"/>
        <v>0.33333333333333331</v>
      </c>
      <c r="P121">
        <f t="shared" si="14"/>
        <v>0.66666666666666663</v>
      </c>
      <c r="Q121">
        <f t="shared" si="15"/>
        <v>0.58333333333333337</v>
      </c>
    </row>
    <row r="122" spans="2:17" x14ac:dyDescent="0.25">
      <c r="B122">
        <f>IF('ATTRAKDIFF BA_Study_ViSa'!E121=1,3,IF('ATTRAKDIFF BA_Study_ViSa'!E121=2,2,IF('ATTRAKDIFF BA_Study_ViSa'!E121=3,1,IF('ATTRAKDIFF BA_Study_ViSa'!E121=4,0,IF('ATTRAKDIFF BA_Study_ViSa'!E121=5,-1,IF('ATTRAKDIFF BA_Study_ViSa'!E121=6,-2,-3))))))</f>
        <v>2</v>
      </c>
      <c r="C122">
        <f>IF('ATTRAKDIFF BA_Study_ViSa'!F121=1,-3,IF('ATTRAKDIFF BA_Study_ViSa'!F121=2,-2,IF('ATTRAKDIFF BA_Study_ViSa'!F121=3,-1,IF('ATTRAKDIFF BA_Study_ViSa'!F121=4,0,IF('ATTRAKDIFF BA_Study_ViSa'!F121=5,1,IF('ATTRAKDIFF BA_Study_ViSa'!F121=6,2,3))))))</f>
        <v>-3</v>
      </c>
      <c r="D122">
        <f>IF('ATTRAKDIFF BA_Study_ViSa'!G121=1,3,IF('ATTRAKDIFF BA_Study_ViSa'!G121=2,2,IF('ATTRAKDIFF BA_Study_ViSa'!G121=3,1,IF('ATTRAKDIFF BA_Study_ViSa'!G121=4,0,IF('ATTRAKDIFF BA_Study_ViSa'!G121=5,-1,IF('ATTRAKDIFF BA_Study_ViSa'!G121=6,-2,-3))))))</f>
        <v>2</v>
      </c>
      <c r="E122">
        <f>IF('ATTRAKDIFF BA_Study_ViSa'!H121=1,3,IF('ATTRAKDIFF BA_Study_ViSa'!H121=2,2,IF('ATTRAKDIFF BA_Study_ViSa'!H121=3,1,IF('ATTRAKDIFF BA_Study_ViSa'!H121=4,0,IF('ATTRAKDIFF BA_Study_ViSa'!H121=5,-1,IF('ATTRAKDIFF BA_Study_ViSa'!H121=6,-2,-3))))))</f>
        <v>-2</v>
      </c>
      <c r="F122">
        <f>IF('ATTRAKDIFF BA_Study_ViSa'!I121=1,3,IF('ATTRAKDIFF BA_Study_ViSa'!I121=2,2,IF('ATTRAKDIFF BA_Study_ViSa'!I121=3,1,IF('ATTRAKDIFF BA_Study_ViSa'!I121=4,0,IF('ATTRAKDIFF BA_Study_ViSa'!I121=5,-1,IF('ATTRAKDIFF BA_Study_ViSa'!I121=6,-2,-3))))))</f>
        <v>1</v>
      </c>
      <c r="G122">
        <f>IF('ATTRAKDIFF BA_Study_ViSa'!J121=1,-3,IF('ATTRAKDIFF BA_Study_ViSa'!J121=2,-2,IF('ATTRAKDIFF BA_Study_ViSa'!J121=3,-1,IF('ATTRAKDIFF BA_Study_ViSa'!J121=4,0,IF('ATTRAKDIFF BA_Study_ViSa'!J121=5,1,IF('ATTRAKDIFF BA_Study_ViSa'!J121=6,2,3))))))</f>
        <v>-1</v>
      </c>
      <c r="H122">
        <f>IF('ATTRAKDIFF BA_Study_ViSa'!K121=1,-3,IF('ATTRAKDIFF BA_Study_ViSa'!K121=2,-2,IF('ATTRAKDIFF BA_Study_ViSa'!K121=3,-1,IF('ATTRAKDIFF BA_Study_ViSa'!K121=4,0,IF('ATTRAKDIFF BA_Study_ViSa'!K121=5,1,IF('ATTRAKDIFF BA_Study_ViSa'!K121=6,2,3))))))</f>
        <v>1</v>
      </c>
      <c r="I122">
        <f>IF('ATTRAKDIFF BA_Study_ViSa'!L121=1,-3,IF('ATTRAKDIFF BA_Study_ViSa'!L121=2,-2,IF('ATTRAKDIFF BA_Study_ViSa'!L121=3,-1,IF('ATTRAKDIFF BA_Study_ViSa'!L121=4,0,IF('ATTRAKDIFF BA_Study_ViSa'!L121=5,1,IF('ATTRAKDIFF BA_Study_ViSa'!L121=6,2,3))))))</f>
        <v>0</v>
      </c>
      <c r="J122">
        <f>IF('ATTRAKDIFF BA_Study_ViSa'!M121=1,3,IF('ATTRAKDIFF BA_Study_ViSa'!M121=2,2,IF('ATTRAKDIFF BA_Study_ViSa'!M121=3,1,IF('ATTRAKDIFF BA_Study_ViSa'!M121=4,0,IF('ATTRAKDIFF BA_Study_ViSa'!M121=5,-1,IF('ATTRAKDIFF BA_Study_ViSa'!M121=6,-2,-3))))))</f>
        <v>-1</v>
      </c>
      <c r="K122">
        <f>IF('ATTRAKDIFF BA_Study_ViSa'!N121=1,-3,IF('ATTRAKDIFF BA_Study_ViSa'!N121=2,-2,IF('ATTRAKDIFF BA_Study_ViSa'!N121=3,-1,IF('ATTRAKDIFF BA_Study_ViSa'!N121=4,0,IF('ATTRAKDIFF BA_Study_ViSa'!N121=5,1,IF('ATTRAKDIFF BA_Study_ViSa'!N121=6,2,3))))))</f>
        <v>1</v>
      </c>
      <c r="M122">
        <f>SUM(Umwandlung!B122:K122)/10</f>
        <v>0</v>
      </c>
      <c r="N122">
        <f t="shared" si="12"/>
        <v>1.5</v>
      </c>
      <c r="O122">
        <f t="shared" si="13"/>
        <v>0</v>
      </c>
      <c r="P122">
        <f t="shared" si="14"/>
        <v>-2</v>
      </c>
      <c r="Q122">
        <f t="shared" si="15"/>
        <v>-0.16666666666666666</v>
      </c>
    </row>
    <row r="123" spans="2:17" x14ac:dyDescent="0.25">
      <c r="B123">
        <f>IF('ATTRAKDIFF BA_Study_ViSa'!E122=1,3,IF('ATTRAKDIFF BA_Study_ViSa'!E122=2,2,IF('ATTRAKDIFF BA_Study_ViSa'!E122=3,1,IF('ATTRAKDIFF BA_Study_ViSa'!E122=4,0,IF('ATTRAKDIFF BA_Study_ViSa'!E122=5,-1,IF('ATTRAKDIFF BA_Study_ViSa'!E122=6,-2,-3))))))</f>
        <v>2</v>
      </c>
      <c r="C123">
        <f>IF('ATTRAKDIFF BA_Study_ViSa'!F122=1,-3,IF('ATTRAKDIFF BA_Study_ViSa'!F122=2,-2,IF('ATTRAKDIFF BA_Study_ViSa'!F122=3,-1,IF('ATTRAKDIFF BA_Study_ViSa'!F122=4,0,IF('ATTRAKDIFF BA_Study_ViSa'!F122=5,1,IF('ATTRAKDIFF BA_Study_ViSa'!F122=6,2,3))))))</f>
        <v>-3</v>
      </c>
      <c r="D123">
        <f>IF('ATTRAKDIFF BA_Study_ViSa'!G122=1,3,IF('ATTRAKDIFF BA_Study_ViSa'!G122=2,2,IF('ATTRAKDIFF BA_Study_ViSa'!G122=3,1,IF('ATTRAKDIFF BA_Study_ViSa'!G122=4,0,IF('ATTRAKDIFF BA_Study_ViSa'!G122=5,-1,IF('ATTRAKDIFF BA_Study_ViSa'!G122=6,-2,-3))))))</f>
        <v>1</v>
      </c>
      <c r="E123">
        <f>IF('ATTRAKDIFF BA_Study_ViSa'!H122=1,3,IF('ATTRAKDIFF BA_Study_ViSa'!H122=2,2,IF('ATTRAKDIFF BA_Study_ViSa'!H122=3,1,IF('ATTRAKDIFF BA_Study_ViSa'!H122=4,0,IF('ATTRAKDIFF BA_Study_ViSa'!H122=5,-1,IF('ATTRAKDIFF BA_Study_ViSa'!H122=6,-2,-3))))))</f>
        <v>-1</v>
      </c>
      <c r="F123">
        <f>IF('ATTRAKDIFF BA_Study_ViSa'!I122=1,3,IF('ATTRAKDIFF BA_Study_ViSa'!I122=2,2,IF('ATTRAKDIFF BA_Study_ViSa'!I122=3,1,IF('ATTRAKDIFF BA_Study_ViSa'!I122=4,0,IF('ATTRAKDIFF BA_Study_ViSa'!I122=5,-1,IF('ATTRAKDIFF BA_Study_ViSa'!I122=6,-2,-3))))))</f>
        <v>-1</v>
      </c>
      <c r="G123">
        <f>IF('ATTRAKDIFF BA_Study_ViSa'!J122=1,-3,IF('ATTRAKDIFF BA_Study_ViSa'!J122=2,-2,IF('ATTRAKDIFF BA_Study_ViSa'!J122=3,-1,IF('ATTRAKDIFF BA_Study_ViSa'!J122=4,0,IF('ATTRAKDIFF BA_Study_ViSa'!J122=5,1,IF('ATTRAKDIFF BA_Study_ViSa'!J122=6,2,3))))))</f>
        <v>-1</v>
      </c>
      <c r="H123">
        <f>IF('ATTRAKDIFF BA_Study_ViSa'!K122=1,-3,IF('ATTRAKDIFF BA_Study_ViSa'!K122=2,-2,IF('ATTRAKDIFF BA_Study_ViSa'!K122=3,-1,IF('ATTRAKDIFF BA_Study_ViSa'!K122=4,0,IF('ATTRAKDIFF BA_Study_ViSa'!K122=5,1,IF('ATTRAKDIFF BA_Study_ViSa'!K122=6,2,3))))))</f>
        <v>1</v>
      </c>
      <c r="I123">
        <f>IF('ATTRAKDIFF BA_Study_ViSa'!L122=1,-3,IF('ATTRAKDIFF BA_Study_ViSa'!L122=2,-2,IF('ATTRAKDIFF BA_Study_ViSa'!L122=3,-1,IF('ATTRAKDIFF BA_Study_ViSa'!L122=4,0,IF('ATTRAKDIFF BA_Study_ViSa'!L122=5,1,IF('ATTRAKDIFF BA_Study_ViSa'!L122=6,2,3))))))</f>
        <v>0</v>
      </c>
      <c r="J123">
        <f>IF('ATTRAKDIFF BA_Study_ViSa'!M122=1,3,IF('ATTRAKDIFF BA_Study_ViSa'!M122=2,2,IF('ATTRAKDIFF BA_Study_ViSa'!M122=3,1,IF('ATTRAKDIFF BA_Study_ViSa'!M122=4,0,IF('ATTRAKDIFF BA_Study_ViSa'!M122=5,-1,IF('ATTRAKDIFF BA_Study_ViSa'!M122=6,-2,-3))))))</f>
        <v>-2</v>
      </c>
      <c r="K123">
        <f>IF('ATTRAKDIFF BA_Study_ViSa'!N122=1,-3,IF('ATTRAKDIFF BA_Study_ViSa'!N122=2,-2,IF('ATTRAKDIFF BA_Study_ViSa'!N122=3,-1,IF('ATTRAKDIFF BA_Study_ViSa'!N122=4,0,IF('ATTRAKDIFF BA_Study_ViSa'!N122=5,1,IF('ATTRAKDIFF BA_Study_ViSa'!N122=6,2,3))))))</f>
        <v>2</v>
      </c>
      <c r="M123">
        <f>SUM(Umwandlung!B123:K123)/10</f>
        <v>-0.2</v>
      </c>
      <c r="N123">
        <f t="shared" si="12"/>
        <v>1</v>
      </c>
      <c r="O123">
        <f t="shared" si="13"/>
        <v>0</v>
      </c>
      <c r="P123">
        <f t="shared" si="14"/>
        <v>-2</v>
      </c>
      <c r="Q123">
        <f t="shared" si="15"/>
        <v>-0.33333333333333331</v>
      </c>
    </row>
    <row r="124" spans="2:17" x14ac:dyDescent="0.25">
      <c r="B124">
        <f>IF('ATTRAKDIFF BA_Study_ViSa'!E123=1,3,IF('ATTRAKDIFF BA_Study_ViSa'!E123=2,2,IF('ATTRAKDIFF BA_Study_ViSa'!E123=3,1,IF('ATTRAKDIFF BA_Study_ViSa'!E123=4,0,IF('ATTRAKDIFF BA_Study_ViSa'!E123=5,-1,IF('ATTRAKDIFF BA_Study_ViSa'!E123=6,-2,-3))))))</f>
        <v>1</v>
      </c>
      <c r="C124">
        <f>IF('ATTRAKDIFF BA_Study_ViSa'!F123=1,-3,IF('ATTRAKDIFF BA_Study_ViSa'!F123=2,-2,IF('ATTRAKDIFF BA_Study_ViSa'!F123=3,-1,IF('ATTRAKDIFF BA_Study_ViSa'!F123=4,0,IF('ATTRAKDIFF BA_Study_ViSa'!F123=5,1,IF('ATTRAKDIFF BA_Study_ViSa'!F123=6,2,3))))))</f>
        <v>0</v>
      </c>
      <c r="D124">
        <f>IF('ATTRAKDIFF BA_Study_ViSa'!G123=1,3,IF('ATTRAKDIFF BA_Study_ViSa'!G123=2,2,IF('ATTRAKDIFF BA_Study_ViSa'!G123=3,1,IF('ATTRAKDIFF BA_Study_ViSa'!G123=4,0,IF('ATTRAKDIFF BA_Study_ViSa'!G123=5,-1,IF('ATTRAKDIFF BA_Study_ViSa'!G123=6,-2,-3))))))</f>
        <v>2</v>
      </c>
      <c r="E124">
        <f>IF('ATTRAKDIFF BA_Study_ViSa'!H123=1,3,IF('ATTRAKDIFF BA_Study_ViSa'!H123=2,2,IF('ATTRAKDIFF BA_Study_ViSa'!H123=3,1,IF('ATTRAKDIFF BA_Study_ViSa'!H123=4,0,IF('ATTRAKDIFF BA_Study_ViSa'!H123=5,-1,IF('ATTRAKDIFF BA_Study_ViSa'!H123=6,-2,-3))))))</f>
        <v>0</v>
      </c>
      <c r="F124">
        <f>IF('ATTRAKDIFF BA_Study_ViSa'!I123=1,3,IF('ATTRAKDIFF BA_Study_ViSa'!I123=2,2,IF('ATTRAKDIFF BA_Study_ViSa'!I123=3,1,IF('ATTRAKDIFF BA_Study_ViSa'!I123=4,0,IF('ATTRAKDIFF BA_Study_ViSa'!I123=5,-1,IF('ATTRAKDIFF BA_Study_ViSa'!I123=6,-2,-3))))))</f>
        <v>0</v>
      </c>
      <c r="G124">
        <f>IF('ATTRAKDIFF BA_Study_ViSa'!J123=1,-3,IF('ATTRAKDIFF BA_Study_ViSa'!J123=2,-2,IF('ATTRAKDIFF BA_Study_ViSa'!J123=3,-1,IF('ATTRAKDIFF BA_Study_ViSa'!J123=4,0,IF('ATTRAKDIFF BA_Study_ViSa'!J123=5,1,IF('ATTRAKDIFF BA_Study_ViSa'!J123=6,2,3))))))</f>
        <v>1</v>
      </c>
      <c r="H124">
        <f>IF('ATTRAKDIFF BA_Study_ViSa'!K123=1,-3,IF('ATTRAKDIFF BA_Study_ViSa'!K123=2,-2,IF('ATTRAKDIFF BA_Study_ViSa'!K123=3,-1,IF('ATTRAKDIFF BA_Study_ViSa'!K123=4,0,IF('ATTRAKDIFF BA_Study_ViSa'!K123=5,1,IF('ATTRAKDIFF BA_Study_ViSa'!K123=6,2,3))))))</f>
        <v>-1</v>
      </c>
      <c r="I124">
        <f>IF('ATTRAKDIFF BA_Study_ViSa'!L123=1,-3,IF('ATTRAKDIFF BA_Study_ViSa'!L123=2,-2,IF('ATTRAKDIFF BA_Study_ViSa'!L123=3,-1,IF('ATTRAKDIFF BA_Study_ViSa'!L123=4,0,IF('ATTRAKDIFF BA_Study_ViSa'!L123=5,1,IF('ATTRAKDIFF BA_Study_ViSa'!L123=6,2,3))))))</f>
        <v>0</v>
      </c>
      <c r="J124">
        <f>IF('ATTRAKDIFF BA_Study_ViSa'!M123=1,3,IF('ATTRAKDIFF BA_Study_ViSa'!M123=2,2,IF('ATTRAKDIFF BA_Study_ViSa'!M123=3,1,IF('ATTRAKDIFF BA_Study_ViSa'!M123=4,0,IF('ATTRAKDIFF BA_Study_ViSa'!M123=5,-1,IF('ATTRAKDIFF BA_Study_ViSa'!M123=6,-2,-3))))))</f>
        <v>0</v>
      </c>
      <c r="K124">
        <f>IF('ATTRAKDIFF BA_Study_ViSa'!N123=1,-3,IF('ATTRAKDIFF BA_Study_ViSa'!N123=2,-2,IF('ATTRAKDIFF BA_Study_ViSa'!N123=3,-1,IF('ATTRAKDIFF BA_Study_ViSa'!N123=4,0,IF('ATTRAKDIFF BA_Study_ViSa'!N123=5,1,IF('ATTRAKDIFF BA_Study_ViSa'!N123=6,2,3))))))</f>
        <v>1</v>
      </c>
      <c r="M124">
        <f>SUM(Umwandlung!B124:K124)/10</f>
        <v>0.4</v>
      </c>
      <c r="N124">
        <f t="shared" si="12"/>
        <v>1</v>
      </c>
      <c r="O124">
        <f t="shared" si="13"/>
        <v>0</v>
      </c>
      <c r="P124">
        <f t="shared" si="14"/>
        <v>0</v>
      </c>
      <c r="Q124">
        <f t="shared" si="15"/>
        <v>0.33333333333333331</v>
      </c>
    </row>
    <row r="125" spans="2:17" x14ac:dyDescent="0.25">
      <c r="B125">
        <f>IF('ATTRAKDIFF BA_Study_ViSa'!E124=1,3,IF('ATTRAKDIFF BA_Study_ViSa'!E124=2,2,IF('ATTRAKDIFF BA_Study_ViSa'!E124=3,1,IF('ATTRAKDIFF BA_Study_ViSa'!E124=4,0,IF('ATTRAKDIFF BA_Study_ViSa'!E124=5,-1,IF('ATTRAKDIFF BA_Study_ViSa'!E124=6,-2,-3))))))</f>
        <v>3</v>
      </c>
      <c r="C125">
        <f>IF('ATTRAKDIFF BA_Study_ViSa'!F124=1,-3,IF('ATTRAKDIFF BA_Study_ViSa'!F124=2,-2,IF('ATTRAKDIFF BA_Study_ViSa'!F124=3,-1,IF('ATTRAKDIFF BA_Study_ViSa'!F124=4,0,IF('ATTRAKDIFF BA_Study_ViSa'!F124=5,1,IF('ATTRAKDIFF BA_Study_ViSa'!F124=6,2,3))))))</f>
        <v>2</v>
      </c>
      <c r="D125">
        <f>IF('ATTRAKDIFF BA_Study_ViSa'!G124=1,3,IF('ATTRAKDIFF BA_Study_ViSa'!G124=2,2,IF('ATTRAKDIFF BA_Study_ViSa'!G124=3,1,IF('ATTRAKDIFF BA_Study_ViSa'!G124=4,0,IF('ATTRAKDIFF BA_Study_ViSa'!G124=5,-1,IF('ATTRAKDIFF BA_Study_ViSa'!G124=6,-2,-3))))))</f>
        <v>3</v>
      </c>
      <c r="E125">
        <f>IF('ATTRAKDIFF BA_Study_ViSa'!H124=1,3,IF('ATTRAKDIFF BA_Study_ViSa'!H124=2,2,IF('ATTRAKDIFF BA_Study_ViSa'!H124=3,1,IF('ATTRAKDIFF BA_Study_ViSa'!H124=4,0,IF('ATTRAKDIFF BA_Study_ViSa'!H124=5,-1,IF('ATTRAKDIFF BA_Study_ViSa'!H124=6,-2,-3))))))</f>
        <v>2</v>
      </c>
      <c r="F125">
        <f>IF('ATTRAKDIFF BA_Study_ViSa'!I124=1,3,IF('ATTRAKDIFF BA_Study_ViSa'!I124=2,2,IF('ATTRAKDIFF BA_Study_ViSa'!I124=3,1,IF('ATTRAKDIFF BA_Study_ViSa'!I124=4,0,IF('ATTRAKDIFF BA_Study_ViSa'!I124=5,-1,IF('ATTRAKDIFF BA_Study_ViSa'!I124=6,-2,-3))))))</f>
        <v>2</v>
      </c>
      <c r="G125">
        <f>IF('ATTRAKDIFF BA_Study_ViSa'!J124=1,-3,IF('ATTRAKDIFF BA_Study_ViSa'!J124=2,-2,IF('ATTRAKDIFF BA_Study_ViSa'!J124=3,-1,IF('ATTRAKDIFF BA_Study_ViSa'!J124=4,0,IF('ATTRAKDIFF BA_Study_ViSa'!J124=5,1,IF('ATTRAKDIFF BA_Study_ViSa'!J124=6,2,3))))))</f>
        <v>2</v>
      </c>
      <c r="H125">
        <f>IF('ATTRAKDIFF BA_Study_ViSa'!K124=1,-3,IF('ATTRAKDIFF BA_Study_ViSa'!K124=2,-2,IF('ATTRAKDIFF BA_Study_ViSa'!K124=3,-1,IF('ATTRAKDIFF BA_Study_ViSa'!K124=4,0,IF('ATTRAKDIFF BA_Study_ViSa'!K124=5,1,IF('ATTRAKDIFF BA_Study_ViSa'!K124=6,2,3))))))</f>
        <v>-2</v>
      </c>
      <c r="I125">
        <f>IF('ATTRAKDIFF BA_Study_ViSa'!L124=1,-3,IF('ATTRAKDIFF BA_Study_ViSa'!L124=2,-2,IF('ATTRAKDIFF BA_Study_ViSa'!L124=3,-1,IF('ATTRAKDIFF BA_Study_ViSa'!L124=4,0,IF('ATTRAKDIFF BA_Study_ViSa'!L124=5,1,IF('ATTRAKDIFF BA_Study_ViSa'!L124=6,2,3))))))</f>
        <v>2</v>
      </c>
      <c r="J125">
        <f>IF('ATTRAKDIFF BA_Study_ViSa'!M124=1,3,IF('ATTRAKDIFF BA_Study_ViSa'!M124=2,2,IF('ATTRAKDIFF BA_Study_ViSa'!M124=3,1,IF('ATTRAKDIFF BA_Study_ViSa'!M124=4,0,IF('ATTRAKDIFF BA_Study_ViSa'!M124=5,-1,IF('ATTRAKDIFF BA_Study_ViSa'!M124=6,-2,-3))))))</f>
        <v>2</v>
      </c>
      <c r="K125">
        <f>IF('ATTRAKDIFF BA_Study_ViSa'!N124=1,-3,IF('ATTRAKDIFF BA_Study_ViSa'!N124=2,-2,IF('ATTRAKDIFF BA_Study_ViSa'!N124=3,-1,IF('ATTRAKDIFF BA_Study_ViSa'!N124=4,0,IF('ATTRAKDIFF BA_Study_ViSa'!N124=5,1,IF('ATTRAKDIFF BA_Study_ViSa'!N124=6,2,3))))))</f>
        <v>3</v>
      </c>
      <c r="M125">
        <f>SUM(Umwandlung!B125:K125)/10</f>
        <v>1.9</v>
      </c>
      <c r="N125">
        <f t="shared" si="12"/>
        <v>2.75</v>
      </c>
      <c r="O125">
        <f t="shared" si="13"/>
        <v>0.66666666666666663</v>
      </c>
      <c r="P125">
        <f t="shared" si="14"/>
        <v>2</v>
      </c>
      <c r="Q125">
        <f t="shared" si="15"/>
        <v>1.8055555555555554</v>
      </c>
    </row>
    <row r="126" spans="2:17" x14ac:dyDescent="0.25">
      <c r="B126">
        <f>IF('ATTRAKDIFF BA_Study_ViSa'!E125=1,3,IF('ATTRAKDIFF BA_Study_ViSa'!E125=2,2,IF('ATTRAKDIFF BA_Study_ViSa'!E125=3,1,IF('ATTRAKDIFF BA_Study_ViSa'!E125=4,0,IF('ATTRAKDIFF BA_Study_ViSa'!E125=5,-1,IF('ATTRAKDIFF BA_Study_ViSa'!E125=6,-2,-3))))))</f>
        <v>3</v>
      </c>
      <c r="C126">
        <f>IF('ATTRAKDIFF BA_Study_ViSa'!F125=1,-3,IF('ATTRAKDIFF BA_Study_ViSa'!F125=2,-2,IF('ATTRAKDIFF BA_Study_ViSa'!F125=3,-1,IF('ATTRAKDIFF BA_Study_ViSa'!F125=4,0,IF('ATTRAKDIFF BA_Study_ViSa'!F125=5,1,IF('ATTRAKDIFF BA_Study_ViSa'!F125=6,2,3))))))</f>
        <v>2</v>
      </c>
      <c r="D126">
        <f>IF('ATTRAKDIFF BA_Study_ViSa'!G125=1,3,IF('ATTRAKDIFF BA_Study_ViSa'!G125=2,2,IF('ATTRAKDIFF BA_Study_ViSa'!G125=3,1,IF('ATTRAKDIFF BA_Study_ViSa'!G125=4,0,IF('ATTRAKDIFF BA_Study_ViSa'!G125=5,-1,IF('ATTRAKDIFF BA_Study_ViSa'!G125=6,-2,-3))))))</f>
        <v>3</v>
      </c>
      <c r="E126">
        <f>IF('ATTRAKDIFF BA_Study_ViSa'!H125=1,3,IF('ATTRAKDIFF BA_Study_ViSa'!H125=2,2,IF('ATTRAKDIFF BA_Study_ViSa'!H125=3,1,IF('ATTRAKDIFF BA_Study_ViSa'!H125=4,0,IF('ATTRAKDIFF BA_Study_ViSa'!H125=5,-1,IF('ATTRAKDIFF BA_Study_ViSa'!H125=6,-2,-3))))))</f>
        <v>2</v>
      </c>
      <c r="F126">
        <f>IF('ATTRAKDIFF BA_Study_ViSa'!I125=1,3,IF('ATTRAKDIFF BA_Study_ViSa'!I125=2,2,IF('ATTRAKDIFF BA_Study_ViSa'!I125=3,1,IF('ATTRAKDIFF BA_Study_ViSa'!I125=4,0,IF('ATTRAKDIFF BA_Study_ViSa'!I125=5,-1,IF('ATTRAKDIFF BA_Study_ViSa'!I125=6,-2,-3))))))</f>
        <v>2</v>
      </c>
      <c r="G126">
        <f>IF('ATTRAKDIFF BA_Study_ViSa'!J125=1,-3,IF('ATTRAKDIFF BA_Study_ViSa'!J125=2,-2,IF('ATTRAKDIFF BA_Study_ViSa'!J125=3,-1,IF('ATTRAKDIFF BA_Study_ViSa'!J125=4,0,IF('ATTRAKDIFF BA_Study_ViSa'!J125=5,1,IF('ATTRAKDIFF BA_Study_ViSa'!J125=6,2,3))))))</f>
        <v>2</v>
      </c>
      <c r="H126">
        <f>IF('ATTRAKDIFF BA_Study_ViSa'!K125=1,-3,IF('ATTRAKDIFF BA_Study_ViSa'!K125=2,-2,IF('ATTRAKDIFF BA_Study_ViSa'!K125=3,-1,IF('ATTRAKDIFF BA_Study_ViSa'!K125=4,0,IF('ATTRAKDIFF BA_Study_ViSa'!K125=5,1,IF('ATTRAKDIFF BA_Study_ViSa'!K125=6,2,3))))))</f>
        <v>-2</v>
      </c>
      <c r="I126">
        <f>IF('ATTRAKDIFF BA_Study_ViSa'!L125=1,-3,IF('ATTRAKDIFF BA_Study_ViSa'!L125=2,-2,IF('ATTRAKDIFF BA_Study_ViSa'!L125=3,-1,IF('ATTRAKDIFF BA_Study_ViSa'!L125=4,0,IF('ATTRAKDIFF BA_Study_ViSa'!L125=5,1,IF('ATTRAKDIFF BA_Study_ViSa'!L125=6,2,3))))))</f>
        <v>2</v>
      </c>
      <c r="J126">
        <f>IF('ATTRAKDIFF BA_Study_ViSa'!M125=1,3,IF('ATTRAKDIFF BA_Study_ViSa'!M125=2,2,IF('ATTRAKDIFF BA_Study_ViSa'!M125=3,1,IF('ATTRAKDIFF BA_Study_ViSa'!M125=4,0,IF('ATTRAKDIFF BA_Study_ViSa'!M125=5,-1,IF('ATTRAKDIFF BA_Study_ViSa'!M125=6,-2,-3))))))</f>
        <v>2</v>
      </c>
      <c r="K126">
        <f>IF('ATTRAKDIFF BA_Study_ViSa'!N125=1,-3,IF('ATTRAKDIFF BA_Study_ViSa'!N125=2,-2,IF('ATTRAKDIFF BA_Study_ViSa'!N125=3,-1,IF('ATTRAKDIFF BA_Study_ViSa'!N125=4,0,IF('ATTRAKDIFF BA_Study_ViSa'!N125=5,1,IF('ATTRAKDIFF BA_Study_ViSa'!N125=6,2,3))))))</f>
        <v>3</v>
      </c>
      <c r="M126">
        <f>SUM(Umwandlung!B126:K126)/10</f>
        <v>1.9</v>
      </c>
      <c r="N126">
        <f t="shared" si="12"/>
        <v>2.75</v>
      </c>
      <c r="O126">
        <f t="shared" si="13"/>
        <v>0.66666666666666663</v>
      </c>
      <c r="P126">
        <f t="shared" si="14"/>
        <v>2</v>
      </c>
      <c r="Q126">
        <f t="shared" si="15"/>
        <v>1.8055555555555554</v>
      </c>
    </row>
    <row r="127" spans="2:17" x14ac:dyDescent="0.25">
      <c r="B127">
        <f>IF('ATTRAKDIFF BA_Study_ViSa'!E126=1,3,IF('ATTRAKDIFF BA_Study_ViSa'!E126=2,2,IF('ATTRAKDIFF BA_Study_ViSa'!E126=3,1,IF('ATTRAKDIFF BA_Study_ViSa'!E126=4,0,IF('ATTRAKDIFF BA_Study_ViSa'!E126=5,-1,IF('ATTRAKDIFF BA_Study_ViSa'!E126=6,-2,-3))))))</f>
        <v>1</v>
      </c>
      <c r="C127">
        <f>IF('ATTRAKDIFF BA_Study_ViSa'!F126=1,-3,IF('ATTRAKDIFF BA_Study_ViSa'!F126=2,-2,IF('ATTRAKDIFF BA_Study_ViSa'!F126=3,-1,IF('ATTRAKDIFF BA_Study_ViSa'!F126=4,0,IF('ATTRAKDIFF BA_Study_ViSa'!F126=5,1,IF('ATTRAKDIFF BA_Study_ViSa'!F126=6,2,3))))))</f>
        <v>0</v>
      </c>
      <c r="D127">
        <f>IF('ATTRAKDIFF BA_Study_ViSa'!G126=1,3,IF('ATTRAKDIFF BA_Study_ViSa'!G126=2,2,IF('ATTRAKDIFF BA_Study_ViSa'!G126=3,1,IF('ATTRAKDIFF BA_Study_ViSa'!G126=4,0,IF('ATTRAKDIFF BA_Study_ViSa'!G126=5,-1,IF('ATTRAKDIFF BA_Study_ViSa'!G126=6,-2,-3))))))</f>
        <v>1</v>
      </c>
      <c r="E127">
        <f>IF('ATTRAKDIFF BA_Study_ViSa'!H126=1,3,IF('ATTRAKDIFF BA_Study_ViSa'!H126=2,2,IF('ATTRAKDIFF BA_Study_ViSa'!H126=3,1,IF('ATTRAKDIFF BA_Study_ViSa'!H126=4,0,IF('ATTRAKDIFF BA_Study_ViSa'!H126=5,-1,IF('ATTRAKDIFF BA_Study_ViSa'!H126=6,-2,-3))))))</f>
        <v>0</v>
      </c>
      <c r="F127">
        <f>IF('ATTRAKDIFF BA_Study_ViSa'!I126=1,3,IF('ATTRAKDIFF BA_Study_ViSa'!I126=2,2,IF('ATTRAKDIFF BA_Study_ViSa'!I126=3,1,IF('ATTRAKDIFF BA_Study_ViSa'!I126=4,0,IF('ATTRAKDIFF BA_Study_ViSa'!I126=5,-1,IF('ATTRAKDIFF BA_Study_ViSa'!I126=6,-2,-3))))))</f>
        <v>-2</v>
      </c>
      <c r="G127">
        <f>IF('ATTRAKDIFF BA_Study_ViSa'!J126=1,-3,IF('ATTRAKDIFF BA_Study_ViSa'!J126=2,-2,IF('ATTRAKDIFF BA_Study_ViSa'!J126=3,-1,IF('ATTRAKDIFF BA_Study_ViSa'!J126=4,0,IF('ATTRAKDIFF BA_Study_ViSa'!J126=5,1,IF('ATTRAKDIFF BA_Study_ViSa'!J126=6,2,3))))))</f>
        <v>1</v>
      </c>
      <c r="H127">
        <f>IF('ATTRAKDIFF BA_Study_ViSa'!K126=1,-3,IF('ATTRAKDIFF BA_Study_ViSa'!K126=2,-2,IF('ATTRAKDIFF BA_Study_ViSa'!K126=3,-1,IF('ATTRAKDIFF BA_Study_ViSa'!K126=4,0,IF('ATTRAKDIFF BA_Study_ViSa'!K126=5,1,IF('ATTRAKDIFF BA_Study_ViSa'!K126=6,2,3))))))</f>
        <v>-1</v>
      </c>
      <c r="I127">
        <f>IF('ATTRAKDIFF BA_Study_ViSa'!L126=1,-3,IF('ATTRAKDIFF BA_Study_ViSa'!L126=2,-2,IF('ATTRAKDIFF BA_Study_ViSa'!L126=3,-1,IF('ATTRAKDIFF BA_Study_ViSa'!L126=4,0,IF('ATTRAKDIFF BA_Study_ViSa'!L126=5,1,IF('ATTRAKDIFF BA_Study_ViSa'!L126=6,2,3))))))</f>
        <v>0</v>
      </c>
      <c r="J127">
        <f>IF('ATTRAKDIFF BA_Study_ViSa'!M126=1,3,IF('ATTRAKDIFF BA_Study_ViSa'!M126=2,2,IF('ATTRAKDIFF BA_Study_ViSa'!M126=3,1,IF('ATTRAKDIFF BA_Study_ViSa'!M126=4,0,IF('ATTRAKDIFF BA_Study_ViSa'!M126=5,-1,IF('ATTRAKDIFF BA_Study_ViSa'!M126=6,-2,-3))))))</f>
        <v>0</v>
      </c>
      <c r="K127">
        <f>IF('ATTRAKDIFF BA_Study_ViSa'!N126=1,-3,IF('ATTRAKDIFF BA_Study_ViSa'!N126=2,-2,IF('ATTRAKDIFF BA_Study_ViSa'!N126=3,-1,IF('ATTRAKDIFF BA_Study_ViSa'!N126=4,0,IF('ATTRAKDIFF BA_Study_ViSa'!N126=5,1,IF('ATTRAKDIFF BA_Study_ViSa'!N126=6,2,3))))))</f>
        <v>1</v>
      </c>
      <c r="M127">
        <f>SUM(Umwandlung!B127:K127)/10</f>
        <v>0.1</v>
      </c>
      <c r="N127">
        <f t="shared" si="12"/>
        <v>0.25</v>
      </c>
      <c r="O127">
        <f t="shared" si="13"/>
        <v>0</v>
      </c>
      <c r="P127">
        <f t="shared" si="14"/>
        <v>0</v>
      </c>
      <c r="Q127">
        <f t="shared" si="15"/>
        <v>8.3333333333333329E-2</v>
      </c>
    </row>
    <row r="128" spans="2:17" x14ac:dyDescent="0.25">
      <c r="B128">
        <f>IF('ATTRAKDIFF BA_Study_ViSa'!E127=1,3,IF('ATTRAKDIFF BA_Study_ViSa'!E127=2,2,IF('ATTRAKDIFF BA_Study_ViSa'!E127=3,1,IF('ATTRAKDIFF BA_Study_ViSa'!E127=4,0,IF('ATTRAKDIFF BA_Study_ViSa'!E127=5,-1,IF('ATTRAKDIFF BA_Study_ViSa'!E127=6,-2,-3))))))</f>
        <v>2</v>
      </c>
      <c r="C128">
        <f>IF('ATTRAKDIFF BA_Study_ViSa'!F127=1,-3,IF('ATTRAKDIFF BA_Study_ViSa'!F127=2,-2,IF('ATTRAKDIFF BA_Study_ViSa'!F127=3,-1,IF('ATTRAKDIFF BA_Study_ViSa'!F127=4,0,IF('ATTRAKDIFF BA_Study_ViSa'!F127=5,1,IF('ATTRAKDIFF BA_Study_ViSa'!F127=6,2,3))))))</f>
        <v>-2</v>
      </c>
      <c r="D128">
        <f>IF('ATTRAKDIFF BA_Study_ViSa'!G127=1,3,IF('ATTRAKDIFF BA_Study_ViSa'!G127=2,2,IF('ATTRAKDIFF BA_Study_ViSa'!G127=3,1,IF('ATTRAKDIFF BA_Study_ViSa'!G127=4,0,IF('ATTRAKDIFF BA_Study_ViSa'!G127=5,-1,IF('ATTRAKDIFF BA_Study_ViSa'!G127=6,-2,-3))))))</f>
        <v>0</v>
      </c>
      <c r="E128">
        <f>IF('ATTRAKDIFF BA_Study_ViSa'!H127=1,3,IF('ATTRAKDIFF BA_Study_ViSa'!H127=2,2,IF('ATTRAKDIFF BA_Study_ViSa'!H127=3,1,IF('ATTRAKDIFF BA_Study_ViSa'!H127=4,0,IF('ATTRAKDIFF BA_Study_ViSa'!H127=5,-1,IF('ATTRAKDIFF BA_Study_ViSa'!H127=6,-2,-3))))))</f>
        <v>-1</v>
      </c>
      <c r="F128">
        <f>IF('ATTRAKDIFF BA_Study_ViSa'!I127=1,3,IF('ATTRAKDIFF BA_Study_ViSa'!I127=2,2,IF('ATTRAKDIFF BA_Study_ViSa'!I127=3,1,IF('ATTRAKDIFF BA_Study_ViSa'!I127=4,0,IF('ATTRAKDIFF BA_Study_ViSa'!I127=5,-1,IF('ATTRAKDIFF BA_Study_ViSa'!I127=6,-2,-3))))))</f>
        <v>-3</v>
      </c>
      <c r="G128">
        <f>IF('ATTRAKDIFF BA_Study_ViSa'!J127=1,-3,IF('ATTRAKDIFF BA_Study_ViSa'!J127=2,-2,IF('ATTRAKDIFF BA_Study_ViSa'!J127=3,-1,IF('ATTRAKDIFF BA_Study_ViSa'!J127=4,0,IF('ATTRAKDIFF BA_Study_ViSa'!J127=5,1,IF('ATTRAKDIFF BA_Study_ViSa'!J127=6,2,3))))))</f>
        <v>-2</v>
      </c>
      <c r="H128">
        <f>IF('ATTRAKDIFF BA_Study_ViSa'!K127=1,-3,IF('ATTRAKDIFF BA_Study_ViSa'!K127=2,-2,IF('ATTRAKDIFF BA_Study_ViSa'!K127=3,-1,IF('ATTRAKDIFF BA_Study_ViSa'!K127=4,0,IF('ATTRAKDIFF BA_Study_ViSa'!K127=5,1,IF('ATTRAKDIFF BA_Study_ViSa'!K127=6,2,3))))))</f>
        <v>0</v>
      </c>
      <c r="I128">
        <f>IF('ATTRAKDIFF BA_Study_ViSa'!L127=1,-3,IF('ATTRAKDIFF BA_Study_ViSa'!L127=2,-2,IF('ATTRAKDIFF BA_Study_ViSa'!L127=3,-1,IF('ATTRAKDIFF BA_Study_ViSa'!L127=4,0,IF('ATTRAKDIFF BA_Study_ViSa'!L127=5,1,IF('ATTRAKDIFF BA_Study_ViSa'!L127=6,2,3))))))</f>
        <v>0</v>
      </c>
      <c r="J128">
        <f>IF('ATTRAKDIFF BA_Study_ViSa'!M127=1,3,IF('ATTRAKDIFF BA_Study_ViSa'!M127=2,2,IF('ATTRAKDIFF BA_Study_ViSa'!M127=3,1,IF('ATTRAKDIFF BA_Study_ViSa'!M127=4,0,IF('ATTRAKDIFF BA_Study_ViSa'!M127=5,-1,IF('ATTRAKDIFF BA_Study_ViSa'!M127=6,-2,-3))))))</f>
        <v>-1</v>
      </c>
      <c r="K128">
        <f>IF('ATTRAKDIFF BA_Study_ViSa'!N127=1,-3,IF('ATTRAKDIFF BA_Study_ViSa'!N127=2,-2,IF('ATTRAKDIFF BA_Study_ViSa'!N127=3,-1,IF('ATTRAKDIFF BA_Study_ViSa'!N127=4,0,IF('ATTRAKDIFF BA_Study_ViSa'!N127=5,1,IF('ATTRAKDIFF BA_Study_ViSa'!N127=6,2,3))))))</f>
        <v>1</v>
      </c>
      <c r="M128">
        <f>SUM(Umwandlung!B128:K128)/10</f>
        <v>-0.6</v>
      </c>
      <c r="N128">
        <f t="shared" si="12"/>
        <v>0</v>
      </c>
      <c r="O128">
        <f t="shared" si="13"/>
        <v>-0.66666666666666663</v>
      </c>
      <c r="P128">
        <f t="shared" si="14"/>
        <v>-1.3333333333333333</v>
      </c>
      <c r="Q128">
        <f t="shared" si="15"/>
        <v>-0.66666666666666663</v>
      </c>
    </row>
    <row r="129" spans="2:17" x14ac:dyDescent="0.25">
      <c r="B129">
        <f>IF('ATTRAKDIFF BA_Study_ViSa'!E128=1,3,IF('ATTRAKDIFF BA_Study_ViSa'!E128=2,2,IF('ATTRAKDIFF BA_Study_ViSa'!E128=3,1,IF('ATTRAKDIFF BA_Study_ViSa'!E128=4,0,IF('ATTRAKDIFF BA_Study_ViSa'!E128=5,-1,IF('ATTRAKDIFF BA_Study_ViSa'!E128=6,-2,-3))))))</f>
        <v>-2</v>
      </c>
      <c r="C129">
        <f>IF('ATTRAKDIFF BA_Study_ViSa'!F128=1,-3,IF('ATTRAKDIFF BA_Study_ViSa'!F128=2,-2,IF('ATTRAKDIFF BA_Study_ViSa'!F128=3,-1,IF('ATTRAKDIFF BA_Study_ViSa'!F128=4,0,IF('ATTRAKDIFF BA_Study_ViSa'!F128=5,1,IF('ATTRAKDIFF BA_Study_ViSa'!F128=6,2,3))))))</f>
        <v>-1</v>
      </c>
      <c r="D129">
        <f>IF('ATTRAKDIFF BA_Study_ViSa'!G128=1,3,IF('ATTRAKDIFF BA_Study_ViSa'!G128=2,2,IF('ATTRAKDIFF BA_Study_ViSa'!G128=3,1,IF('ATTRAKDIFF BA_Study_ViSa'!G128=4,0,IF('ATTRAKDIFF BA_Study_ViSa'!G128=5,-1,IF('ATTRAKDIFF BA_Study_ViSa'!G128=6,-2,-3))))))</f>
        <v>-2</v>
      </c>
      <c r="E129">
        <f>IF('ATTRAKDIFF BA_Study_ViSa'!H128=1,3,IF('ATTRAKDIFF BA_Study_ViSa'!H128=2,2,IF('ATTRAKDIFF BA_Study_ViSa'!H128=3,1,IF('ATTRAKDIFF BA_Study_ViSa'!H128=4,0,IF('ATTRAKDIFF BA_Study_ViSa'!H128=5,-1,IF('ATTRAKDIFF BA_Study_ViSa'!H128=6,-2,-3))))))</f>
        <v>-2</v>
      </c>
      <c r="F129">
        <f>IF('ATTRAKDIFF BA_Study_ViSa'!I128=1,3,IF('ATTRAKDIFF BA_Study_ViSa'!I128=2,2,IF('ATTRAKDIFF BA_Study_ViSa'!I128=3,1,IF('ATTRAKDIFF BA_Study_ViSa'!I128=4,0,IF('ATTRAKDIFF BA_Study_ViSa'!I128=5,-1,IF('ATTRAKDIFF BA_Study_ViSa'!I128=6,-2,-3))))))</f>
        <v>-2</v>
      </c>
      <c r="G129">
        <f>IF('ATTRAKDIFF BA_Study_ViSa'!J128=1,-3,IF('ATTRAKDIFF BA_Study_ViSa'!J128=2,-2,IF('ATTRAKDIFF BA_Study_ViSa'!J128=3,-1,IF('ATTRAKDIFF BA_Study_ViSa'!J128=4,0,IF('ATTRAKDIFF BA_Study_ViSa'!J128=5,1,IF('ATTRAKDIFF BA_Study_ViSa'!J128=6,2,3))))))</f>
        <v>-2</v>
      </c>
      <c r="H129">
        <f>IF('ATTRAKDIFF BA_Study_ViSa'!K128=1,-3,IF('ATTRAKDIFF BA_Study_ViSa'!K128=2,-2,IF('ATTRAKDIFF BA_Study_ViSa'!K128=3,-1,IF('ATTRAKDIFF BA_Study_ViSa'!K128=4,0,IF('ATTRAKDIFF BA_Study_ViSa'!K128=5,1,IF('ATTRAKDIFF BA_Study_ViSa'!K128=6,2,3))))))</f>
        <v>-2</v>
      </c>
      <c r="I129">
        <f>IF('ATTRAKDIFF BA_Study_ViSa'!L128=1,-3,IF('ATTRAKDIFF BA_Study_ViSa'!L128=2,-2,IF('ATTRAKDIFF BA_Study_ViSa'!L128=3,-1,IF('ATTRAKDIFF BA_Study_ViSa'!L128=4,0,IF('ATTRAKDIFF BA_Study_ViSa'!L128=5,1,IF('ATTRAKDIFF BA_Study_ViSa'!L128=6,2,3))))))</f>
        <v>-2</v>
      </c>
      <c r="J129">
        <f>IF('ATTRAKDIFF BA_Study_ViSa'!M128=1,3,IF('ATTRAKDIFF BA_Study_ViSa'!M128=2,2,IF('ATTRAKDIFF BA_Study_ViSa'!M128=3,1,IF('ATTRAKDIFF BA_Study_ViSa'!M128=4,0,IF('ATTRAKDIFF BA_Study_ViSa'!M128=5,-1,IF('ATTRAKDIFF BA_Study_ViSa'!M128=6,-2,-3))))))</f>
        <v>-2</v>
      </c>
      <c r="K129">
        <f>IF('ATTRAKDIFF BA_Study_ViSa'!N128=1,-3,IF('ATTRAKDIFF BA_Study_ViSa'!N128=2,-2,IF('ATTRAKDIFF BA_Study_ViSa'!N128=3,-1,IF('ATTRAKDIFF BA_Study_ViSa'!N128=4,0,IF('ATTRAKDIFF BA_Study_ViSa'!N128=5,1,IF('ATTRAKDIFF BA_Study_ViSa'!N128=6,2,3))))))</f>
        <v>-2</v>
      </c>
      <c r="M129">
        <f>SUM(Umwandlung!B129:K129)/10</f>
        <v>-1.9</v>
      </c>
      <c r="N129">
        <f t="shared" si="12"/>
        <v>-2</v>
      </c>
      <c r="O129">
        <f t="shared" si="13"/>
        <v>-2</v>
      </c>
      <c r="P129">
        <f t="shared" si="14"/>
        <v>-1.6666666666666667</v>
      </c>
      <c r="Q129">
        <f t="shared" si="15"/>
        <v>-1.8888888888888891</v>
      </c>
    </row>
    <row r="130" spans="2:17" x14ac:dyDescent="0.25">
      <c r="B130">
        <f>IF('ATTRAKDIFF BA_Study_ViSa'!E129=1,3,IF('ATTRAKDIFF BA_Study_ViSa'!E129=2,2,IF('ATTRAKDIFF BA_Study_ViSa'!E129=3,1,IF('ATTRAKDIFF BA_Study_ViSa'!E129=4,0,IF('ATTRAKDIFF BA_Study_ViSa'!E129=5,-1,IF('ATTRAKDIFF BA_Study_ViSa'!E129=6,-2,-3))))))</f>
        <v>3</v>
      </c>
      <c r="C130">
        <f>IF('ATTRAKDIFF BA_Study_ViSa'!F129=1,-3,IF('ATTRAKDIFF BA_Study_ViSa'!F129=2,-2,IF('ATTRAKDIFF BA_Study_ViSa'!F129=3,-1,IF('ATTRAKDIFF BA_Study_ViSa'!F129=4,0,IF('ATTRAKDIFF BA_Study_ViSa'!F129=5,1,IF('ATTRAKDIFF BA_Study_ViSa'!F129=6,2,3))))))</f>
        <v>3</v>
      </c>
      <c r="D130">
        <f>IF('ATTRAKDIFF BA_Study_ViSa'!G129=1,3,IF('ATTRAKDIFF BA_Study_ViSa'!G129=2,2,IF('ATTRAKDIFF BA_Study_ViSa'!G129=3,1,IF('ATTRAKDIFF BA_Study_ViSa'!G129=4,0,IF('ATTRAKDIFF BA_Study_ViSa'!G129=5,-1,IF('ATTRAKDIFF BA_Study_ViSa'!G129=6,-2,-3))))))</f>
        <v>3</v>
      </c>
      <c r="E130">
        <f>IF('ATTRAKDIFF BA_Study_ViSa'!H129=1,3,IF('ATTRAKDIFF BA_Study_ViSa'!H129=2,2,IF('ATTRAKDIFF BA_Study_ViSa'!H129=3,1,IF('ATTRAKDIFF BA_Study_ViSa'!H129=4,0,IF('ATTRAKDIFF BA_Study_ViSa'!H129=5,-1,IF('ATTRAKDIFF BA_Study_ViSa'!H129=6,-2,-3))))))</f>
        <v>3</v>
      </c>
      <c r="F130">
        <f>IF('ATTRAKDIFF BA_Study_ViSa'!I129=1,3,IF('ATTRAKDIFF BA_Study_ViSa'!I129=2,2,IF('ATTRAKDIFF BA_Study_ViSa'!I129=3,1,IF('ATTRAKDIFF BA_Study_ViSa'!I129=4,0,IF('ATTRAKDIFF BA_Study_ViSa'!I129=5,-1,IF('ATTRAKDIFF BA_Study_ViSa'!I129=6,-2,-3))))))</f>
        <v>2</v>
      </c>
      <c r="G130">
        <f>IF('ATTRAKDIFF BA_Study_ViSa'!J129=1,-3,IF('ATTRAKDIFF BA_Study_ViSa'!J129=2,-2,IF('ATTRAKDIFF BA_Study_ViSa'!J129=3,-1,IF('ATTRAKDIFF BA_Study_ViSa'!J129=4,0,IF('ATTRAKDIFF BA_Study_ViSa'!J129=5,1,IF('ATTRAKDIFF BA_Study_ViSa'!J129=6,2,3))))))</f>
        <v>3</v>
      </c>
      <c r="H130">
        <f>IF('ATTRAKDIFF BA_Study_ViSa'!K129=1,-3,IF('ATTRAKDIFF BA_Study_ViSa'!K129=2,-2,IF('ATTRAKDIFF BA_Study_ViSa'!K129=3,-1,IF('ATTRAKDIFF BA_Study_ViSa'!K129=4,0,IF('ATTRAKDIFF BA_Study_ViSa'!K129=5,1,IF('ATTRAKDIFF BA_Study_ViSa'!K129=6,2,3))))))</f>
        <v>2</v>
      </c>
      <c r="I130">
        <f>IF('ATTRAKDIFF BA_Study_ViSa'!L129=1,-3,IF('ATTRAKDIFF BA_Study_ViSa'!L129=2,-2,IF('ATTRAKDIFF BA_Study_ViSa'!L129=3,-1,IF('ATTRAKDIFF BA_Study_ViSa'!L129=4,0,IF('ATTRAKDIFF BA_Study_ViSa'!L129=5,1,IF('ATTRAKDIFF BA_Study_ViSa'!L129=6,2,3))))))</f>
        <v>3</v>
      </c>
      <c r="J130">
        <f>IF('ATTRAKDIFF BA_Study_ViSa'!M129=1,3,IF('ATTRAKDIFF BA_Study_ViSa'!M129=2,2,IF('ATTRAKDIFF BA_Study_ViSa'!M129=3,1,IF('ATTRAKDIFF BA_Study_ViSa'!M129=4,0,IF('ATTRAKDIFF BA_Study_ViSa'!M129=5,-1,IF('ATTRAKDIFF BA_Study_ViSa'!M129=6,-2,-3))))))</f>
        <v>2</v>
      </c>
      <c r="K130">
        <f>IF('ATTRAKDIFF BA_Study_ViSa'!N129=1,-3,IF('ATTRAKDIFF BA_Study_ViSa'!N129=2,-2,IF('ATTRAKDIFF BA_Study_ViSa'!N129=3,-1,IF('ATTRAKDIFF BA_Study_ViSa'!N129=4,0,IF('ATTRAKDIFF BA_Study_ViSa'!N129=5,1,IF('ATTRAKDIFF BA_Study_ViSa'!N129=6,2,3))))))</f>
        <v>3</v>
      </c>
      <c r="M130">
        <f>SUM(Umwandlung!B130:K130)/10</f>
        <v>2.7</v>
      </c>
      <c r="N130">
        <f t="shared" si="12"/>
        <v>2.75</v>
      </c>
      <c r="O130">
        <f t="shared" si="13"/>
        <v>2.6666666666666665</v>
      </c>
      <c r="P130">
        <f t="shared" si="14"/>
        <v>2.6666666666666665</v>
      </c>
      <c r="Q130">
        <f t="shared" si="15"/>
        <v>2.6944444444444442</v>
      </c>
    </row>
    <row r="131" spans="2:17" x14ac:dyDescent="0.25">
      <c r="B131">
        <f>IF('ATTRAKDIFF BA_Study_ViSa'!E130=1,3,IF('ATTRAKDIFF BA_Study_ViSa'!E130=2,2,IF('ATTRAKDIFF BA_Study_ViSa'!E130=3,1,IF('ATTRAKDIFF BA_Study_ViSa'!E130=4,0,IF('ATTRAKDIFF BA_Study_ViSa'!E130=5,-1,IF('ATTRAKDIFF BA_Study_ViSa'!E130=6,-2,-3))))))</f>
        <v>3</v>
      </c>
      <c r="C131">
        <f>IF('ATTRAKDIFF BA_Study_ViSa'!F130=1,-3,IF('ATTRAKDIFF BA_Study_ViSa'!F130=2,-2,IF('ATTRAKDIFF BA_Study_ViSa'!F130=3,-1,IF('ATTRAKDIFF BA_Study_ViSa'!F130=4,0,IF('ATTRAKDIFF BA_Study_ViSa'!F130=5,1,IF('ATTRAKDIFF BA_Study_ViSa'!F130=6,2,3))))))</f>
        <v>3</v>
      </c>
      <c r="D131">
        <f>IF('ATTRAKDIFF BA_Study_ViSa'!G130=1,3,IF('ATTRAKDIFF BA_Study_ViSa'!G130=2,2,IF('ATTRAKDIFF BA_Study_ViSa'!G130=3,1,IF('ATTRAKDIFF BA_Study_ViSa'!G130=4,0,IF('ATTRAKDIFF BA_Study_ViSa'!G130=5,-1,IF('ATTRAKDIFF BA_Study_ViSa'!G130=6,-2,-3))))))</f>
        <v>3</v>
      </c>
      <c r="E131">
        <f>IF('ATTRAKDIFF BA_Study_ViSa'!H130=1,3,IF('ATTRAKDIFF BA_Study_ViSa'!H130=2,2,IF('ATTRAKDIFF BA_Study_ViSa'!H130=3,1,IF('ATTRAKDIFF BA_Study_ViSa'!H130=4,0,IF('ATTRAKDIFF BA_Study_ViSa'!H130=5,-1,IF('ATTRAKDIFF BA_Study_ViSa'!H130=6,-2,-3))))))</f>
        <v>3</v>
      </c>
      <c r="F131">
        <f>IF('ATTRAKDIFF BA_Study_ViSa'!I130=1,3,IF('ATTRAKDIFF BA_Study_ViSa'!I130=2,2,IF('ATTRAKDIFF BA_Study_ViSa'!I130=3,1,IF('ATTRAKDIFF BA_Study_ViSa'!I130=4,0,IF('ATTRAKDIFF BA_Study_ViSa'!I130=5,-1,IF('ATTRAKDIFF BA_Study_ViSa'!I130=6,-2,-3))))))</f>
        <v>3</v>
      </c>
      <c r="G131">
        <f>IF('ATTRAKDIFF BA_Study_ViSa'!J130=1,-3,IF('ATTRAKDIFF BA_Study_ViSa'!J130=2,-2,IF('ATTRAKDIFF BA_Study_ViSa'!J130=3,-1,IF('ATTRAKDIFF BA_Study_ViSa'!J130=4,0,IF('ATTRAKDIFF BA_Study_ViSa'!J130=5,1,IF('ATTRAKDIFF BA_Study_ViSa'!J130=6,2,3))))))</f>
        <v>3</v>
      </c>
      <c r="H131">
        <f>IF('ATTRAKDIFF BA_Study_ViSa'!K130=1,-3,IF('ATTRAKDIFF BA_Study_ViSa'!K130=2,-2,IF('ATTRAKDIFF BA_Study_ViSa'!K130=3,-1,IF('ATTRAKDIFF BA_Study_ViSa'!K130=4,0,IF('ATTRAKDIFF BA_Study_ViSa'!K130=5,1,IF('ATTRAKDIFF BA_Study_ViSa'!K130=6,2,3))))))</f>
        <v>1</v>
      </c>
      <c r="I131">
        <f>IF('ATTRAKDIFF BA_Study_ViSa'!L130=1,-3,IF('ATTRAKDIFF BA_Study_ViSa'!L130=2,-2,IF('ATTRAKDIFF BA_Study_ViSa'!L130=3,-1,IF('ATTRAKDIFF BA_Study_ViSa'!L130=4,0,IF('ATTRAKDIFF BA_Study_ViSa'!L130=5,1,IF('ATTRAKDIFF BA_Study_ViSa'!L130=6,2,3))))))</f>
        <v>3</v>
      </c>
      <c r="J131">
        <f>IF('ATTRAKDIFF BA_Study_ViSa'!M130=1,3,IF('ATTRAKDIFF BA_Study_ViSa'!M130=2,2,IF('ATTRAKDIFF BA_Study_ViSa'!M130=3,1,IF('ATTRAKDIFF BA_Study_ViSa'!M130=4,0,IF('ATTRAKDIFF BA_Study_ViSa'!M130=5,-1,IF('ATTRAKDIFF BA_Study_ViSa'!M130=6,-2,-3))))))</f>
        <v>2</v>
      </c>
      <c r="K131">
        <f>IF('ATTRAKDIFF BA_Study_ViSa'!N130=1,-3,IF('ATTRAKDIFF BA_Study_ViSa'!N130=2,-2,IF('ATTRAKDIFF BA_Study_ViSa'!N130=3,-1,IF('ATTRAKDIFF BA_Study_ViSa'!N130=4,0,IF('ATTRAKDIFF BA_Study_ViSa'!N130=5,1,IF('ATTRAKDIFF BA_Study_ViSa'!N130=6,2,3))))))</f>
        <v>3</v>
      </c>
      <c r="M131">
        <f>SUM(Umwandlung!B131:K131)/10</f>
        <v>2.7</v>
      </c>
      <c r="N131">
        <f t="shared" ref="N131:N164" si="16">SUM(F131,B131,D131,K131)/4</f>
        <v>3</v>
      </c>
      <c r="O131">
        <f t="shared" ref="O131:O164" si="17">SUM(I131,G131,H131)/3</f>
        <v>2.3333333333333335</v>
      </c>
      <c r="P131">
        <f t="shared" ref="P131:P164" si="18">SUM(C131,J131,E131)/3</f>
        <v>2.6666666666666665</v>
      </c>
      <c r="Q131">
        <f t="shared" ref="Q131:Q162" si="19">SUM(N131,O131,P131)/3</f>
        <v>2.6666666666666665</v>
      </c>
    </row>
    <row r="132" spans="2:17" x14ac:dyDescent="0.25">
      <c r="B132">
        <f>IF('ATTRAKDIFF BA_Study_ViSa'!E131=1,3,IF('ATTRAKDIFF BA_Study_ViSa'!E131=2,2,IF('ATTRAKDIFF BA_Study_ViSa'!E131=3,1,IF('ATTRAKDIFF BA_Study_ViSa'!E131=4,0,IF('ATTRAKDIFF BA_Study_ViSa'!E131=5,-1,IF('ATTRAKDIFF BA_Study_ViSa'!E131=6,-2,-3))))))</f>
        <v>3</v>
      </c>
      <c r="C132">
        <f>IF('ATTRAKDIFF BA_Study_ViSa'!F131=1,-3,IF('ATTRAKDIFF BA_Study_ViSa'!F131=2,-2,IF('ATTRAKDIFF BA_Study_ViSa'!F131=3,-1,IF('ATTRAKDIFF BA_Study_ViSa'!F131=4,0,IF('ATTRAKDIFF BA_Study_ViSa'!F131=5,1,IF('ATTRAKDIFF BA_Study_ViSa'!F131=6,2,3))))))</f>
        <v>3</v>
      </c>
      <c r="D132">
        <f>IF('ATTRAKDIFF BA_Study_ViSa'!G131=1,3,IF('ATTRAKDIFF BA_Study_ViSa'!G131=2,2,IF('ATTRAKDIFF BA_Study_ViSa'!G131=3,1,IF('ATTRAKDIFF BA_Study_ViSa'!G131=4,0,IF('ATTRAKDIFF BA_Study_ViSa'!G131=5,-1,IF('ATTRAKDIFF BA_Study_ViSa'!G131=6,-2,-3))))))</f>
        <v>3</v>
      </c>
      <c r="E132">
        <f>IF('ATTRAKDIFF BA_Study_ViSa'!H131=1,3,IF('ATTRAKDIFF BA_Study_ViSa'!H131=2,2,IF('ATTRAKDIFF BA_Study_ViSa'!H131=3,1,IF('ATTRAKDIFF BA_Study_ViSa'!H131=4,0,IF('ATTRAKDIFF BA_Study_ViSa'!H131=5,-1,IF('ATTRAKDIFF BA_Study_ViSa'!H131=6,-2,-3))))))</f>
        <v>3</v>
      </c>
      <c r="F132">
        <f>IF('ATTRAKDIFF BA_Study_ViSa'!I131=1,3,IF('ATTRAKDIFF BA_Study_ViSa'!I131=2,2,IF('ATTRAKDIFF BA_Study_ViSa'!I131=3,1,IF('ATTRAKDIFF BA_Study_ViSa'!I131=4,0,IF('ATTRAKDIFF BA_Study_ViSa'!I131=5,-1,IF('ATTRAKDIFF BA_Study_ViSa'!I131=6,-2,-3))))))</f>
        <v>3</v>
      </c>
      <c r="G132">
        <f>IF('ATTRAKDIFF BA_Study_ViSa'!J131=1,-3,IF('ATTRAKDIFF BA_Study_ViSa'!J131=2,-2,IF('ATTRAKDIFF BA_Study_ViSa'!J131=3,-1,IF('ATTRAKDIFF BA_Study_ViSa'!J131=4,0,IF('ATTRAKDIFF BA_Study_ViSa'!J131=5,1,IF('ATTRAKDIFF BA_Study_ViSa'!J131=6,2,3))))))</f>
        <v>3</v>
      </c>
      <c r="H132">
        <f>IF('ATTRAKDIFF BA_Study_ViSa'!K131=1,-3,IF('ATTRAKDIFF BA_Study_ViSa'!K131=2,-2,IF('ATTRAKDIFF BA_Study_ViSa'!K131=3,-1,IF('ATTRAKDIFF BA_Study_ViSa'!K131=4,0,IF('ATTRAKDIFF BA_Study_ViSa'!K131=5,1,IF('ATTRAKDIFF BA_Study_ViSa'!K131=6,2,3))))))</f>
        <v>3</v>
      </c>
      <c r="I132">
        <f>IF('ATTRAKDIFF BA_Study_ViSa'!L131=1,-3,IF('ATTRAKDIFF BA_Study_ViSa'!L131=2,-2,IF('ATTRAKDIFF BA_Study_ViSa'!L131=3,-1,IF('ATTRAKDIFF BA_Study_ViSa'!L131=4,0,IF('ATTRAKDIFF BA_Study_ViSa'!L131=5,1,IF('ATTRAKDIFF BA_Study_ViSa'!L131=6,2,3))))))</f>
        <v>3</v>
      </c>
      <c r="J132">
        <f>IF('ATTRAKDIFF BA_Study_ViSa'!M131=1,3,IF('ATTRAKDIFF BA_Study_ViSa'!M131=2,2,IF('ATTRAKDIFF BA_Study_ViSa'!M131=3,1,IF('ATTRAKDIFF BA_Study_ViSa'!M131=4,0,IF('ATTRAKDIFF BA_Study_ViSa'!M131=5,-1,IF('ATTRAKDIFF BA_Study_ViSa'!M131=6,-2,-3))))))</f>
        <v>3</v>
      </c>
      <c r="K132">
        <f>IF('ATTRAKDIFF BA_Study_ViSa'!N131=1,-3,IF('ATTRAKDIFF BA_Study_ViSa'!N131=2,-2,IF('ATTRAKDIFF BA_Study_ViSa'!N131=3,-1,IF('ATTRAKDIFF BA_Study_ViSa'!N131=4,0,IF('ATTRAKDIFF BA_Study_ViSa'!N131=5,1,IF('ATTRAKDIFF BA_Study_ViSa'!N131=6,2,3))))))</f>
        <v>3</v>
      </c>
      <c r="M132">
        <f>SUM(Umwandlung!B132:K132)/10</f>
        <v>3</v>
      </c>
      <c r="N132">
        <f t="shared" si="16"/>
        <v>3</v>
      </c>
      <c r="O132">
        <f t="shared" si="17"/>
        <v>3</v>
      </c>
      <c r="P132">
        <f t="shared" si="18"/>
        <v>3</v>
      </c>
      <c r="Q132">
        <f t="shared" si="19"/>
        <v>3</v>
      </c>
    </row>
    <row r="133" spans="2:17" x14ac:dyDescent="0.25">
      <c r="B133">
        <f>IF('ATTRAKDIFF BA_Study_ViSa'!E132=1,3,IF('ATTRAKDIFF BA_Study_ViSa'!E132=2,2,IF('ATTRAKDIFF BA_Study_ViSa'!E132=3,1,IF('ATTRAKDIFF BA_Study_ViSa'!E132=4,0,IF('ATTRAKDIFF BA_Study_ViSa'!E132=5,-1,IF('ATTRAKDIFF BA_Study_ViSa'!E132=6,-2,-3))))))</f>
        <v>3</v>
      </c>
      <c r="C133">
        <f>IF('ATTRAKDIFF BA_Study_ViSa'!F132=1,-3,IF('ATTRAKDIFF BA_Study_ViSa'!F132=2,-2,IF('ATTRAKDIFF BA_Study_ViSa'!F132=3,-1,IF('ATTRAKDIFF BA_Study_ViSa'!F132=4,0,IF('ATTRAKDIFF BA_Study_ViSa'!F132=5,1,IF('ATTRAKDIFF BA_Study_ViSa'!F132=6,2,3))))))</f>
        <v>3</v>
      </c>
      <c r="D133">
        <f>IF('ATTRAKDIFF BA_Study_ViSa'!G132=1,3,IF('ATTRAKDIFF BA_Study_ViSa'!G132=2,2,IF('ATTRAKDIFF BA_Study_ViSa'!G132=3,1,IF('ATTRAKDIFF BA_Study_ViSa'!G132=4,0,IF('ATTRAKDIFF BA_Study_ViSa'!G132=5,-1,IF('ATTRAKDIFF BA_Study_ViSa'!G132=6,-2,-3))))))</f>
        <v>3</v>
      </c>
      <c r="E133">
        <f>IF('ATTRAKDIFF BA_Study_ViSa'!H132=1,3,IF('ATTRAKDIFF BA_Study_ViSa'!H132=2,2,IF('ATTRAKDIFF BA_Study_ViSa'!H132=3,1,IF('ATTRAKDIFF BA_Study_ViSa'!H132=4,0,IF('ATTRAKDIFF BA_Study_ViSa'!H132=5,-1,IF('ATTRAKDIFF BA_Study_ViSa'!H132=6,-2,-3))))))</f>
        <v>3</v>
      </c>
      <c r="F133">
        <f>IF('ATTRAKDIFF BA_Study_ViSa'!I132=1,3,IF('ATTRAKDIFF BA_Study_ViSa'!I132=2,2,IF('ATTRAKDIFF BA_Study_ViSa'!I132=3,1,IF('ATTRAKDIFF BA_Study_ViSa'!I132=4,0,IF('ATTRAKDIFF BA_Study_ViSa'!I132=5,-1,IF('ATTRAKDIFF BA_Study_ViSa'!I132=6,-2,-3))))))</f>
        <v>2</v>
      </c>
      <c r="G133">
        <f>IF('ATTRAKDIFF BA_Study_ViSa'!J132=1,-3,IF('ATTRAKDIFF BA_Study_ViSa'!J132=2,-2,IF('ATTRAKDIFF BA_Study_ViSa'!J132=3,-1,IF('ATTRAKDIFF BA_Study_ViSa'!J132=4,0,IF('ATTRAKDIFF BA_Study_ViSa'!J132=5,1,IF('ATTRAKDIFF BA_Study_ViSa'!J132=6,2,3))))))</f>
        <v>3</v>
      </c>
      <c r="H133">
        <f>IF('ATTRAKDIFF BA_Study_ViSa'!K132=1,-3,IF('ATTRAKDIFF BA_Study_ViSa'!K132=2,-2,IF('ATTRAKDIFF BA_Study_ViSa'!K132=3,-1,IF('ATTRAKDIFF BA_Study_ViSa'!K132=4,0,IF('ATTRAKDIFF BA_Study_ViSa'!K132=5,1,IF('ATTRAKDIFF BA_Study_ViSa'!K132=6,2,3))))))</f>
        <v>2</v>
      </c>
      <c r="I133">
        <f>IF('ATTRAKDIFF BA_Study_ViSa'!L132=1,-3,IF('ATTRAKDIFF BA_Study_ViSa'!L132=2,-2,IF('ATTRAKDIFF BA_Study_ViSa'!L132=3,-1,IF('ATTRAKDIFF BA_Study_ViSa'!L132=4,0,IF('ATTRAKDIFF BA_Study_ViSa'!L132=5,1,IF('ATTRAKDIFF BA_Study_ViSa'!L132=6,2,3))))))</f>
        <v>2</v>
      </c>
      <c r="J133">
        <f>IF('ATTRAKDIFF BA_Study_ViSa'!M132=1,3,IF('ATTRAKDIFF BA_Study_ViSa'!M132=2,2,IF('ATTRAKDIFF BA_Study_ViSa'!M132=3,1,IF('ATTRAKDIFF BA_Study_ViSa'!M132=4,0,IF('ATTRAKDIFF BA_Study_ViSa'!M132=5,-1,IF('ATTRAKDIFF BA_Study_ViSa'!M132=6,-2,-3))))))</f>
        <v>2</v>
      </c>
      <c r="K133">
        <f>IF('ATTRAKDIFF BA_Study_ViSa'!N132=1,-3,IF('ATTRAKDIFF BA_Study_ViSa'!N132=2,-2,IF('ATTRAKDIFF BA_Study_ViSa'!N132=3,-1,IF('ATTRAKDIFF BA_Study_ViSa'!N132=4,0,IF('ATTRAKDIFF BA_Study_ViSa'!N132=5,1,IF('ATTRAKDIFF BA_Study_ViSa'!N132=6,2,3))))))</f>
        <v>3</v>
      </c>
      <c r="M133">
        <f>SUM(Umwandlung!B133:K133)/10</f>
        <v>2.6</v>
      </c>
      <c r="N133">
        <f t="shared" si="16"/>
        <v>2.75</v>
      </c>
      <c r="O133">
        <f t="shared" si="17"/>
        <v>2.3333333333333335</v>
      </c>
      <c r="P133">
        <f t="shared" si="18"/>
        <v>2.6666666666666665</v>
      </c>
      <c r="Q133">
        <f t="shared" si="19"/>
        <v>2.5833333333333335</v>
      </c>
    </row>
    <row r="134" spans="2:17" x14ac:dyDescent="0.25">
      <c r="B134">
        <f>IF('ATTRAKDIFF BA_Study_ViSa'!E133=1,3,IF('ATTRAKDIFF BA_Study_ViSa'!E133=2,2,IF('ATTRAKDIFF BA_Study_ViSa'!E133=3,1,IF('ATTRAKDIFF BA_Study_ViSa'!E133=4,0,IF('ATTRAKDIFF BA_Study_ViSa'!E133=5,-1,IF('ATTRAKDIFF BA_Study_ViSa'!E133=6,-2,-3))))))</f>
        <v>3</v>
      </c>
      <c r="C134">
        <f>IF('ATTRAKDIFF BA_Study_ViSa'!F133=1,-3,IF('ATTRAKDIFF BA_Study_ViSa'!F133=2,-2,IF('ATTRAKDIFF BA_Study_ViSa'!F133=3,-1,IF('ATTRAKDIFF BA_Study_ViSa'!F133=4,0,IF('ATTRAKDIFF BA_Study_ViSa'!F133=5,1,IF('ATTRAKDIFF BA_Study_ViSa'!F133=6,2,3))))))</f>
        <v>-2</v>
      </c>
      <c r="D134">
        <f>IF('ATTRAKDIFF BA_Study_ViSa'!G133=1,3,IF('ATTRAKDIFF BA_Study_ViSa'!G133=2,2,IF('ATTRAKDIFF BA_Study_ViSa'!G133=3,1,IF('ATTRAKDIFF BA_Study_ViSa'!G133=4,0,IF('ATTRAKDIFF BA_Study_ViSa'!G133=5,-1,IF('ATTRAKDIFF BA_Study_ViSa'!G133=6,-2,-3))))))</f>
        <v>3</v>
      </c>
      <c r="E134">
        <f>IF('ATTRAKDIFF BA_Study_ViSa'!H133=1,3,IF('ATTRAKDIFF BA_Study_ViSa'!H133=2,2,IF('ATTRAKDIFF BA_Study_ViSa'!H133=3,1,IF('ATTRAKDIFF BA_Study_ViSa'!H133=4,0,IF('ATTRAKDIFF BA_Study_ViSa'!H133=5,-1,IF('ATTRAKDIFF BA_Study_ViSa'!H133=6,-2,-3))))))</f>
        <v>-2</v>
      </c>
      <c r="F134">
        <f>IF('ATTRAKDIFF BA_Study_ViSa'!I133=1,3,IF('ATTRAKDIFF BA_Study_ViSa'!I133=2,2,IF('ATTRAKDIFF BA_Study_ViSa'!I133=3,1,IF('ATTRAKDIFF BA_Study_ViSa'!I133=4,0,IF('ATTRAKDIFF BA_Study_ViSa'!I133=5,-1,IF('ATTRAKDIFF BA_Study_ViSa'!I133=6,-2,-3))))))</f>
        <v>-3</v>
      </c>
      <c r="G134">
        <f>IF('ATTRAKDIFF BA_Study_ViSa'!J133=1,-3,IF('ATTRAKDIFF BA_Study_ViSa'!J133=2,-2,IF('ATTRAKDIFF BA_Study_ViSa'!J133=3,-1,IF('ATTRAKDIFF BA_Study_ViSa'!J133=4,0,IF('ATTRAKDIFF BA_Study_ViSa'!J133=5,1,IF('ATTRAKDIFF BA_Study_ViSa'!J133=6,2,3))))))</f>
        <v>0</v>
      </c>
      <c r="H134">
        <f>IF('ATTRAKDIFF BA_Study_ViSa'!K133=1,-3,IF('ATTRAKDIFF BA_Study_ViSa'!K133=2,-2,IF('ATTRAKDIFF BA_Study_ViSa'!K133=3,-1,IF('ATTRAKDIFF BA_Study_ViSa'!K133=4,0,IF('ATTRAKDIFF BA_Study_ViSa'!K133=5,1,IF('ATTRAKDIFF BA_Study_ViSa'!K133=6,2,3))))))</f>
        <v>3</v>
      </c>
      <c r="I134">
        <f>IF('ATTRAKDIFF BA_Study_ViSa'!L133=1,-3,IF('ATTRAKDIFF BA_Study_ViSa'!L133=2,-2,IF('ATTRAKDIFF BA_Study_ViSa'!L133=3,-1,IF('ATTRAKDIFF BA_Study_ViSa'!L133=4,0,IF('ATTRAKDIFF BA_Study_ViSa'!L133=5,1,IF('ATTRAKDIFF BA_Study_ViSa'!L133=6,2,3))))))</f>
        <v>-2</v>
      </c>
      <c r="J134">
        <f>IF('ATTRAKDIFF BA_Study_ViSa'!M133=1,3,IF('ATTRAKDIFF BA_Study_ViSa'!M133=2,2,IF('ATTRAKDIFF BA_Study_ViSa'!M133=3,1,IF('ATTRAKDIFF BA_Study_ViSa'!M133=4,0,IF('ATTRAKDIFF BA_Study_ViSa'!M133=5,-1,IF('ATTRAKDIFF BA_Study_ViSa'!M133=6,-2,-3))))))</f>
        <v>-2</v>
      </c>
      <c r="K134">
        <f>IF('ATTRAKDIFF BA_Study_ViSa'!N133=1,-3,IF('ATTRAKDIFF BA_Study_ViSa'!N133=2,-2,IF('ATTRAKDIFF BA_Study_ViSa'!N133=3,-1,IF('ATTRAKDIFF BA_Study_ViSa'!N133=4,0,IF('ATTRAKDIFF BA_Study_ViSa'!N133=5,1,IF('ATTRAKDIFF BA_Study_ViSa'!N133=6,2,3))))))</f>
        <v>-1</v>
      </c>
      <c r="M134">
        <f>SUM(Umwandlung!B134:K134)/10</f>
        <v>-0.3</v>
      </c>
      <c r="N134">
        <f t="shared" si="16"/>
        <v>0.5</v>
      </c>
      <c r="O134">
        <f t="shared" si="17"/>
        <v>0.33333333333333331</v>
      </c>
      <c r="P134">
        <f t="shared" si="18"/>
        <v>-2</v>
      </c>
      <c r="Q134">
        <f t="shared" si="19"/>
        <v>-0.3888888888888889</v>
      </c>
    </row>
    <row r="135" spans="2:17" x14ac:dyDescent="0.25">
      <c r="B135">
        <f>IF('ATTRAKDIFF BA_Study_ViSa'!E134=1,3,IF('ATTRAKDIFF BA_Study_ViSa'!E134=2,2,IF('ATTRAKDIFF BA_Study_ViSa'!E134=3,1,IF('ATTRAKDIFF BA_Study_ViSa'!E134=4,0,IF('ATTRAKDIFF BA_Study_ViSa'!E134=5,-1,IF('ATTRAKDIFF BA_Study_ViSa'!E134=6,-2,-3))))))</f>
        <v>-2</v>
      </c>
      <c r="C135">
        <f>IF('ATTRAKDIFF BA_Study_ViSa'!F134=1,-3,IF('ATTRAKDIFF BA_Study_ViSa'!F134=2,-2,IF('ATTRAKDIFF BA_Study_ViSa'!F134=3,-1,IF('ATTRAKDIFF BA_Study_ViSa'!F134=4,0,IF('ATTRAKDIFF BA_Study_ViSa'!F134=5,1,IF('ATTRAKDIFF BA_Study_ViSa'!F134=6,2,3))))))</f>
        <v>-2</v>
      </c>
      <c r="D135">
        <f>IF('ATTRAKDIFF BA_Study_ViSa'!G134=1,3,IF('ATTRAKDIFF BA_Study_ViSa'!G134=2,2,IF('ATTRAKDIFF BA_Study_ViSa'!G134=3,1,IF('ATTRAKDIFF BA_Study_ViSa'!G134=4,0,IF('ATTRAKDIFF BA_Study_ViSa'!G134=5,-1,IF('ATTRAKDIFF BA_Study_ViSa'!G134=6,-2,-3))))))</f>
        <v>2</v>
      </c>
      <c r="E135">
        <f>IF('ATTRAKDIFF BA_Study_ViSa'!H134=1,3,IF('ATTRAKDIFF BA_Study_ViSa'!H134=2,2,IF('ATTRAKDIFF BA_Study_ViSa'!H134=3,1,IF('ATTRAKDIFF BA_Study_ViSa'!H134=4,0,IF('ATTRAKDIFF BA_Study_ViSa'!H134=5,-1,IF('ATTRAKDIFF BA_Study_ViSa'!H134=6,-2,-3))))))</f>
        <v>-2</v>
      </c>
      <c r="F135">
        <f>IF('ATTRAKDIFF BA_Study_ViSa'!I134=1,3,IF('ATTRAKDIFF BA_Study_ViSa'!I134=2,2,IF('ATTRAKDIFF BA_Study_ViSa'!I134=3,1,IF('ATTRAKDIFF BA_Study_ViSa'!I134=4,0,IF('ATTRAKDIFF BA_Study_ViSa'!I134=5,-1,IF('ATTRAKDIFF BA_Study_ViSa'!I134=6,-2,-3))))))</f>
        <v>-3</v>
      </c>
      <c r="G135">
        <f>IF('ATTRAKDIFF BA_Study_ViSa'!J134=1,-3,IF('ATTRAKDIFF BA_Study_ViSa'!J134=2,-2,IF('ATTRAKDIFF BA_Study_ViSa'!J134=3,-1,IF('ATTRAKDIFF BA_Study_ViSa'!J134=4,0,IF('ATTRAKDIFF BA_Study_ViSa'!J134=5,1,IF('ATTRAKDIFF BA_Study_ViSa'!J134=6,2,3))))))</f>
        <v>1</v>
      </c>
      <c r="H135">
        <f>IF('ATTRAKDIFF BA_Study_ViSa'!K134=1,-3,IF('ATTRAKDIFF BA_Study_ViSa'!K134=2,-2,IF('ATTRAKDIFF BA_Study_ViSa'!K134=3,-1,IF('ATTRAKDIFF BA_Study_ViSa'!K134=4,0,IF('ATTRAKDIFF BA_Study_ViSa'!K134=5,1,IF('ATTRAKDIFF BA_Study_ViSa'!K134=6,2,3))))))</f>
        <v>3</v>
      </c>
      <c r="I135">
        <f>IF('ATTRAKDIFF BA_Study_ViSa'!L134=1,-3,IF('ATTRAKDIFF BA_Study_ViSa'!L134=2,-2,IF('ATTRAKDIFF BA_Study_ViSa'!L134=3,-1,IF('ATTRAKDIFF BA_Study_ViSa'!L134=4,0,IF('ATTRAKDIFF BA_Study_ViSa'!L134=5,1,IF('ATTRAKDIFF BA_Study_ViSa'!L134=6,2,3))))))</f>
        <v>-2</v>
      </c>
      <c r="J135">
        <f>IF('ATTRAKDIFF BA_Study_ViSa'!M134=1,3,IF('ATTRAKDIFF BA_Study_ViSa'!M134=2,2,IF('ATTRAKDIFF BA_Study_ViSa'!M134=3,1,IF('ATTRAKDIFF BA_Study_ViSa'!M134=4,0,IF('ATTRAKDIFF BA_Study_ViSa'!M134=5,-1,IF('ATTRAKDIFF BA_Study_ViSa'!M134=6,-2,-3))))))</f>
        <v>-2</v>
      </c>
      <c r="K135">
        <f>IF('ATTRAKDIFF BA_Study_ViSa'!N134=1,-3,IF('ATTRAKDIFF BA_Study_ViSa'!N134=2,-2,IF('ATTRAKDIFF BA_Study_ViSa'!N134=3,-1,IF('ATTRAKDIFF BA_Study_ViSa'!N134=4,0,IF('ATTRAKDIFF BA_Study_ViSa'!N134=5,1,IF('ATTRAKDIFF BA_Study_ViSa'!N134=6,2,3))))))</f>
        <v>-2</v>
      </c>
      <c r="M135">
        <f>SUM(Umwandlung!B135:K135)/10</f>
        <v>-0.9</v>
      </c>
      <c r="N135">
        <f t="shared" si="16"/>
        <v>-1.25</v>
      </c>
      <c r="O135">
        <f t="shared" si="17"/>
        <v>0.66666666666666663</v>
      </c>
      <c r="P135">
        <f t="shared" si="18"/>
        <v>-2</v>
      </c>
      <c r="Q135">
        <f t="shared" si="19"/>
        <v>-0.86111111111111116</v>
      </c>
    </row>
    <row r="136" spans="2:17" x14ac:dyDescent="0.25">
      <c r="B136">
        <f>IF('ATTRAKDIFF BA_Study_ViSa'!E135=1,3,IF('ATTRAKDIFF BA_Study_ViSa'!E135=2,2,IF('ATTRAKDIFF BA_Study_ViSa'!E135=3,1,IF('ATTRAKDIFF BA_Study_ViSa'!E135=4,0,IF('ATTRAKDIFF BA_Study_ViSa'!E135=5,-1,IF('ATTRAKDIFF BA_Study_ViSa'!E135=6,-2,-3))))))</f>
        <v>3</v>
      </c>
      <c r="C136">
        <f>IF('ATTRAKDIFF BA_Study_ViSa'!F135=1,-3,IF('ATTRAKDIFF BA_Study_ViSa'!F135=2,-2,IF('ATTRAKDIFF BA_Study_ViSa'!F135=3,-1,IF('ATTRAKDIFF BA_Study_ViSa'!F135=4,0,IF('ATTRAKDIFF BA_Study_ViSa'!F135=5,1,IF('ATTRAKDIFF BA_Study_ViSa'!F135=6,2,3))))))</f>
        <v>3</v>
      </c>
      <c r="D136">
        <f>IF('ATTRAKDIFF BA_Study_ViSa'!G135=1,3,IF('ATTRAKDIFF BA_Study_ViSa'!G135=2,2,IF('ATTRAKDIFF BA_Study_ViSa'!G135=3,1,IF('ATTRAKDIFF BA_Study_ViSa'!G135=4,0,IF('ATTRAKDIFF BA_Study_ViSa'!G135=5,-1,IF('ATTRAKDIFF BA_Study_ViSa'!G135=6,-2,-3))))))</f>
        <v>3</v>
      </c>
      <c r="E136">
        <f>IF('ATTRAKDIFF BA_Study_ViSa'!H135=1,3,IF('ATTRAKDIFF BA_Study_ViSa'!H135=2,2,IF('ATTRAKDIFF BA_Study_ViSa'!H135=3,1,IF('ATTRAKDIFF BA_Study_ViSa'!H135=4,0,IF('ATTRAKDIFF BA_Study_ViSa'!H135=5,-1,IF('ATTRAKDIFF BA_Study_ViSa'!H135=6,-2,-3))))))</f>
        <v>3</v>
      </c>
      <c r="F136">
        <f>IF('ATTRAKDIFF BA_Study_ViSa'!I135=1,3,IF('ATTRAKDIFF BA_Study_ViSa'!I135=2,2,IF('ATTRAKDIFF BA_Study_ViSa'!I135=3,1,IF('ATTRAKDIFF BA_Study_ViSa'!I135=4,0,IF('ATTRAKDIFF BA_Study_ViSa'!I135=5,-1,IF('ATTRAKDIFF BA_Study_ViSa'!I135=6,-2,-3))))))</f>
        <v>2</v>
      </c>
      <c r="G136">
        <f>IF('ATTRAKDIFF BA_Study_ViSa'!J135=1,-3,IF('ATTRAKDIFF BA_Study_ViSa'!J135=2,-2,IF('ATTRAKDIFF BA_Study_ViSa'!J135=3,-1,IF('ATTRAKDIFF BA_Study_ViSa'!J135=4,0,IF('ATTRAKDIFF BA_Study_ViSa'!J135=5,1,IF('ATTRAKDIFF BA_Study_ViSa'!J135=6,2,3))))))</f>
        <v>3</v>
      </c>
      <c r="H136">
        <f>IF('ATTRAKDIFF BA_Study_ViSa'!K135=1,-3,IF('ATTRAKDIFF BA_Study_ViSa'!K135=2,-2,IF('ATTRAKDIFF BA_Study_ViSa'!K135=3,-1,IF('ATTRAKDIFF BA_Study_ViSa'!K135=4,0,IF('ATTRAKDIFF BA_Study_ViSa'!K135=5,1,IF('ATTRAKDIFF BA_Study_ViSa'!K135=6,2,3))))))</f>
        <v>2</v>
      </c>
      <c r="I136">
        <f>IF('ATTRAKDIFF BA_Study_ViSa'!L135=1,-3,IF('ATTRAKDIFF BA_Study_ViSa'!L135=2,-2,IF('ATTRAKDIFF BA_Study_ViSa'!L135=3,-1,IF('ATTRAKDIFF BA_Study_ViSa'!L135=4,0,IF('ATTRAKDIFF BA_Study_ViSa'!L135=5,1,IF('ATTRAKDIFF BA_Study_ViSa'!L135=6,2,3))))))</f>
        <v>2</v>
      </c>
      <c r="J136">
        <f>IF('ATTRAKDIFF BA_Study_ViSa'!M135=1,3,IF('ATTRAKDIFF BA_Study_ViSa'!M135=2,2,IF('ATTRAKDIFF BA_Study_ViSa'!M135=3,1,IF('ATTRAKDIFF BA_Study_ViSa'!M135=4,0,IF('ATTRAKDIFF BA_Study_ViSa'!M135=5,-1,IF('ATTRAKDIFF BA_Study_ViSa'!M135=6,-2,-3))))))</f>
        <v>3</v>
      </c>
      <c r="K136">
        <f>IF('ATTRAKDIFF BA_Study_ViSa'!N135=1,-3,IF('ATTRAKDIFF BA_Study_ViSa'!N135=2,-2,IF('ATTRAKDIFF BA_Study_ViSa'!N135=3,-1,IF('ATTRAKDIFF BA_Study_ViSa'!N135=4,0,IF('ATTRAKDIFF BA_Study_ViSa'!N135=5,1,IF('ATTRAKDIFF BA_Study_ViSa'!N135=6,2,3))))))</f>
        <v>3</v>
      </c>
      <c r="M136">
        <f>SUM(Umwandlung!B136:K136)/10</f>
        <v>2.7</v>
      </c>
      <c r="N136">
        <f t="shared" si="16"/>
        <v>2.75</v>
      </c>
      <c r="O136">
        <f t="shared" si="17"/>
        <v>2.3333333333333335</v>
      </c>
      <c r="P136">
        <f t="shared" si="18"/>
        <v>3</v>
      </c>
      <c r="Q136">
        <f t="shared" si="19"/>
        <v>2.6944444444444446</v>
      </c>
    </row>
    <row r="137" spans="2:17" x14ac:dyDescent="0.25">
      <c r="B137">
        <f>IF('ATTRAKDIFF BA_Study_ViSa'!E136=1,3,IF('ATTRAKDIFF BA_Study_ViSa'!E136=2,2,IF('ATTRAKDIFF BA_Study_ViSa'!E136=3,1,IF('ATTRAKDIFF BA_Study_ViSa'!E136=4,0,IF('ATTRAKDIFF BA_Study_ViSa'!E136=5,-1,IF('ATTRAKDIFF BA_Study_ViSa'!E136=6,-2,-3))))))</f>
        <v>3</v>
      </c>
      <c r="C137">
        <f>IF('ATTRAKDIFF BA_Study_ViSa'!F136=1,-3,IF('ATTRAKDIFF BA_Study_ViSa'!F136=2,-2,IF('ATTRAKDIFF BA_Study_ViSa'!F136=3,-1,IF('ATTRAKDIFF BA_Study_ViSa'!F136=4,0,IF('ATTRAKDIFF BA_Study_ViSa'!F136=5,1,IF('ATTRAKDIFF BA_Study_ViSa'!F136=6,2,3))))))</f>
        <v>3</v>
      </c>
      <c r="D137">
        <f>IF('ATTRAKDIFF BA_Study_ViSa'!G136=1,3,IF('ATTRAKDIFF BA_Study_ViSa'!G136=2,2,IF('ATTRAKDIFF BA_Study_ViSa'!G136=3,1,IF('ATTRAKDIFF BA_Study_ViSa'!G136=4,0,IF('ATTRAKDIFF BA_Study_ViSa'!G136=5,-1,IF('ATTRAKDIFF BA_Study_ViSa'!G136=6,-2,-3))))))</f>
        <v>3</v>
      </c>
      <c r="E137">
        <f>IF('ATTRAKDIFF BA_Study_ViSa'!H136=1,3,IF('ATTRAKDIFF BA_Study_ViSa'!H136=2,2,IF('ATTRAKDIFF BA_Study_ViSa'!H136=3,1,IF('ATTRAKDIFF BA_Study_ViSa'!H136=4,0,IF('ATTRAKDIFF BA_Study_ViSa'!H136=5,-1,IF('ATTRAKDIFF BA_Study_ViSa'!H136=6,-2,-3))))))</f>
        <v>3</v>
      </c>
      <c r="F137">
        <f>IF('ATTRAKDIFF BA_Study_ViSa'!I136=1,3,IF('ATTRAKDIFF BA_Study_ViSa'!I136=2,2,IF('ATTRAKDIFF BA_Study_ViSa'!I136=3,1,IF('ATTRAKDIFF BA_Study_ViSa'!I136=4,0,IF('ATTRAKDIFF BA_Study_ViSa'!I136=5,-1,IF('ATTRAKDIFF BA_Study_ViSa'!I136=6,-2,-3))))))</f>
        <v>3</v>
      </c>
      <c r="G137">
        <f>IF('ATTRAKDIFF BA_Study_ViSa'!J136=1,-3,IF('ATTRAKDIFF BA_Study_ViSa'!J136=2,-2,IF('ATTRAKDIFF BA_Study_ViSa'!J136=3,-1,IF('ATTRAKDIFF BA_Study_ViSa'!J136=4,0,IF('ATTRAKDIFF BA_Study_ViSa'!J136=5,1,IF('ATTRAKDIFF BA_Study_ViSa'!J136=6,2,3))))))</f>
        <v>3</v>
      </c>
      <c r="H137">
        <f>IF('ATTRAKDIFF BA_Study_ViSa'!K136=1,-3,IF('ATTRAKDIFF BA_Study_ViSa'!K136=2,-2,IF('ATTRAKDIFF BA_Study_ViSa'!K136=3,-1,IF('ATTRAKDIFF BA_Study_ViSa'!K136=4,0,IF('ATTRAKDIFF BA_Study_ViSa'!K136=5,1,IF('ATTRAKDIFF BA_Study_ViSa'!K136=6,2,3))))))</f>
        <v>2</v>
      </c>
      <c r="I137">
        <f>IF('ATTRAKDIFF BA_Study_ViSa'!L136=1,-3,IF('ATTRAKDIFF BA_Study_ViSa'!L136=2,-2,IF('ATTRAKDIFF BA_Study_ViSa'!L136=3,-1,IF('ATTRAKDIFF BA_Study_ViSa'!L136=4,0,IF('ATTRAKDIFF BA_Study_ViSa'!L136=5,1,IF('ATTRAKDIFF BA_Study_ViSa'!L136=6,2,3))))))</f>
        <v>3</v>
      </c>
      <c r="J137">
        <f>IF('ATTRAKDIFF BA_Study_ViSa'!M136=1,3,IF('ATTRAKDIFF BA_Study_ViSa'!M136=2,2,IF('ATTRAKDIFF BA_Study_ViSa'!M136=3,1,IF('ATTRAKDIFF BA_Study_ViSa'!M136=4,0,IF('ATTRAKDIFF BA_Study_ViSa'!M136=5,-1,IF('ATTRAKDIFF BA_Study_ViSa'!M136=6,-2,-3))))))</f>
        <v>3</v>
      </c>
      <c r="K137">
        <f>IF('ATTRAKDIFF BA_Study_ViSa'!N136=1,-3,IF('ATTRAKDIFF BA_Study_ViSa'!N136=2,-2,IF('ATTRAKDIFF BA_Study_ViSa'!N136=3,-1,IF('ATTRAKDIFF BA_Study_ViSa'!N136=4,0,IF('ATTRAKDIFF BA_Study_ViSa'!N136=5,1,IF('ATTRAKDIFF BA_Study_ViSa'!N136=6,2,3))))))</f>
        <v>3</v>
      </c>
      <c r="M137">
        <f>SUM(Umwandlung!B137:K137)/10</f>
        <v>2.9</v>
      </c>
      <c r="N137">
        <f t="shared" si="16"/>
        <v>3</v>
      </c>
      <c r="O137">
        <f t="shared" si="17"/>
        <v>2.6666666666666665</v>
      </c>
      <c r="P137">
        <f t="shared" si="18"/>
        <v>3</v>
      </c>
      <c r="Q137">
        <f t="shared" si="19"/>
        <v>2.8888888888888888</v>
      </c>
    </row>
    <row r="138" spans="2:17" x14ac:dyDescent="0.25">
      <c r="B138">
        <f>IF('ATTRAKDIFF BA_Study_ViSa'!E137=1,3,IF('ATTRAKDIFF BA_Study_ViSa'!E137=2,2,IF('ATTRAKDIFF BA_Study_ViSa'!E137=3,1,IF('ATTRAKDIFF BA_Study_ViSa'!E137=4,0,IF('ATTRAKDIFF BA_Study_ViSa'!E137=5,-1,IF('ATTRAKDIFF BA_Study_ViSa'!E137=6,-2,-3))))))</f>
        <v>-1</v>
      </c>
      <c r="C138">
        <f>IF('ATTRAKDIFF BA_Study_ViSa'!F137=1,-3,IF('ATTRAKDIFF BA_Study_ViSa'!F137=2,-2,IF('ATTRAKDIFF BA_Study_ViSa'!F137=3,-1,IF('ATTRAKDIFF BA_Study_ViSa'!F137=4,0,IF('ATTRAKDIFF BA_Study_ViSa'!F137=5,1,IF('ATTRAKDIFF BA_Study_ViSa'!F137=6,2,3))))))</f>
        <v>-1</v>
      </c>
      <c r="D138">
        <f>IF('ATTRAKDIFF BA_Study_ViSa'!G137=1,3,IF('ATTRAKDIFF BA_Study_ViSa'!G137=2,2,IF('ATTRAKDIFF BA_Study_ViSa'!G137=3,1,IF('ATTRAKDIFF BA_Study_ViSa'!G137=4,0,IF('ATTRAKDIFF BA_Study_ViSa'!G137=5,-1,IF('ATTRAKDIFF BA_Study_ViSa'!G137=6,-2,-3))))))</f>
        <v>-2</v>
      </c>
      <c r="E138">
        <f>IF('ATTRAKDIFF BA_Study_ViSa'!H137=1,3,IF('ATTRAKDIFF BA_Study_ViSa'!H137=2,2,IF('ATTRAKDIFF BA_Study_ViSa'!H137=3,1,IF('ATTRAKDIFF BA_Study_ViSa'!H137=4,0,IF('ATTRAKDIFF BA_Study_ViSa'!H137=5,-1,IF('ATTRAKDIFF BA_Study_ViSa'!H137=6,-2,-3))))))</f>
        <v>-1</v>
      </c>
      <c r="F138">
        <f>IF('ATTRAKDIFF BA_Study_ViSa'!I137=1,3,IF('ATTRAKDIFF BA_Study_ViSa'!I137=2,2,IF('ATTRAKDIFF BA_Study_ViSa'!I137=3,1,IF('ATTRAKDIFF BA_Study_ViSa'!I137=4,0,IF('ATTRAKDIFF BA_Study_ViSa'!I137=5,-1,IF('ATTRAKDIFF BA_Study_ViSa'!I137=6,-2,-3))))))</f>
        <v>-3</v>
      </c>
      <c r="G138">
        <f>IF('ATTRAKDIFF BA_Study_ViSa'!J137=1,-3,IF('ATTRAKDIFF BA_Study_ViSa'!J137=2,-2,IF('ATTRAKDIFF BA_Study_ViSa'!J137=3,-1,IF('ATTRAKDIFF BA_Study_ViSa'!J137=4,0,IF('ATTRAKDIFF BA_Study_ViSa'!J137=5,1,IF('ATTRAKDIFF BA_Study_ViSa'!J137=6,2,3))))))</f>
        <v>-2</v>
      </c>
      <c r="H138">
        <f>IF('ATTRAKDIFF BA_Study_ViSa'!K137=1,-3,IF('ATTRAKDIFF BA_Study_ViSa'!K137=2,-2,IF('ATTRAKDIFF BA_Study_ViSa'!K137=3,-1,IF('ATTRAKDIFF BA_Study_ViSa'!K137=4,0,IF('ATTRAKDIFF BA_Study_ViSa'!K137=5,1,IF('ATTRAKDIFF BA_Study_ViSa'!K137=6,2,3))))))</f>
        <v>1</v>
      </c>
      <c r="I138">
        <f>IF('ATTRAKDIFF BA_Study_ViSa'!L137=1,-3,IF('ATTRAKDIFF BA_Study_ViSa'!L137=2,-2,IF('ATTRAKDIFF BA_Study_ViSa'!L137=3,-1,IF('ATTRAKDIFF BA_Study_ViSa'!L137=4,0,IF('ATTRAKDIFF BA_Study_ViSa'!L137=5,1,IF('ATTRAKDIFF BA_Study_ViSa'!L137=6,2,3))))))</f>
        <v>-2</v>
      </c>
      <c r="J138">
        <f>IF('ATTRAKDIFF BA_Study_ViSa'!M137=1,3,IF('ATTRAKDIFF BA_Study_ViSa'!M137=2,2,IF('ATTRAKDIFF BA_Study_ViSa'!M137=3,1,IF('ATTRAKDIFF BA_Study_ViSa'!M137=4,0,IF('ATTRAKDIFF BA_Study_ViSa'!M137=5,-1,IF('ATTRAKDIFF BA_Study_ViSa'!M137=6,-2,-3))))))</f>
        <v>-2</v>
      </c>
      <c r="K138">
        <f>IF('ATTRAKDIFF BA_Study_ViSa'!N137=1,-3,IF('ATTRAKDIFF BA_Study_ViSa'!N137=2,-2,IF('ATTRAKDIFF BA_Study_ViSa'!N137=3,-1,IF('ATTRAKDIFF BA_Study_ViSa'!N137=4,0,IF('ATTRAKDIFF BA_Study_ViSa'!N137=5,1,IF('ATTRAKDIFF BA_Study_ViSa'!N137=6,2,3))))))</f>
        <v>-1</v>
      </c>
      <c r="M138">
        <f>SUM(Umwandlung!B138:K138)/10</f>
        <v>-1.4</v>
      </c>
      <c r="N138">
        <f t="shared" si="16"/>
        <v>-1.75</v>
      </c>
      <c r="O138">
        <f t="shared" si="17"/>
        <v>-1</v>
      </c>
      <c r="P138">
        <f t="shared" si="18"/>
        <v>-1.3333333333333333</v>
      </c>
      <c r="Q138">
        <f t="shared" si="19"/>
        <v>-1.3611111111111109</v>
      </c>
    </row>
    <row r="139" spans="2:17" x14ac:dyDescent="0.25">
      <c r="B139">
        <f>IF('ATTRAKDIFF BA_Study_ViSa'!E138=1,3,IF('ATTRAKDIFF BA_Study_ViSa'!E138=2,2,IF('ATTRAKDIFF BA_Study_ViSa'!E138=3,1,IF('ATTRAKDIFF BA_Study_ViSa'!E138=4,0,IF('ATTRAKDIFF BA_Study_ViSa'!E138=5,-1,IF('ATTRAKDIFF BA_Study_ViSa'!E138=6,-2,-3))))))</f>
        <v>-3</v>
      </c>
      <c r="C139">
        <f>IF('ATTRAKDIFF BA_Study_ViSa'!F138=1,-3,IF('ATTRAKDIFF BA_Study_ViSa'!F138=2,-2,IF('ATTRAKDIFF BA_Study_ViSa'!F138=3,-1,IF('ATTRAKDIFF BA_Study_ViSa'!F138=4,0,IF('ATTRAKDIFF BA_Study_ViSa'!F138=5,1,IF('ATTRAKDIFF BA_Study_ViSa'!F138=6,2,3))))))</f>
        <v>-3</v>
      </c>
      <c r="D139">
        <f>IF('ATTRAKDIFF BA_Study_ViSa'!G138=1,3,IF('ATTRAKDIFF BA_Study_ViSa'!G138=2,2,IF('ATTRAKDIFF BA_Study_ViSa'!G138=3,1,IF('ATTRAKDIFF BA_Study_ViSa'!G138=4,0,IF('ATTRAKDIFF BA_Study_ViSa'!G138=5,-1,IF('ATTRAKDIFF BA_Study_ViSa'!G138=6,-2,-3))))))</f>
        <v>-3</v>
      </c>
      <c r="E139">
        <f>IF('ATTRAKDIFF BA_Study_ViSa'!H138=1,3,IF('ATTRAKDIFF BA_Study_ViSa'!H138=2,2,IF('ATTRAKDIFF BA_Study_ViSa'!H138=3,1,IF('ATTRAKDIFF BA_Study_ViSa'!H138=4,0,IF('ATTRAKDIFF BA_Study_ViSa'!H138=5,-1,IF('ATTRAKDIFF BA_Study_ViSa'!H138=6,-2,-3))))))</f>
        <v>-3</v>
      </c>
      <c r="F139">
        <f>IF('ATTRAKDIFF BA_Study_ViSa'!I138=1,3,IF('ATTRAKDIFF BA_Study_ViSa'!I138=2,2,IF('ATTRAKDIFF BA_Study_ViSa'!I138=3,1,IF('ATTRAKDIFF BA_Study_ViSa'!I138=4,0,IF('ATTRAKDIFF BA_Study_ViSa'!I138=5,-1,IF('ATTRAKDIFF BA_Study_ViSa'!I138=6,-2,-3))))))</f>
        <v>-3</v>
      </c>
      <c r="G139">
        <f>IF('ATTRAKDIFF BA_Study_ViSa'!J138=1,-3,IF('ATTRAKDIFF BA_Study_ViSa'!J138=2,-2,IF('ATTRAKDIFF BA_Study_ViSa'!J138=3,-1,IF('ATTRAKDIFF BA_Study_ViSa'!J138=4,0,IF('ATTRAKDIFF BA_Study_ViSa'!J138=5,1,IF('ATTRAKDIFF BA_Study_ViSa'!J138=6,2,3))))))</f>
        <v>-2</v>
      </c>
      <c r="H139">
        <f>IF('ATTRAKDIFF BA_Study_ViSa'!K138=1,-3,IF('ATTRAKDIFF BA_Study_ViSa'!K138=2,-2,IF('ATTRAKDIFF BA_Study_ViSa'!K138=3,-1,IF('ATTRAKDIFF BA_Study_ViSa'!K138=4,0,IF('ATTRAKDIFF BA_Study_ViSa'!K138=5,1,IF('ATTRAKDIFF BA_Study_ViSa'!K138=6,2,3))))))</f>
        <v>1</v>
      </c>
      <c r="I139">
        <f>IF('ATTRAKDIFF BA_Study_ViSa'!L138=1,-3,IF('ATTRAKDIFF BA_Study_ViSa'!L138=2,-2,IF('ATTRAKDIFF BA_Study_ViSa'!L138=3,-1,IF('ATTRAKDIFF BA_Study_ViSa'!L138=4,0,IF('ATTRAKDIFF BA_Study_ViSa'!L138=5,1,IF('ATTRAKDIFF BA_Study_ViSa'!L138=6,2,3))))))</f>
        <v>-3</v>
      </c>
      <c r="J139">
        <f>IF('ATTRAKDIFF BA_Study_ViSa'!M138=1,3,IF('ATTRAKDIFF BA_Study_ViSa'!M138=2,2,IF('ATTRAKDIFF BA_Study_ViSa'!M138=3,1,IF('ATTRAKDIFF BA_Study_ViSa'!M138=4,0,IF('ATTRAKDIFF BA_Study_ViSa'!M138=5,-1,IF('ATTRAKDIFF BA_Study_ViSa'!M138=6,-2,-3))))))</f>
        <v>-3</v>
      </c>
      <c r="K139">
        <f>IF('ATTRAKDIFF BA_Study_ViSa'!N138=1,-3,IF('ATTRAKDIFF BA_Study_ViSa'!N138=2,-2,IF('ATTRAKDIFF BA_Study_ViSa'!N138=3,-1,IF('ATTRAKDIFF BA_Study_ViSa'!N138=4,0,IF('ATTRAKDIFF BA_Study_ViSa'!N138=5,1,IF('ATTRAKDIFF BA_Study_ViSa'!N138=6,2,3))))))</f>
        <v>-3</v>
      </c>
      <c r="M139">
        <f>SUM(Umwandlung!B139:K139)/10</f>
        <v>-2.5</v>
      </c>
      <c r="N139">
        <f t="shared" si="16"/>
        <v>-3</v>
      </c>
      <c r="O139">
        <f t="shared" si="17"/>
        <v>-1.3333333333333333</v>
      </c>
      <c r="P139">
        <f t="shared" si="18"/>
        <v>-3</v>
      </c>
      <c r="Q139">
        <f t="shared" si="19"/>
        <v>-2.4444444444444442</v>
      </c>
    </row>
    <row r="140" spans="2:17" x14ac:dyDescent="0.25">
      <c r="B140">
        <f>IF('ATTRAKDIFF BA_Study_ViSa'!E139=1,3,IF('ATTRAKDIFF BA_Study_ViSa'!E139=2,2,IF('ATTRAKDIFF BA_Study_ViSa'!E139=3,1,IF('ATTRAKDIFF BA_Study_ViSa'!E139=4,0,IF('ATTRAKDIFF BA_Study_ViSa'!E139=5,-1,IF('ATTRAKDIFF BA_Study_ViSa'!E139=6,-2,-3))))))</f>
        <v>3</v>
      </c>
      <c r="C140">
        <f>IF('ATTRAKDIFF BA_Study_ViSa'!F139=1,-3,IF('ATTRAKDIFF BA_Study_ViSa'!F139=2,-2,IF('ATTRAKDIFF BA_Study_ViSa'!F139=3,-1,IF('ATTRAKDIFF BA_Study_ViSa'!F139=4,0,IF('ATTRAKDIFF BA_Study_ViSa'!F139=5,1,IF('ATTRAKDIFF BA_Study_ViSa'!F139=6,2,3))))))</f>
        <v>3</v>
      </c>
      <c r="D140">
        <f>IF('ATTRAKDIFF BA_Study_ViSa'!G139=1,3,IF('ATTRAKDIFF BA_Study_ViSa'!G139=2,2,IF('ATTRAKDIFF BA_Study_ViSa'!G139=3,1,IF('ATTRAKDIFF BA_Study_ViSa'!G139=4,0,IF('ATTRAKDIFF BA_Study_ViSa'!G139=5,-1,IF('ATTRAKDIFF BA_Study_ViSa'!G139=6,-2,-3))))))</f>
        <v>3</v>
      </c>
      <c r="E140">
        <f>IF('ATTRAKDIFF BA_Study_ViSa'!H139=1,3,IF('ATTRAKDIFF BA_Study_ViSa'!H139=2,2,IF('ATTRAKDIFF BA_Study_ViSa'!H139=3,1,IF('ATTRAKDIFF BA_Study_ViSa'!H139=4,0,IF('ATTRAKDIFF BA_Study_ViSa'!H139=5,-1,IF('ATTRAKDIFF BA_Study_ViSa'!H139=6,-2,-3))))))</f>
        <v>3</v>
      </c>
      <c r="F140">
        <f>IF('ATTRAKDIFF BA_Study_ViSa'!I139=1,3,IF('ATTRAKDIFF BA_Study_ViSa'!I139=2,2,IF('ATTRAKDIFF BA_Study_ViSa'!I139=3,1,IF('ATTRAKDIFF BA_Study_ViSa'!I139=4,0,IF('ATTRAKDIFF BA_Study_ViSa'!I139=5,-1,IF('ATTRAKDIFF BA_Study_ViSa'!I139=6,-2,-3))))))</f>
        <v>3</v>
      </c>
      <c r="G140">
        <f>IF('ATTRAKDIFF BA_Study_ViSa'!J139=1,-3,IF('ATTRAKDIFF BA_Study_ViSa'!J139=2,-2,IF('ATTRAKDIFF BA_Study_ViSa'!J139=3,-1,IF('ATTRAKDIFF BA_Study_ViSa'!J139=4,0,IF('ATTRAKDIFF BA_Study_ViSa'!J139=5,1,IF('ATTRAKDIFF BA_Study_ViSa'!J139=6,2,3))))))</f>
        <v>3</v>
      </c>
      <c r="H140">
        <f>IF('ATTRAKDIFF BA_Study_ViSa'!K139=1,-3,IF('ATTRAKDIFF BA_Study_ViSa'!K139=2,-2,IF('ATTRAKDIFF BA_Study_ViSa'!K139=3,-1,IF('ATTRAKDIFF BA_Study_ViSa'!K139=4,0,IF('ATTRAKDIFF BA_Study_ViSa'!K139=5,1,IF('ATTRAKDIFF BA_Study_ViSa'!K139=6,2,3))))))</f>
        <v>2</v>
      </c>
      <c r="I140">
        <f>IF('ATTRAKDIFF BA_Study_ViSa'!L139=1,-3,IF('ATTRAKDIFF BA_Study_ViSa'!L139=2,-2,IF('ATTRAKDIFF BA_Study_ViSa'!L139=3,-1,IF('ATTRAKDIFF BA_Study_ViSa'!L139=4,0,IF('ATTRAKDIFF BA_Study_ViSa'!L139=5,1,IF('ATTRAKDIFF BA_Study_ViSa'!L139=6,2,3))))))</f>
        <v>3</v>
      </c>
      <c r="J140">
        <f>IF('ATTRAKDIFF BA_Study_ViSa'!M139=1,3,IF('ATTRAKDIFF BA_Study_ViSa'!M139=2,2,IF('ATTRAKDIFF BA_Study_ViSa'!M139=3,1,IF('ATTRAKDIFF BA_Study_ViSa'!M139=4,0,IF('ATTRAKDIFF BA_Study_ViSa'!M139=5,-1,IF('ATTRAKDIFF BA_Study_ViSa'!M139=6,-2,-3))))))</f>
        <v>3</v>
      </c>
      <c r="K140">
        <f>IF('ATTRAKDIFF BA_Study_ViSa'!N139=1,-3,IF('ATTRAKDIFF BA_Study_ViSa'!N139=2,-2,IF('ATTRAKDIFF BA_Study_ViSa'!N139=3,-1,IF('ATTRAKDIFF BA_Study_ViSa'!N139=4,0,IF('ATTRAKDIFF BA_Study_ViSa'!N139=5,1,IF('ATTRAKDIFF BA_Study_ViSa'!N139=6,2,3))))))</f>
        <v>3</v>
      </c>
      <c r="M140">
        <f>SUM(Umwandlung!B140:K140)/10</f>
        <v>2.9</v>
      </c>
      <c r="N140">
        <f t="shared" si="16"/>
        <v>3</v>
      </c>
      <c r="O140">
        <f t="shared" si="17"/>
        <v>2.6666666666666665</v>
      </c>
      <c r="P140">
        <f t="shared" si="18"/>
        <v>3</v>
      </c>
      <c r="Q140">
        <f t="shared" si="19"/>
        <v>2.8888888888888888</v>
      </c>
    </row>
    <row r="141" spans="2:17" x14ac:dyDescent="0.25">
      <c r="B141">
        <f>IF('ATTRAKDIFF BA_Study_ViSa'!E140=1,3,IF('ATTRAKDIFF BA_Study_ViSa'!E140=2,2,IF('ATTRAKDIFF BA_Study_ViSa'!E140=3,1,IF('ATTRAKDIFF BA_Study_ViSa'!E140=4,0,IF('ATTRAKDIFF BA_Study_ViSa'!E140=5,-1,IF('ATTRAKDIFF BA_Study_ViSa'!E140=6,-2,-3))))))</f>
        <v>-3</v>
      </c>
      <c r="C141">
        <f>IF('ATTRAKDIFF BA_Study_ViSa'!F140=1,-3,IF('ATTRAKDIFF BA_Study_ViSa'!F140=2,-2,IF('ATTRAKDIFF BA_Study_ViSa'!F140=3,-1,IF('ATTRAKDIFF BA_Study_ViSa'!F140=4,0,IF('ATTRAKDIFF BA_Study_ViSa'!F140=5,1,IF('ATTRAKDIFF BA_Study_ViSa'!F140=6,2,3))))))</f>
        <v>3</v>
      </c>
      <c r="D141">
        <f>IF('ATTRAKDIFF BA_Study_ViSa'!G140=1,3,IF('ATTRAKDIFF BA_Study_ViSa'!G140=2,2,IF('ATTRAKDIFF BA_Study_ViSa'!G140=3,1,IF('ATTRAKDIFF BA_Study_ViSa'!G140=4,0,IF('ATTRAKDIFF BA_Study_ViSa'!G140=5,-1,IF('ATTRAKDIFF BA_Study_ViSa'!G140=6,-2,-3))))))</f>
        <v>2</v>
      </c>
      <c r="E141">
        <f>IF('ATTRAKDIFF BA_Study_ViSa'!H140=1,3,IF('ATTRAKDIFF BA_Study_ViSa'!H140=2,2,IF('ATTRAKDIFF BA_Study_ViSa'!H140=3,1,IF('ATTRAKDIFF BA_Study_ViSa'!H140=4,0,IF('ATTRAKDIFF BA_Study_ViSa'!H140=5,-1,IF('ATTRAKDIFF BA_Study_ViSa'!H140=6,-2,-3))))))</f>
        <v>3</v>
      </c>
      <c r="F141">
        <f>IF('ATTRAKDIFF BA_Study_ViSa'!I140=1,3,IF('ATTRAKDIFF BA_Study_ViSa'!I140=2,2,IF('ATTRAKDIFF BA_Study_ViSa'!I140=3,1,IF('ATTRAKDIFF BA_Study_ViSa'!I140=4,0,IF('ATTRAKDIFF BA_Study_ViSa'!I140=5,-1,IF('ATTRAKDIFF BA_Study_ViSa'!I140=6,-2,-3))))))</f>
        <v>3</v>
      </c>
      <c r="G141">
        <f>IF('ATTRAKDIFF BA_Study_ViSa'!J140=1,-3,IF('ATTRAKDIFF BA_Study_ViSa'!J140=2,-2,IF('ATTRAKDIFF BA_Study_ViSa'!J140=3,-1,IF('ATTRAKDIFF BA_Study_ViSa'!J140=4,0,IF('ATTRAKDIFF BA_Study_ViSa'!J140=5,1,IF('ATTRAKDIFF BA_Study_ViSa'!J140=6,2,3))))))</f>
        <v>3</v>
      </c>
      <c r="H141">
        <f>IF('ATTRAKDIFF BA_Study_ViSa'!K140=1,-3,IF('ATTRAKDIFF BA_Study_ViSa'!K140=2,-2,IF('ATTRAKDIFF BA_Study_ViSa'!K140=3,-1,IF('ATTRAKDIFF BA_Study_ViSa'!K140=4,0,IF('ATTRAKDIFF BA_Study_ViSa'!K140=5,1,IF('ATTRAKDIFF BA_Study_ViSa'!K140=6,2,3))))))</f>
        <v>2</v>
      </c>
      <c r="I141">
        <f>IF('ATTRAKDIFF BA_Study_ViSa'!L140=1,-3,IF('ATTRAKDIFF BA_Study_ViSa'!L140=2,-2,IF('ATTRAKDIFF BA_Study_ViSa'!L140=3,-1,IF('ATTRAKDIFF BA_Study_ViSa'!L140=4,0,IF('ATTRAKDIFF BA_Study_ViSa'!L140=5,1,IF('ATTRAKDIFF BA_Study_ViSa'!L140=6,2,3))))))</f>
        <v>3</v>
      </c>
      <c r="J141">
        <f>IF('ATTRAKDIFF BA_Study_ViSa'!M140=1,3,IF('ATTRAKDIFF BA_Study_ViSa'!M140=2,2,IF('ATTRAKDIFF BA_Study_ViSa'!M140=3,1,IF('ATTRAKDIFF BA_Study_ViSa'!M140=4,0,IF('ATTRAKDIFF BA_Study_ViSa'!M140=5,-1,IF('ATTRAKDIFF BA_Study_ViSa'!M140=6,-2,-3))))))</f>
        <v>3</v>
      </c>
      <c r="K141">
        <f>IF('ATTRAKDIFF BA_Study_ViSa'!N140=1,-3,IF('ATTRAKDIFF BA_Study_ViSa'!N140=2,-2,IF('ATTRAKDIFF BA_Study_ViSa'!N140=3,-1,IF('ATTRAKDIFF BA_Study_ViSa'!N140=4,0,IF('ATTRAKDIFF BA_Study_ViSa'!N140=5,1,IF('ATTRAKDIFF BA_Study_ViSa'!N140=6,2,3))))))</f>
        <v>2</v>
      </c>
      <c r="M141">
        <f>SUM(Umwandlung!B141:K141)/10</f>
        <v>2.1</v>
      </c>
      <c r="N141">
        <f t="shared" si="16"/>
        <v>1</v>
      </c>
      <c r="O141">
        <f t="shared" si="17"/>
        <v>2.6666666666666665</v>
      </c>
      <c r="P141">
        <f t="shared" si="18"/>
        <v>3</v>
      </c>
      <c r="Q141">
        <f t="shared" si="19"/>
        <v>2.2222222222222219</v>
      </c>
    </row>
    <row r="142" spans="2:17" x14ac:dyDescent="0.25">
      <c r="B142">
        <f>IF('ATTRAKDIFF BA_Study_ViSa'!E141=1,3,IF('ATTRAKDIFF BA_Study_ViSa'!E141=2,2,IF('ATTRAKDIFF BA_Study_ViSa'!E141=3,1,IF('ATTRAKDIFF BA_Study_ViSa'!E141=4,0,IF('ATTRAKDIFF BA_Study_ViSa'!E141=5,-1,IF('ATTRAKDIFF BA_Study_ViSa'!E141=6,-2,-3))))))</f>
        <v>-3</v>
      </c>
      <c r="C142">
        <f>IF('ATTRAKDIFF BA_Study_ViSa'!F141=1,-3,IF('ATTRAKDIFF BA_Study_ViSa'!F141=2,-2,IF('ATTRAKDIFF BA_Study_ViSa'!F141=3,-1,IF('ATTRAKDIFF BA_Study_ViSa'!F141=4,0,IF('ATTRAKDIFF BA_Study_ViSa'!F141=5,1,IF('ATTRAKDIFF BA_Study_ViSa'!F141=6,2,3))))))</f>
        <v>-3</v>
      </c>
      <c r="D142">
        <f>IF('ATTRAKDIFF BA_Study_ViSa'!G141=1,3,IF('ATTRAKDIFF BA_Study_ViSa'!G141=2,2,IF('ATTRAKDIFF BA_Study_ViSa'!G141=3,1,IF('ATTRAKDIFF BA_Study_ViSa'!G141=4,0,IF('ATTRAKDIFF BA_Study_ViSa'!G141=5,-1,IF('ATTRAKDIFF BA_Study_ViSa'!G141=6,-2,-3))))))</f>
        <v>-1</v>
      </c>
      <c r="E142">
        <f>IF('ATTRAKDIFF BA_Study_ViSa'!H141=1,3,IF('ATTRAKDIFF BA_Study_ViSa'!H141=2,2,IF('ATTRAKDIFF BA_Study_ViSa'!H141=3,1,IF('ATTRAKDIFF BA_Study_ViSa'!H141=4,0,IF('ATTRAKDIFF BA_Study_ViSa'!H141=5,-1,IF('ATTRAKDIFF BA_Study_ViSa'!H141=6,-2,-3))))))</f>
        <v>-3</v>
      </c>
      <c r="F142">
        <f>IF('ATTRAKDIFF BA_Study_ViSa'!I141=1,3,IF('ATTRAKDIFF BA_Study_ViSa'!I141=2,2,IF('ATTRAKDIFF BA_Study_ViSa'!I141=3,1,IF('ATTRAKDIFF BA_Study_ViSa'!I141=4,0,IF('ATTRAKDIFF BA_Study_ViSa'!I141=5,-1,IF('ATTRAKDIFF BA_Study_ViSa'!I141=6,-2,-3))))))</f>
        <v>-3</v>
      </c>
      <c r="G142">
        <f>IF('ATTRAKDIFF BA_Study_ViSa'!J141=1,-3,IF('ATTRAKDIFF BA_Study_ViSa'!J141=2,-2,IF('ATTRAKDIFF BA_Study_ViSa'!J141=3,-1,IF('ATTRAKDIFF BA_Study_ViSa'!J141=4,0,IF('ATTRAKDIFF BA_Study_ViSa'!J141=5,1,IF('ATTRAKDIFF BA_Study_ViSa'!J141=6,2,3))))))</f>
        <v>-3</v>
      </c>
      <c r="H142">
        <f>IF('ATTRAKDIFF BA_Study_ViSa'!K141=1,-3,IF('ATTRAKDIFF BA_Study_ViSa'!K141=2,-2,IF('ATTRAKDIFF BA_Study_ViSa'!K141=3,-1,IF('ATTRAKDIFF BA_Study_ViSa'!K141=4,0,IF('ATTRAKDIFF BA_Study_ViSa'!K141=5,1,IF('ATTRAKDIFF BA_Study_ViSa'!K141=6,2,3))))))</f>
        <v>1</v>
      </c>
      <c r="I142">
        <f>IF('ATTRAKDIFF BA_Study_ViSa'!L141=1,-3,IF('ATTRAKDIFF BA_Study_ViSa'!L141=2,-2,IF('ATTRAKDIFF BA_Study_ViSa'!L141=3,-1,IF('ATTRAKDIFF BA_Study_ViSa'!L141=4,0,IF('ATTRAKDIFF BA_Study_ViSa'!L141=5,1,IF('ATTRAKDIFF BA_Study_ViSa'!L141=6,2,3))))))</f>
        <v>0</v>
      </c>
      <c r="J142">
        <f>IF('ATTRAKDIFF BA_Study_ViSa'!M141=1,3,IF('ATTRAKDIFF BA_Study_ViSa'!M141=2,2,IF('ATTRAKDIFF BA_Study_ViSa'!M141=3,1,IF('ATTRAKDIFF BA_Study_ViSa'!M141=4,0,IF('ATTRAKDIFF BA_Study_ViSa'!M141=5,-1,IF('ATTRAKDIFF BA_Study_ViSa'!M141=6,-2,-3))))))</f>
        <v>-3</v>
      </c>
      <c r="K142">
        <f>IF('ATTRAKDIFF BA_Study_ViSa'!N141=1,-3,IF('ATTRAKDIFF BA_Study_ViSa'!N141=2,-2,IF('ATTRAKDIFF BA_Study_ViSa'!N141=3,-1,IF('ATTRAKDIFF BA_Study_ViSa'!N141=4,0,IF('ATTRAKDIFF BA_Study_ViSa'!N141=5,1,IF('ATTRAKDIFF BA_Study_ViSa'!N141=6,2,3))))))</f>
        <v>-3</v>
      </c>
      <c r="M142">
        <f>SUM(Umwandlung!B142:K142)/10</f>
        <v>-2.1</v>
      </c>
      <c r="N142">
        <f t="shared" si="16"/>
        <v>-2.5</v>
      </c>
      <c r="O142">
        <f t="shared" si="17"/>
        <v>-0.66666666666666663</v>
      </c>
      <c r="P142">
        <f t="shared" si="18"/>
        <v>-3</v>
      </c>
      <c r="Q142">
        <f t="shared" si="19"/>
        <v>-2.0555555555555554</v>
      </c>
    </row>
    <row r="143" spans="2:17" x14ac:dyDescent="0.25">
      <c r="B143">
        <f>IF('ATTRAKDIFF BA_Study_ViSa'!E142=1,3,IF('ATTRAKDIFF BA_Study_ViSa'!E142=2,2,IF('ATTRAKDIFF BA_Study_ViSa'!E142=3,1,IF('ATTRAKDIFF BA_Study_ViSa'!E142=4,0,IF('ATTRAKDIFF BA_Study_ViSa'!E142=5,-1,IF('ATTRAKDIFF BA_Study_ViSa'!E142=6,-2,-3))))))</f>
        <v>3</v>
      </c>
      <c r="C143">
        <f>IF('ATTRAKDIFF BA_Study_ViSa'!F142=1,-3,IF('ATTRAKDIFF BA_Study_ViSa'!F142=2,-2,IF('ATTRAKDIFF BA_Study_ViSa'!F142=3,-1,IF('ATTRAKDIFF BA_Study_ViSa'!F142=4,0,IF('ATTRAKDIFF BA_Study_ViSa'!F142=5,1,IF('ATTRAKDIFF BA_Study_ViSa'!F142=6,2,3))))))</f>
        <v>0</v>
      </c>
      <c r="D143">
        <f>IF('ATTRAKDIFF BA_Study_ViSa'!G142=1,3,IF('ATTRAKDIFF BA_Study_ViSa'!G142=2,2,IF('ATTRAKDIFF BA_Study_ViSa'!G142=3,1,IF('ATTRAKDIFF BA_Study_ViSa'!G142=4,0,IF('ATTRAKDIFF BA_Study_ViSa'!G142=5,-1,IF('ATTRAKDIFF BA_Study_ViSa'!G142=6,-2,-3))))))</f>
        <v>3</v>
      </c>
      <c r="E143">
        <f>IF('ATTRAKDIFF BA_Study_ViSa'!H142=1,3,IF('ATTRAKDIFF BA_Study_ViSa'!H142=2,2,IF('ATTRAKDIFF BA_Study_ViSa'!H142=3,1,IF('ATTRAKDIFF BA_Study_ViSa'!H142=4,0,IF('ATTRAKDIFF BA_Study_ViSa'!H142=5,-1,IF('ATTRAKDIFF BA_Study_ViSa'!H142=6,-2,-3))))))</f>
        <v>3</v>
      </c>
      <c r="F143">
        <f>IF('ATTRAKDIFF BA_Study_ViSa'!I142=1,3,IF('ATTRAKDIFF BA_Study_ViSa'!I142=2,2,IF('ATTRAKDIFF BA_Study_ViSa'!I142=3,1,IF('ATTRAKDIFF BA_Study_ViSa'!I142=4,0,IF('ATTRAKDIFF BA_Study_ViSa'!I142=5,-1,IF('ATTRAKDIFF BA_Study_ViSa'!I142=6,-2,-3))))))</f>
        <v>0</v>
      </c>
      <c r="G143">
        <f>IF('ATTRAKDIFF BA_Study_ViSa'!J142=1,-3,IF('ATTRAKDIFF BA_Study_ViSa'!J142=2,-2,IF('ATTRAKDIFF BA_Study_ViSa'!J142=3,-1,IF('ATTRAKDIFF BA_Study_ViSa'!J142=4,0,IF('ATTRAKDIFF BA_Study_ViSa'!J142=5,1,IF('ATTRAKDIFF BA_Study_ViSa'!J142=6,2,3))))))</f>
        <v>3</v>
      </c>
      <c r="H143">
        <f>IF('ATTRAKDIFF BA_Study_ViSa'!K142=1,-3,IF('ATTRAKDIFF BA_Study_ViSa'!K142=2,-2,IF('ATTRAKDIFF BA_Study_ViSa'!K142=3,-1,IF('ATTRAKDIFF BA_Study_ViSa'!K142=4,0,IF('ATTRAKDIFF BA_Study_ViSa'!K142=5,1,IF('ATTRAKDIFF BA_Study_ViSa'!K142=6,2,3))))))</f>
        <v>2</v>
      </c>
      <c r="I143">
        <f>IF('ATTRAKDIFF BA_Study_ViSa'!L142=1,-3,IF('ATTRAKDIFF BA_Study_ViSa'!L142=2,-2,IF('ATTRAKDIFF BA_Study_ViSa'!L142=3,-1,IF('ATTRAKDIFF BA_Study_ViSa'!L142=4,0,IF('ATTRAKDIFF BA_Study_ViSa'!L142=5,1,IF('ATTRAKDIFF BA_Study_ViSa'!L142=6,2,3))))))</f>
        <v>2</v>
      </c>
      <c r="J143">
        <f>IF('ATTRAKDIFF BA_Study_ViSa'!M142=1,3,IF('ATTRAKDIFF BA_Study_ViSa'!M142=2,2,IF('ATTRAKDIFF BA_Study_ViSa'!M142=3,1,IF('ATTRAKDIFF BA_Study_ViSa'!M142=4,0,IF('ATTRAKDIFF BA_Study_ViSa'!M142=5,-1,IF('ATTRAKDIFF BA_Study_ViSa'!M142=6,-2,-3))))))</f>
        <v>2</v>
      </c>
      <c r="K143">
        <f>IF('ATTRAKDIFF BA_Study_ViSa'!N142=1,-3,IF('ATTRAKDIFF BA_Study_ViSa'!N142=2,-2,IF('ATTRAKDIFF BA_Study_ViSa'!N142=3,-1,IF('ATTRAKDIFF BA_Study_ViSa'!N142=4,0,IF('ATTRAKDIFF BA_Study_ViSa'!N142=5,1,IF('ATTRAKDIFF BA_Study_ViSa'!N142=6,2,3))))))</f>
        <v>2</v>
      </c>
      <c r="M143">
        <f>SUM(Umwandlung!B143:K143)/10</f>
        <v>2</v>
      </c>
      <c r="N143">
        <f t="shared" si="16"/>
        <v>2</v>
      </c>
      <c r="O143">
        <f t="shared" si="17"/>
        <v>2.3333333333333335</v>
      </c>
      <c r="P143">
        <f t="shared" si="18"/>
        <v>1.6666666666666667</v>
      </c>
      <c r="Q143">
        <f t="shared" si="19"/>
        <v>2.0000000000000004</v>
      </c>
    </row>
    <row r="144" spans="2:17" x14ac:dyDescent="0.25">
      <c r="B144">
        <f>IF('ATTRAKDIFF BA_Study_ViSa'!E143=1,3,IF('ATTRAKDIFF BA_Study_ViSa'!E143=2,2,IF('ATTRAKDIFF BA_Study_ViSa'!E143=3,1,IF('ATTRAKDIFF BA_Study_ViSa'!E143=4,0,IF('ATTRAKDIFF BA_Study_ViSa'!E143=5,-1,IF('ATTRAKDIFF BA_Study_ViSa'!E143=6,-2,-3))))))</f>
        <v>3</v>
      </c>
      <c r="C144">
        <f>IF('ATTRAKDIFF BA_Study_ViSa'!F143=1,-3,IF('ATTRAKDIFF BA_Study_ViSa'!F143=2,-2,IF('ATTRAKDIFF BA_Study_ViSa'!F143=3,-1,IF('ATTRAKDIFF BA_Study_ViSa'!F143=4,0,IF('ATTRAKDIFF BA_Study_ViSa'!F143=5,1,IF('ATTRAKDIFF BA_Study_ViSa'!F143=6,2,3))))))</f>
        <v>0</v>
      </c>
      <c r="D144">
        <f>IF('ATTRAKDIFF BA_Study_ViSa'!G143=1,3,IF('ATTRAKDIFF BA_Study_ViSa'!G143=2,2,IF('ATTRAKDIFF BA_Study_ViSa'!G143=3,1,IF('ATTRAKDIFF BA_Study_ViSa'!G143=4,0,IF('ATTRAKDIFF BA_Study_ViSa'!G143=5,-1,IF('ATTRAKDIFF BA_Study_ViSa'!G143=6,-2,-3))))))</f>
        <v>3</v>
      </c>
      <c r="E144">
        <f>IF('ATTRAKDIFF BA_Study_ViSa'!H143=1,3,IF('ATTRAKDIFF BA_Study_ViSa'!H143=2,2,IF('ATTRAKDIFF BA_Study_ViSa'!H143=3,1,IF('ATTRAKDIFF BA_Study_ViSa'!H143=4,0,IF('ATTRAKDIFF BA_Study_ViSa'!H143=5,-1,IF('ATTRAKDIFF BA_Study_ViSa'!H143=6,-2,-3))))))</f>
        <v>2</v>
      </c>
      <c r="F144">
        <f>IF('ATTRAKDIFF BA_Study_ViSa'!I143=1,3,IF('ATTRAKDIFF BA_Study_ViSa'!I143=2,2,IF('ATTRAKDIFF BA_Study_ViSa'!I143=3,1,IF('ATTRAKDIFF BA_Study_ViSa'!I143=4,0,IF('ATTRAKDIFF BA_Study_ViSa'!I143=5,-1,IF('ATTRAKDIFF BA_Study_ViSa'!I143=6,-2,-3))))))</f>
        <v>0</v>
      </c>
      <c r="G144">
        <f>IF('ATTRAKDIFF BA_Study_ViSa'!J143=1,-3,IF('ATTRAKDIFF BA_Study_ViSa'!J143=2,-2,IF('ATTRAKDIFF BA_Study_ViSa'!J143=3,-1,IF('ATTRAKDIFF BA_Study_ViSa'!J143=4,0,IF('ATTRAKDIFF BA_Study_ViSa'!J143=5,1,IF('ATTRAKDIFF BA_Study_ViSa'!J143=6,2,3))))))</f>
        <v>3</v>
      </c>
      <c r="H144">
        <f>IF('ATTRAKDIFF BA_Study_ViSa'!K143=1,-3,IF('ATTRAKDIFF BA_Study_ViSa'!K143=2,-2,IF('ATTRAKDIFF BA_Study_ViSa'!K143=3,-1,IF('ATTRAKDIFF BA_Study_ViSa'!K143=4,0,IF('ATTRAKDIFF BA_Study_ViSa'!K143=5,1,IF('ATTRAKDIFF BA_Study_ViSa'!K143=6,2,3))))))</f>
        <v>2</v>
      </c>
      <c r="I144">
        <f>IF('ATTRAKDIFF BA_Study_ViSa'!L143=1,-3,IF('ATTRAKDIFF BA_Study_ViSa'!L143=2,-2,IF('ATTRAKDIFF BA_Study_ViSa'!L143=3,-1,IF('ATTRAKDIFF BA_Study_ViSa'!L143=4,0,IF('ATTRAKDIFF BA_Study_ViSa'!L143=5,1,IF('ATTRAKDIFF BA_Study_ViSa'!L143=6,2,3))))))</f>
        <v>2</v>
      </c>
      <c r="J144">
        <f>IF('ATTRAKDIFF BA_Study_ViSa'!M143=1,3,IF('ATTRAKDIFF BA_Study_ViSa'!M143=2,2,IF('ATTRAKDIFF BA_Study_ViSa'!M143=3,1,IF('ATTRAKDIFF BA_Study_ViSa'!M143=4,0,IF('ATTRAKDIFF BA_Study_ViSa'!M143=5,-1,IF('ATTRAKDIFF BA_Study_ViSa'!M143=6,-2,-3))))))</f>
        <v>2</v>
      </c>
      <c r="K144">
        <f>IF('ATTRAKDIFF BA_Study_ViSa'!N143=1,-3,IF('ATTRAKDIFF BA_Study_ViSa'!N143=2,-2,IF('ATTRAKDIFF BA_Study_ViSa'!N143=3,-1,IF('ATTRAKDIFF BA_Study_ViSa'!N143=4,0,IF('ATTRAKDIFF BA_Study_ViSa'!N143=5,1,IF('ATTRAKDIFF BA_Study_ViSa'!N143=6,2,3))))))</f>
        <v>3</v>
      </c>
      <c r="M144">
        <f>SUM(Umwandlung!B144:K144)/10</f>
        <v>2</v>
      </c>
      <c r="N144">
        <f t="shared" si="16"/>
        <v>2.25</v>
      </c>
      <c r="O144">
        <f t="shared" si="17"/>
        <v>2.3333333333333335</v>
      </c>
      <c r="P144">
        <f t="shared" si="18"/>
        <v>1.3333333333333333</v>
      </c>
      <c r="Q144">
        <f t="shared" si="19"/>
        <v>1.9722222222222223</v>
      </c>
    </row>
    <row r="145" spans="2:17" x14ac:dyDescent="0.25">
      <c r="B145">
        <f>IF('ATTRAKDIFF BA_Study_ViSa'!E144=1,3,IF('ATTRAKDIFF BA_Study_ViSa'!E144=2,2,IF('ATTRAKDIFF BA_Study_ViSa'!E144=3,1,IF('ATTRAKDIFF BA_Study_ViSa'!E144=4,0,IF('ATTRAKDIFF BA_Study_ViSa'!E144=5,-1,IF('ATTRAKDIFF BA_Study_ViSa'!E144=6,-2,-3))))))</f>
        <v>0</v>
      </c>
      <c r="C145">
        <f>IF('ATTRAKDIFF BA_Study_ViSa'!F144=1,-3,IF('ATTRAKDIFF BA_Study_ViSa'!F144=2,-2,IF('ATTRAKDIFF BA_Study_ViSa'!F144=3,-1,IF('ATTRAKDIFF BA_Study_ViSa'!F144=4,0,IF('ATTRAKDIFF BA_Study_ViSa'!F144=5,1,IF('ATTRAKDIFF BA_Study_ViSa'!F144=6,2,3))))))</f>
        <v>-1</v>
      </c>
      <c r="D145">
        <f>IF('ATTRAKDIFF BA_Study_ViSa'!G144=1,3,IF('ATTRAKDIFF BA_Study_ViSa'!G144=2,2,IF('ATTRAKDIFF BA_Study_ViSa'!G144=3,1,IF('ATTRAKDIFF BA_Study_ViSa'!G144=4,0,IF('ATTRAKDIFF BA_Study_ViSa'!G144=5,-1,IF('ATTRAKDIFF BA_Study_ViSa'!G144=6,-2,-3))))))</f>
        <v>1</v>
      </c>
      <c r="E145">
        <f>IF('ATTRAKDIFF BA_Study_ViSa'!H144=1,3,IF('ATTRAKDIFF BA_Study_ViSa'!H144=2,2,IF('ATTRAKDIFF BA_Study_ViSa'!H144=3,1,IF('ATTRAKDIFF BA_Study_ViSa'!H144=4,0,IF('ATTRAKDIFF BA_Study_ViSa'!H144=5,-1,IF('ATTRAKDIFF BA_Study_ViSa'!H144=6,-2,-3))))))</f>
        <v>-1</v>
      </c>
      <c r="F145">
        <f>IF('ATTRAKDIFF BA_Study_ViSa'!I144=1,3,IF('ATTRAKDIFF BA_Study_ViSa'!I144=2,2,IF('ATTRAKDIFF BA_Study_ViSa'!I144=3,1,IF('ATTRAKDIFF BA_Study_ViSa'!I144=4,0,IF('ATTRAKDIFF BA_Study_ViSa'!I144=5,-1,IF('ATTRAKDIFF BA_Study_ViSa'!I144=6,-2,-3))))))</f>
        <v>-3</v>
      </c>
      <c r="G145">
        <f>IF('ATTRAKDIFF BA_Study_ViSa'!J144=1,-3,IF('ATTRAKDIFF BA_Study_ViSa'!J144=2,-2,IF('ATTRAKDIFF BA_Study_ViSa'!J144=3,-1,IF('ATTRAKDIFF BA_Study_ViSa'!J144=4,0,IF('ATTRAKDIFF BA_Study_ViSa'!J144=5,1,IF('ATTRAKDIFF BA_Study_ViSa'!J144=6,2,3))))))</f>
        <v>-1</v>
      </c>
      <c r="H145">
        <f>IF('ATTRAKDIFF BA_Study_ViSa'!K144=1,-3,IF('ATTRAKDIFF BA_Study_ViSa'!K144=2,-2,IF('ATTRAKDIFF BA_Study_ViSa'!K144=3,-1,IF('ATTRAKDIFF BA_Study_ViSa'!K144=4,0,IF('ATTRAKDIFF BA_Study_ViSa'!K144=5,1,IF('ATTRAKDIFF BA_Study_ViSa'!K144=6,2,3))))))</f>
        <v>0</v>
      </c>
      <c r="I145">
        <f>IF('ATTRAKDIFF BA_Study_ViSa'!L144=1,-3,IF('ATTRAKDIFF BA_Study_ViSa'!L144=2,-2,IF('ATTRAKDIFF BA_Study_ViSa'!L144=3,-1,IF('ATTRAKDIFF BA_Study_ViSa'!L144=4,0,IF('ATTRAKDIFF BA_Study_ViSa'!L144=5,1,IF('ATTRAKDIFF BA_Study_ViSa'!L144=6,2,3))))))</f>
        <v>1</v>
      </c>
      <c r="J145">
        <f>IF('ATTRAKDIFF BA_Study_ViSa'!M144=1,3,IF('ATTRAKDIFF BA_Study_ViSa'!M144=2,2,IF('ATTRAKDIFF BA_Study_ViSa'!M144=3,1,IF('ATTRAKDIFF BA_Study_ViSa'!M144=4,0,IF('ATTRAKDIFF BA_Study_ViSa'!M144=5,-1,IF('ATTRAKDIFF BA_Study_ViSa'!M144=6,-2,-3))))))</f>
        <v>-2</v>
      </c>
      <c r="K145">
        <f>IF('ATTRAKDIFF BA_Study_ViSa'!N144=1,-3,IF('ATTRAKDIFF BA_Study_ViSa'!N144=2,-2,IF('ATTRAKDIFF BA_Study_ViSa'!N144=3,-1,IF('ATTRAKDIFF BA_Study_ViSa'!N144=4,0,IF('ATTRAKDIFF BA_Study_ViSa'!N144=5,1,IF('ATTRAKDIFF BA_Study_ViSa'!N144=6,2,3))))))</f>
        <v>-1</v>
      </c>
      <c r="M145">
        <f>SUM(Umwandlung!B145:K145)/10</f>
        <v>-0.7</v>
      </c>
      <c r="N145">
        <f t="shared" si="16"/>
        <v>-0.75</v>
      </c>
      <c r="O145">
        <f t="shared" si="17"/>
        <v>0</v>
      </c>
      <c r="P145">
        <f t="shared" si="18"/>
        <v>-1.3333333333333333</v>
      </c>
      <c r="Q145">
        <f t="shared" si="19"/>
        <v>-0.69444444444444431</v>
      </c>
    </row>
    <row r="146" spans="2:17" x14ac:dyDescent="0.25">
      <c r="B146">
        <f>IF('ATTRAKDIFF BA_Study_ViSa'!E145=1,3,IF('ATTRAKDIFF BA_Study_ViSa'!E145=2,2,IF('ATTRAKDIFF BA_Study_ViSa'!E145=3,1,IF('ATTRAKDIFF BA_Study_ViSa'!E145=4,0,IF('ATTRAKDIFF BA_Study_ViSa'!E145=5,-1,IF('ATTRAKDIFF BA_Study_ViSa'!E145=6,-2,-3))))))</f>
        <v>3</v>
      </c>
      <c r="C146">
        <f>IF('ATTRAKDIFF BA_Study_ViSa'!F145=1,-3,IF('ATTRAKDIFF BA_Study_ViSa'!F145=2,-2,IF('ATTRAKDIFF BA_Study_ViSa'!F145=3,-1,IF('ATTRAKDIFF BA_Study_ViSa'!F145=4,0,IF('ATTRAKDIFF BA_Study_ViSa'!F145=5,1,IF('ATTRAKDIFF BA_Study_ViSa'!F145=6,2,3))))))</f>
        <v>3</v>
      </c>
      <c r="D146">
        <f>IF('ATTRAKDIFF BA_Study_ViSa'!G145=1,3,IF('ATTRAKDIFF BA_Study_ViSa'!G145=2,2,IF('ATTRAKDIFF BA_Study_ViSa'!G145=3,1,IF('ATTRAKDIFF BA_Study_ViSa'!G145=4,0,IF('ATTRAKDIFF BA_Study_ViSa'!G145=5,-1,IF('ATTRAKDIFF BA_Study_ViSa'!G145=6,-2,-3))))))</f>
        <v>3</v>
      </c>
      <c r="E146">
        <f>IF('ATTRAKDIFF BA_Study_ViSa'!H145=1,3,IF('ATTRAKDIFF BA_Study_ViSa'!H145=2,2,IF('ATTRAKDIFF BA_Study_ViSa'!H145=3,1,IF('ATTRAKDIFF BA_Study_ViSa'!H145=4,0,IF('ATTRAKDIFF BA_Study_ViSa'!H145=5,-1,IF('ATTRAKDIFF BA_Study_ViSa'!H145=6,-2,-3))))))</f>
        <v>3</v>
      </c>
      <c r="F146">
        <f>IF('ATTRAKDIFF BA_Study_ViSa'!I145=1,3,IF('ATTRAKDIFF BA_Study_ViSa'!I145=2,2,IF('ATTRAKDIFF BA_Study_ViSa'!I145=3,1,IF('ATTRAKDIFF BA_Study_ViSa'!I145=4,0,IF('ATTRAKDIFF BA_Study_ViSa'!I145=5,-1,IF('ATTRAKDIFF BA_Study_ViSa'!I145=6,-2,-3))))))</f>
        <v>3</v>
      </c>
      <c r="G146">
        <f>IF('ATTRAKDIFF BA_Study_ViSa'!J145=1,-3,IF('ATTRAKDIFF BA_Study_ViSa'!J145=2,-2,IF('ATTRAKDIFF BA_Study_ViSa'!J145=3,-1,IF('ATTRAKDIFF BA_Study_ViSa'!J145=4,0,IF('ATTRAKDIFF BA_Study_ViSa'!J145=5,1,IF('ATTRAKDIFF BA_Study_ViSa'!J145=6,2,3))))))</f>
        <v>3</v>
      </c>
      <c r="H146">
        <f>IF('ATTRAKDIFF BA_Study_ViSa'!K145=1,-3,IF('ATTRAKDIFF BA_Study_ViSa'!K145=2,-2,IF('ATTRAKDIFF BA_Study_ViSa'!K145=3,-1,IF('ATTRAKDIFF BA_Study_ViSa'!K145=4,0,IF('ATTRAKDIFF BA_Study_ViSa'!K145=5,1,IF('ATTRAKDIFF BA_Study_ViSa'!K145=6,2,3))))))</f>
        <v>2</v>
      </c>
      <c r="I146">
        <f>IF('ATTRAKDIFF BA_Study_ViSa'!L145=1,-3,IF('ATTRAKDIFF BA_Study_ViSa'!L145=2,-2,IF('ATTRAKDIFF BA_Study_ViSa'!L145=3,-1,IF('ATTRAKDIFF BA_Study_ViSa'!L145=4,0,IF('ATTRAKDIFF BA_Study_ViSa'!L145=5,1,IF('ATTRAKDIFF BA_Study_ViSa'!L145=6,2,3))))))</f>
        <v>2</v>
      </c>
      <c r="J146">
        <f>IF('ATTRAKDIFF BA_Study_ViSa'!M145=1,3,IF('ATTRAKDIFF BA_Study_ViSa'!M145=2,2,IF('ATTRAKDIFF BA_Study_ViSa'!M145=3,1,IF('ATTRAKDIFF BA_Study_ViSa'!M145=4,0,IF('ATTRAKDIFF BA_Study_ViSa'!M145=5,-1,IF('ATTRAKDIFF BA_Study_ViSa'!M145=6,-2,-3))))))</f>
        <v>3</v>
      </c>
      <c r="K146">
        <f>IF('ATTRAKDIFF BA_Study_ViSa'!N145=1,-3,IF('ATTRAKDIFF BA_Study_ViSa'!N145=2,-2,IF('ATTRAKDIFF BA_Study_ViSa'!N145=3,-1,IF('ATTRAKDIFF BA_Study_ViSa'!N145=4,0,IF('ATTRAKDIFF BA_Study_ViSa'!N145=5,1,IF('ATTRAKDIFF BA_Study_ViSa'!N145=6,2,3))))))</f>
        <v>3</v>
      </c>
      <c r="M146">
        <f>SUM(Umwandlung!B146:K146)/10</f>
        <v>2.8</v>
      </c>
      <c r="N146">
        <f t="shared" si="16"/>
        <v>3</v>
      </c>
      <c r="O146">
        <f t="shared" si="17"/>
        <v>2.3333333333333335</v>
      </c>
      <c r="P146">
        <f t="shared" si="18"/>
        <v>3</v>
      </c>
      <c r="Q146">
        <f t="shared" si="19"/>
        <v>2.7777777777777781</v>
      </c>
    </row>
    <row r="147" spans="2:17" x14ac:dyDescent="0.25">
      <c r="B147">
        <f>IF('ATTRAKDIFF BA_Study_ViSa'!E146=1,3,IF('ATTRAKDIFF BA_Study_ViSa'!E146=2,2,IF('ATTRAKDIFF BA_Study_ViSa'!E146=3,1,IF('ATTRAKDIFF BA_Study_ViSa'!E146=4,0,IF('ATTRAKDIFF BA_Study_ViSa'!E146=5,-1,IF('ATTRAKDIFF BA_Study_ViSa'!E146=6,-2,-3))))))</f>
        <v>2</v>
      </c>
      <c r="C147">
        <f>IF('ATTRAKDIFF BA_Study_ViSa'!F146=1,-3,IF('ATTRAKDIFF BA_Study_ViSa'!F146=2,-2,IF('ATTRAKDIFF BA_Study_ViSa'!F146=3,-1,IF('ATTRAKDIFF BA_Study_ViSa'!F146=4,0,IF('ATTRAKDIFF BA_Study_ViSa'!F146=5,1,IF('ATTRAKDIFF BA_Study_ViSa'!F146=6,2,3))))))</f>
        <v>2</v>
      </c>
      <c r="D147">
        <f>IF('ATTRAKDIFF BA_Study_ViSa'!G146=1,3,IF('ATTRAKDIFF BA_Study_ViSa'!G146=2,2,IF('ATTRAKDIFF BA_Study_ViSa'!G146=3,1,IF('ATTRAKDIFF BA_Study_ViSa'!G146=4,0,IF('ATTRAKDIFF BA_Study_ViSa'!G146=5,-1,IF('ATTRAKDIFF BA_Study_ViSa'!G146=6,-2,-3))))))</f>
        <v>3</v>
      </c>
      <c r="E147">
        <f>IF('ATTRAKDIFF BA_Study_ViSa'!H146=1,3,IF('ATTRAKDIFF BA_Study_ViSa'!H146=2,2,IF('ATTRAKDIFF BA_Study_ViSa'!H146=3,1,IF('ATTRAKDIFF BA_Study_ViSa'!H146=4,0,IF('ATTRAKDIFF BA_Study_ViSa'!H146=5,-1,IF('ATTRAKDIFF BA_Study_ViSa'!H146=6,-2,-3))))))</f>
        <v>3</v>
      </c>
      <c r="F147">
        <f>IF('ATTRAKDIFF BA_Study_ViSa'!I146=1,3,IF('ATTRAKDIFF BA_Study_ViSa'!I146=2,2,IF('ATTRAKDIFF BA_Study_ViSa'!I146=3,1,IF('ATTRAKDIFF BA_Study_ViSa'!I146=4,0,IF('ATTRAKDIFF BA_Study_ViSa'!I146=5,-1,IF('ATTRAKDIFF BA_Study_ViSa'!I146=6,-2,-3))))))</f>
        <v>0</v>
      </c>
      <c r="G147">
        <f>IF('ATTRAKDIFF BA_Study_ViSa'!J146=1,-3,IF('ATTRAKDIFF BA_Study_ViSa'!J146=2,-2,IF('ATTRAKDIFF BA_Study_ViSa'!J146=3,-1,IF('ATTRAKDIFF BA_Study_ViSa'!J146=4,0,IF('ATTRAKDIFF BA_Study_ViSa'!J146=5,1,IF('ATTRAKDIFF BA_Study_ViSa'!J146=6,2,3))))))</f>
        <v>2</v>
      </c>
      <c r="H147">
        <f>IF('ATTRAKDIFF BA_Study_ViSa'!K146=1,-3,IF('ATTRAKDIFF BA_Study_ViSa'!K146=2,-2,IF('ATTRAKDIFF BA_Study_ViSa'!K146=3,-1,IF('ATTRAKDIFF BA_Study_ViSa'!K146=4,0,IF('ATTRAKDIFF BA_Study_ViSa'!K146=5,1,IF('ATTRAKDIFF BA_Study_ViSa'!K146=6,2,3))))))</f>
        <v>1</v>
      </c>
      <c r="I147">
        <f>IF('ATTRAKDIFF BA_Study_ViSa'!L146=1,-3,IF('ATTRAKDIFF BA_Study_ViSa'!L146=2,-2,IF('ATTRAKDIFF BA_Study_ViSa'!L146=3,-1,IF('ATTRAKDIFF BA_Study_ViSa'!L146=4,0,IF('ATTRAKDIFF BA_Study_ViSa'!L146=5,1,IF('ATTRAKDIFF BA_Study_ViSa'!L146=6,2,3))))))</f>
        <v>2</v>
      </c>
      <c r="J147">
        <f>IF('ATTRAKDIFF BA_Study_ViSa'!M146=1,3,IF('ATTRAKDIFF BA_Study_ViSa'!M146=2,2,IF('ATTRAKDIFF BA_Study_ViSa'!M146=3,1,IF('ATTRAKDIFF BA_Study_ViSa'!M146=4,0,IF('ATTRAKDIFF BA_Study_ViSa'!M146=5,-1,IF('ATTRAKDIFF BA_Study_ViSa'!M146=6,-2,-3))))))</f>
        <v>2</v>
      </c>
      <c r="K147">
        <f>IF('ATTRAKDIFF BA_Study_ViSa'!N146=1,-3,IF('ATTRAKDIFF BA_Study_ViSa'!N146=2,-2,IF('ATTRAKDIFF BA_Study_ViSa'!N146=3,-1,IF('ATTRAKDIFF BA_Study_ViSa'!N146=4,0,IF('ATTRAKDIFF BA_Study_ViSa'!N146=5,1,IF('ATTRAKDIFF BA_Study_ViSa'!N146=6,2,3))))))</f>
        <v>2</v>
      </c>
      <c r="M147">
        <f>SUM(Umwandlung!B147:K147)/10</f>
        <v>1.9</v>
      </c>
      <c r="N147">
        <f t="shared" si="16"/>
        <v>1.75</v>
      </c>
      <c r="O147">
        <f t="shared" si="17"/>
        <v>1.6666666666666667</v>
      </c>
      <c r="P147">
        <f t="shared" si="18"/>
        <v>2.3333333333333335</v>
      </c>
      <c r="Q147">
        <f t="shared" si="19"/>
        <v>1.9166666666666667</v>
      </c>
    </row>
    <row r="148" spans="2:17" x14ac:dyDescent="0.25">
      <c r="B148">
        <f>IF('ATTRAKDIFF BA_Study_ViSa'!E147=1,3,IF('ATTRAKDIFF BA_Study_ViSa'!E147=2,2,IF('ATTRAKDIFF BA_Study_ViSa'!E147=3,1,IF('ATTRAKDIFF BA_Study_ViSa'!E147=4,0,IF('ATTRAKDIFF BA_Study_ViSa'!E147=5,-1,IF('ATTRAKDIFF BA_Study_ViSa'!E147=6,-2,-3))))))</f>
        <v>2</v>
      </c>
      <c r="C148">
        <f>IF('ATTRAKDIFF BA_Study_ViSa'!F147=1,-3,IF('ATTRAKDIFF BA_Study_ViSa'!F147=2,-2,IF('ATTRAKDIFF BA_Study_ViSa'!F147=3,-1,IF('ATTRAKDIFF BA_Study_ViSa'!F147=4,0,IF('ATTRAKDIFF BA_Study_ViSa'!F147=5,1,IF('ATTRAKDIFF BA_Study_ViSa'!F147=6,2,3))))))</f>
        <v>0</v>
      </c>
      <c r="D148">
        <f>IF('ATTRAKDIFF BA_Study_ViSa'!G147=1,3,IF('ATTRAKDIFF BA_Study_ViSa'!G147=2,2,IF('ATTRAKDIFF BA_Study_ViSa'!G147=3,1,IF('ATTRAKDIFF BA_Study_ViSa'!G147=4,0,IF('ATTRAKDIFF BA_Study_ViSa'!G147=5,-1,IF('ATTRAKDIFF BA_Study_ViSa'!G147=6,-2,-3))))))</f>
        <v>-1</v>
      </c>
      <c r="E148">
        <f>IF('ATTRAKDIFF BA_Study_ViSa'!H147=1,3,IF('ATTRAKDIFF BA_Study_ViSa'!H147=2,2,IF('ATTRAKDIFF BA_Study_ViSa'!H147=3,1,IF('ATTRAKDIFF BA_Study_ViSa'!H147=4,0,IF('ATTRAKDIFF BA_Study_ViSa'!H147=5,-1,IF('ATTRAKDIFF BA_Study_ViSa'!H147=6,-2,-3))))))</f>
        <v>0</v>
      </c>
      <c r="F148">
        <f>IF('ATTRAKDIFF BA_Study_ViSa'!I147=1,3,IF('ATTRAKDIFF BA_Study_ViSa'!I147=2,2,IF('ATTRAKDIFF BA_Study_ViSa'!I147=3,1,IF('ATTRAKDIFF BA_Study_ViSa'!I147=4,0,IF('ATTRAKDIFF BA_Study_ViSa'!I147=5,-1,IF('ATTRAKDIFF BA_Study_ViSa'!I147=6,-2,-3))))))</f>
        <v>-3</v>
      </c>
      <c r="G148">
        <f>IF('ATTRAKDIFF BA_Study_ViSa'!J147=1,-3,IF('ATTRAKDIFF BA_Study_ViSa'!J147=2,-2,IF('ATTRAKDIFF BA_Study_ViSa'!J147=3,-1,IF('ATTRAKDIFF BA_Study_ViSa'!J147=4,0,IF('ATTRAKDIFF BA_Study_ViSa'!J147=5,1,IF('ATTRAKDIFF BA_Study_ViSa'!J147=6,2,3))))))</f>
        <v>2</v>
      </c>
      <c r="H148">
        <f>IF('ATTRAKDIFF BA_Study_ViSa'!K147=1,-3,IF('ATTRAKDIFF BA_Study_ViSa'!K147=2,-2,IF('ATTRAKDIFF BA_Study_ViSa'!K147=3,-1,IF('ATTRAKDIFF BA_Study_ViSa'!K147=4,0,IF('ATTRAKDIFF BA_Study_ViSa'!K147=5,1,IF('ATTRAKDIFF BA_Study_ViSa'!K147=6,2,3))))))</f>
        <v>0</v>
      </c>
      <c r="I148">
        <f>IF('ATTRAKDIFF BA_Study_ViSa'!L147=1,-3,IF('ATTRAKDIFF BA_Study_ViSa'!L147=2,-2,IF('ATTRAKDIFF BA_Study_ViSa'!L147=3,-1,IF('ATTRAKDIFF BA_Study_ViSa'!L147=4,0,IF('ATTRAKDIFF BA_Study_ViSa'!L147=5,1,IF('ATTRAKDIFF BA_Study_ViSa'!L147=6,2,3))))))</f>
        <v>-2</v>
      </c>
      <c r="J148">
        <f>IF('ATTRAKDIFF BA_Study_ViSa'!M147=1,3,IF('ATTRAKDIFF BA_Study_ViSa'!M147=2,2,IF('ATTRAKDIFF BA_Study_ViSa'!M147=3,1,IF('ATTRAKDIFF BA_Study_ViSa'!M147=4,0,IF('ATTRAKDIFF BA_Study_ViSa'!M147=5,-1,IF('ATTRAKDIFF BA_Study_ViSa'!M147=6,-2,-3))))))</f>
        <v>0</v>
      </c>
      <c r="K148">
        <f>IF('ATTRAKDIFF BA_Study_ViSa'!N147=1,-3,IF('ATTRAKDIFF BA_Study_ViSa'!N147=2,-2,IF('ATTRAKDIFF BA_Study_ViSa'!N147=3,-1,IF('ATTRAKDIFF BA_Study_ViSa'!N147=4,0,IF('ATTRAKDIFF BA_Study_ViSa'!N147=5,1,IF('ATTRAKDIFF BA_Study_ViSa'!N147=6,2,3))))))</f>
        <v>-1</v>
      </c>
      <c r="M148">
        <f>SUM(Umwandlung!B148:K148)/10</f>
        <v>-0.3</v>
      </c>
      <c r="N148">
        <f t="shared" si="16"/>
        <v>-0.75</v>
      </c>
      <c r="O148">
        <f t="shared" si="17"/>
        <v>0</v>
      </c>
      <c r="P148">
        <f t="shared" si="18"/>
        <v>0</v>
      </c>
      <c r="Q148">
        <f t="shared" si="19"/>
        <v>-0.25</v>
      </c>
    </row>
    <row r="149" spans="2:17" x14ac:dyDescent="0.25">
      <c r="B149">
        <f>IF('ATTRAKDIFF BA_Study_ViSa'!E148=1,3,IF('ATTRAKDIFF BA_Study_ViSa'!E148=2,2,IF('ATTRAKDIFF BA_Study_ViSa'!E148=3,1,IF('ATTRAKDIFF BA_Study_ViSa'!E148=4,0,IF('ATTRAKDIFF BA_Study_ViSa'!E148=5,-1,IF('ATTRAKDIFF BA_Study_ViSa'!E148=6,-2,-3))))))</f>
        <v>2</v>
      </c>
      <c r="C149">
        <f>IF('ATTRAKDIFF BA_Study_ViSa'!F148=1,-3,IF('ATTRAKDIFF BA_Study_ViSa'!F148=2,-2,IF('ATTRAKDIFF BA_Study_ViSa'!F148=3,-1,IF('ATTRAKDIFF BA_Study_ViSa'!F148=4,0,IF('ATTRAKDIFF BA_Study_ViSa'!F148=5,1,IF('ATTRAKDIFF BA_Study_ViSa'!F148=6,2,3))))))</f>
        <v>3</v>
      </c>
      <c r="D149">
        <f>IF('ATTRAKDIFF BA_Study_ViSa'!G148=1,3,IF('ATTRAKDIFF BA_Study_ViSa'!G148=2,2,IF('ATTRAKDIFF BA_Study_ViSa'!G148=3,1,IF('ATTRAKDIFF BA_Study_ViSa'!G148=4,0,IF('ATTRAKDIFF BA_Study_ViSa'!G148=5,-1,IF('ATTRAKDIFF BA_Study_ViSa'!G148=6,-2,-3))))))</f>
        <v>3</v>
      </c>
      <c r="E149">
        <f>IF('ATTRAKDIFF BA_Study_ViSa'!H148=1,3,IF('ATTRAKDIFF BA_Study_ViSa'!H148=2,2,IF('ATTRAKDIFF BA_Study_ViSa'!H148=3,1,IF('ATTRAKDIFF BA_Study_ViSa'!H148=4,0,IF('ATTRAKDIFF BA_Study_ViSa'!H148=5,-1,IF('ATTRAKDIFF BA_Study_ViSa'!H148=6,-2,-3))))))</f>
        <v>3</v>
      </c>
      <c r="F149">
        <f>IF('ATTRAKDIFF BA_Study_ViSa'!I148=1,3,IF('ATTRAKDIFF BA_Study_ViSa'!I148=2,2,IF('ATTRAKDIFF BA_Study_ViSa'!I148=3,1,IF('ATTRAKDIFF BA_Study_ViSa'!I148=4,0,IF('ATTRAKDIFF BA_Study_ViSa'!I148=5,-1,IF('ATTRAKDIFF BA_Study_ViSa'!I148=6,-2,-3))))))</f>
        <v>1</v>
      </c>
      <c r="G149">
        <f>IF('ATTRAKDIFF BA_Study_ViSa'!J148=1,-3,IF('ATTRAKDIFF BA_Study_ViSa'!J148=2,-2,IF('ATTRAKDIFF BA_Study_ViSa'!J148=3,-1,IF('ATTRAKDIFF BA_Study_ViSa'!J148=4,0,IF('ATTRAKDIFF BA_Study_ViSa'!J148=5,1,IF('ATTRAKDIFF BA_Study_ViSa'!J148=6,2,3))))))</f>
        <v>2</v>
      </c>
      <c r="H149">
        <f>IF('ATTRAKDIFF BA_Study_ViSa'!K148=1,-3,IF('ATTRAKDIFF BA_Study_ViSa'!K148=2,-2,IF('ATTRAKDIFF BA_Study_ViSa'!K148=3,-1,IF('ATTRAKDIFF BA_Study_ViSa'!K148=4,0,IF('ATTRAKDIFF BA_Study_ViSa'!K148=5,1,IF('ATTRAKDIFF BA_Study_ViSa'!K148=6,2,3))))))</f>
        <v>3</v>
      </c>
      <c r="I149">
        <f>IF('ATTRAKDIFF BA_Study_ViSa'!L148=1,-3,IF('ATTRAKDIFF BA_Study_ViSa'!L148=2,-2,IF('ATTRAKDIFF BA_Study_ViSa'!L148=3,-1,IF('ATTRAKDIFF BA_Study_ViSa'!L148=4,0,IF('ATTRAKDIFF BA_Study_ViSa'!L148=5,1,IF('ATTRAKDIFF BA_Study_ViSa'!L148=6,2,3))))))</f>
        <v>2</v>
      </c>
      <c r="J149">
        <f>IF('ATTRAKDIFF BA_Study_ViSa'!M148=1,3,IF('ATTRAKDIFF BA_Study_ViSa'!M148=2,2,IF('ATTRAKDIFF BA_Study_ViSa'!M148=3,1,IF('ATTRAKDIFF BA_Study_ViSa'!M148=4,0,IF('ATTRAKDIFF BA_Study_ViSa'!M148=5,-1,IF('ATTRAKDIFF BA_Study_ViSa'!M148=6,-2,-3))))))</f>
        <v>2</v>
      </c>
      <c r="K149">
        <f>IF('ATTRAKDIFF BA_Study_ViSa'!N148=1,-3,IF('ATTRAKDIFF BA_Study_ViSa'!N148=2,-2,IF('ATTRAKDIFF BA_Study_ViSa'!N148=3,-1,IF('ATTRAKDIFF BA_Study_ViSa'!N148=4,0,IF('ATTRAKDIFF BA_Study_ViSa'!N148=5,1,IF('ATTRAKDIFF BA_Study_ViSa'!N148=6,2,3))))))</f>
        <v>2</v>
      </c>
      <c r="M149">
        <f>SUM(Umwandlung!B149:K149)/10</f>
        <v>2.2999999999999998</v>
      </c>
      <c r="N149">
        <f t="shared" si="16"/>
        <v>2</v>
      </c>
      <c r="O149">
        <f t="shared" si="17"/>
        <v>2.3333333333333335</v>
      </c>
      <c r="P149">
        <f t="shared" si="18"/>
        <v>2.6666666666666665</v>
      </c>
      <c r="Q149">
        <f t="shared" si="19"/>
        <v>2.3333333333333335</v>
      </c>
    </row>
    <row r="150" spans="2:17" x14ac:dyDescent="0.25">
      <c r="B150">
        <f>IF('ATTRAKDIFF BA_Study_ViSa'!E149=1,3,IF('ATTRAKDIFF BA_Study_ViSa'!E149=2,2,IF('ATTRAKDIFF BA_Study_ViSa'!E149=3,1,IF('ATTRAKDIFF BA_Study_ViSa'!E149=4,0,IF('ATTRAKDIFF BA_Study_ViSa'!E149=5,-1,IF('ATTRAKDIFF BA_Study_ViSa'!E149=6,-2,-3))))))</f>
        <v>2</v>
      </c>
      <c r="C150">
        <f>IF('ATTRAKDIFF BA_Study_ViSa'!F149=1,-3,IF('ATTRAKDIFF BA_Study_ViSa'!F149=2,-2,IF('ATTRAKDIFF BA_Study_ViSa'!F149=3,-1,IF('ATTRAKDIFF BA_Study_ViSa'!F149=4,0,IF('ATTRAKDIFF BA_Study_ViSa'!F149=5,1,IF('ATTRAKDIFF BA_Study_ViSa'!F149=6,2,3))))))</f>
        <v>3</v>
      </c>
      <c r="D150">
        <f>IF('ATTRAKDIFF BA_Study_ViSa'!G149=1,3,IF('ATTRAKDIFF BA_Study_ViSa'!G149=2,2,IF('ATTRAKDIFF BA_Study_ViSa'!G149=3,1,IF('ATTRAKDIFF BA_Study_ViSa'!G149=4,0,IF('ATTRAKDIFF BA_Study_ViSa'!G149=5,-1,IF('ATTRAKDIFF BA_Study_ViSa'!G149=6,-2,-3))))))</f>
        <v>2</v>
      </c>
      <c r="E150">
        <f>IF('ATTRAKDIFF BA_Study_ViSa'!H149=1,3,IF('ATTRAKDIFF BA_Study_ViSa'!H149=2,2,IF('ATTRAKDIFF BA_Study_ViSa'!H149=3,1,IF('ATTRAKDIFF BA_Study_ViSa'!H149=4,0,IF('ATTRAKDIFF BA_Study_ViSa'!H149=5,-1,IF('ATTRAKDIFF BA_Study_ViSa'!H149=6,-2,-3))))))</f>
        <v>3</v>
      </c>
      <c r="F150">
        <f>IF('ATTRAKDIFF BA_Study_ViSa'!I149=1,3,IF('ATTRAKDIFF BA_Study_ViSa'!I149=2,2,IF('ATTRAKDIFF BA_Study_ViSa'!I149=3,1,IF('ATTRAKDIFF BA_Study_ViSa'!I149=4,0,IF('ATTRAKDIFF BA_Study_ViSa'!I149=5,-1,IF('ATTRAKDIFF BA_Study_ViSa'!I149=6,-2,-3))))))</f>
        <v>2</v>
      </c>
      <c r="G150">
        <f>IF('ATTRAKDIFF BA_Study_ViSa'!J149=1,-3,IF('ATTRAKDIFF BA_Study_ViSa'!J149=2,-2,IF('ATTRAKDIFF BA_Study_ViSa'!J149=3,-1,IF('ATTRAKDIFF BA_Study_ViSa'!J149=4,0,IF('ATTRAKDIFF BA_Study_ViSa'!J149=5,1,IF('ATTRAKDIFF BA_Study_ViSa'!J149=6,2,3))))))</f>
        <v>2</v>
      </c>
      <c r="H150">
        <f>IF('ATTRAKDIFF BA_Study_ViSa'!K149=1,-3,IF('ATTRAKDIFF BA_Study_ViSa'!K149=2,-2,IF('ATTRAKDIFF BA_Study_ViSa'!K149=3,-1,IF('ATTRAKDIFF BA_Study_ViSa'!K149=4,0,IF('ATTRAKDIFF BA_Study_ViSa'!K149=5,1,IF('ATTRAKDIFF BA_Study_ViSa'!K149=6,2,3))))))</f>
        <v>3</v>
      </c>
      <c r="I150">
        <f>IF('ATTRAKDIFF BA_Study_ViSa'!L149=1,-3,IF('ATTRAKDIFF BA_Study_ViSa'!L149=2,-2,IF('ATTRAKDIFF BA_Study_ViSa'!L149=3,-1,IF('ATTRAKDIFF BA_Study_ViSa'!L149=4,0,IF('ATTRAKDIFF BA_Study_ViSa'!L149=5,1,IF('ATTRAKDIFF BA_Study_ViSa'!L149=6,2,3))))))</f>
        <v>2</v>
      </c>
      <c r="J150">
        <f>IF('ATTRAKDIFF BA_Study_ViSa'!M149=1,3,IF('ATTRAKDIFF BA_Study_ViSa'!M149=2,2,IF('ATTRAKDIFF BA_Study_ViSa'!M149=3,1,IF('ATTRAKDIFF BA_Study_ViSa'!M149=4,0,IF('ATTRAKDIFF BA_Study_ViSa'!M149=5,-1,IF('ATTRAKDIFF BA_Study_ViSa'!M149=6,-2,-3))))))</f>
        <v>3</v>
      </c>
      <c r="K150">
        <f>IF('ATTRAKDIFF BA_Study_ViSa'!N149=1,-3,IF('ATTRAKDIFF BA_Study_ViSa'!N149=2,-2,IF('ATTRAKDIFF BA_Study_ViSa'!N149=3,-1,IF('ATTRAKDIFF BA_Study_ViSa'!N149=4,0,IF('ATTRAKDIFF BA_Study_ViSa'!N149=5,1,IF('ATTRAKDIFF BA_Study_ViSa'!N149=6,2,3))))))</f>
        <v>2</v>
      </c>
      <c r="M150">
        <f>SUM(Umwandlung!B150:K150)/10</f>
        <v>2.4</v>
      </c>
      <c r="N150">
        <f t="shared" si="16"/>
        <v>2</v>
      </c>
      <c r="O150">
        <f t="shared" si="17"/>
        <v>2.3333333333333335</v>
      </c>
      <c r="P150">
        <f t="shared" si="18"/>
        <v>3</v>
      </c>
      <c r="Q150">
        <f t="shared" si="19"/>
        <v>2.4444444444444446</v>
      </c>
    </row>
    <row r="151" spans="2:17" x14ac:dyDescent="0.25">
      <c r="B151">
        <f>IF('ATTRAKDIFF BA_Study_ViSa'!E150=1,3,IF('ATTRAKDIFF BA_Study_ViSa'!E150=2,2,IF('ATTRAKDIFF BA_Study_ViSa'!E150=3,1,IF('ATTRAKDIFF BA_Study_ViSa'!E150=4,0,IF('ATTRAKDIFF BA_Study_ViSa'!E150=5,-1,IF('ATTRAKDIFF BA_Study_ViSa'!E150=6,-2,-3))))))</f>
        <v>2</v>
      </c>
      <c r="C151">
        <f>IF('ATTRAKDIFF BA_Study_ViSa'!F150=1,-3,IF('ATTRAKDIFF BA_Study_ViSa'!F150=2,-2,IF('ATTRAKDIFF BA_Study_ViSa'!F150=3,-1,IF('ATTRAKDIFF BA_Study_ViSa'!F150=4,0,IF('ATTRAKDIFF BA_Study_ViSa'!F150=5,1,IF('ATTRAKDIFF BA_Study_ViSa'!F150=6,2,3))))))</f>
        <v>0</v>
      </c>
      <c r="D151">
        <f>IF('ATTRAKDIFF BA_Study_ViSa'!G150=1,3,IF('ATTRAKDIFF BA_Study_ViSa'!G150=2,2,IF('ATTRAKDIFF BA_Study_ViSa'!G150=3,1,IF('ATTRAKDIFF BA_Study_ViSa'!G150=4,0,IF('ATTRAKDIFF BA_Study_ViSa'!G150=5,-1,IF('ATTRAKDIFF BA_Study_ViSa'!G150=6,-2,-3))))))</f>
        <v>0</v>
      </c>
      <c r="E151">
        <f>IF('ATTRAKDIFF BA_Study_ViSa'!H150=1,3,IF('ATTRAKDIFF BA_Study_ViSa'!H150=2,2,IF('ATTRAKDIFF BA_Study_ViSa'!H150=3,1,IF('ATTRAKDIFF BA_Study_ViSa'!H150=4,0,IF('ATTRAKDIFF BA_Study_ViSa'!H150=5,-1,IF('ATTRAKDIFF BA_Study_ViSa'!H150=6,-2,-3))))))</f>
        <v>0</v>
      </c>
      <c r="F151">
        <f>IF('ATTRAKDIFF BA_Study_ViSa'!I150=1,3,IF('ATTRAKDIFF BA_Study_ViSa'!I150=2,2,IF('ATTRAKDIFF BA_Study_ViSa'!I150=3,1,IF('ATTRAKDIFF BA_Study_ViSa'!I150=4,0,IF('ATTRAKDIFF BA_Study_ViSa'!I150=5,-1,IF('ATTRAKDIFF BA_Study_ViSa'!I150=6,-2,-3))))))</f>
        <v>-2</v>
      </c>
      <c r="G151">
        <f>IF('ATTRAKDIFF BA_Study_ViSa'!J150=1,-3,IF('ATTRAKDIFF BA_Study_ViSa'!J150=2,-2,IF('ATTRAKDIFF BA_Study_ViSa'!J150=3,-1,IF('ATTRAKDIFF BA_Study_ViSa'!J150=4,0,IF('ATTRAKDIFF BA_Study_ViSa'!J150=5,1,IF('ATTRAKDIFF BA_Study_ViSa'!J150=6,2,3))))))</f>
        <v>2</v>
      </c>
      <c r="H151">
        <f>IF('ATTRAKDIFF BA_Study_ViSa'!K150=1,-3,IF('ATTRAKDIFF BA_Study_ViSa'!K150=2,-2,IF('ATTRAKDIFF BA_Study_ViSa'!K150=3,-1,IF('ATTRAKDIFF BA_Study_ViSa'!K150=4,0,IF('ATTRAKDIFF BA_Study_ViSa'!K150=5,1,IF('ATTRAKDIFF BA_Study_ViSa'!K150=6,2,3))))))</f>
        <v>0</v>
      </c>
      <c r="I151">
        <f>IF('ATTRAKDIFF BA_Study_ViSa'!L150=1,-3,IF('ATTRAKDIFF BA_Study_ViSa'!L150=2,-2,IF('ATTRAKDIFF BA_Study_ViSa'!L150=3,-1,IF('ATTRAKDIFF BA_Study_ViSa'!L150=4,0,IF('ATTRAKDIFF BA_Study_ViSa'!L150=5,1,IF('ATTRAKDIFF BA_Study_ViSa'!L150=6,2,3))))))</f>
        <v>-2</v>
      </c>
      <c r="J151">
        <f>IF('ATTRAKDIFF BA_Study_ViSa'!M150=1,3,IF('ATTRAKDIFF BA_Study_ViSa'!M150=2,2,IF('ATTRAKDIFF BA_Study_ViSa'!M150=3,1,IF('ATTRAKDIFF BA_Study_ViSa'!M150=4,0,IF('ATTRAKDIFF BA_Study_ViSa'!M150=5,-1,IF('ATTRAKDIFF BA_Study_ViSa'!M150=6,-2,-3))))))</f>
        <v>0</v>
      </c>
      <c r="K151">
        <f>IF('ATTRAKDIFF BA_Study_ViSa'!N150=1,-3,IF('ATTRAKDIFF BA_Study_ViSa'!N150=2,-2,IF('ATTRAKDIFF BA_Study_ViSa'!N150=3,-1,IF('ATTRAKDIFF BA_Study_ViSa'!N150=4,0,IF('ATTRAKDIFF BA_Study_ViSa'!N150=5,1,IF('ATTRAKDIFF BA_Study_ViSa'!N150=6,2,3))))))</f>
        <v>-1</v>
      </c>
      <c r="M151">
        <f>SUM(Umwandlung!B151:K151)/10</f>
        <v>-0.1</v>
      </c>
      <c r="N151">
        <f t="shared" si="16"/>
        <v>-0.25</v>
      </c>
      <c r="O151">
        <f t="shared" si="17"/>
        <v>0</v>
      </c>
      <c r="P151">
        <f t="shared" si="18"/>
        <v>0</v>
      </c>
      <c r="Q151">
        <f t="shared" si="19"/>
        <v>-8.3333333333333329E-2</v>
      </c>
    </row>
    <row r="152" spans="2:17" x14ac:dyDescent="0.25">
      <c r="B152">
        <f>IF('ATTRAKDIFF BA_Study_ViSa'!E151=1,3,IF('ATTRAKDIFF BA_Study_ViSa'!E151=2,2,IF('ATTRAKDIFF BA_Study_ViSa'!E151=3,1,IF('ATTRAKDIFF BA_Study_ViSa'!E151=4,0,IF('ATTRAKDIFF BA_Study_ViSa'!E151=5,-1,IF('ATTRAKDIFF BA_Study_ViSa'!E151=6,-2,-3))))))</f>
        <v>2</v>
      </c>
      <c r="C152">
        <f>IF('ATTRAKDIFF BA_Study_ViSa'!F151=1,-3,IF('ATTRAKDIFF BA_Study_ViSa'!F151=2,-2,IF('ATTRAKDIFF BA_Study_ViSa'!F151=3,-1,IF('ATTRAKDIFF BA_Study_ViSa'!F151=4,0,IF('ATTRAKDIFF BA_Study_ViSa'!F151=5,1,IF('ATTRAKDIFF BA_Study_ViSa'!F151=6,2,3))))))</f>
        <v>1</v>
      </c>
      <c r="D152">
        <f>IF('ATTRAKDIFF BA_Study_ViSa'!G151=1,3,IF('ATTRAKDIFF BA_Study_ViSa'!G151=2,2,IF('ATTRAKDIFF BA_Study_ViSa'!G151=3,1,IF('ATTRAKDIFF BA_Study_ViSa'!G151=4,0,IF('ATTRAKDIFF BA_Study_ViSa'!G151=5,-1,IF('ATTRAKDIFF BA_Study_ViSa'!G151=6,-2,-3))))))</f>
        <v>2</v>
      </c>
      <c r="E152">
        <f>IF('ATTRAKDIFF BA_Study_ViSa'!H151=1,3,IF('ATTRAKDIFF BA_Study_ViSa'!H151=2,2,IF('ATTRAKDIFF BA_Study_ViSa'!H151=3,1,IF('ATTRAKDIFF BA_Study_ViSa'!H151=4,0,IF('ATTRAKDIFF BA_Study_ViSa'!H151=5,-1,IF('ATTRAKDIFF BA_Study_ViSa'!H151=6,-2,-3))))))</f>
        <v>2</v>
      </c>
      <c r="F152">
        <f>IF('ATTRAKDIFF BA_Study_ViSa'!I151=1,3,IF('ATTRAKDIFF BA_Study_ViSa'!I151=2,2,IF('ATTRAKDIFF BA_Study_ViSa'!I151=3,1,IF('ATTRAKDIFF BA_Study_ViSa'!I151=4,0,IF('ATTRAKDIFF BA_Study_ViSa'!I151=5,-1,IF('ATTRAKDIFF BA_Study_ViSa'!I151=6,-2,-3))))))</f>
        <v>0</v>
      </c>
      <c r="G152">
        <f>IF('ATTRAKDIFF BA_Study_ViSa'!J151=1,-3,IF('ATTRAKDIFF BA_Study_ViSa'!J151=2,-2,IF('ATTRAKDIFF BA_Study_ViSa'!J151=3,-1,IF('ATTRAKDIFF BA_Study_ViSa'!J151=4,0,IF('ATTRAKDIFF BA_Study_ViSa'!J151=5,1,IF('ATTRAKDIFF BA_Study_ViSa'!J151=6,2,3))))))</f>
        <v>2</v>
      </c>
      <c r="H152">
        <f>IF('ATTRAKDIFF BA_Study_ViSa'!K151=1,-3,IF('ATTRAKDIFF BA_Study_ViSa'!K151=2,-2,IF('ATTRAKDIFF BA_Study_ViSa'!K151=3,-1,IF('ATTRAKDIFF BA_Study_ViSa'!K151=4,0,IF('ATTRAKDIFF BA_Study_ViSa'!K151=5,1,IF('ATTRAKDIFF BA_Study_ViSa'!K151=6,2,3))))))</f>
        <v>2</v>
      </c>
      <c r="I152">
        <f>IF('ATTRAKDIFF BA_Study_ViSa'!L151=1,-3,IF('ATTRAKDIFF BA_Study_ViSa'!L151=2,-2,IF('ATTRAKDIFF BA_Study_ViSa'!L151=3,-1,IF('ATTRAKDIFF BA_Study_ViSa'!L151=4,0,IF('ATTRAKDIFF BA_Study_ViSa'!L151=5,1,IF('ATTRAKDIFF BA_Study_ViSa'!L151=6,2,3))))))</f>
        <v>1</v>
      </c>
      <c r="J152">
        <f>IF('ATTRAKDIFF BA_Study_ViSa'!M151=1,3,IF('ATTRAKDIFF BA_Study_ViSa'!M151=2,2,IF('ATTRAKDIFF BA_Study_ViSa'!M151=3,1,IF('ATTRAKDIFF BA_Study_ViSa'!M151=4,0,IF('ATTRAKDIFF BA_Study_ViSa'!M151=5,-1,IF('ATTRAKDIFF BA_Study_ViSa'!M151=6,-2,-3))))))</f>
        <v>2</v>
      </c>
      <c r="K152">
        <f>IF('ATTRAKDIFF BA_Study_ViSa'!N151=1,-3,IF('ATTRAKDIFF BA_Study_ViSa'!N151=2,-2,IF('ATTRAKDIFF BA_Study_ViSa'!N151=3,-1,IF('ATTRAKDIFF BA_Study_ViSa'!N151=4,0,IF('ATTRAKDIFF BA_Study_ViSa'!N151=5,1,IF('ATTRAKDIFF BA_Study_ViSa'!N151=6,2,3))))))</f>
        <v>0</v>
      </c>
      <c r="M152">
        <f>SUM(Umwandlung!B152:K152)/10</f>
        <v>1.4</v>
      </c>
      <c r="N152">
        <f t="shared" si="16"/>
        <v>1</v>
      </c>
      <c r="O152">
        <f t="shared" si="17"/>
        <v>1.6666666666666667</v>
      </c>
      <c r="P152">
        <f t="shared" si="18"/>
        <v>1.6666666666666667</v>
      </c>
      <c r="Q152">
        <f t="shared" si="19"/>
        <v>1.4444444444444446</v>
      </c>
    </row>
    <row r="153" spans="2:17" x14ac:dyDescent="0.25">
      <c r="B153">
        <f>IF('ATTRAKDIFF BA_Study_ViSa'!E152=1,3,IF('ATTRAKDIFF BA_Study_ViSa'!E152=2,2,IF('ATTRAKDIFF BA_Study_ViSa'!E152=3,1,IF('ATTRAKDIFF BA_Study_ViSa'!E152=4,0,IF('ATTRAKDIFF BA_Study_ViSa'!E152=5,-1,IF('ATTRAKDIFF BA_Study_ViSa'!E152=6,-2,-3))))))</f>
        <v>2</v>
      </c>
      <c r="C153">
        <f>IF('ATTRAKDIFF BA_Study_ViSa'!F152=1,-3,IF('ATTRAKDIFF BA_Study_ViSa'!F152=2,-2,IF('ATTRAKDIFF BA_Study_ViSa'!F152=3,-1,IF('ATTRAKDIFF BA_Study_ViSa'!F152=4,0,IF('ATTRAKDIFF BA_Study_ViSa'!F152=5,1,IF('ATTRAKDIFF BA_Study_ViSa'!F152=6,2,3))))))</f>
        <v>2</v>
      </c>
      <c r="D153">
        <f>IF('ATTRAKDIFF BA_Study_ViSa'!G152=1,3,IF('ATTRAKDIFF BA_Study_ViSa'!G152=2,2,IF('ATTRAKDIFF BA_Study_ViSa'!G152=3,1,IF('ATTRAKDIFF BA_Study_ViSa'!G152=4,0,IF('ATTRAKDIFF BA_Study_ViSa'!G152=5,-1,IF('ATTRAKDIFF BA_Study_ViSa'!G152=6,-2,-3))))))</f>
        <v>2</v>
      </c>
      <c r="E153">
        <f>IF('ATTRAKDIFF BA_Study_ViSa'!H152=1,3,IF('ATTRAKDIFF BA_Study_ViSa'!H152=2,2,IF('ATTRAKDIFF BA_Study_ViSa'!H152=3,1,IF('ATTRAKDIFF BA_Study_ViSa'!H152=4,0,IF('ATTRAKDIFF BA_Study_ViSa'!H152=5,-1,IF('ATTRAKDIFF BA_Study_ViSa'!H152=6,-2,-3))))))</f>
        <v>2</v>
      </c>
      <c r="F153">
        <f>IF('ATTRAKDIFF BA_Study_ViSa'!I152=1,3,IF('ATTRAKDIFF BA_Study_ViSa'!I152=2,2,IF('ATTRAKDIFF BA_Study_ViSa'!I152=3,1,IF('ATTRAKDIFF BA_Study_ViSa'!I152=4,0,IF('ATTRAKDIFF BA_Study_ViSa'!I152=5,-1,IF('ATTRAKDIFF BA_Study_ViSa'!I152=6,-2,-3))))))</f>
        <v>0</v>
      </c>
      <c r="G153">
        <f>IF('ATTRAKDIFF BA_Study_ViSa'!J152=1,-3,IF('ATTRAKDIFF BA_Study_ViSa'!J152=2,-2,IF('ATTRAKDIFF BA_Study_ViSa'!J152=3,-1,IF('ATTRAKDIFF BA_Study_ViSa'!J152=4,0,IF('ATTRAKDIFF BA_Study_ViSa'!J152=5,1,IF('ATTRAKDIFF BA_Study_ViSa'!J152=6,2,3))))))</f>
        <v>2</v>
      </c>
      <c r="H153">
        <f>IF('ATTRAKDIFF BA_Study_ViSa'!K152=1,-3,IF('ATTRAKDIFF BA_Study_ViSa'!K152=2,-2,IF('ATTRAKDIFF BA_Study_ViSa'!K152=3,-1,IF('ATTRAKDIFF BA_Study_ViSa'!K152=4,0,IF('ATTRAKDIFF BA_Study_ViSa'!K152=5,1,IF('ATTRAKDIFF BA_Study_ViSa'!K152=6,2,3))))))</f>
        <v>3</v>
      </c>
      <c r="I153">
        <f>IF('ATTRAKDIFF BA_Study_ViSa'!L152=1,-3,IF('ATTRAKDIFF BA_Study_ViSa'!L152=2,-2,IF('ATTRAKDIFF BA_Study_ViSa'!L152=3,-1,IF('ATTRAKDIFF BA_Study_ViSa'!L152=4,0,IF('ATTRAKDIFF BA_Study_ViSa'!L152=5,1,IF('ATTRAKDIFF BA_Study_ViSa'!L152=6,2,3))))))</f>
        <v>2</v>
      </c>
      <c r="J153">
        <f>IF('ATTRAKDIFF BA_Study_ViSa'!M152=1,3,IF('ATTRAKDIFF BA_Study_ViSa'!M152=2,2,IF('ATTRAKDIFF BA_Study_ViSa'!M152=3,1,IF('ATTRAKDIFF BA_Study_ViSa'!M152=4,0,IF('ATTRAKDIFF BA_Study_ViSa'!M152=5,-1,IF('ATTRAKDIFF BA_Study_ViSa'!M152=6,-2,-3))))))</f>
        <v>2</v>
      </c>
      <c r="K153">
        <f>IF('ATTRAKDIFF BA_Study_ViSa'!N152=1,-3,IF('ATTRAKDIFF BA_Study_ViSa'!N152=2,-2,IF('ATTRAKDIFF BA_Study_ViSa'!N152=3,-1,IF('ATTRAKDIFF BA_Study_ViSa'!N152=4,0,IF('ATTRAKDIFF BA_Study_ViSa'!N152=5,1,IF('ATTRAKDIFF BA_Study_ViSa'!N152=6,2,3))))))</f>
        <v>2</v>
      </c>
      <c r="M153">
        <f>SUM(Umwandlung!B153:K153)/10</f>
        <v>1.9</v>
      </c>
      <c r="N153">
        <f t="shared" si="16"/>
        <v>1.5</v>
      </c>
      <c r="O153">
        <f t="shared" si="17"/>
        <v>2.3333333333333335</v>
      </c>
      <c r="P153">
        <f t="shared" si="18"/>
        <v>2</v>
      </c>
      <c r="Q153">
        <f t="shared" si="19"/>
        <v>1.9444444444444446</v>
      </c>
    </row>
    <row r="154" spans="2:17" x14ac:dyDescent="0.25">
      <c r="B154">
        <f>IF('ATTRAKDIFF BA_Study_ViSa'!E153=1,3,IF('ATTRAKDIFF BA_Study_ViSa'!E153=2,2,IF('ATTRAKDIFF BA_Study_ViSa'!E153=3,1,IF('ATTRAKDIFF BA_Study_ViSa'!E153=4,0,IF('ATTRAKDIFF BA_Study_ViSa'!E153=5,-1,IF('ATTRAKDIFF BA_Study_ViSa'!E153=6,-2,-3))))))</f>
        <v>1</v>
      </c>
      <c r="C154">
        <f>IF('ATTRAKDIFF BA_Study_ViSa'!F153=1,-3,IF('ATTRAKDIFF BA_Study_ViSa'!F153=2,-2,IF('ATTRAKDIFF BA_Study_ViSa'!F153=3,-1,IF('ATTRAKDIFF BA_Study_ViSa'!F153=4,0,IF('ATTRAKDIFF BA_Study_ViSa'!F153=5,1,IF('ATTRAKDIFF BA_Study_ViSa'!F153=6,2,3))))))</f>
        <v>-1</v>
      </c>
      <c r="D154">
        <f>IF('ATTRAKDIFF BA_Study_ViSa'!G153=1,3,IF('ATTRAKDIFF BA_Study_ViSa'!G153=2,2,IF('ATTRAKDIFF BA_Study_ViSa'!G153=3,1,IF('ATTRAKDIFF BA_Study_ViSa'!G153=4,0,IF('ATTRAKDIFF BA_Study_ViSa'!G153=5,-1,IF('ATTRAKDIFF BA_Study_ViSa'!G153=6,-2,-3))))))</f>
        <v>2</v>
      </c>
      <c r="E154">
        <f>IF('ATTRAKDIFF BA_Study_ViSa'!H153=1,3,IF('ATTRAKDIFF BA_Study_ViSa'!H153=2,2,IF('ATTRAKDIFF BA_Study_ViSa'!H153=3,1,IF('ATTRAKDIFF BA_Study_ViSa'!H153=4,0,IF('ATTRAKDIFF BA_Study_ViSa'!H153=5,-1,IF('ATTRAKDIFF BA_Study_ViSa'!H153=6,-2,-3))))))</f>
        <v>1</v>
      </c>
      <c r="F154">
        <f>IF('ATTRAKDIFF BA_Study_ViSa'!I153=1,3,IF('ATTRAKDIFF BA_Study_ViSa'!I153=2,2,IF('ATTRAKDIFF BA_Study_ViSa'!I153=3,1,IF('ATTRAKDIFF BA_Study_ViSa'!I153=4,0,IF('ATTRAKDIFF BA_Study_ViSa'!I153=5,-1,IF('ATTRAKDIFF BA_Study_ViSa'!I153=6,-2,-3))))))</f>
        <v>-2</v>
      </c>
      <c r="G154">
        <f>IF('ATTRAKDIFF BA_Study_ViSa'!J153=1,-3,IF('ATTRAKDIFF BA_Study_ViSa'!J153=2,-2,IF('ATTRAKDIFF BA_Study_ViSa'!J153=3,-1,IF('ATTRAKDIFF BA_Study_ViSa'!J153=4,0,IF('ATTRAKDIFF BA_Study_ViSa'!J153=5,1,IF('ATTRAKDIFF BA_Study_ViSa'!J153=6,2,3))))))</f>
        <v>2</v>
      </c>
      <c r="H154">
        <f>IF('ATTRAKDIFF BA_Study_ViSa'!K153=1,-3,IF('ATTRAKDIFF BA_Study_ViSa'!K153=2,-2,IF('ATTRAKDIFF BA_Study_ViSa'!K153=3,-1,IF('ATTRAKDIFF BA_Study_ViSa'!K153=4,0,IF('ATTRAKDIFF BA_Study_ViSa'!K153=5,1,IF('ATTRAKDIFF BA_Study_ViSa'!K153=6,2,3))))))</f>
        <v>1</v>
      </c>
      <c r="I154">
        <f>IF('ATTRAKDIFF BA_Study_ViSa'!L153=1,-3,IF('ATTRAKDIFF BA_Study_ViSa'!L153=2,-2,IF('ATTRAKDIFF BA_Study_ViSa'!L153=3,-1,IF('ATTRAKDIFF BA_Study_ViSa'!L153=4,0,IF('ATTRAKDIFF BA_Study_ViSa'!L153=5,1,IF('ATTRAKDIFF BA_Study_ViSa'!L153=6,2,3))))))</f>
        <v>0</v>
      </c>
      <c r="J154">
        <f>IF('ATTRAKDIFF BA_Study_ViSa'!M153=1,3,IF('ATTRAKDIFF BA_Study_ViSa'!M153=2,2,IF('ATTRAKDIFF BA_Study_ViSa'!M153=3,1,IF('ATTRAKDIFF BA_Study_ViSa'!M153=4,0,IF('ATTRAKDIFF BA_Study_ViSa'!M153=5,-1,IF('ATTRAKDIFF BA_Study_ViSa'!M153=6,-2,-3))))))</f>
        <v>0</v>
      </c>
      <c r="K154">
        <f>IF('ATTRAKDIFF BA_Study_ViSa'!N153=1,-3,IF('ATTRAKDIFF BA_Study_ViSa'!N153=2,-2,IF('ATTRAKDIFF BA_Study_ViSa'!N153=3,-1,IF('ATTRAKDIFF BA_Study_ViSa'!N153=4,0,IF('ATTRAKDIFF BA_Study_ViSa'!N153=5,1,IF('ATTRAKDIFF BA_Study_ViSa'!N153=6,2,3))))))</f>
        <v>0</v>
      </c>
      <c r="M154">
        <f>SUM(Umwandlung!B154:K154)/10</f>
        <v>0.4</v>
      </c>
      <c r="N154">
        <f t="shared" si="16"/>
        <v>0.25</v>
      </c>
      <c r="O154">
        <f t="shared" si="17"/>
        <v>1</v>
      </c>
      <c r="P154">
        <f t="shared" si="18"/>
        <v>0</v>
      </c>
      <c r="Q154">
        <f t="shared" si="19"/>
        <v>0.41666666666666669</v>
      </c>
    </row>
    <row r="155" spans="2:17" x14ac:dyDescent="0.25">
      <c r="B155">
        <f>IF('ATTRAKDIFF BA_Study_ViSa'!E154=1,3,IF('ATTRAKDIFF BA_Study_ViSa'!E154=2,2,IF('ATTRAKDIFF BA_Study_ViSa'!E154=3,1,IF('ATTRAKDIFF BA_Study_ViSa'!E154=4,0,IF('ATTRAKDIFF BA_Study_ViSa'!E154=5,-1,IF('ATTRAKDIFF BA_Study_ViSa'!E154=6,-2,-3))))))</f>
        <v>2</v>
      </c>
      <c r="C155">
        <f>IF('ATTRAKDIFF BA_Study_ViSa'!F154=1,-3,IF('ATTRAKDIFF BA_Study_ViSa'!F154=2,-2,IF('ATTRAKDIFF BA_Study_ViSa'!F154=3,-1,IF('ATTRAKDIFF BA_Study_ViSa'!F154=4,0,IF('ATTRAKDIFF BA_Study_ViSa'!F154=5,1,IF('ATTRAKDIFF BA_Study_ViSa'!F154=6,2,3))))))</f>
        <v>3</v>
      </c>
      <c r="D155">
        <f>IF('ATTRAKDIFF BA_Study_ViSa'!G154=1,3,IF('ATTRAKDIFF BA_Study_ViSa'!G154=2,2,IF('ATTRAKDIFF BA_Study_ViSa'!G154=3,1,IF('ATTRAKDIFF BA_Study_ViSa'!G154=4,0,IF('ATTRAKDIFF BA_Study_ViSa'!G154=5,-1,IF('ATTRAKDIFF BA_Study_ViSa'!G154=6,-2,-3))))))</f>
        <v>2</v>
      </c>
      <c r="E155">
        <f>IF('ATTRAKDIFF BA_Study_ViSa'!H154=1,3,IF('ATTRAKDIFF BA_Study_ViSa'!H154=2,2,IF('ATTRAKDIFF BA_Study_ViSa'!H154=3,1,IF('ATTRAKDIFF BA_Study_ViSa'!H154=4,0,IF('ATTRAKDIFF BA_Study_ViSa'!H154=5,-1,IF('ATTRAKDIFF BA_Study_ViSa'!H154=6,-2,-3))))))</f>
        <v>3</v>
      </c>
      <c r="F155">
        <f>IF('ATTRAKDIFF BA_Study_ViSa'!I154=1,3,IF('ATTRAKDIFF BA_Study_ViSa'!I154=2,2,IF('ATTRAKDIFF BA_Study_ViSa'!I154=3,1,IF('ATTRAKDIFF BA_Study_ViSa'!I154=4,0,IF('ATTRAKDIFF BA_Study_ViSa'!I154=5,-1,IF('ATTRAKDIFF BA_Study_ViSa'!I154=6,-2,-3))))))</f>
        <v>1</v>
      </c>
      <c r="G155">
        <f>IF('ATTRAKDIFF BA_Study_ViSa'!J154=1,-3,IF('ATTRAKDIFF BA_Study_ViSa'!J154=2,-2,IF('ATTRAKDIFF BA_Study_ViSa'!J154=3,-1,IF('ATTRAKDIFF BA_Study_ViSa'!J154=4,0,IF('ATTRAKDIFF BA_Study_ViSa'!J154=5,1,IF('ATTRAKDIFF BA_Study_ViSa'!J154=6,2,3))))))</f>
        <v>2</v>
      </c>
      <c r="H155">
        <f>IF('ATTRAKDIFF BA_Study_ViSa'!K154=1,-3,IF('ATTRAKDIFF BA_Study_ViSa'!K154=2,-2,IF('ATTRAKDIFF BA_Study_ViSa'!K154=3,-1,IF('ATTRAKDIFF BA_Study_ViSa'!K154=4,0,IF('ATTRAKDIFF BA_Study_ViSa'!K154=5,1,IF('ATTRAKDIFF BA_Study_ViSa'!K154=6,2,3))))))</f>
        <v>3</v>
      </c>
      <c r="I155">
        <f>IF('ATTRAKDIFF BA_Study_ViSa'!L154=1,-3,IF('ATTRAKDIFF BA_Study_ViSa'!L154=2,-2,IF('ATTRAKDIFF BA_Study_ViSa'!L154=3,-1,IF('ATTRAKDIFF BA_Study_ViSa'!L154=4,0,IF('ATTRAKDIFF BA_Study_ViSa'!L154=5,1,IF('ATTRAKDIFF BA_Study_ViSa'!L154=6,2,3))))))</f>
        <v>2</v>
      </c>
      <c r="J155">
        <f>IF('ATTRAKDIFF BA_Study_ViSa'!M154=1,3,IF('ATTRAKDIFF BA_Study_ViSa'!M154=2,2,IF('ATTRAKDIFF BA_Study_ViSa'!M154=3,1,IF('ATTRAKDIFF BA_Study_ViSa'!M154=4,0,IF('ATTRAKDIFF BA_Study_ViSa'!M154=5,-1,IF('ATTRAKDIFF BA_Study_ViSa'!M154=6,-2,-3))))))</f>
        <v>3</v>
      </c>
      <c r="K155">
        <f>IF('ATTRAKDIFF BA_Study_ViSa'!N154=1,-3,IF('ATTRAKDIFF BA_Study_ViSa'!N154=2,-2,IF('ATTRAKDIFF BA_Study_ViSa'!N154=3,-1,IF('ATTRAKDIFF BA_Study_ViSa'!N154=4,0,IF('ATTRAKDIFF BA_Study_ViSa'!N154=5,1,IF('ATTRAKDIFF BA_Study_ViSa'!N154=6,2,3))))))</f>
        <v>2</v>
      </c>
      <c r="M155">
        <f>SUM(Umwandlung!B155:K155)/10</f>
        <v>2.2999999999999998</v>
      </c>
      <c r="N155">
        <f t="shared" si="16"/>
        <v>1.75</v>
      </c>
      <c r="O155">
        <f t="shared" si="17"/>
        <v>2.3333333333333335</v>
      </c>
      <c r="P155">
        <f t="shared" si="18"/>
        <v>3</v>
      </c>
      <c r="Q155">
        <f t="shared" si="19"/>
        <v>2.3611111111111112</v>
      </c>
    </row>
    <row r="156" spans="2:17" x14ac:dyDescent="0.25">
      <c r="B156">
        <f>IF('ATTRAKDIFF BA_Study_ViSa'!E155=1,3,IF('ATTRAKDIFF BA_Study_ViSa'!E155=2,2,IF('ATTRAKDIFF BA_Study_ViSa'!E155=3,1,IF('ATTRAKDIFF BA_Study_ViSa'!E155=4,0,IF('ATTRAKDIFF BA_Study_ViSa'!E155=5,-1,IF('ATTRAKDIFF BA_Study_ViSa'!E155=6,-2,-3))))))</f>
        <v>3</v>
      </c>
      <c r="C156">
        <f>IF('ATTRAKDIFF BA_Study_ViSa'!F155=1,-3,IF('ATTRAKDIFF BA_Study_ViSa'!F155=2,-2,IF('ATTRAKDIFF BA_Study_ViSa'!F155=3,-1,IF('ATTRAKDIFF BA_Study_ViSa'!F155=4,0,IF('ATTRAKDIFF BA_Study_ViSa'!F155=5,1,IF('ATTRAKDIFF BA_Study_ViSa'!F155=6,2,3))))))</f>
        <v>3</v>
      </c>
      <c r="D156">
        <f>IF('ATTRAKDIFF BA_Study_ViSa'!G155=1,3,IF('ATTRAKDIFF BA_Study_ViSa'!G155=2,2,IF('ATTRAKDIFF BA_Study_ViSa'!G155=3,1,IF('ATTRAKDIFF BA_Study_ViSa'!G155=4,0,IF('ATTRAKDIFF BA_Study_ViSa'!G155=5,-1,IF('ATTRAKDIFF BA_Study_ViSa'!G155=6,-2,-3))))))</f>
        <v>3</v>
      </c>
      <c r="E156">
        <f>IF('ATTRAKDIFF BA_Study_ViSa'!H155=1,3,IF('ATTRAKDIFF BA_Study_ViSa'!H155=2,2,IF('ATTRAKDIFF BA_Study_ViSa'!H155=3,1,IF('ATTRAKDIFF BA_Study_ViSa'!H155=4,0,IF('ATTRAKDIFF BA_Study_ViSa'!H155=5,-1,IF('ATTRAKDIFF BA_Study_ViSa'!H155=6,-2,-3))))))</f>
        <v>0</v>
      </c>
      <c r="F156">
        <f>IF('ATTRAKDIFF BA_Study_ViSa'!I155=1,3,IF('ATTRAKDIFF BA_Study_ViSa'!I155=2,2,IF('ATTRAKDIFF BA_Study_ViSa'!I155=3,1,IF('ATTRAKDIFF BA_Study_ViSa'!I155=4,0,IF('ATTRAKDIFF BA_Study_ViSa'!I155=5,-1,IF('ATTRAKDIFF BA_Study_ViSa'!I155=6,-2,-3))))))</f>
        <v>3</v>
      </c>
      <c r="G156">
        <f>IF('ATTRAKDIFF BA_Study_ViSa'!J155=1,-3,IF('ATTRAKDIFF BA_Study_ViSa'!J155=2,-2,IF('ATTRAKDIFF BA_Study_ViSa'!J155=3,-1,IF('ATTRAKDIFF BA_Study_ViSa'!J155=4,0,IF('ATTRAKDIFF BA_Study_ViSa'!J155=5,1,IF('ATTRAKDIFF BA_Study_ViSa'!J155=6,2,3))))))</f>
        <v>3</v>
      </c>
      <c r="H156">
        <f>IF('ATTRAKDIFF BA_Study_ViSa'!K155=1,-3,IF('ATTRAKDIFF BA_Study_ViSa'!K155=2,-2,IF('ATTRAKDIFF BA_Study_ViSa'!K155=3,-1,IF('ATTRAKDIFF BA_Study_ViSa'!K155=4,0,IF('ATTRAKDIFF BA_Study_ViSa'!K155=5,1,IF('ATTRAKDIFF BA_Study_ViSa'!K155=6,2,3))))))</f>
        <v>3</v>
      </c>
      <c r="I156">
        <f>IF('ATTRAKDIFF BA_Study_ViSa'!L155=1,-3,IF('ATTRAKDIFF BA_Study_ViSa'!L155=2,-2,IF('ATTRAKDIFF BA_Study_ViSa'!L155=3,-1,IF('ATTRAKDIFF BA_Study_ViSa'!L155=4,0,IF('ATTRAKDIFF BA_Study_ViSa'!L155=5,1,IF('ATTRAKDIFF BA_Study_ViSa'!L155=6,2,3))))))</f>
        <v>3</v>
      </c>
      <c r="J156">
        <f>IF('ATTRAKDIFF BA_Study_ViSa'!M155=1,3,IF('ATTRAKDIFF BA_Study_ViSa'!M155=2,2,IF('ATTRAKDIFF BA_Study_ViSa'!M155=3,1,IF('ATTRAKDIFF BA_Study_ViSa'!M155=4,0,IF('ATTRAKDIFF BA_Study_ViSa'!M155=5,-1,IF('ATTRAKDIFF BA_Study_ViSa'!M155=6,-2,-3))))))</f>
        <v>1</v>
      </c>
      <c r="K156">
        <f>IF('ATTRAKDIFF BA_Study_ViSa'!N155=1,-3,IF('ATTRAKDIFF BA_Study_ViSa'!N155=2,-2,IF('ATTRAKDIFF BA_Study_ViSa'!N155=3,-1,IF('ATTRAKDIFF BA_Study_ViSa'!N155=4,0,IF('ATTRAKDIFF BA_Study_ViSa'!N155=5,1,IF('ATTRAKDIFF BA_Study_ViSa'!N155=6,2,3))))))</f>
        <v>3</v>
      </c>
      <c r="M156">
        <f>SUM(Umwandlung!B156:K156)/10</f>
        <v>2.5</v>
      </c>
      <c r="N156">
        <f t="shared" si="16"/>
        <v>3</v>
      </c>
      <c r="O156">
        <f t="shared" si="17"/>
        <v>3</v>
      </c>
      <c r="P156">
        <f t="shared" si="18"/>
        <v>1.3333333333333333</v>
      </c>
      <c r="Q156">
        <f t="shared" si="19"/>
        <v>2.4444444444444442</v>
      </c>
    </row>
    <row r="157" spans="2:17" x14ac:dyDescent="0.25">
      <c r="B157">
        <f>IF('ATTRAKDIFF BA_Study_ViSa'!E156=1,3,IF('ATTRAKDIFF BA_Study_ViSa'!E156=2,2,IF('ATTRAKDIFF BA_Study_ViSa'!E156=3,1,IF('ATTRAKDIFF BA_Study_ViSa'!E156=4,0,IF('ATTRAKDIFF BA_Study_ViSa'!E156=5,-1,IF('ATTRAKDIFF BA_Study_ViSa'!E156=6,-2,-3))))))</f>
        <v>3</v>
      </c>
      <c r="C157">
        <f>IF('ATTRAKDIFF BA_Study_ViSa'!F156=1,-3,IF('ATTRAKDIFF BA_Study_ViSa'!F156=2,-2,IF('ATTRAKDIFF BA_Study_ViSa'!F156=3,-1,IF('ATTRAKDIFF BA_Study_ViSa'!F156=4,0,IF('ATTRAKDIFF BA_Study_ViSa'!F156=5,1,IF('ATTRAKDIFF BA_Study_ViSa'!F156=6,2,3))))))</f>
        <v>3</v>
      </c>
      <c r="D157">
        <f>IF('ATTRAKDIFF BA_Study_ViSa'!G156=1,3,IF('ATTRAKDIFF BA_Study_ViSa'!G156=2,2,IF('ATTRAKDIFF BA_Study_ViSa'!G156=3,1,IF('ATTRAKDIFF BA_Study_ViSa'!G156=4,0,IF('ATTRAKDIFF BA_Study_ViSa'!G156=5,-1,IF('ATTRAKDIFF BA_Study_ViSa'!G156=6,-2,-3))))))</f>
        <v>3</v>
      </c>
      <c r="E157">
        <f>IF('ATTRAKDIFF BA_Study_ViSa'!H156=1,3,IF('ATTRAKDIFF BA_Study_ViSa'!H156=2,2,IF('ATTRAKDIFF BA_Study_ViSa'!H156=3,1,IF('ATTRAKDIFF BA_Study_ViSa'!H156=4,0,IF('ATTRAKDIFF BA_Study_ViSa'!H156=5,-1,IF('ATTRAKDIFF BA_Study_ViSa'!H156=6,-2,-3))))))</f>
        <v>3</v>
      </c>
      <c r="F157">
        <f>IF('ATTRAKDIFF BA_Study_ViSa'!I156=1,3,IF('ATTRAKDIFF BA_Study_ViSa'!I156=2,2,IF('ATTRAKDIFF BA_Study_ViSa'!I156=3,1,IF('ATTRAKDIFF BA_Study_ViSa'!I156=4,0,IF('ATTRAKDIFF BA_Study_ViSa'!I156=5,-1,IF('ATTRAKDIFF BA_Study_ViSa'!I156=6,-2,-3))))))</f>
        <v>3</v>
      </c>
      <c r="G157">
        <f>IF('ATTRAKDIFF BA_Study_ViSa'!J156=1,-3,IF('ATTRAKDIFF BA_Study_ViSa'!J156=2,-2,IF('ATTRAKDIFF BA_Study_ViSa'!J156=3,-1,IF('ATTRAKDIFF BA_Study_ViSa'!J156=4,0,IF('ATTRAKDIFF BA_Study_ViSa'!J156=5,1,IF('ATTRAKDIFF BA_Study_ViSa'!J156=6,2,3))))))</f>
        <v>3</v>
      </c>
      <c r="H157">
        <f>IF('ATTRAKDIFF BA_Study_ViSa'!K156=1,-3,IF('ATTRAKDIFF BA_Study_ViSa'!K156=2,-2,IF('ATTRAKDIFF BA_Study_ViSa'!K156=3,-1,IF('ATTRAKDIFF BA_Study_ViSa'!K156=4,0,IF('ATTRAKDIFF BA_Study_ViSa'!K156=5,1,IF('ATTRAKDIFF BA_Study_ViSa'!K156=6,2,3))))))</f>
        <v>3</v>
      </c>
      <c r="I157">
        <f>IF('ATTRAKDIFF BA_Study_ViSa'!L156=1,-3,IF('ATTRAKDIFF BA_Study_ViSa'!L156=2,-2,IF('ATTRAKDIFF BA_Study_ViSa'!L156=3,-1,IF('ATTRAKDIFF BA_Study_ViSa'!L156=4,0,IF('ATTRAKDIFF BA_Study_ViSa'!L156=5,1,IF('ATTRAKDIFF BA_Study_ViSa'!L156=6,2,3))))))</f>
        <v>3</v>
      </c>
      <c r="J157">
        <f>IF('ATTRAKDIFF BA_Study_ViSa'!M156=1,3,IF('ATTRAKDIFF BA_Study_ViSa'!M156=2,2,IF('ATTRAKDIFF BA_Study_ViSa'!M156=3,1,IF('ATTRAKDIFF BA_Study_ViSa'!M156=4,0,IF('ATTRAKDIFF BA_Study_ViSa'!M156=5,-1,IF('ATTRAKDIFF BA_Study_ViSa'!M156=6,-2,-3))))))</f>
        <v>3</v>
      </c>
      <c r="K157">
        <f>IF('ATTRAKDIFF BA_Study_ViSa'!N156=1,-3,IF('ATTRAKDIFF BA_Study_ViSa'!N156=2,-2,IF('ATTRAKDIFF BA_Study_ViSa'!N156=3,-1,IF('ATTRAKDIFF BA_Study_ViSa'!N156=4,0,IF('ATTRAKDIFF BA_Study_ViSa'!N156=5,1,IF('ATTRAKDIFF BA_Study_ViSa'!N156=6,2,3))))))</f>
        <v>3</v>
      </c>
      <c r="M157">
        <f>SUM(Umwandlung!B157:K157)/10</f>
        <v>3</v>
      </c>
      <c r="N157">
        <f t="shared" si="16"/>
        <v>3</v>
      </c>
      <c r="O157">
        <f t="shared" si="17"/>
        <v>3</v>
      </c>
      <c r="P157">
        <f t="shared" si="18"/>
        <v>3</v>
      </c>
      <c r="Q157">
        <f t="shared" si="19"/>
        <v>3</v>
      </c>
    </row>
    <row r="158" spans="2:17" x14ac:dyDescent="0.25">
      <c r="B158">
        <f>IF('ATTRAKDIFF BA_Study_ViSa'!E157=1,3,IF('ATTRAKDIFF BA_Study_ViSa'!E157=2,2,IF('ATTRAKDIFF BA_Study_ViSa'!E157=3,1,IF('ATTRAKDIFF BA_Study_ViSa'!E157=4,0,IF('ATTRAKDIFF BA_Study_ViSa'!E157=5,-1,IF('ATTRAKDIFF BA_Study_ViSa'!E157=6,-2,-3))))))</f>
        <v>3</v>
      </c>
      <c r="C158">
        <f>IF('ATTRAKDIFF BA_Study_ViSa'!F157=1,-3,IF('ATTRAKDIFF BA_Study_ViSa'!F157=2,-2,IF('ATTRAKDIFF BA_Study_ViSa'!F157=3,-1,IF('ATTRAKDIFF BA_Study_ViSa'!F157=4,0,IF('ATTRAKDIFF BA_Study_ViSa'!F157=5,1,IF('ATTRAKDIFF BA_Study_ViSa'!F157=6,2,3))))))</f>
        <v>-3</v>
      </c>
      <c r="D158">
        <f>IF('ATTRAKDIFF BA_Study_ViSa'!G157=1,3,IF('ATTRAKDIFF BA_Study_ViSa'!G157=2,2,IF('ATTRAKDIFF BA_Study_ViSa'!G157=3,1,IF('ATTRAKDIFF BA_Study_ViSa'!G157=4,0,IF('ATTRAKDIFF BA_Study_ViSa'!G157=5,-1,IF('ATTRAKDIFF BA_Study_ViSa'!G157=6,-2,-3))))))</f>
        <v>3</v>
      </c>
      <c r="E158">
        <f>IF('ATTRAKDIFF BA_Study_ViSa'!H157=1,3,IF('ATTRAKDIFF BA_Study_ViSa'!H157=2,2,IF('ATTRAKDIFF BA_Study_ViSa'!H157=3,1,IF('ATTRAKDIFF BA_Study_ViSa'!H157=4,0,IF('ATTRAKDIFF BA_Study_ViSa'!H157=5,-1,IF('ATTRAKDIFF BA_Study_ViSa'!H157=6,-2,-3))))))</f>
        <v>-2</v>
      </c>
      <c r="F158">
        <f>IF('ATTRAKDIFF BA_Study_ViSa'!I157=1,3,IF('ATTRAKDIFF BA_Study_ViSa'!I157=2,2,IF('ATTRAKDIFF BA_Study_ViSa'!I157=3,1,IF('ATTRAKDIFF BA_Study_ViSa'!I157=4,0,IF('ATTRAKDIFF BA_Study_ViSa'!I157=5,-1,IF('ATTRAKDIFF BA_Study_ViSa'!I157=6,-2,-3))))))</f>
        <v>-2</v>
      </c>
      <c r="G158">
        <f>IF('ATTRAKDIFF BA_Study_ViSa'!J157=1,-3,IF('ATTRAKDIFF BA_Study_ViSa'!J157=2,-2,IF('ATTRAKDIFF BA_Study_ViSa'!J157=3,-1,IF('ATTRAKDIFF BA_Study_ViSa'!J157=4,0,IF('ATTRAKDIFF BA_Study_ViSa'!J157=5,1,IF('ATTRAKDIFF BA_Study_ViSa'!J157=6,2,3))))))</f>
        <v>3</v>
      </c>
      <c r="H158">
        <f>IF('ATTRAKDIFF BA_Study_ViSa'!K157=1,-3,IF('ATTRAKDIFF BA_Study_ViSa'!K157=2,-2,IF('ATTRAKDIFF BA_Study_ViSa'!K157=3,-1,IF('ATTRAKDIFF BA_Study_ViSa'!K157=4,0,IF('ATTRAKDIFF BA_Study_ViSa'!K157=5,1,IF('ATTRAKDIFF BA_Study_ViSa'!K157=6,2,3))))))</f>
        <v>-2</v>
      </c>
      <c r="I158">
        <f>IF('ATTRAKDIFF BA_Study_ViSa'!L157=1,-3,IF('ATTRAKDIFF BA_Study_ViSa'!L157=2,-2,IF('ATTRAKDIFF BA_Study_ViSa'!L157=3,-1,IF('ATTRAKDIFF BA_Study_ViSa'!L157=4,0,IF('ATTRAKDIFF BA_Study_ViSa'!L157=5,1,IF('ATTRAKDIFF BA_Study_ViSa'!L157=6,2,3))))))</f>
        <v>-2</v>
      </c>
      <c r="J158">
        <f>IF('ATTRAKDIFF BA_Study_ViSa'!M157=1,3,IF('ATTRAKDIFF BA_Study_ViSa'!M157=2,2,IF('ATTRAKDIFF BA_Study_ViSa'!M157=3,1,IF('ATTRAKDIFF BA_Study_ViSa'!M157=4,0,IF('ATTRAKDIFF BA_Study_ViSa'!M157=5,-1,IF('ATTRAKDIFF BA_Study_ViSa'!M157=6,-2,-3))))))</f>
        <v>-2</v>
      </c>
      <c r="K158">
        <f>IF('ATTRAKDIFF BA_Study_ViSa'!N157=1,-3,IF('ATTRAKDIFF BA_Study_ViSa'!N157=2,-2,IF('ATTRAKDIFF BA_Study_ViSa'!N157=3,-1,IF('ATTRAKDIFF BA_Study_ViSa'!N157=4,0,IF('ATTRAKDIFF BA_Study_ViSa'!N157=5,1,IF('ATTRAKDIFF BA_Study_ViSa'!N157=6,2,3))))))</f>
        <v>0</v>
      </c>
      <c r="M158">
        <f>SUM(Umwandlung!B158:K158)/10</f>
        <v>-0.4</v>
      </c>
      <c r="N158">
        <f t="shared" si="16"/>
        <v>1</v>
      </c>
      <c r="O158">
        <f t="shared" si="17"/>
        <v>-0.33333333333333331</v>
      </c>
      <c r="P158">
        <f t="shared" si="18"/>
        <v>-2.3333333333333335</v>
      </c>
      <c r="Q158">
        <f t="shared" si="19"/>
        <v>-0.55555555555555558</v>
      </c>
    </row>
    <row r="159" spans="2:17" x14ac:dyDescent="0.25">
      <c r="B159">
        <f>IF('ATTRAKDIFF BA_Study_ViSa'!E158=1,3,IF('ATTRAKDIFF BA_Study_ViSa'!E158=2,2,IF('ATTRAKDIFF BA_Study_ViSa'!E158=3,1,IF('ATTRAKDIFF BA_Study_ViSa'!E158=4,0,IF('ATTRAKDIFF BA_Study_ViSa'!E158=5,-1,IF('ATTRAKDIFF BA_Study_ViSa'!E158=6,-2,-3))))))</f>
        <v>3</v>
      </c>
      <c r="C159">
        <f>IF('ATTRAKDIFF BA_Study_ViSa'!F158=1,-3,IF('ATTRAKDIFF BA_Study_ViSa'!F158=2,-2,IF('ATTRAKDIFF BA_Study_ViSa'!F158=3,-1,IF('ATTRAKDIFF BA_Study_ViSa'!F158=4,0,IF('ATTRAKDIFF BA_Study_ViSa'!F158=5,1,IF('ATTRAKDIFF BA_Study_ViSa'!F158=6,2,3))))))</f>
        <v>-2</v>
      </c>
      <c r="D159">
        <f>IF('ATTRAKDIFF BA_Study_ViSa'!G158=1,3,IF('ATTRAKDIFF BA_Study_ViSa'!G158=2,2,IF('ATTRAKDIFF BA_Study_ViSa'!G158=3,1,IF('ATTRAKDIFF BA_Study_ViSa'!G158=4,0,IF('ATTRAKDIFF BA_Study_ViSa'!G158=5,-1,IF('ATTRAKDIFF BA_Study_ViSa'!G158=6,-2,-3))))))</f>
        <v>2</v>
      </c>
      <c r="E159">
        <f>IF('ATTRAKDIFF BA_Study_ViSa'!H158=1,3,IF('ATTRAKDIFF BA_Study_ViSa'!H158=2,2,IF('ATTRAKDIFF BA_Study_ViSa'!H158=3,1,IF('ATTRAKDIFF BA_Study_ViSa'!H158=4,0,IF('ATTRAKDIFF BA_Study_ViSa'!H158=5,-1,IF('ATTRAKDIFF BA_Study_ViSa'!H158=6,-2,-3))))))</f>
        <v>-2</v>
      </c>
      <c r="F159">
        <f>IF('ATTRAKDIFF BA_Study_ViSa'!I158=1,3,IF('ATTRAKDIFF BA_Study_ViSa'!I158=2,2,IF('ATTRAKDIFF BA_Study_ViSa'!I158=3,1,IF('ATTRAKDIFF BA_Study_ViSa'!I158=4,0,IF('ATTRAKDIFF BA_Study_ViSa'!I158=5,-1,IF('ATTRAKDIFF BA_Study_ViSa'!I158=6,-2,-3))))))</f>
        <v>-2</v>
      </c>
      <c r="G159">
        <f>IF('ATTRAKDIFF BA_Study_ViSa'!J158=1,-3,IF('ATTRAKDIFF BA_Study_ViSa'!J158=2,-2,IF('ATTRAKDIFF BA_Study_ViSa'!J158=3,-1,IF('ATTRAKDIFF BA_Study_ViSa'!J158=4,0,IF('ATTRAKDIFF BA_Study_ViSa'!J158=5,1,IF('ATTRAKDIFF BA_Study_ViSa'!J158=6,2,3))))))</f>
        <v>2</v>
      </c>
      <c r="H159">
        <f>IF('ATTRAKDIFF BA_Study_ViSa'!K158=1,-3,IF('ATTRAKDIFF BA_Study_ViSa'!K158=2,-2,IF('ATTRAKDIFF BA_Study_ViSa'!K158=3,-1,IF('ATTRAKDIFF BA_Study_ViSa'!K158=4,0,IF('ATTRAKDIFF BA_Study_ViSa'!K158=5,1,IF('ATTRAKDIFF BA_Study_ViSa'!K158=6,2,3))))))</f>
        <v>-2</v>
      </c>
      <c r="I159">
        <f>IF('ATTRAKDIFF BA_Study_ViSa'!L158=1,-3,IF('ATTRAKDIFF BA_Study_ViSa'!L158=2,-2,IF('ATTRAKDIFF BA_Study_ViSa'!L158=3,-1,IF('ATTRAKDIFF BA_Study_ViSa'!L158=4,0,IF('ATTRAKDIFF BA_Study_ViSa'!L158=5,1,IF('ATTRAKDIFF BA_Study_ViSa'!L158=6,2,3))))))</f>
        <v>1</v>
      </c>
      <c r="J159">
        <f>IF('ATTRAKDIFF BA_Study_ViSa'!M158=1,3,IF('ATTRAKDIFF BA_Study_ViSa'!M158=2,2,IF('ATTRAKDIFF BA_Study_ViSa'!M158=3,1,IF('ATTRAKDIFF BA_Study_ViSa'!M158=4,0,IF('ATTRAKDIFF BA_Study_ViSa'!M158=5,-1,IF('ATTRAKDIFF BA_Study_ViSa'!M158=6,-2,-3))))))</f>
        <v>2</v>
      </c>
      <c r="K159">
        <f>IF('ATTRAKDIFF BA_Study_ViSa'!N158=1,-3,IF('ATTRAKDIFF BA_Study_ViSa'!N158=2,-2,IF('ATTRAKDIFF BA_Study_ViSa'!N158=3,-1,IF('ATTRAKDIFF BA_Study_ViSa'!N158=4,0,IF('ATTRAKDIFF BA_Study_ViSa'!N158=5,1,IF('ATTRAKDIFF BA_Study_ViSa'!N158=6,2,3))))))</f>
        <v>-3</v>
      </c>
      <c r="M159">
        <f>SUM(Umwandlung!B159:K159)/10</f>
        <v>-0.1</v>
      </c>
      <c r="N159">
        <f t="shared" si="16"/>
        <v>0</v>
      </c>
      <c r="O159">
        <f t="shared" si="17"/>
        <v>0.33333333333333331</v>
      </c>
      <c r="P159">
        <f t="shared" si="18"/>
        <v>-0.66666666666666663</v>
      </c>
      <c r="Q159">
        <f t="shared" si="19"/>
        <v>-0.1111111111111111</v>
      </c>
    </row>
    <row r="160" spans="2:17" x14ac:dyDescent="0.25">
      <c r="B160">
        <f>IF('ATTRAKDIFF BA_Study_ViSa'!E159=1,3,IF('ATTRAKDIFF BA_Study_ViSa'!E159=2,2,IF('ATTRAKDIFF BA_Study_ViSa'!E159=3,1,IF('ATTRAKDIFF BA_Study_ViSa'!E159=4,0,IF('ATTRAKDIFF BA_Study_ViSa'!E159=5,-1,IF('ATTRAKDIFF BA_Study_ViSa'!E159=6,-2,-3))))))</f>
        <v>3</v>
      </c>
      <c r="C160">
        <f>IF('ATTRAKDIFF BA_Study_ViSa'!F159=1,-3,IF('ATTRAKDIFF BA_Study_ViSa'!F159=2,-2,IF('ATTRAKDIFF BA_Study_ViSa'!F159=3,-1,IF('ATTRAKDIFF BA_Study_ViSa'!F159=4,0,IF('ATTRAKDIFF BA_Study_ViSa'!F159=5,1,IF('ATTRAKDIFF BA_Study_ViSa'!F159=6,2,3))))))</f>
        <v>3</v>
      </c>
      <c r="D160">
        <f>IF('ATTRAKDIFF BA_Study_ViSa'!G159=1,3,IF('ATTRAKDIFF BA_Study_ViSa'!G159=2,2,IF('ATTRAKDIFF BA_Study_ViSa'!G159=3,1,IF('ATTRAKDIFF BA_Study_ViSa'!G159=4,0,IF('ATTRAKDIFF BA_Study_ViSa'!G159=5,-1,IF('ATTRAKDIFF BA_Study_ViSa'!G159=6,-2,-3))))))</f>
        <v>3</v>
      </c>
      <c r="E160">
        <f>IF('ATTRAKDIFF BA_Study_ViSa'!H159=1,3,IF('ATTRAKDIFF BA_Study_ViSa'!H159=2,2,IF('ATTRAKDIFF BA_Study_ViSa'!H159=3,1,IF('ATTRAKDIFF BA_Study_ViSa'!H159=4,0,IF('ATTRAKDIFF BA_Study_ViSa'!H159=5,-1,IF('ATTRAKDIFF BA_Study_ViSa'!H159=6,-2,-3))))))</f>
        <v>3</v>
      </c>
      <c r="F160">
        <f>IF('ATTRAKDIFF BA_Study_ViSa'!I159=1,3,IF('ATTRAKDIFF BA_Study_ViSa'!I159=2,2,IF('ATTRAKDIFF BA_Study_ViSa'!I159=3,1,IF('ATTRAKDIFF BA_Study_ViSa'!I159=4,0,IF('ATTRAKDIFF BA_Study_ViSa'!I159=5,-1,IF('ATTRAKDIFF BA_Study_ViSa'!I159=6,-2,-3))))))</f>
        <v>3</v>
      </c>
      <c r="G160">
        <f>IF('ATTRAKDIFF BA_Study_ViSa'!J159=1,-3,IF('ATTRAKDIFF BA_Study_ViSa'!J159=2,-2,IF('ATTRAKDIFF BA_Study_ViSa'!J159=3,-1,IF('ATTRAKDIFF BA_Study_ViSa'!J159=4,0,IF('ATTRAKDIFF BA_Study_ViSa'!J159=5,1,IF('ATTRAKDIFF BA_Study_ViSa'!J159=6,2,3))))))</f>
        <v>3</v>
      </c>
      <c r="H160">
        <f>IF('ATTRAKDIFF BA_Study_ViSa'!K159=1,-3,IF('ATTRAKDIFF BA_Study_ViSa'!K159=2,-2,IF('ATTRAKDIFF BA_Study_ViSa'!K159=3,-1,IF('ATTRAKDIFF BA_Study_ViSa'!K159=4,0,IF('ATTRAKDIFF BA_Study_ViSa'!K159=5,1,IF('ATTRAKDIFF BA_Study_ViSa'!K159=6,2,3))))))</f>
        <v>3</v>
      </c>
      <c r="I160">
        <f>IF('ATTRAKDIFF BA_Study_ViSa'!L159=1,-3,IF('ATTRAKDIFF BA_Study_ViSa'!L159=2,-2,IF('ATTRAKDIFF BA_Study_ViSa'!L159=3,-1,IF('ATTRAKDIFF BA_Study_ViSa'!L159=4,0,IF('ATTRAKDIFF BA_Study_ViSa'!L159=5,1,IF('ATTRAKDIFF BA_Study_ViSa'!L159=6,2,3))))))</f>
        <v>3</v>
      </c>
      <c r="J160">
        <f>IF('ATTRAKDIFF BA_Study_ViSa'!M159=1,3,IF('ATTRAKDIFF BA_Study_ViSa'!M159=2,2,IF('ATTRAKDIFF BA_Study_ViSa'!M159=3,1,IF('ATTRAKDIFF BA_Study_ViSa'!M159=4,0,IF('ATTRAKDIFF BA_Study_ViSa'!M159=5,-1,IF('ATTRAKDIFF BA_Study_ViSa'!M159=6,-2,-3))))))</f>
        <v>2</v>
      </c>
      <c r="K160">
        <f>IF('ATTRAKDIFF BA_Study_ViSa'!N159=1,-3,IF('ATTRAKDIFF BA_Study_ViSa'!N159=2,-2,IF('ATTRAKDIFF BA_Study_ViSa'!N159=3,-1,IF('ATTRAKDIFF BA_Study_ViSa'!N159=4,0,IF('ATTRAKDIFF BA_Study_ViSa'!N159=5,1,IF('ATTRAKDIFF BA_Study_ViSa'!N159=6,2,3))))))</f>
        <v>2</v>
      </c>
      <c r="M160">
        <f>SUM(Umwandlung!B160:K160)/10</f>
        <v>2.8</v>
      </c>
      <c r="N160">
        <f t="shared" si="16"/>
        <v>2.75</v>
      </c>
      <c r="O160">
        <f t="shared" si="17"/>
        <v>3</v>
      </c>
      <c r="P160">
        <f t="shared" si="18"/>
        <v>2.6666666666666665</v>
      </c>
      <c r="Q160">
        <f t="shared" si="19"/>
        <v>2.8055555555555554</v>
      </c>
    </row>
    <row r="161" spans="1:17" x14ac:dyDescent="0.25">
      <c r="B161">
        <f>IF('ATTRAKDIFF BA_Study_ViSa'!E160=1,3,IF('ATTRAKDIFF BA_Study_ViSa'!E160=2,2,IF('ATTRAKDIFF BA_Study_ViSa'!E160=3,1,IF('ATTRAKDIFF BA_Study_ViSa'!E160=4,0,IF('ATTRAKDIFF BA_Study_ViSa'!E160=5,-1,IF('ATTRAKDIFF BA_Study_ViSa'!E160=6,-2,-3))))))</f>
        <v>3</v>
      </c>
      <c r="C161">
        <f>IF('ATTRAKDIFF BA_Study_ViSa'!F160=1,-3,IF('ATTRAKDIFF BA_Study_ViSa'!F160=2,-2,IF('ATTRAKDIFF BA_Study_ViSa'!F160=3,-1,IF('ATTRAKDIFF BA_Study_ViSa'!F160=4,0,IF('ATTRAKDIFF BA_Study_ViSa'!F160=5,1,IF('ATTRAKDIFF BA_Study_ViSa'!F160=6,2,3))))))</f>
        <v>1</v>
      </c>
      <c r="D161">
        <f>IF('ATTRAKDIFF BA_Study_ViSa'!G160=1,3,IF('ATTRAKDIFF BA_Study_ViSa'!G160=2,2,IF('ATTRAKDIFF BA_Study_ViSa'!G160=3,1,IF('ATTRAKDIFF BA_Study_ViSa'!G160=4,0,IF('ATTRAKDIFF BA_Study_ViSa'!G160=5,-1,IF('ATTRAKDIFF BA_Study_ViSa'!G160=6,-2,-3))))))</f>
        <v>-1</v>
      </c>
      <c r="E161">
        <f>IF('ATTRAKDIFF BA_Study_ViSa'!H160=1,3,IF('ATTRAKDIFF BA_Study_ViSa'!H160=2,2,IF('ATTRAKDIFF BA_Study_ViSa'!H160=3,1,IF('ATTRAKDIFF BA_Study_ViSa'!H160=4,0,IF('ATTRAKDIFF BA_Study_ViSa'!H160=5,-1,IF('ATTRAKDIFF BA_Study_ViSa'!H160=6,-2,-3))))))</f>
        <v>2</v>
      </c>
      <c r="F161">
        <f>IF('ATTRAKDIFF BA_Study_ViSa'!I160=1,3,IF('ATTRAKDIFF BA_Study_ViSa'!I160=2,2,IF('ATTRAKDIFF BA_Study_ViSa'!I160=3,1,IF('ATTRAKDIFF BA_Study_ViSa'!I160=4,0,IF('ATTRAKDIFF BA_Study_ViSa'!I160=5,-1,IF('ATTRAKDIFF BA_Study_ViSa'!I160=6,-2,-3))))))</f>
        <v>-2</v>
      </c>
      <c r="G161">
        <f>IF('ATTRAKDIFF BA_Study_ViSa'!J160=1,-3,IF('ATTRAKDIFF BA_Study_ViSa'!J160=2,-2,IF('ATTRAKDIFF BA_Study_ViSa'!J160=3,-1,IF('ATTRAKDIFF BA_Study_ViSa'!J160=4,0,IF('ATTRAKDIFF BA_Study_ViSa'!J160=5,1,IF('ATTRAKDIFF BA_Study_ViSa'!J160=6,2,3))))))</f>
        <v>3</v>
      </c>
      <c r="H161">
        <f>IF('ATTRAKDIFF BA_Study_ViSa'!K160=1,-3,IF('ATTRAKDIFF BA_Study_ViSa'!K160=2,-2,IF('ATTRAKDIFF BA_Study_ViSa'!K160=3,-1,IF('ATTRAKDIFF BA_Study_ViSa'!K160=4,0,IF('ATTRAKDIFF BA_Study_ViSa'!K160=5,1,IF('ATTRAKDIFF BA_Study_ViSa'!K160=6,2,3))))))</f>
        <v>3</v>
      </c>
      <c r="I161">
        <f>IF('ATTRAKDIFF BA_Study_ViSa'!L160=1,-3,IF('ATTRAKDIFF BA_Study_ViSa'!L160=2,-2,IF('ATTRAKDIFF BA_Study_ViSa'!L160=3,-1,IF('ATTRAKDIFF BA_Study_ViSa'!L160=4,0,IF('ATTRAKDIFF BA_Study_ViSa'!L160=5,1,IF('ATTRAKDIFF BA_Study_ViSa'!L160=6,2,3))))))</f>
        <v>2</v>
      </c>
      <c r="J161">
        <f>IF('ATTRAKDIFF BA_Study_ViSa'!M160=1,3,IF('ATTRAKDIFF BA_Study_ViSa'!M160=2,2,IF('ATTRAKDIFF BA_Study_ViSa'!M160=3,1,IF('ATTRAKDIFF BA_Study_ViSa'!M160=4,0,IF('ATTRAKDIFF BA_Study_ViSa'!M160=5,-1,IF('ATTRAKDIFF BA_Study_ViSa'!M160=6,-2,-3))))))</f>
        <v>2</v>
      </c>
      <c r="K161">
        <f>IF('ATTRAKDIFF BA_Study_ViSa'!N160=1,-3,IF('ATTRAKDIFF BA_Study_ViSa'!N160=2,-2,IF('ATTRAKDIFF BA_Study_ViSa'!N160=3,-1,IF('ATTRAKDIFF BA_Study_ViSa'!N160=4,0,IF('ATTRAKDIFF BA_Study_ViSa'!N160=5,1,IF('ATTRAKDIFF BA_Study_ViSa'!N160=6,2,3))))))</f>
        <v>-2</v>
      </c>
      <c r="M161">
        <f>SUM(Umwandlung!B161:K161)/10</f>
        <v>1.1000000000000001</v>
      </c>
      <c r="N161">
        <f t="shared" si="16"/>
        <v>-0.5</v>
      </c>
      <c r="O161">
        <f t="shared" si="17"/>
        <v>2.6666666666666665</v>
      </c>
      <c r="P161">
        <f t="shared" si="18"/>
        <v>1.6666666666666667</v>
      </c>
      <c r="Q161">
        <f t="shared" si="19"/>
        <v>1.2777777777777777</v>
      </c>
    </row>
    <row r="162" spans="1:17" x14ac:dyDescent="0.25">
      <c r="B162">
        <f>IF('ATTRAKDIFF BA_Study_ViSa'!E161=1,3,IF('ATTRAKDIFF BA_Study_ViSa'!E161=2,2,IF('ATTRAKDIFF BA_Study_ViSa'!E161=3,1,IF('ATTRAKDIFF BA_Study_ViSa'!E161=4,0,IF('ATTRAKDIFF BA_Study_ViSa'!E161=5,-1,IF('ATTRAKDIFF BA_Study_ViSa'!E161=6,-2,-3))))))</f>
        <v>2</v>
      </c>
      <c r="C162">
        <f>IF('ATTRAKDIFF BA_Study_ViSa'!F161=1,-3,IF('ATTRAKDIFF BA_Study_ViSa'!F161=2,-2,IF('ATTRAKDIFF BA_Study_ViSa'!F161=3,-1,IF('ATTRAKDIFF BA_Study_ViSa'!F161=4,0,IF('ATTRAKDIFF BA_Study_ViSa'!F161=5,1,IF('ATTRAKDIFF BA_Study_ViSa'!F161=6,2,3))))))</f>
        <v>0</v>
      </c>
      <c r="D162">
        <f>IF('ATTRAKDIFF BA_Study_ViSa'!G161=1,3,IF('ATTRAKDIFF BA_Study_ViSa'!G161=2,2,IF('ATTRAKDIFF BA_Study_ViSa'!G161=3,1,IF('ATTRAKDIFF BA_Study_ViSa'!G161=4,0,IF('ATTRAKDIFF BA_Study_ViSa'!G161=5,-1,IF('ATTRAKDIFF BA_Study_ViSa'!G161=6,-2,-3))))))</f>
        <v>2</v>
      </c>
      <c r="E162">
        <f>IF('ATTRAKDIFF BA_Study_ViSa'!H161=1,3,IF('ATTRAKDIFF BA_Study_ViSa'!H161=2,2,IF('ATTRAKDIFF BA_Study_ViSa'!H161=3,1,IF('ATTRAKDIFF BA_Study_ViSa'!H161=4,0,IF('ATTRAKDIFF BA_Study_ViSa'!H161=5,-1,IF('ATTRAKDIFF BA_Study_ViSa'!H161=6,-2,-3))))))</f>
        <v>-1</v>
      </c>
      <c r="F162">
        <f>IF('ATTRAKDIFF BA_Study_ViSa'!I161=1,3,IF('ATTRAKDIFF BA_Study_ViSa'!I161=2,2,IF('ATTRAKDIFF BA_Study_ViSa'!I161=3,1,IF('ATTRAKDIFF BA_Study_ViSa'!I161=4,0,IF('ATTRAKDIFF BA_Study_ViSa'!I161=5,-1,IF('ATTRAKDIFF BA_Study_ViSa'!I161=6,-2,-3))))))</f>
        <v>-2</v>
      </c>
      <c r="G162">
        <f>IF('ATTRAKDIFF BA_Study_ViSa'!J161=1,-3,IF('ATTRAKDIFF BA_Study_ViSa'!J161=2,-2,IF('ATTRAKDIFF BA_Study_ViSa'!J161=3,-1,IF('ATTRAKDIFF BA_Study_ViSa'!J161=4,0,IF('ATTRAKDIFF BA_Study_ViSa'!J161=5,1,IF('ATTRAKDIFF BA_Study_ViSa'!J161=6,2,3))))))</f>
        <v>3</v>
      </c>
      <c r="H162">
        <f>IF('ATTRAKDIFF BA_Study_ViSa'!K161=1,-3,IF('ATTRAKDIFF BA_Study_ViSa'!K161=2,-2,IF('ATTRAKDIFF BA_Study_ViSa'!K161=3,-1,IF('ATTRAKDIFF BA_Study_ViSa'!K161=4,0,IF('ATTRAKDIFF BA_Study_ViSa'!K161=5,1,IF('ATTRAKDIFF BA_Study_ViSa'!K161=6,2,3))))))</f>
        <v>3</v>
      </c>
      <c r="I162">
        <f>IF('ATTRAKDIFF BA_Study_ViSa'!L161=1,-3,IF('ATTRAKDIFF BA_Study_ViSa'!L161=2,-2,IF('ATTRAKDIFF BA_Study_ViSa'!L161=3,-1,IF('ATTRAKDIFF BA_Study_ViSa'!L161=4,0,IF('ATTRAKDIFF BA_Study_ViSa'!L161=5,1,IF('ATTRAKDIFF BA_Study_ViSa'!L161=6,2,3))))))</f>
        <v>2</v>
      </c>
      <c r="J162">
        <f>IF('ATTRAKDIFF BA_Study_ViSa'!M161=1,3,IF('ATTRAKDIFF BA_Study_ViSa'!M161=2,2,IF('ATTRAKDIFF BA_Study_ViSa'!M161=3,1,IF('ATTRAKDIFF BA_Study_ViSa'!M161=4,0,IF('ATTRAKDIFF BA_Study_ViSa'!M161=5,-1,IF('ATTRAKDIFF BA_Study_ViSa'!M161=6,-2,-3))))))</f>
        <v>2</v>
      </c>
      <c r="K162">
        <f>IF('ATTRAKDIFF BA_Study_ViSa'!N161=1,-3,IF('ATTRAKDIFF BA_Study_ViSa'!N161=2,-2,IF('ATTRAKDIFF BA_Study_ViSa'!N161=3,-1,IF('ATTRAKDIFF BA_Study_ViSa'!N161=4,0,IF('ATTRAKDIFF BA_Study_ViSa'!N161=5,1,IF('ATTRAKDIFF BA_Study_ViSa'!N161=6,2,3))))))</f>
        <v>-2</v>
      </c>
      <c r="M162">
        <f>SUM(Umwandlung!B162:K162)/10</f>
        <v>0.9</v>
      </c>
      <c r="N162">
        <f t="shared" si="16"/>
        <v>0</v>
      </c>
      <c r="O162">
        <f t="shared" si="17"/>
        <v>2.6666666666666665</v>
      </c>
      <c r="P162">
        <f t="shared" si="18"/>
        <v>0.33333333333333331</v>
      </c>
      <c r="Q162">
        <f t="shared" si="19"/>
        <v>1</v>
      </c>
    </row>
    <row r="163" spans="1:17" x14ac:dyDescent="0.25">
      <c r="B163">
        <f>IF('ATTRAKDIFF BA_Study_ViSa'!E162=1,3,IF('ATTRAKDIFF BA_Study_ViSa'!E162=2,2,IF('ATTRAKDIFF BA_Study_ViSa'!E162=3,1,IF('ATTRAKDIFF BA_Study_ViSa'!E162=4,0,IF('ATTRAKDIFF BA_Study_ViSa'!E162=5,-1,IF('ATTRAKDIFF BA_Study_ViSa'!E162=6,-2,-3))))))</f>
        <v>3</v>
      </c>
      <c r="C163">
        <f>IF('ATTRAKDIFF BA_Study_ViSa'!F162=1,-3,IF('ATTRAKDIFF BA_Study_ViSa'!F162=2,-2,IF('ATTRAKDIFF BA_Study_ViSa'!F162=3,-1,IF('ATTRAKDIFF BA_Study_ViSa'!F162=4,0,IF('ATTRAKDIFF BA_Study_ViSa'!F162=5,1,IF('ATTRAKDIFF BA_Study_ViSa'!F162=6,2,3))))))</f>
        <v>3</v>
      </c>
      <c r="D163">
        <f>IF('ATTRAKDIFF BA_Study_ViSa'!G162=1,3,IF('ATTRAKDIFF BA_Study_ViSa'!G162=2,2,IF('ATTRAKDIFF BA_Study_ViSa'!G162=3,1,IF('ATTRAKDIFF BA_Study_ViSa'!G162=4,0,IF('ATTRAKDIFF BA_Study_ViSa'!G162=5,-1,IF('ATTRAKDIFF BA_Study_ViSa'!G162=6,-2,-3))))))</f>
        <v>3</v>
      </c>
      <c r="E163">
        <f>IF('ATTRAKDIFF BA_Study_ViSa'!H162=1,3,IF('ATTRAKDIFF BA_Study_ViSa'!H162=2,2,IF('ATTRAKDIFF BA_Study_ViSa'!H162=3,1,IF('ATTRAKDIFF BA_Study_ViSa'!H162=4,0,IF('ATTRAKDIFF BA_Study_ViSa'!H162=5,-1,IF('ATTRAKDIFF BA_Study_ViSa'!H162=6,-2,-3))))))</f>
        <v>3</v>
      </c>
      <c r="F163">
        <f>IF('ATTRAKDIFF BA_Study_ViSa'!I162=1,3,IF('ATTRAKDIFF BA_Study_ViSa'!I162=2,2,IF('ATTRAKDIFF BA_Study_ViSa'!I162=3,1,IF('ATTRAKDIFF BA_Study_ViSa'!I162=4,0,IF('ATTRAKDIFF BA_Study_ViSa'!I162=5,-1,IF('ATTRAKDIFF BA_Study_ViSa'!I162=6,-2,-3))))))</f>
        <v>3</v>
      </c>
      <c r="G163">
        <f>IF('ATTRAKDIFF BA_Study_ViSa'!J162=1,-3,IF('ATTRAKDIFF BA_Study_ViSa'!J162=2,-2,IF('ATTRAKDIFF BA_Study_ViSa'!J162=3,-1,IF('ATTRAKDIFF BA_Study_ViSa'!J162=4,0,IF('ATTRAKDIFF BA_Study_ViSa'!J162=5,1,IF('ATTRAKDIFF BA_Study_ViSa'!J162=6,2,3))))))</f>
        <v>3</v>
      </c>
      <c r="H163">
        <f>IF('ATTRAKDIFF BA_Study_ViSa'!K162=1,-3,IF('ATTRAKDIFF BA_Study_ViSa'!K162=2,-2,IF('ATTRAKDIFF BA_Study_ViSa'!K162=3,-1,IF('ATTRAKDIFF BA_Study_ViSa'!K162=4,0,IF('ATTRAKDIFF BA_Study_ViSa'!K162=5,1,IF('ATTRAKDIFF BA_Study_ViSa'!K162=6,2,3))))))</f>
        <v>2</v>
      </c>
      <c r="I163">
        <f>IF('ATTRAKDIFF BA_Study_ViSa'!L162=1,-3,IF('ATTRAKDIFF BA_Study_ViSa'!L162=2,-2,IF('ATTRAKDIFF BA_Study_ViSa'!L162=3,-1,IF('ATTRAKDIFF BA_Study_ViSa'!L162=4,0,IF('ATTRAKDIFF BA_Study_ViSa'!L162=5,1,IF('ATTRAKDIFF BA_Study_ViSa'!L162=6,2,3))))))</f>
        <v>3</v>
      </c>
      <c r="J163">
        <f>IF('ATTRAKDIFF BA_Study_ViSa'!M162=1,3,IF('ATTRAKDIFF BA_Study_ViSa'!M162=2,2,IF('ATTRAKDIFF BA_Study_ViSa'!M162=3,1,IF('ATTRAKDIFF BA_Study_ViSa'!M162=4,0,IF('ATTRAKDIFF BA_Study_ViSa'!M162=5,-1,IF('ATTRAKDIFF BA_Study_ViSa'!M162=6,-2,-3))))))</f>
        <v>2</v>
      </c>
      <c r="K163">
        <f>IF('ATTRAKDIFF BA_Study_ViSa'!N162=1,-3,IF('ATTRAKDIFF BA_Study_ViSa'!N162=2,-2,IF('ATTRAKDIFF BA_Study_ViSa'!N162=3,-1,IF('ATTRAKDIFF BA_Study_ViSa'!N162=4,0,IF('ATTRAKDIFF BA_Study_ViSa'!N162=5,1,IF('ATTRAKDIFF BA_Study_ViSa'!N162=6,2,3))))))</f>
        <v>3</v>
      </c>
      <c r="M163">
        <f>SUM(Umwandlung!B163:K163)/10</f>
        <v>2.8</v>
      </c>
      <c r="N163">
        <f t="shared" si="16"/>
        <v>3</v>
      </c>
      <c r="O163">
        <f t="shared" si="17"/>
        <v>2.6666666666666665</v>
      </c>
      <c r="P163">
        <f t="shared" si="18"/>
        <v>2.6666666666666665</v>
      </c>
      <c r="Q163">
        <f t="shared" ref="Q163:Q164" si="20">SUM(N163,O163,P163)/3</f>
        <v>2.7777777777777772</v>
      </c>
    </row>
    <row r="164" spans="1:17" x14ac:dyDescent="0.25">
      <c r="B164">
        <f>IF('ATTRAKDIFF BA_Study_ViSa'!E163=1,3,IF('ATTRAKDIFF BA_Study_ViSa'!E163=2,2,IF('ATTRAKDIFF BA_Study_ViSa'!E163=3,1,IF('ATTRAKDIFF BA_Study_ViSa'!E163=4,0,IF('ATTRAKDIFF BA_Study_ViSa'!E163=5,-1,IF('ATTRAKDIFF BA_Study_ViSa'!E163=6,-2,-3))))))</f>
        <v>3</v>
      </c>
      <c r="C164">
        <f>IF('ATTRAKDIFF BA_Study_ViSa'!F163=1,-3,IF('ATTRAKDIFF BA_Study_ViSa'!F163=2,-2,IF('ATTRAKDIFF BA_Study_ViSa'!F163=3,-1,IF('ATTRAKDIFF BA_Study_ViSa'!F163=4,0,IF('ATTRAKDIFF BA_Study_ViSa'!F163=5,1,IF('ATTRAKDIFF BA_Study_ViSa'!F163=6,2,3))))))</f>
        <v>-3</v>
      </c>
      <c r="D164">
        <f>IF('ATTRAKDIFF BA_Study_ViSa'!G163=1,3,IF('ATTRAKDIFF BA_Study_ViSa'!G163=2,2,IF('ATTRAKDIFF BA_Study_ViSa'!G163=3,1,IF('ATTRAKDIFF BA_Study_ViSa'!G163=4,0,IF('ATTRAKDIFF BA_Study_ViSa'!G163=5,-1,IF('ATTRAKDIFF BA_Study_ViSa'!G163=6,-2,-3))))))</f>
        <v>3</v>
      </c>
      <c r="E164">
        <f>IF('ATTRAKDIFF BA_Study_ViSa'!H163=1,3,IF('ATTRAKDIFF BA_Study_ViSa'!H163=2,2,IF('ATTRAKDIFF BA_Study_ViSa'!H163=3,1,IF('ATTRAKDIFF BA_Study_ViSa'!H163=4,0,IF('ATTRAKDIFF BA_Study_ViSa'!H163=5,-1,IF('ATTRAKDIFF BA_Study_ViSa'!H163=6,-2,-3))))))</f>
        <v>-3</v>
      </c>
      <c r="F164">
        <f>IF('ATTRAKDIFF BA_Study_ViSa'!I163=1,3,IF('ATTRAKDIFF BA_Study_ViSa'!I163=2,2,IF('ATTRAKDIFF BA_Study_ViSa'!I163=3,1,IF('ATTRAKDIFF BA_Study_ViSa'!I163=4,0,IF('ATTRAKDIFF BA_Study_ViSa'!I163=5,-1,IF('ATTRAKDIFF BA_Study_ViSa'!I163=6,-2,-3))))))</f>
        <v>-3</v>
      </c>
      <c r="G164">
        <f>IF('ATTRAKDIFF BA_Study_ViSa'!J163=1,-3,IF('ATTRAKDIFF BA_Study_ViSa'!J163=2,-2,IF('ATTRAKDIFF BA_Study_ViSa'!J163=3,-1,IF('ATTRAKDIFF BA_Study_ViSa'!J163=4,0,IF('ATTRAKDIFF BA_Study_ViSa'!J163=5,1,IF('ATTRAKDIFF BA_Study_ViSa'!J163=6,2,3))))))</f>
        <v>2</v>
      </c>
      <c r="H164">
        <f>IF('ATTRAKDIFF BA_Study_ViSa'!K163=1,-3,IF('ATTRAKDIFF BA_Study_ViSa'!K163=2,-2,IF('ATTRAKDIFF BA_Study_ViSa'!K163=3,-1,IF('ATTRAKDIFF BA_Study_ViSa'!K163=4,0,IF('ATTRAKDIFF BA_Study_ViSa'!K163=5,1,IF('ATTRAKDIFF BA_Study_ViSa'!K163=6,2,3))))))</f>
        <v>-3</v>
      </c>
      <c r="I164">
        <f>IF('ATTRAKDIFF BA_Study_ViSa'!L163=1,-3,IF('ATTRAKDIFF BA_Study_ViSa'!L163=2,-2,IF('ATTRAKDIFF BA_Study_ViSa'!L163=3,-1,IF('ATTRAKDIFF BA_Study_ViSa'!L163=4,0,IF('ATTRAKDIFF BA_Study_ViSa'!L163=5,1,IF('ATTRAKDIFF BA_Study_ViSa'!L163=6,2,3))))))</f>
        <v>-2</v>
      </c>
      <c r="J164">
        <f>IF('ATTRAKDIFF BA_Study_ViSa'!M163=1,3,IF('ATTRAKDIFF BA_Study_ViSa'!M163=2,2,IF('ATTRAKDIFF BA_Study_ViSa'!M163=3,1,IF('ATTRAKDIFF BA_Study_ViSa'!M163=4,0,IF('ATTRAKDIFF BA_Study_ViSa'!M163=5,-1,IF('ATTRAKDIFF BA_Study_ViSa'!M163=6,-2,-3))))))</f>
        <v>-3</v>
      </c>
      <c r="K164">
        <f>IF('ATTRAKDIFF BA_Study_ViSa'!N163=1,-3,IF('ATTRAKDIFF BA_Study_ViSa'!N163=2,-2,IF('ATTRAKDIFF BA_Study_ViSa'!N163=3,-1,IF('ATTRAKDIFF BA_Study_ViSa'!N163=4,0,IF('ATTRAKDIFF BA_Study_ViSa'!N163=5,1,IF('ATTRAKDIFF BA_Study_ViSa'!N163=6,2,3))))))</f>
        <v>1</v>
      </c>
      <c r="M164">
        <f>SUM(Umwandlung!B164:K164)/10</f>
        <v>-0.8</v>
      </c>
      <c r="N164">
        <f t="shared" si="16"/>
        <v>1</v>
      </c>
      <c r="O164">
        <f t="shared" si="17"/>
        <v>-1</v>
      </c>
      <c r="P164">
        <f t="shared" si="18"/>
        <v>-3</v>
      </c>
      <c r="Q164">
        <f t="shared" si="20"/>
        <v>-1</v>
      </c>
    </row>
    <row r="165" spans="1:17" x14ac:dyDescent="0.25">
      <c r="B165" t="s">
        <v>219</v>
      </c>
      <c r="H165" t="s">
        <v>219</v>
      </c>
    </row>
    <row r="166" spans="1:17" x14ac:dyDescent="0.25">
      <c r="A166" t="s">
        <v>192</v>
      </c>
      <c r="B166" t="s">
        <v>193</v>
      </c>
      <c r="C166" t="s">
        <v>194</v>
      </c>
      <c r="D166" t="s">
        <v>195</v>
      </c>
      <c r="E166" t="s">
        <v>196</v>
      </c>
      <c r="H166" t="s">
        <v>208</v>
      </c>
      <c r="I166" t="s">
        <v>4</v>
      </c>
      <c r="J166" t="s">
        <v>7</v>
      </c>
      <c r="K166" t="s">
        <v>9</v>
      </c>
      <c r="N166" t="s">
        <v>209</v>
      </c>
    </row>
    <row r="167" spans="1:17" x14ac:dyDescent="0.25">
      <c r="A167" t="s">
        <v>4</v>
      </c>
      <c r="B167">
        <f>SUMIF(Tabelle1[Visualisierung:],"Human",Tabelle3[Profil der Wortpaare])/COUNTIFS(Tabelle1[Visualisierung:],"Human")</f>
        <v>1.4259259259259258</v>
      </c>
      <c r="C167">
        <f>SUMIF(Tabelle1[Visualisierung:],"Human",Tabelle3[Mittelwert PQ])/COUNTIFS(Tabelle1[Visualisierung:],"Human")</f>
        <v>1.5092592592592593</v>
      </c>
      <c r="D167">
        <f>SUMIF(Tabelle1[Visualisierung:],"Human",Tabelle3[Mittelwert HQ])/COUNTIFS(Tabelle1[Visualisierung:],"Human")</f>
        <v>1.1419753086419751</v>
      </c>
      <c r="E167">
        <f>SUMIF(Tabelle1[Visualisierung:],"Human",Tabelle3[Mittelwert ATT])/COUNTIFS(Tabelle1[Visualisierung:],"Human")</f>
        <v>1.5987654320987656</v>
      </c>
      <c r="H167" t="s">
        <v>205</v>
      </c>
      <c r="I167">
        <f>AVERAGEIF(Tabelle1[Visualisierung:],"Human",Tabelle2[5.  human | technical])</f>
        <v>1.4814814814814814</v>
      </c>
      <c r="J167">
        <f>AVERAGEIF(Tabelle1[Visualisierung:],"Abstract",Tabelle2[5.  human | technical])</f>
        <v>-1.2592592592592593</v>
      </c>
      <c r="K167">
        <f>AVERAGEIF(Tabelle1[Visualisierung:],"Invisible",Tabelle2[5.  human | technical])</f>
        <v>-1.0925925925925926</v>
      </c>
    </row>
    <row r="168" spans="1:17" x14ac:dyDescent="0.25">
      <c r="A168" t="s">
        <v>7</v>
      </c>
      <c r="B168">
        <f>SUMIF(Tabelle1[Visualisierung:],"Abstract",Tabelle3[Profil der Wortpaare])/COUNTIFS(Tabelle1[Visualisierung:],"Human")</f>
        <v>0.4462962962962963</v>
      </c>
      <c r="C168">
        <f>SUMIF(Tabelle1[Visualisierung:],"Abstract",Tabelle3[Mittelwert PQ])/COUNTIFS(Tabelle1[Visualisierung:],"Human")</f>
        <v>0.29629629629629628</v>
      </c>
      <c r="D168">
        <f>SUMIF(Tabelle1[Visualisierung:],"Abstract",Tabelle3[Mittelwert HQ])/COUNTIFS(Tabelle1[Visualisierung:],"Human")</f>
        <v>0.91358024691358031</v>
      </c>
      <c r="E168">
        <f>SUMIF(Tabelle1[Visualisierung:],"Abstract",Tabelle3[Mittelwert ATT])/COUNTIFS(Tabelle1[Visualisierung:],"Human")</f>
        <v>0.17901234567901236</v>
      </c>
      <c r="H168" t="s">
        <v>198</v>
      </c>
      <c r="I168">
        <f>AVERAGEIF(Tabelle1[Visualisierung:],"Human",Tabelle2[1. simple | complicated])</f>
        <v>1.7592592592592593</v>
      </c>
      <c r="J168">
        <f>AVERAGEIF(Tabelle1[Visualisierung:],"Abstract",Tabelle2[1. simple | complicated])</f>
        <v>1.2407407407407407</v>
      </c>
      <c r="K168">
        <f>AVERAGEIF(Tabelle1[Visualisierung:],"Invisible",Tabelle2[1. simple | complicated])</f>
        <v>1.9259259259259258</v>
      </c>
    </row>
    <row r="169" spans="1:17" x14ac:dyDescent="0.25">
      <c r="A169" t="s">
        <v>9</v>
      </c>
      <c r="B169">
        <f>SUMIF(Tabelle1[Visualisierung:],"Invisible",Tabelle3[Profil der Wortpaare])/COUNTIFS(Tabelle1[Visualisierung:],"Human")</f>
        <v>0.78333333333333355</v>
      </c>
      <c r="C169">
        <f>SUMIF(Tabelle1[Visualisierung:],"Invisible",Tabelle3[Mittelwert PQ])/COUNTIFS(Tabelle1[Visualisierung:],"Human")</f>
        <v>0.875</v>
      </c>
      <c r="D169">
        <f>SUMIF(Tabelle1[Visualisierung:],"Invisible",Tabelle3[Mittelwert HQ])/COUNTIFS(Tabelle1[Visualisierung:],"Human")</f>
        <v>0.61111111111111116</v>
      </c>
      <c r="E169">
        <f>SUMIF(Tabelle1[Visualisierung:],"Invisible",Tabelle3[Mittelwert ATT])/COUNTIFS(Tabelle1[Visualisierung:],"Human")</f>
        <v>0.83333333333333315</v>
      </c>
      <c r="H169" t="s">
        <v>199</v>
      </c>
      <c r="I169">
        <f>AVERAGEIF(Tabelle1[Visualisierung:],"Human",Tabelle2[3. practical | impractical])</f>
        <v>1.6666666666666667</v>
      </c>
      <c r="J169">
        <f>AVERAGEIF(Tabelle1[Visualisierung:],"Abstract",Tabelle2[3. practical | impractical])</f>
        <v>0.81481481481481477</v>
      </c>
      <c r="K169">
        <f>AVERAGEIF(Tabelle1[Visualisierung:],"Invisible",Tabelle2[3. practical | impractical])</f>
        <v>1.6481481481481481</v>
      </c>
    </row>
    <row r="170" spans="1:17" x14ac:dyDescent="0.25">
      <c r="B170" t="s">
        <v>218</v>
      </c>
      <c r="H170" t="s">
        <v>200</v>
      </c>
      <c r="I170">
        <f>AVERAGEIF(Tabelle1[Visualisierung:],"Human",Tabelle2[10. straight | cumbersome])</f>
        <v>1.1296296296296295</v>
      </c>
      <c r="J170">
        <f>AVERAGEIF(Tabelle1[Visualisierung:],"Abstract",Tabelle2[10. straight | cumbersome])</f>
        <v>0.3888888888888889</v>
      </c>
      <c r="K170">
        <f>AVERAGEIF(Tabelle1[Visualisierung:],"Invisible",Tabelle2[10. straight | cumbersome])</f>
        <v>1.0185185185185186</v>
      </c>
    </row>
    <row r="171" spans="1:17" x14ac:dyDescent="0.25">
      <c r="A171" t="s">
        <v>214</v>
      </c>
      <c r="B171" t="s">
        <v>213</v>
      </c>
      <c r="C171" t="s">
        <v>210</v>
      </c>
      <c r="D171" t="s">
        <v>211</v>
      </c>
      <c r="E171" t="s">
        <v>212</v>
      </c>
      <c r="H171" t="s">
        <v>206</v>
      </c>
      <c r="I171">
        <f>AVERAGEIF(Tabelle1[Visualisierung:],"Human",Tabelle2[8. isolating | connecting])</f>
        <v>1.7037037037037037</v>
      </c>
      <c r="J171">
        <f>AVERAGEIF(Tabelle1[Visualisierung:],"Abstract",Tabelle2[8. isolating | connecting])</f>
        <v>0.44444444444444442</v>
      </c>
      <c r="K171">
        <f>AVERAGEIF(Tabelle1[Visualisierung:],"Invisible",Tabelle2[8. isolating | connecting])</f>
        <v>0.18518518518518517</v>
      </c>
    </row>
    <row r="172" spans="1:17" x14ac:dyDescent="0.25">
      <c r="A172" t="s">
        <v>4</v>
      </c>
      <c r="B172">
        <f t="array" ref="B172">_xlfn.STDEV.P(IF(Tabelle1[Visualisierung:]="Human",Tabelle3[Profil der Wortpaare]))</f>
        <v>1.0002194546578238</v>
      </c>
      <c r="C172">
        <f t="array" ref="C172">_xlfn.STDEV.P(IF(Tabelle1[Visualisierung:]="Human",Tabelle3[Mittelwert PQ]))</f>
        <v>1.1190304200211827</v>
      </c>
      <c r="D172">
        <f t="array" ref="D172">_xlfn.STDEV.P(IF(Tabelle1[Visualisierung:]="Human",Tabelle3[Mittelwert HQ]))</f>
        <v>1.1378303153593823</v>
      </c>
      <c r="E172">
        <f t="array" ref="E172">_xlfn.STDEV.P(IF(Tabelle1[Visualisierung:]="Human",Tabelle3[Mittelwert ATT]))</f>
        <v>1.1660132731698862</v>
      </c>
      <c r="H172" t="s">
        <v>201</v>
      </c>
      <c r="I172">
        <f>AVERAGEIF(Tabelle1[Visualisierung:],"Human",Tabelle2[6. pro | unpro])</f>
        <v>1.3888888888888888</v>
      </c>
      <c r="J172">
        <f>AVERAGEIF(Tabelle1[Visualisierung:],"Abstract",Tabelle2[6. pro | unpro])</f>
        <v>1.037037037037037</v>
      </c>
      <c r="K172">
        <f>AVERAGEIF(Tabelle1[Visualisierung:],"Invisible",Tabelle2[6. pro | unpro])</f>
        <v>1.7407407407407407</v>
      </c>
    </row>
    <row r="173" spans="1:17" x14ac:dyDescent="0.25">
      <c r="A173" t="s">
        <v>7</v>
      </c>
      <c r="B173">
        <f t="array" ref="B173">_xlfn.STDEV.P(IF(Tabelle1[Visualisierung:]="Abstract",Tabelle3[Profil der Wortpaare]))</f>
        <v>1.3028050880287849</v>
      </c>
      <c r="C173">
        <f t="array" ref="C173">_xlfn.STDEV.P(IF(Tabelle1[Visualisierung:]="Abstract",Tabelle3[Mittelwert PQ]))</f>
        <v>1.3420496986661807</v>
      </c>
      <c r="D173">
        <f t="array" ref="D173">_xlfn.STDEV.P(IF(Tabelle1[Visualisierung:]="Abstract",Tabelle3[Mittelwert HQ]))</f>
        <v>1.2089943873921078</v>
      </c>
      <c r="E173">
        <f t="array" ref="E173">_xlfn.STDEV.P(IF(Tabelle1[Visualisierung:]="Abstract",Tabelle3[Mittelwert ATT]))</f>
        <v>1.8186425577704937</v>
      </c>
      <c r="H173" t="s">
        <v>202</v>
      </c>
      <c r="I173">
        <f>AVERAGEIF(Tabelle1[Visualisierung:],"Human",Tabelle2[7. inventive | conventional])</f>
        <v>0.33333333333333331</v>
      </c>
      <c r="J173">
        <f>AVERAGEIF(Tabelle1[Visualisierung:],"Abstract",Tabelle2[7. inventive | conventional])</f>
        <v>1.2592592592592593</v>
      </c>
      <c r="K173">
        <f>AVERAGEIF(Tabelle1[Visualisierung:],"Invisible",Tabelle2[7. inventive | conventional])</f>
        <v>-9.2592592592592587E-2</v>
      </c>
    </row>
    <row r="174" spans="1:17" x14ac:dyDescent="0.25">
      <c r="A174" t="s">
        <v>9</v>
      </c>
      <c r="B174">
        <f t="array" ref="B174">_xlfn.STDEV.P(IF(Tabelle1[Visualisierung:]="Invisible",Tabelle3[Profil der Wortpaare]))</f>
        <v>1.0115536272194079</v>
      </c>
      <c r="C174">
        <f t="array" ref="C174">_xlfn.STDEV.P(IF(Tabelle1[Visualisierung:]="Invisible",Tabelle3[Mittelwert PQ]))</f>
        <v>1.1167392182069551</v>
      </c>
      <c r="D174">
        <f t="array" ref="D174">_xlfn.STDEV.P(IF(Tabelle1[Visualisierung:]="Invisible",Tabelle3[Mittelwert HQ]))</f>
        <v>1.2517477493423101</v>
      </c>
      <c r="E174">
        <f t="array" ref="E174">_xlfn.STDEV.P(IF(Tabelle1[Visualisierung:]="Invisible",Tabelle3[Mittelwert ATT]))</f>
        <v>1.3992208296195252</v>
      </c>
      <c r="H174" t="s">
        <v>204</v>
      </c>
      <c r="I174">
        <f>AVERAGEIF(Tabelle1[Visualisierung:],"Human",Tabelle2[9. pleasant | unpleasant])</f>
        <v>1.6481481481481481</v>
      </c>
      <c r="J174">
        <f>AVERAGEIF(Tabelle1[Visualisierung:],"Abstract",Tabelle2[9. pleasant | unpleasant])</f>
        <v>0.24074074074074073</v>
      </c>
      <c r="K174">
        <f>AVERAGEIF(Tabelle1[Visualisierung:],"Invisible",Tabelle2[9. pleasant | unpleasant])</f>
        <v>1.0185185185185186</v>
      </c>
    </row>
    <row r="175" spans="1:17" x14ac:dyDescent="0.25">
      <c r="C175" s="2"/>
      <c r="D175" s="2"/>
      <c r="E175" s="2"/>
      <c r="H175" t="s">
        <v>203</v>
      </c>
      <c r="I175">
        <f>AVERAGEIF(Tabelle1[Visualisierung:],"Human",Tabelle2[2. attractive |ugly])</f>
        <v>1.3888888888888888</v>
      </c>
      <c r="J175">
        <f>AVERAGEIF(Tabelle1[Visualisierung:],"Abstract",Tabelle2[2. attractive |ugly])</f>
        <v>-3.7037037037037035E-2</v>
      </c>
      <c r="K175">
        <f>AVERAGEIF(Tabelle1[Visualisierung:],"Invisible",Tabelle2[2. attractive |ugly])</f>
        <v>0.46296296296296297</v>
      </c>
    </row>
    <row r="176" spans="1:17" x14ac:dyDescent="0.25">
      <c r="C176" s="2"/>
      <c r="D176" s="2"/>
      <c r="E176" s="2"/>
      <c r="H176" t="s">
        <v>207</v>
      </c>
      <c r="I176">
        <f>AVERAGEIF(Tabelle1[Visualisierung:],"Human",Tabelle2[4. likable | disagreeable])</f>
        <v>1.7592592592592593</v>
      </c>
      <c r="J176">
        <f>AVERAGEIF(Tabelle1[Visualisierung:],"Abstract",Tabelle2[4. likable | disagreeable])</f>
        <v>0.33333333333333331</v>
      </c>
      <c r="K176">
        <f>AVERAGEIF(Tabelle1[Visualisierung:],"Invisible",Tabelle2[4. likable | disagreeable])</f>
        <v>1.0185185185185186</v>
      </c>
    </row>
    <row r="177" spans="3:11" x14ac:dyDescent="0.25">
      <c r="C177" s="2"/>
      <c r="D177" s="2"/>
      <c r="E177" s="2"/>
    </row>
    <row r="178" spans="3:11" x14ac:dyDescent="0.25">
      <c r="C178" s="2"/>
      <c r="D178" s="2"/>
      <c r="E178" s="2"/>
      <c r="H178" t="s">
        <v>218</v>
      </c>
    </row>
    <row r="179" spans="3:11" x14ac:dyDescent="0.25">
      <c r="H179" t="s">
        <v>208</v>
      </c>
      <c r="I179" t="s">
        <v>215</v>
      </c>
      <c r="J179" t="s">
        <v>216</v>
      </c>
      <c r="K179" t="s">
        <v>217</v>
      </c>
    </row>
    <row r="180" spans="3:11" x14ac:dyDescent="0.25">
      <c r="H180" t="s">
        <v>205</v>
      </c>
      <c r="I180">
        <f t="array" ref="I180">_xlfn.STDEV.P(IF(Tabelle1[Visualisierung:]="Human",Tabelle2[5.  human | technical]))</f>
        <v>1.3843134511874635</v>
      </c>
      <c r="J180">
        <f t="array" ref="J180">_xlfn.STDEV.P(IF(Tabelle1[Visualisierung:]="Abstract",Tabelle2[5.  human | technical]))</f>
        <v>1.5537908861780023</v>
      </c>
      <c r="K180">
        <f t="array" ref="K180">_xlfn.STDEV.P(IF(Tabelle1[Visualisierung:]="Invisible",Tabelle2[5.  human | technical]))</f>
        <v>1.7874927455798768</v>
      </c>
    </row>
    <row r="181" spans="3:11" x14ac:dyDescent="0.25">
      <c r="H181" t="s">
        <v>198</v>
      </c>
      <c r="I181">
        <f t="array" ref="I181">_xlfn.STDEV.P(IF(Tabelle1[Visualisierung:]="Human",Tabelle2[1. simple | complicated]))</f>
        <v>1.3869121735816876</v>
      </c>
      <c r="J181">
        <f t="array" ref="J181">_xlfn.STDEV.P(IF(Tabelle1[Visualisierung:]="Abstract",Tabelle2[1. simple | complicated]))</f>
        <v>1.731357690167793</v>
      </c>
      <c r="K181">
        <f t="array" ref="K181">_xlfn.STDEV.P(IF(Tabelle1[Visualisierung:]="Invisible",Tabelle2[1. simple | complicated]))</f>
        <v>1.4382583584405628</v>
      </c>
    </row>
    <row r="182" spans="3:11" x14ac:dyDescent="0.25">
      <c r="H182" t="s">
        <v>199</v>
      </c>
      <c r="I182">
        <f t="array" ref="I182">_xlfn.STDEV.P(IF(Tabelle1[Visualisierung:]="Human",Tabelle2[3. practical | impractical]))</f>
        <v>1.2909944487358056</v>
      </c>
      <c r="J182">
        <f t="array" ref="J182">_xlfn.STDEV.P(IF(Tabelle1[Visualisierung:]="Abstract",Tabelle2[3. practical | impractical]))</f>
        <v>1.8366038915877685</v>
      </c>
      <c r="K182">
        <f t="array" ref="K182">_xlfn.STDEV.P(IF(Tabelle1[Visualisierung:]="Invisible",Tabelle2[3. practical | impractical]))</f>
        <v>1.5050213165391748</v>
      </c>
    </row>
    <row r="183" spans="3:11" x14ac:dyDescent="0.25">
      <c r="H183" t="s">
        <v>200</v>
      </c>
      <c r="I183">
        <f t="array" ref="I183">_xlfn.STDEV.P(IF(Tabelle1[Visualisierung:]="Human",Tabelle2[10. straight | cumbersome]))</f>
        <v>1.7001775102998782</v>
      </c>
      <c r="J183">
        <f t="array" ref="J183">_xlfn.STDEV.P(IF(Tabelle1[Visualisierung:]="Abstract",Tabelle2[10. straight | cumbersome]))</f>
        <v>1.8994801108087509</v>
      </c>
      <c r="K183">
        <f t="array" ref="K183">_xlfn.STDEV.P(IF(Tabelle1[Visualisierung:]="Invisible",Tabelle2[10. straight | cumbersome]))</f>
        <v>1.7479166513387974</v>
      </c>
    </row>
    <row r="184" spans="3:11" x14ac:dyDescent="0.25">
      <c r="H184" t="s">
        <v>206</v>
      </c>
      <c r="I184">
        <f t="array" ref="I184">_xlfn.STDEV.P(IF(Tabelle1[Visualisierung:]="Human",Tabelle2[8. isolating | connecting]))</f>
        <v>1.0475656017578483</v>
      </c>
      <c r="J184">
        <f t="array" ref="J184">_xlfn.STDEV.P(IF(Tabelle1[Visualisierung:]="Abstract",Tabelle2[8. isolating | connecting]))</f>
        <v>1.5234788000891208</v>
      </c>
      <c r="K184">
        <f t="array" ref="K184">_xlfn.STDEV.P(IF(Tabelle1[Visualisierung:]="Invisible",Tabelle2[8. isolating | connecting]))</f>
        <v>1.8566604236287825</v>
      </c>
    </row>
    <row r="185" spans="3:11" x14ac:dyDescent="0.25">
      <c r="H185" t="s">
        <v>201</v>
      </c>
      <c r="I185">
        <f t="array" ref="I185">_xlfn.STDEV.P(IF(Tabelle1[Visualisierung:]="Human",Tabelle2[6. pro | unpro]))</f>
        <v>1.4455124256952987</v>
      </c>
      <c r="J185">
        <f t="array" ref="J185">_xlfn.STDEV.P(IF(Tabelle1[Visualisierung:]="Abstract",Tabelle2[6. pro | unpro]))</f>
        <v>1.5270761576361707</v>
      </c>
      <c r="K185">
        <f t="array" ref="K185">_xlfn.STDEV.P(IF(Tabelle1[Visualisierung:]="Invisible",Tabelle2[6. pro | unpro]))</f>
        <v>1.2792530399385587</v>
      </c>
    </row>
    <row r="186" spans="3:11" x14ac:dyDescent="0.25">
      <c r="H186" t="s">
        <v>202</v>
      </c>
      <c r="I186">
        <f t="array" ref="I186">_xlfn.STDEV.P(IF(Tabelle1[Visualisierung:]="Human",Tabelle2[7. inventive | conventional]))</f>
        <v>1.9720265943665387</v>
      </c>
      <c r="J186">
        <f t="array" ref="J186">_xlfn.STDEV.P(IF(Tabelle1[Visualisierung:]="Abstract",Tabelle2[7. inventive | conventional]))</f>
        <v>1.5537908861780023</v>
      </c>
      <c r="K186">
        <f t="array" ref="K186">_xlfn.STDEV.P(IF(Tabelle1[Visualisierung:]="Invisible",Tabelle2[7. inventive | conventional]))</f>
        <v>1.8585988202836956</v>
      </c>
    </row>
    <row r="187" spans="3:11" x14ac:dyDescent="0.25">
      <c r="H187" t="s">
        <v>204</v>
      </c>
      <c r="I187">
        <f t="array" ref="I187">_xlfn.STDEV.P(IF(Tabelle1[Visualisierung:]="Human",Tabelle2[9. pleasant | unpleasant]))</f>
        <v>1.2195537648908856</v>
      </c>
      <c r="J187">
        <f t="array" ref="J187">_xlfn.STDEV.P(IF(Tabelle1[Visualisierung:]="Abstract",Tabelle2[9. pleasant | unpleasant]))</f>
        <v>1.9238771153602454</v>
      </c>
      <c r="K187">
        <f t="array" ref="K187">_xlfn.STDEV.P(IF(Tabelle1[Visualisierung:]="Invisible",Tabelle2[9. pleasant | unpleasant]))</f>
        <v>1.6385488243128628</v>
      </c>
    </row>
    <row r="188" spans="3:11" x14ac:dyDescent="0.25">
      <c r="H188" t="s">
        <v>203</v>
      </c>
      <c r="I188">
        <f t="array" ref="I188">_xlfn.STDEV.P(IF(Tabelle1[Visualisierung:]="Human",Tabelle2[2. attractive |ugly]))</f>
        <v>1.4709113660970807</v>
      </c>
      <c r="J188">
        <f t="array" ref="J188">_xlfn.STDEV.P(IF(Tabelle1[Visualisierung:]="Abstract",Tabelle2[2. attractive |ugly]))</f>
        <v>2.0544708516086909</v>
      </c>
      <c r="K188">
        <f t="array" ref="K188">_xlfn.STDEV.P(IF(Tabelle1[Visualisierung:]="Invisible",Tabelle2[2. attractive |ugly]))</f>
        <v>1.5836311177628382</v>
      </c>
    </row>
    <row r="189" spans="3:11" x14ac:dyDescent="0.25">
      <c r="H189" t="s">
        <v>207</v>
      </c>
      <c r="I189">
        <f t="array" ref="I189">_xlfn.STDEV.P(IF(Tabelle1[Visualisierung:]="Human",Tabelle2[4. likable | disagreeable]))</f>
        <v>1.2610281693506087</v>
      </c>
      <c r="J189">
        <f t="array" ref="J189">_xlfn.STDEV.P(IF(Tabelle1[Visualisierung:]="Abstract",Tabelle2[4. likable | disagreeable]))</f>
        <v>1.8257418583505538</v>
      </c>
      <c r="K189">
        <f t="array" ref="K189">_xlfn.STDEV.P(IF(Tabelle1[Visualisierung:]="Invisible",Tabelle2[4. likable | disagreeable]))</f>
        <v>1.4464610803835933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ATTRAKDIFF BA_Study_ViSa</vt:lpstr>
      <vt:lpstr>Umwandlung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Hillen</dc:creator>
  <cp:lastModifiedBy>LucaHillen</cp:lastModifiedBy>
  <dcterms:created xsi:type="dcterms:W3CDTF">2018-12-18T17:32:18Z</dcterms:created>
  <dcterms:modified xsi:type="dcterms:W3CDTF">2019-01-02T06:40:28Z</dcterms:modified>
</cp:coreProperties>
</file>