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bliothek\Dokumente\MS\Bachelor\Studie_Tabellen\"/>
    </mc:Choice>
  </mc:AlternateContent>
  <bookViews>
    <workbookView xWindow="0" yWindow="0" windowWidth="28800" windowHeight="12435"/>
  </bookViews>
  <sheets>
    <sheet name="Demograpics Kopie von BA_Study_" sheetId="1" r:id="rId1"/>
  </sheets>
  <calcPr calcId="152511"/>
</workbook>
</file>

<file path=xl/calcChain.xml><?xml version="1.0" encoding="utf-8"?>
<calcChain xmlns="http://schemas.openxmlformats.org/spreadsheetml/2006/main">
  <c r="F22" i="1" l="1"/>
  <c r="F35" i="1" l="1"/>
  <c r="I33" i="1" l="1"/>
  <c r="I32" i="1"/>
  <c r="I31" i="1"/>
  <c r="I30" i="1"/>
  <c r="I29" i="1"/>
  <c r="H33" i="1"/>
  <c r="H32" i="1"/>
  <c r="H31" i="1"/>
  <c r="L31" i="1" s="1"/>
  <c r="H30" i="1"/>
  <c r="H29" i="1"/>
  <c r="G29" i="1"/>
  <c r="J29" i="1" s="1"/>
  <c r="G32" i="1"/>
  <c r="J32" i="1" s="1"/>
  <c r="G33" i="1"/>
  <c r="J33" i="1" s="1"/>
  <c r="G31" i="1"/>
  <c r="J31" i="1" s="1"/>
  <c r="G30" i="1"/>
  <c r="J30" i="1" s="1"/>
  <c r="H28" i="1"/>
  <c r="I28" i="1"/>
  <c r="G28" i="1"/>
  <c r="J28" i="1" s="1"/>
  <c r="G27" i="1"/>
  <c r="K27" i="1" s="1"/>
  <c r="I27" i="1"/>
  <c r="H27" i="1"/>
  <c r="H22" i="1"/>
  <c r="H23" i="1"/>
  <c r="H24" i="1"/>
  <c r="F23" i="1"/>
  <c r="F24" i="1"/>
  <c r="E24" i="1"/>
  <c r="E23" i="1"/>
  <c r="E22" i="1"/>
  <c r="B23" i="1"/>
  <c r="B22" i="1"/>
  <c r="L28" i="1" l="1"/>
  <c r="L32" i="1"/>
  <c r="L33" i="1"/>
  <c r="L27" i="1"/>
  <c r="M29" i="1"/>
  <c r="M27" i="1"/>
  <c r="M30" i="1"/>
  <c r="M31" i="1"/>
  <c r="L29" i="1"/>
  <c r="M32" i="1"/>
  <c r="M28" i="1"/>
  <c r="L30" i="1"/>
  <c r="M33" i="1"/>
  <c r="K32" i="1"/>
  <c r="K33" i="1"/>
  <c r="K28" i="1"/>
  <c r="K29" i="1"/>
  <c r="K30" i="1"/>
  <c r="K31" i="1"/>
  <c r="J27" i="1"/>
</calcChain>
</file>

<file path=xl/sharedStrings.xml><?xml version="1.0" encoding="utf-8"?>
<sst xmlns="http://schemas.openxmlformats.org/spreadsheetml/2006/main" count="155" uniqueCount="70">
  <si>
    <t>Google Assistant</t>
  </si>
  <si>
    <t>Amazon Alexa</t>
  </si>
  <si>
    <t>Timestamp</t>
  </si>
  <si>
    <t>age</t>
  </si>
  <si>
    <t>gender</t>
  </si>
  <si>
    <t>level of education</t>
  </si>
  <si>
    <t>Previous augmented reality experience ?</t>
  </si>
  <si>
    <t>Previous use of speech assistants?</t>
  </si>
  <si>
    <t>Which speech assistants do you use?</t>
  </si>
  <si>
    <t>How often do you use them?</t>
  </si>
  <si>
    <t>2018/12/06 9:06:24 AM MEZ</t>
  </si>
  <si>
    <t>Male</t>
  </si>
  <si>
    <t>Bachelor or equivalent</t>
  </si>
  <si>
    <t>Yes</t>
  </si>
  <si>
    <t>Amazon Alexa, Google Assistant, IBM Watson</t>
  </si>
  <si>
    <t>Several times a week</t>
  </si>
  <si>
    <t>2018/12/06 2:09:36 PM MEZ</t>
  </si>
  <si>
    <t>Female</t>
  </si>
  <si>
    <t>Diploma or equivalent</t>
  </si>
  <si>
    <t>No</t>
  </si>
  <si>
    <t>2018/12/10 9:07:50 AM MEZ</t>
  </si>
  <si>
    <t>Apple Siri, Amazon Alexa, Google Assistant</t>
  </si>
  <si>
    <t>A few times a month</t>
  </si>
  <si>
    <t>2018/12/10 2:17:23 PM MEZ</t>
  </si>
  <si>
    <t>Master or equivalent</t>
  </si>
  <si>
    <t>2018/12/10 6:10:06 PM MEZ</t>
  </si>
  <si>
    <t>Less common</t>
  </si>
  <si>
    <t>2018/12/11 2:19:42 PM MEZ</t>
  </si>
  <si>
    <t>Daily</t>
  </si>
  <si>
    <t>2018/12/11 6:36:29 PM MEZ</t>
  </si>
  <si>
    <t>Never</t>
  </si>
  <si>
    <t>2018/12/12 9:18:08 AM MEZ</t>
  </si>
  <si>
    <t>2018/12/12 11:12:54 AM MEZ</t>
  </si>
  <si>
    <t>2018/12/12 2:13:17 PM MEZ</t>
  </si>
  <si>
    <t>2018/12/12 4:57:50 PM MEZ</t>
  </si>
  <si>
    <t>Post-secondary non-tertiary education</t>
  </si>
  <si>
    <t>2018/12/13 9:02:48 AM MEZ</t>
  </si>
  <si>
    <t>Apple Siri, Microsoft Cortana</t>
  </si>
  <si>
    <t>2018/12/13 11:06:38 AM MEZ</t>
  </si>
  <si>
    <t>2018/12/13 2:05:22 PM MEZ</t>
  </si>
  <si>
    <t>Apple Siri</t>
  </si>
  <si>
    <t>2018/12/14 9:02:11 AM MEZ</t>
  </si>
  <si>
    <t>2018/12/14 12:43:28 PM MEZ</t>
  </si>
  <si>
    <t>Apple Siri, Amazon Alexa</t>
  </si>
  <si>
    <t>2018/12/16 7:31:25 PM MEZ</t>
  </si>
  <si>
    <t>2018/12/18 5:39:52 PM MEZ</t>
  </si>
  <si>
    <t>ID</t>
  </si>
  <si>
    <t>Gender</t>
  </si>
  <si>
    <t>Anzahl</t>
  </si>
  <si>
    <t>Durchschnittsalter</t>
  </si>
  <si>
    <t>Standardabweichung</t>
  </si>
  <si>
    <t>Gesamt</t>
  </si>
  <si>
    <t>22 - 42</t>
  </si>
  <si>
    <t>22 - 44</t>
  </si>
  <si>
    <t>22 - 40</t>
  </si>
  <si>
    <t>Standardabweichung Altersspanne</t>
  </si>
  <si>
    <t>Prozent innerhalb der Standardabweichung</t>
  </si>
  <si>
    <t>Femal</t>
  </si>
  <si>
    <t>Hatten AR Erfahrung</t>
  </si>
  <si>
    <t>Benutzen einen Sprachassistenten</t>
  </si>
  <si>
    <t>Benutzen selten einen Sprachassistenten</t>
  </si>
  <si>
    <t>Benutzen nie einen Sprachassistenten</t>
  </si>
  <si>
    <t>Benutzen monatlich einen Sprachassistenten</t>
  </si>
  <si>
    <t>Benutzen wöchentlich einen Sprachassistenten</t>
  </si>
  <si>
    <t>Benutzen täglich einen Sprachassistenten</t>
  </si>
  <si>
    <t>Prozent Gesamt</t>
  </si>
  <si>
    <t>Prozent von Usern</t>
  </si>
  <si>
    <t>Prozent Male U</t>
  </si>
  <si>
    <t>Prozent Female U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</si>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</sst>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'Demograpics Kopie von BA_Study_'!$A$22:$A$23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'Demograpics Kopie von BA_Study_'!$B$22:$B$23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763779527559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0575925650803085"/>
          <c:y val="0.25504629629629627"/>
          <c:w val="0.48096980801928063"/>
          <c:h val="0.72088764946048411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'Demograpics Kopie von BA_Study_'!$H$26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'Demograpics Kopie von BA_Study_'!$F$27:$F$33</c:f>
              <c:strCache>
                <c:ptCount val="7"/>
                <c:pt idx="0">
                  <c:v>Hatten AR Erfahrung</c:v>
                </c:pt>
                <c:pt idx="1">
                  <c:v>Benutzen einen Sprachassistenten</c:v>
                </c:pt>
                <c:pt idx="2">
                  <c:v>Benutzen nie einen Sprachassistenten</c:v>
                </c:pt>
                <c:pt idx="3">
                  <c:v>Benutzen selten einen Sprachassistenten</c:v>
                </c:pt>
                <c:pt idx="4">
                  <c:v>Benutzen monatlich einen Sprachassistenten</c:v>
                </c:pt>
                <c:pt idx="5">
                  <c:v>Benutzen wöchentlich einen Sprachassistenten</c:v>
                </c:pt>
                <c:pt idx="6">
                  <c:v>Benutzen täglich einen Sprachassistenten</c:v>
                </c:pt>
              </c:strCache>
            </c:strRef>
          </c:cat>
          <c:val>
            <c:numRef>
              <c:f>'Demograpics Kopie von BA_Study_'!$H$27:$H$33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0"/>
          <c:order val="1"/>
          <c:tx>
            <c:strRef>
              <c:f>'Demograpics Kopie von BA_Study_'!$I$26</c:f>
              <c:strCache>
                <c:ptCount val="1"/>
                <c:pt idx="0">
                  <c:v>Femal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'Demograpics Kopie von BA_Study_'!$F$27:$F$33</c:f>
              <c:strCache>
                <c:ptCount val="7"/>
                <c:pt idx="0">
                  <c:v>Hatten AR Erfahrung</c:v>
                </c:pt>
                <c:pt idx="1">
                  <c:v>Benutzen einen Sprachassistenten</c:v>
                </c:pt>
                <c:pt idx="2">
                  <c:v>Benutzen nie einen Sprachassistenten</c:v>
                </c:pt>
                <c:pt idx="3">
                  <c:v>Benutzen selten einen Sprachassistenten</c:v>
                </c:pt>
                <c:pt idx="4">
                  <c:v>Benutzen monatlich einen Sprachassistenten</c:v>
                </c:pt>
                <c:pt idx="5">
                  <c:v>Benutzen wöchentlich einen Sprachassistenten</c:v>
                </c:pt>
                <c:pt idx="6">
                  <c:v>Benutzen täglich einen Sprachassistenten</c:v>
                </c:pt>
              </c:strCache>
            </c:strRef>
          </c:cat>
          <c:val>
            <c:numRef>
              <c:f>'Demograpics Kopie von BA_Study_'!$I$27:$I$33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884368"/>
        <c:axId val="1848852816"/>
      </c:barChart>
      <c:catAx>
        <c:axId val="1848884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8852816"/>
        <c:crosses val="autoZero"/>
        <c:auto val="1"/>
        <c:lblAlgn val="ctr"/>
        <c:lblOffset val="100"/>
        <c:noMultiLvlLbl val="0"/>
      </c:catAx>
      <c:valAx>
        <c:axId val="1848852816"/>
        <c:scaling>
          <c:orientation val="minMax"/>
          <c:max val="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88843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61716106241441"/>
          <c:y val="0.46837890055409742"/>
          <c:w val="7.9804222585384374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100012</xdr:rowOff>
    </xdr:from>
    <xdr:to>
      <xdr:col>4</xdr:col>
      <xdr:colOff>1238250</xdr:colOff>
      <xdr:row>39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1085850</xdr:colOff>
      <xdr:row>36</xdr:row>
      <xdr:rowOff>119062</xdr:rowOff>
    </xdr:from>
    <xdr:to>
      <xdr:col>7</xdr:col>
      <xdr:colOff>2038350</xdr:colOff>
      <xdr:row>51</xdr:row>
      <xdr:rowOff>4762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I19" totalsRowShown="0">
  <autoFilter ref="A1:I19"/>
  <sortState ref="A2:I19">
    <sortCondition ref="B1:B19"/>
  </sortState>
  <tableColumns count="9">
    <tableColumn id="1" name="Timestamp"/>
    <tableColumn id="2" name="ID" dataDxfId="14"/>
    <tableColumn id="3" name="age" dataDxfId="13"/>
    <tableColumn id="4" name="gender" dataDxfId="12"/>
    <tableColumn id="5" name="level of education" dataDxfId="11"/>
    <tableColumn id="6" name="Previous augmented reality experience ?" dataDxfId="10"/>
    <tableColumn id="7" name="Previous use of speech assistants?" dataDxfId="9"/>
    <tableColumn id="8" name="Which speech assistants do you use?" dataDxfId="8"/>
    <tableColumn id="9" name="How often do you use them?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1:B23" totalsRowShown="0">
  <autoFilter ref="A21:B23"/>
  <tableColumns count="2">
    <tableColumn id="1" name="Gender"/>
    <tableColumn id="2" name="Anzahl">
      <calculatedColumnFormula>COUNTIF(Tabelle1[gender],"Female")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D21:H24" totalsRowShown="0">
  <autoFilter ref="D21:H24"/>
  <tableColumns count="5">
    <tableColumn id="1" name="Gender"/>
    <tableColumn id="2" name="Durchschnittsalter" dataDxfId="6"/>
    <tableColumn id="3" name="Standardabweichung" dataDxfId="5"/>
    <tableColumn id="4" name="Standardabweichung Altersspanne"/>
    <tableColumn id="5" name="Prozent innerhalb der Standardabweichung" dataDxfId="4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F26:M33" totalsRowShown="0">
  <autoFilter ref="F26:M33"/>
  <tableColumns count="8">
    <tableColumn id="1" name="Spalte1"/>
    <tableColumn id="2" name="Gesamt"/>
    <tableColumn id="3" name="Male"/>
    <tableColumn id="4" name="Femal"/>
    <tableColumn id="5" name="Prozent Gesamt" dataDxfId="3">
      <calculatedColumnFormula>G27/18</calculatedColumnFormula>
    </tableColumn>
    <tableColumn id="6" name="Prozent von Usern" dataDxfId="2"/>
    <tableColumn id="7" name="Prozent Male U" dataDxfId="1"/>
    <tableColumn id="8" name="Prozent Female U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F22" sqref="F22"/>
    </sheetView>
  </sheetViews>
  <sheetFormatPr baseColWidth="10" defaultRowHeight="15" x14ac:dyDescent="0.25"/>
  <cols>
    <col min="1" max="1" width="25.5703125" customWidth="1"/>
    <col min="2" max="2" width="9.5703125" customWidth="1"/>
    <col min="3" max="3" width="6.42578125" customWidth="1"/>
    <col min="4" max="4" width="9.5703125" customWidth="1"/>
    <col min="5" max="5" width="35.5703125" bestFit="1" customWidth="1"/>
    <col min="6" max="6" width="42.7109375" customWidth="1"/>
    <col min="7" max="7" width="33.85546875" customWidth="1"/>
    <col min="8" max="8" width="47" customWidth="1"/>
    <col min="9" max="9" width="28.42578125" customWidth="1"/>
    <col min="10" max="10" width="17.28515625" customWidth="1"/>
    <col min="11" max="11" width="19.42578125" customWidth="1"/>
    <col min="12" max="12" width="16.85546875" customWidth="1"/>
    <col min="13" max="13" width="18.85546875" customWidth="1"/>
  </cols>
  <sheetData>
    <row r="1" spans="1:9" x14ac:dyDescent="0.25">
      <c r="A1" t="s">
        <v>2</v>
      </c>
      <c r="B1" t="s">
        <v>46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  <c r="B2" s="1">
        <v>1</v>
      </c>
      <c r="C2" s="1">
        <v>28</v>
      </c>
      <c r="D2" s="1" t="s">
        <v>11</v>
      </c>
      <c r="E2" s="1" t="s">
        <v>12</v>
      </c>
      <c r="F2" s="1" t="s">
        <v>13</v>
      </c>
      <c r="G2" s="1" t="s">
        <v>13</v>
      </c>
      <c r="H2" s="1" t="s">
        <v>14</v>
      </c>
      <c r="I2" s="1" t="s">
        <v>15</v>
      </c>
    </row>
    <row r="3" spans="1:9" x14ac:dyDescent="0.25">
      <c r="A3" t="s">
        <v>16</v>
      </c>
      <c r="B3" s="1">
        <v>2</v>
      </c>
      <c r="C3" s="1">
        <v>54</v>
      </c>
      <c r="D3" s="1" t="s">
        <v>17</v>
      </c>
      <c r="E3" s="1" t="s">
        <v>18</v>
      </c>
      <c r="F3" s="1" t="s">
        <v>19</v>
      </c>
      <c r="G3" s="1" t="s">
        <v>19</v>
      </c>
      <c r="H3" s="1"/>
      <c r="I3" s="1"/>
    </row>
    <row r="4" spans="1:9" x14ac:dyDescent="0.25">
      <c r="A4" t="s">
        <v>20</v>
      </c>
      <c r="B4" s="1">
        <v>3</v>
      </c>
      <c r="C4" s="1">
        <v>33</v>
      </c>
      <c r="D4" s="1" t="s">
        <v>11</v>
      </c>
      <c r="E4" s="1" t="s">
        <v>12</v>
      </c>
      <c r="F4" s="1" t="s">
        <v>13</v>
      </c>
      <c r="G4" s="1" t="s">
        <v>13</v>
      </c>
      <c r="H4" s="1" t="s">
        <v>21</v>
      </c>
      <c r="I4" s="1" t="s">
        <v>22</v>
      </c>
    </row>
    <row r="5" spans="1:9" x14ac:dyDescent="0.25">
      <c r="A5" t="s">
        <v>23</v>
      </c>
      <c r="B5" s="1">
        <v>4</v>
      </c>
      <c r="C5" s="1">
        <v>29</v>
      </c>
      <c r="D5" s="1" t="s">
        <v>17</v>
      </c>
      <c r="E5" s="1" t="s">
        <v>24</v>
      </c>
      <c r="F5" s="1" t="s">
        <v>19</v>
      </c>
      <c r="G5" s="1" t="s">
        <v>19</v>
      </c>
      <c r="H5" s="1"/>
      <c r="I5" s="1"/>
    </row>
    <row r="6" spans="1:9" x14ac:dyDescent="0.25">
      <c r="A6" t="s">
        <v>25</v>
      </c>
      <c r="B6" s="1">
        <v>5</v>
      </c>
      <c r="C6" s="1">
        <v>25</v>
      </c>
      <c r="D6" s="1" t="s">
        <v>11</v>
      </c>
      <c r="E6" s="1" t="s">
        <v>12</v>
      </c>
      <c r="F6" s="1" t="s">
        <v>13</v>
      </c>
      <c r="G6" s="1" t="s">
        <v>13</v>
      </c>
      <c r="H6" s="1" t="s">
        <v>1</v>
      </c>
      <c r="I6" s="1" t="s">
        <v>26</v>
      </c>
    </row>
    <row r="7" spans="1:9" x14ac:dyDescent="0.25">
      <c r="A7" t="s">
        <v>27</v>
      </c>
      <c r="B7" s="1">
        <v>6</v>
      </c>
      <c r="C7" s="1">
        <v>25</v>
      </c>
      <c r="D7" s="1" t="s">
        <v>11</v>
      </c>
      <c r="E7" s="1" t="s">
        <v>12</v>
      </c>
      <c r="F7" s="1" t="s">
        <v>13</v>
      </c>
      <c r="G7" s="1" t="s">
        <v>13</v>
      </c>
      <c r="H7" s="1" t="s">
        <v>21</v>
      </c>
      <c r="I7" s="1" t="s">
        <v>28</v>
      </c>
    </row>
    <row r="8" spans="1:9" x14ac:dyDescent="0.25">
      <c r="A8" t="s">
        <v>29</v>
      </c>
      <c r="B8" s="1">
        <v>7</v>
      </c>
      <c r="C8" s="1">
        <v>26</v>
      </c>
      <c r="D8" s="1" t="s">
        <v>11</v>
      </c>
      <c r="E8" s="1" t="s">
        <v>12</v>
      </c>
      <c r="F8" s="1" t="s">
        <v>13</v>
      </c>
      <c r="G8" s="1" t="s">
        <v>13</v>
      </c>
      <c r="H8" s="1" t="s">
        <v>0</v>
      </c>
      <c r="I8" s="1" t="s">
        <v>30</v>
      </c>
    </row>
    <row r="9" spans="1:9" x14ac:dyDescent="0.25">
      <c r="A9" t="s">
        <v>31</v>
      </c>
      <c r="B9" s="1">
        <v>8</v>
      </c>
      <c r="C9" s="1">
        <v>24</v>
      </c>
      <c r="D9" s="1" t="s">
        <v>17</v>
      </c>
      <c r="E9" s="1" t="s">
        <v>12</v>
      </c>
      <c r="F9" s="1" t="s">
        <v>13</v>
      </c>
      <c r="G9" s="1" t="s">
        <v>13</v>
      </c>
      <c r="H9" s="1" t="s">
        <v>0</v>
      </c>
      <c r="I9" s="1" t="s">
        <v>22</v>
      </c>
    </row>
    <row r="10" spans="1:9" x14ac:dyDescent="0.25">
      <c r="A10" t="s">
        <v>32</v>
      </c>
      <c r="B10" s="1">
        <v>9</v>
      </c>
      <c r="C10" s="1">
        <v>36</v>
      </c>
      <c r="D10" s="1" t="s">
        <v>17</v>
      </c>
      <c r="E10" s="1" t="s">
        <v>18</v>
      </c>
      <c r="F10" s="1" t="s">
        <v>19</v>
      </c>
      <c r="G10" s="1" t="s">
        <v>19</v>
      </c>
      <c r="H10" s="1"/>
      <c r="I10" s="1"/>
    </row>
    <row r="11" spans="1:9" x14ac:dyDescent="0.25">
      <c r="A11" t="s">
        <v>33</v>
      </c>
      <c r="B11" s="1">
        <v>10</v>
      </c>
      <c r="C11" s="1">
        <v>36</v>
      </c>
      <c r="D11" s="1" t="s">
        <v>17</v>
      </c>
      <c r="E11" s="1" t="s">
        <v>12</v>
      </c>
      <c r="F11" s="1" t="s">
        <v>13</v>
      </c>
      <c r="G11" s="1" t="s">
        <v>13</v>
      </c>
      <c r="H11" s="1" t="s">
        <v>1</v>
      </c>
      <c r="I11" s="1" t="s">
        <v>28</v>
      </c>
    </row>
    <row r="12" spans="1:9" x14ac:dyDescent="0.25">
      <c r="A12" t="s">
        <v>34</v>
      </c>
      <c r="B12" s="1">
        <v>11</v>
      </c>
      <c r="C12" s="1">
        <v>29</v>
      </c>
      <c r="D12" s="1" t="s">
        <v>11</v>
      </c>
      <c r="E12" s="1" t="s">
        <v>35</v>
      </c>
      <c r="F12" s="1" t="s">
        <v>19</v>
      </c>
      <c r="G12" s="1" t="s">
        <v>13</v>
      </c>
      <c r="H12" s="1" t="s">
        <v>0</v>
      </c>
      <c r="I12" s="1" t="s">
        <v>26</v>
      </c>
    </row>
    <row r="13" spans="1:9" x14ac:dyDescent="0.25">
      <c r="A13" t="s">
        <v>36</v>
      </c>
      <c r="B13" s="1">
        <v>12</v>
      </c>
      <c r="C13" s="1">
        <v>36</v>
      </c>
      <c r="D13" s="1" t="s">
        <v>11</v>
      </c>
      <c r="E13" s="1" t="s">
        <v>12</v>
      </c>
      <c r="F13" s="1" t="s">
        <v>13</v>
      </c>
      <c r="G13" s="1" t="s">
        <v>13</v>
      </c>
      <c r="H13" s="1" t="s">
        <v>37</v>
      </c>
      <c r="I13" s="1" t="s">
        <v>26</v>
      </c>
    </row>
    <row r="14" spans="1:9" x14ac:dyDescent="0.25">
      <c r="A14" t="s">
        <v>38</v>
      </c>
      <c r="B14" s="1">
        <v>13</v>
      </c>
      <c r="C14" s="1">
        <v>23</v>
      </c>
      <c r="D14" s="1" t="s">
        <v>17</v>
      </c>
      <c r="E14" s="1" t="s">
        <v>12</v>
      </c>
      <c r="F14" s="1" t="s">
        <v>13</v>
      </c>
      <c r="G14" s="1" t="s">
        <v>19</v>
      </c>
      <c r="H14" s="1"/>
      <c r="I14" s="1"/>
    </row>
    <row r="15" spans="1:9" x14ac:dyDescent="0.25">
      <c r="A15" t="s">
        <v>39</v>
      </c>
      <c r="B15" s="1">
        <v>14</v>
      </c>
      <c r="C15" s="1">
        <v>34</v>
      </c>
      <c r="D15" s="1" t="s">
        <v>11</v>
      </c>
      <c r="E15" s="1" t="s">
        <v>12</v>
      </c>
      <c r="F15" s="1" t="s">
        <v>13</v>
      </c>
      <c r="G15" s="1" t="s">
        <v>13</v>
      </c>
      <c r="H15" s="1" t="s">
        <v>40</v>
      </c>
      <c r="I15" s="1" t="s">
        <v>28</v>
      </c>
    </row>
    <row r="16" spans="1:9" x14ac:dyDescent="0.25">
      <c r="A16" t="s">
        <v>45</v>
      </c>
      <c r="B16" s="1">
        <v>15</v>
      </c>
      <c r="C16" s="1">
        <v>30</v>
      </c>
      <c r="D16" s="1" t="s">
        <v>17</v>
      </c>
      <c r="E16" s="1" t="s">
        <v>24</v>
      </c>
      <c r="F16" s="1" t="s">
        <v>13</v>
      </c>
      <c r="G16" s="1" t="s">
        <v>19</v>
      </c>
      <c r="H16" s="1"/>
      <c r="I16" s="1"/>
    </row>
    <row r="17" spans="1:13" x14ac:dyDescent="0.25">
      <c r="A17" t="s">
        <v>41</v>
      </c>
      <c r="B17" s="1">
        <v>16</v>
      </c>
      <c r="C17" s="1">
        <v>64</v>
      </c>
      <c r="D17" s="1" t="s">
        <v>11</v>
      </c>
      <c r="E17" s="1" t="s">
        <v>35</v>
      </c>
      <c r="F17" s="1" t="s">
        <v>19</v>
      </c>
      <c r="G17" s="1" t="s">
        <v>13</v>
      </c>
      <c r="H17" s="1" t="s">
        <v>40</v>
      </c>
      <c r="I17" s="1" t="s">
        <v>22</v>
      </c>
    </row>
    <row r="18" spans="1:13" x14ac:dyDescent="0.25">
      <c r="A18" t="s">
        <v>42</v>
      </c>
      <c r="B18" s="1">
        <v>17</v>
      </c>
      <c r="C18" s="1">
        <v>24</v>
      </c>
      <c r="D18" s="1" t="s">
        <v>17</v>
      </c>
      <c r="E18" s="1" t="s">
        <v>12</v>
      </c>
      <c r="F18" s="1" t="s">
        <v>19</v>
      </c>
      <c r="G18" s="1" t="s">
        <v>13</v>
      </c>
      <c r="H18" s="1" t="s">
        <v>43</v>
      </c>
      <c r="I18" s="1" t="s">
        <v>26</v>
      </c>
    </row>
    <row r="19" spans="1:13" x14ac:dyDescent="0.25">
      <c r="A19" t="s">
        <v>44</v>
      </c>
      <c r="B19" s="1">
        <v>18</v>
      </c>
      <c r="C19" s="1">
        <v>24</v>
      </c>
      <c r="D19" s="1" t="s">
        <v>17</v>
      </c>
      <c r="E19" s="1" t="s">
        <v>35</v>
      </c>
      <c r="F19" s="1" t="s">
        <v>19</v>
      </c>
      <c r="G19" s="1" t="s">
        <v>13</v>
      </c>
      <c r="H19" s="1" t="s">
        <v>40</v>
      </c>
      <c r="I19" s="1" t="s">
        <v>22</v>
      </c>
    </row>
    <row r="21" spans="1:13" x14ac:dyDescent="0.25">
      <c r="A21" t="s">
        <v>47</v>
      </c>
      <c r="B21" t="s">
        <v>48</v>
      </c>
      <c r="D21" t="s">
        <v>47</v>
      </c>
      <c r="E21" t="s">
        <v>49</v>
      </c>
      <c r="F21" t="s">
        <v>50</v>
      </c>
      <c r="G21" t="s">
        <v>55</v>
      </c>
      <c r="H21" t="s">
        <v>56</v>
      </c>
    </row>
    <row r="22" spans="1:13" x14ac:dyDescent="0.25">
      <c r="A22" t="s">
        <v>11</v>
      </c>
      <c r="B22">
        <f>COUNTIF(Tabelle1[gender],"Male")</f>
        <v>9</v>
      </c>
      <c r="D22" t="s">
        <v>51</v>
      </c>
      <c r="E22" s="1">
        <f>AVERAGE(Tabelle1[age])</f>
        <v>32.222222222222221</v>
      </c>
      <c r="F22" s="1">
        <f>_xlfn.STDEV.P(Tabelle1[age])</f>
        <v>10.554385900107835</v>
      </c>
      <c r="G22" t="s">
        <v>52</v>
      </c>
      <c r="H22" s="2">
        <f>COUNTIFS(Tabelle1[age],"&lt;=44",Tabelle1[age],"&gt;=22")/18</f>
        <v>0.88888888888888884</v>
      </c>
    </row>
    <row r="23" spans="1:13" x14ac:dyDescent="0.25">
      <c r="A23" t="s">
        <v>17</v>
      </c>
      <c r="B23">
        <f>COUNTIF(Tabelle1[gender],"Female")</f>
        <v>9</v>
      </c>
      <c r="D23" t="s">
        <v>11</v>
      </c>
      <c r="E23" s="1">
        <f>AVERAGEIF(Tabelle1[gender],"Male",Tabelle1[age])</f>
        <v>33.333333333333336</v>
      </c>
      <c r="F23" s="1">
        <f>_xlfn.STDEV.P(C2,C4,C6,C7,C8,C12,C13,C15,C17)</f>
        <v>11.489125293076057</v>
      </c>
      <c r="G23" t="s">
        <v>53</v>
      </c>
      <c r="H23" s="2">
        <f>COUNTIFS(Tabelle1[gender],"Male",Tabelle1[age],"&lt;=44",Tabelle1[age],"&gt;=22")/9</f>
        <v>0.88888888888888884</v>
      </c>
    </row>
    <row r="24" spans="1:13" x14ac:dyDescent="0.25">
      <c r="D24" t="s">
        <v>17</v>
      </c>
      <c r="E24" s="1">
        <f>AVERAGEIF(Tabelle1[gender],"Female",Tabelle1[age])</f>
        <v>31.111111111111111</v>
      </c>
      <c r="F24" s="1">
        <f>_xlfn.STDEV.P(C3,C5,C9,C10,C11,C14,C16,C18,C19)</f>
        <v>9.3979246461291108</v>
      </c>
      <c r="G24" t="s">
        <v>54</v>
      </c>
      <c r="H24" s="2">
        <f>(COUNTIFS(Tabelle1[gender],"Female",Tabelle1[age],"&lt;=44",Tabelle1[age],"&gt;=22")/9)</f>
        <v>0.88888888888888884</v>
      </c>
    </row>
    <row r="26" spans="1:13" x14ac:dyDescent="0.25">
      <c r="F26" t="s">
        <v>69</v>
      </c>
      <c r="G26" t="s">
        <v>51</v>
      </c>
      <c r="H26" t="s">
        <v>11</v>
      </c>
      <c r="I26" t="s">
        <v>57</v>
      </c>
      <c r="J26" t="s">
        <v>65</v>
      </c>
      <c r="K26" t="s">
        <v>66</v>
      </c>
      <c r="L26" t="s">
        <v>67</v>
      </c>
      <c r="M26" t="s">
        <v>68</v>
      </c>
    </row>
    <row r="27" spans="1:13" x14ac:dyDescent="0.25">
      <c r="F27" t="s">
        <v>58</v>
      </c>
      <c r="G27">
        <f>COUNTIF(Tabelle1[Previous augmented reality experience ?],"Yes")</f>
        <v>11</v>
      </c>
      <c r="H27">
        <f>COUNTIFS(Tabelle1[Previous augmented reality experience ?],"Yes",Tabelle1[gender],"Male")</f>
        <v>7</v>
      </c>
      <c r="I27">
        <f>COUNTIFS(Tabelle1[Previous augmented reality experience ?],"Yes",Tabelle1[gender],"Female")</f>
        <v>4</v>
      </c>
      <c r="J27" s="2">
        <f t="shared" ref="J27:J33" si="0">G27/18</f>
        <v>0.61111111111111116</v>
      </c>
      <c r="K27" s="2">
        <f>G27/G27</f>
        <v>1</v>
      </c>
      <c r="L27" s="2">
        <f>H27/B22</f>
        <v>0.77777777777777779</v>
      </c>
      <c r="M27" s="2">
        <f>I27/B22</f>
        <v>0.44444444444444442</v>
      </c>
    </row>
    <row r="28" spans="1:13" x14ac:dyDescent="0.25">
      <c r="F28" t="s">
        <v>59</v>
      </c>
      <c r="G28">
        <f>COUNTIF(Tabelle1[Previous use of speech assistants?],"Yes")</f>
        <v>13</v>
      </c>
      <c r="H28">
        <f>COUNTIFS(Tabelle1[Previous use of speech assistants?],"Yes",Tabelle1[gender],"Male")</f>
        <v>9</v>
      </c>
      <c r="I28">
        <f>COUNTIFS(Tabelle1[Previous use of speech assistants?],"Yes",Tabelle1[gender],"Female")</f>
        <v>4</v>
      </c>
      <c r="J28" s="2">
        <f t="shared" si="0"/>
        <v>0.72222222222222221</v>
      </c>
      <c r="K28" s="2">
        <f>G28/G28</f>
        <v>1</v>
      </c>
      <c r="L28" s="2">
        <f>H28/B22</f>
        <v>1</v>
      </c>
      <c r="M28" s="2">
        <f>I28/B22</f>
        <v>0.44444444444444442</v>
      </c>
    </row>
    <row r="29" spans="1:13" x14ac:dyDescent="0.25">
      <c r="F29" t="s">
        <v>61</v>
      </c>
      <c r="G29">
        <f>COUNTIFS(Tabelle1[Previous use of speech assistants?],"Yes",Tabelle1[How often do you use them?],"never")</f>
        <v>1</v>
      </c>
      <c r="H29">
        <f>COUNTIFS(Tabelle1[Previous use of speech assistants?],"Yes",Tabelle1[gender],"Male",Tabelle1[How often do you use them?],"never")</f>
        <v>1</v>
      </c>
      <c r="I29">
        <f>COUNTIFS(Tabelle1[Previous use of speech assistants?],"Yes",Tabelle1[gender],"Female",Tabelle1[How often do you use them?],"never")</f>
        <v>0</v>
      </c>
      <c r="J29" s="2">
        <f t="shared" si="0"/>
        <v>5.5555555555555552E-2</v>
      </c>
      <c r="K29" s="2">
        <f>G29/G28</f>
        <v>7.6923076923076927E-2</v>
      </c>
      <c r="L29" s="2">
        <f>H29/B22</f>
        <v>0.1111111111111111</v>
      </c>
      <c r="M29" s="2">
        <f>I29/B22</f>
        <v>0</v>
      </c>
    </row>
    <row r="30" spans="1:13" x14ac:dyDescent="0.25">
      <c r="F30" t="s">
        <v>60</v>
      </c>
      <c r="G30">
        <f>COUNTIFS(Tabelle1[Previous use of speech assistants?],"Yes",Tabelle1[How often do you use them?],"Less common")</f>
        <v>4</v>
      </c>
      <c r="H30">
        <f>COUNTIFS(Tabelle1[Previous use of speech assistants?],"Yes",Tabelle1[gender],"Male",Tabelle1[How often do you use them?],"Less common")</f>
        <v>3</v>
      </c>
      <c r="I30">
        <f>COUNTIFS(Tabelle1[Previous use of speech assistants?],"Yes",Tabelle1[gender],"Female",Tabelle1[How often do you use them?],"Less common")</f>
        <v>1</v>
      </c>
      <c r="J30" s="2">
        <f t="shared" si="0"/>
        <v>0.22222222222222221</v>
      </c>
      <c r="K30" s="2">
        <f>G30/G28</f>
        <v>0.30769230769230771</v>
      </c>
      <c r="L30" s="2">
        <f>H30/B22</f>
        <v>0.33333333333333331</v>
      </c>
      <c r="M30" s="2">
        <f>I30/B22</f>
        <v>0.1111111111111111</v>
      </c>
    </row>
    <row r="31" spans="1:13" x14ac:dyDescent="0.25">
      <c r="F31" t="s">
        <v>62</v>
      </c>
      <c r="G31">
        <f>COUNTIFS(Tabelle1[Previous use of speech assistants?],"Yes",Tabelle1[How often do you use them?],"A few times a month")</f>
        <v>4</v>
      </c>
      <c r="H31">
        <f>COUNTIFS(Tabelle1[Previous use of speech assistants?],"Yes",Tabelle1[gender],"Male",Tabelle1[How often do you use them?],"A few times a month")</f>
        <v>2</v>
      </c>
      <c r="I31">
        <f>COUNTIFS(Tabelle1[Previous use of speech assistants?],"Yes",Tabelle1[gender],"Female",Tabelle1[How often do you use them?],"A few times a month")</f>
        <v>2</v>
      </c>
      <c r="J31" s="2">
        <f t="shared" si="0"/>
        <v>0.22222222222222221</v>
      </c>
      <c r="K31" s="2">
        <f>G31/G28</f>
        <v>0.30769230769230771</v>
      </c>
      <c r="L31" s="2">
        <f>H31/B22</f>
        <v>0.22222222222222221</v>
      </c>
      <c r="M31" s="2">
        <f>I31/B22</f>
        <v>0.22222222222222221</v>
      </c>
    </row>
    <row r="32" spans="1:13" x14ac:dyDescent="0.25">
      <c r="F32" t="s">
        <v>63</v>
      </c>
      <c r="G32">
        <f>COUNTIFS(Tabelle1[Previous use of speech assistants?],"Yes",Tabelle1[How often do you use them?],"Several times a week")</f>
        <v>1</v>
      </c>
      <c r="H32">
        <f>COUNTIFS(Tabelle1[Previous use of speech assistants?],"Yes",Tabelle1[gender],"Male",Tabelle1[How often do you use them?],"Several times a week")</f>
        <v>1</v>
      </c>
      <c r="I32">
        <f>COUNTIFS(Tabelle1[Previous use of speech assistants?],"Yes",Tabelle1[gender],"Female",Tabelle1[How often do you use them?],"Several times a week")</f>
        <v>0</v>
      </c>
      <c r="J32" s="2">
        <f t="shared" si="0"/>
        <v>5.5555555555555552E-2</v>
      </c>
      <c r="K32" s="2">
        <f>G32/G28</f>
        <v>7.6923076923076927E-2</v>
      </c>
      <c r="L32" s="2">
        <f>H32/B22</f>
        <v>0.1111111111111111</v>
      </c>
      <c r="M32" s="2">
        <f>I32/B22</f>
        <v>0</v>
      </c>
    </row>
    <row r="33" spans="6:13" x14ac:dyDescent="0.25">
      <c r="F33" t="s">
        <v>64</v>
      </c>
      <c r="G33">
        <f>COUNTIFS(Tabelle1[Previous use of speech assistants?],"Yes",Tabelle1[How often do you use them?],"Daily")</f>
        <v>3</v>
      </c>
      <c r="H33">
        <f>COUNTIFS(Tabelle1[Previous use of speech assistants?],"Yes",Tabelle1[gender],"Male",Tabelle1[How often do you use them?],"Daily")</f>
        <v>2</v>
      </c>
      <c r="I33">
        <f>COUNTIFS(Tabelle1[Previous use of speech assistants?],"Yes",Tabelle1[gender],"Female",Tabelle1[How often do you use them?],"Daily")</f>
        <v>1</v>
      </c>
      <c r="J33" s="2">
        <f t="shared" si="0"/>
        <v>0.16666666666666666</v>
      </c>
      <c r="K33" s="2">
        <f>G33/G28</f>
        <v>0.23076923076923078</v>
      </c>
      <c r="L33" s="2">
        <f>H33/B22</f>
        <v>0.22222222222222221</v>
      </c>
      <c r="M33" s="2">
        <f>I33/B22</f>
        <v>0.1111111111111111</v>
      </c>
    </row>
    <row r="35" spans="6:13" x14ac:dyDescent="0.25">
      <c r="F35">
        <f>15/18*100</f>
        <v>83.333333333333343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Demograpics Kopie von BA_Study_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Hillen</dc:creator>
  <cp:lastModifiedBy>LucaHillen</cp:lastModifiedBy>
  <dcterms:created xsi:type="dcterms:W3CDTF">2018-12-18T17:34:03Z</dcterms:created>
  <dcterms:modified xsi:type="dcterms:W3CDTF">2018-12-30T23:46:07Z</dcterms:modified>
</cp:coreProperties>
</file>