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r\Dropbox\IT\Bachelor\ISTT1003 Statistikk\"/>
    </mc:Choice>
  </mc:AlternateContent>
  <xr:revisionPtr revIDLastSave="0" documentId="13_ncr:1_{AA69462C-ECDC-4FA2-8F88-BE2998B201FE}" xr6:coauthVersionLast="45" xr6:coauthVersionMax="45" xr10:uidLastSave="{00000000-0000-0000-0000-000000000000}"/>
  <bookViews>
    <workbookView xWindow="-108" yWindow="-108" windowWidth="23256" windowHeight="12720" xr2:uid="{6CE813B0-2FD9-4764-AB9B-977E07FAF78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9" i="1"/>
  <c r="M9" i="1"/>
  <c r="J8" i="1" l="1"/>
  <c r="M12" i="1" l="1"/>
  <c r="J16" i="1" l="1"/>
  <c r="D14" i="1"/>
  <c r="G10" i="1"/>
  <c r="G11" i="1"/>
  <c r="G12" i="1" s="1"/>
  <c r="G15" i="1"/>
  <c r="G14" i="1"/>
  <c r="D16" i="1" l="1"/>
  <c r="J24" i="1"/>
  <c r="D21" i="1"/>
  <c r="D18" i="1"/>
  <c r="D20" i="1"/>
  <c r="D17" i="1"/>
  <c r="D15" i="1"/>
  <c r="M13" i="1"/>
  <c r="M14" i="1"/>
  <c r="M15" i="1" s="1"/>
  <c r="J23" i="1"/>
  <c r="J11" i="1"/>
  <c r="J20" i="1"/>
  <c r="J21" i="1"/>
  <c r="J22" i="1" s="1"/>
  <c r="J12" i="1"/>
  <c r="J13" i="1" s="1"/>
  <c r="J15" i="1"/>
  <c r="M16" i="1" l="1"/>
  <c r="M17" i="1" s="1"/>
</calcChain>
</file>

<file path=xl/sharedStrings.xml><?xml version="1.0" encoding="utf-8"?>
<sst xmlns="http://schemas.openxmlformats.org/spreadsheetml/2006/main" count="58" uniqueCount="44">
  <si>
    <t>P(X = x):</t>
  </si>
  <si>
    <t>P(X &lt;= x):</t>
  </si>
  <si>
    <t>P(X &gt; x):</t>
  </si>
  <si>
    <t>Binomisk fordeling</t>
  </si>
  <si>
    <t>Antall x:</t>
  </si>
  <si>
    <t>Sannsynlighet p:</t>
  </si>
  <si>
    <t>Forsøk n:</t>
  </si>
  <si>
    <t>Antall y:</t>
  </si>
  <si>
    <t>P(y &lt; X &lt;= x):</t>
  </si>
  <si>
    <t>P(X = y):</t>
  </si>
  <si>
    <t>P(X &lt;= y):</t>
  </si>
  <si>
    <t>P(X &gt; y):</t>
  </si>
  <si>
    <t>Var(X):</t>
  </si>
  <si>
    <t>E(X):</t>
  </si>
  <si>
    <t>Geometrisk fordeling</t>
  </si>
  <si>
    <t>P(Y = y):</t>
  </si>
  <si>
    <t>P(Y &lt;= y):</t>
  </si>
  <si>
    <t>E(Y):</t>
  </si>
  <si>
    <t>Var(Y):</t>
  </si>
  <si>
    <t>P(Y &gt; y):</t>
  </si>
  <si>
    <t>Poissonfordeling</t>
  </si>
  <si>
    <t>Lambda:</t>
  </si>
  <si>
    <t>Tid t:</t>
  </si>
  <si>
    <t>Eksponentialfordeling</t>
  </si>
  <si>
    <t>E(T):</t>
  </si>
  <si>
    <t>Var(T):</t>
  </si>
  <si>
    <t>f(t):</t>
  </si>
  <si>
    <t>P(T &lt; t) = F(t):</t>
  </si>
  <si>
    <t>P(T &gt; t):</t>
  </si>
  <si>
    <t>Antall y per t:</t>
  </si>
  <si>
    <t>Normalfordeling</t>
  </si>
  <si>
    <t>Forventning:</t>
  </si>
  <si>
    <t>Standardavvik:</t>
  </si>
  <si>
    <t>P(y &lt;= X &lt; x):</t>
  </si>
  <si>
    <t>P(X &lt; x | X &gt; y):</t>
  </si>
  <si>
    <t>Krav</t>
  </si>
  <si>
    <r>
      <t xml:space="preserve">1. Det utføres et bestemt antall forsøk, </t>
    </r>
    <r>
      <rPr>
        <i/>
        <sz val="11"/>
        <color theme="1"/>
        <rFont val="Calibri"/>
        <family val="2"/>
        <scheme val="minor"/>
      </rPr>
      <t>n</t>
    </r>
  </si>
  <si>
    <t>2. Hvert delforsøk har bare 2 utfall, A eller ikke A</t>
  </si>
  <si>
    <r>
      <t xml:space="preserve">3. Sannsynligheten p er den samme i alle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delforsøkene</t>
    </r>
  </si>
  <si>
    <t>4. Delforsøkene er statistisk uavhengige av hverandre</t>
  </si>
  <si>
    <t>Antall forekomster av hendelsen A er poissonfordelt hvis:</t>
  </si>
  <si>
    <t>1. Antall forekomster av A i disjunkte intervaller er uavhengig av hverandre</t>
  </si>
  <si>
    <t>2. Forventet antall forekomster av A er konstant per tidsenhet</t>
  </si>
  <si>
    <t>3. To forekomster av A kan ikke være fullstendig sammenfallende på tidsaksen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</si>
</sst>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422F-D4DC-4764-9FFC-4D413C38EFA1}">
  <dimension ref="C5:O33"/>
  <sheetViews>
    <sheetView tabSelected="1" workbookViewId="0">
      <selection activeCell="D12" sqref="D12"/>
    </sheetView>
  </sheetViews>
  <sheetFormatPr baseColWidth="10" defaultRowHeight="14.4" x14ac:dyDescent="0.3"/>
  <cols>
    <col min="1" max="1" width="22.33203125" customWidth="1"/>
    <col min="3" max="3" width="14" bestFit="1" customWidth="1"/>
    <col min="4" max="4" width="12.44140625" bestFit="1" customWidth="1"/>
    <col min="6" max="6" width="14" bestFit="1" customWidth="1"/>
    <col min="9" max="9" width="14" bestFit="1" customWidth="1"/>
    <col min="10" max="10" width="13.44140625" bestFit="1" customWidth="1"/>
    <col min="12" max="13" width="13.5546875" customWidth="1"/>
  </cols>
  <sheetData>
    <row r="5" spans="3:13" x14ac:dyDescent="0.3">
      <c r="C5" s="8" t="s">
        <v>3</v>
      </c>
      <c r="D5" s="8"/>
      <c r="F5" s="8" t="s">
        <v>14</v>
      </c>
      <c r="G5" s="8"/>
      <c r="I5" s="8" t="s">
        <v>20</v>
      </c>
      <c r="J5" s="8"/>
      <c r="L5" s="8" t="s">
        <v>30</v>
      </c>
      <c r="M5" s="8"/>
    </row>
    <row r="6" spans="3:13" x14ac:dyDescent="0.3">
      <c r="C6" s="8"/>
      <c r="D6" s="8"/>
      <c r="F6" s="8"/>
      <c r="G6" s="8"/>
      <c r="I6" s="8"/>
      <c r="J6" s="8"/>
      <c r="L6" s="8"/>
      <c r="M6" s="8"/>
    </row>
    <row r="7" spans="3:13" x14ac:dyDescent="0.3">
      <c r="C7" s="1"/>
      <c r="D7" s="1"/>
      <c r="F7" s="1"/>
      <c r="G7" s="1"/>
      <c r="I7" s="1"/>
      <c r="J7" s="1"/>
      <c r="L7" s="1"/>
      <c r="M7" s="1"/>
    </row>
    <row r="8" spans="3:13" x14ac:dyDescent="0.3">
      <c r="C8" s="1" t="s">
        <v>6</v>
      </c>
      <c r="D8" s="2">
        <v>5</v>
      </c>
      <c r="F8" s="1" t="s">
        <v>5</v>
      </c>
      <c r="G8" s="2">
        <v>0.23</v>
      </c>
      <c r="I8" s="1" t="s">
        <v>21</v>
      </c>
      <c r="J8" s="5">
        <f>4/60</f>
        <v>6.6666666666666666E-2</v>
      </c>
      <c r="L8" s="1" t="s">
        <v>31</v>
      </c>
      <c r="M8" s="2">
        <v>8</v>
      </c>
    </row>
    <row r="9" spans="3:13" x14ac:dyDescent="0.3">
      <c r="C9" s="1" t="s">
        <v>5</v>
      </c>
      <c r="D9" s="2">
        <f>1/12</f>
        <v>8.3333333333333329E-2</v>
      </c>
      <c r="F9" s="1" t="s">
        <v>7</v>
      </c>
      <c r="G9" s="2">
        <v>2</v>
      </c>
      <c r="I9" s="1" t="s">
        <v>22</v>
      </c>
      <c r="J9" s="2">
        <v>20</v>
      </c>
      <c r="L9" s="1" t="s">
        <v>32</v>
      </c>
      <c r="M9" s="2">
        <f>5/SQRT(9)</f>
        <v>1.6666666666666667</v>
      </c>
    </row>
    <row r="10" spans="3:13" x14ac:dyDescent="0.3">
      <c r="C10" s="1" t="s">
        <v>4</v>
      </c>
      <c r="D10" s="2">
        <v>2</v>
      </c>
      <c r="F10" s="1" t="s">
        <v>15</v>
      </c>
      <c r="G10" s="2">
        <f>G8*(1-G8)^(G9-1)</f>
        <v>0.17710000000000001</v>
      </c>
      <c r="I10" s="1" t="s">
        <v>29</v>
      </c>
      <c r="J10" s="3">
        <v>0</v>
      </c>
      <c r="L10" s="1" t="s">
        <v>4</v>
      </c>
      <c r="M10" s="2">
        <v>7</v>
      </c>
    </row>
    <row r="11" spans="3:13" x14ac:dyDescent="0.3">
      <c r="C11" s="1" t="s">
        <v>7</v>
      </c>
      <c r="D11" s="2">
        <v>1</v>
      </c>
      <c r="F11" s="1" t="s">
        <v>16</v>
      </c>
      <c r="G11" s="2">
        <f>1-(1-G8)^G9</f>
        <v>0.40710000000000002</v>
      </c>
      <c r="I11" s="1" t="s">
        <v>15</v>
      </c>
      <c r="J11" s="6">
        <f>_xlfn.POISSON.DIST(J10,J8*J9,0)</f>
        <v>0.26359713811572677</v>
      </c>
      <c r="L11" s="1" t="s">
        <v>7</v>
      </c>
      <c r="M11" s="2">
        <v>178</v>
      </c>
    </row>
    <row r="12" spans="3:13" x14ac:dyDescent="0.3">
      <c r="C12" s="1" t="s">
        <v>0</v>
      </c>
      <c r="D12" s="10">
        <f>_xlfn.BINOM.DIST(D10,D8,D9,0)</f>
        <v>5.3489904835390942E-2</v>
      </c>
      <c r="F12" s="1" t="s">
        <v>19</v>
      </c>
      <c r="G12" s="2">
        <f>1 - G11</f>
        <v>0.59289999999999998</v>
      </c>
      <c r="I12" s="1" t="s">
        <v>16</v>
      </c>
      <c r="J12" s="2">
        <f>_xlfn.POISSON.DIST(J10,J8*J9,1)</f>
        <v>0.26359713811572677</v>
      </c>
      <c r="L12" s="1" t="s">
        <v>1</v>
      </c>
      <c r="M12" s="10">
        <f>_xlfn.NORM.DIST(M10,M8,M9,1)</f>
        <v>0.27425311775007355</v>
      </c>
    </row>
    <row r="13" spans="3:13" x14ac:dyDescent="0.3">
      <c r="C13" s="1" t="s">
        <v>1</v>
      </c>
      <c r="D13" s="2">
        <f>_xlfn.BINOM.DIST(D10,D8,D9,1)</f>
        <v>0.99491222993827155</v>
      </c>
      <c r="F13" s="1"/>
      <c r="G13" s="2"/>
      <c r="I13" s="1" t="s">
        <v>19</v>
      </c>
      <c r="J13" s="2">
        <f>1-J12</f>
        <v>0.73640286188427329</v>
      </c>
      <c r="L13" s="1" t="s">
        <v>2</v>
      </c>
      <c r="M13" s="2">
        <f>1-M12</f>
        <v>0.72574688224992645</v>
      </c>
    </row>
    <row r="14" spans="3:13" x14ac:dyDescent="0.3">
      <c r="C14" s="1" t="s">
        <v>2</v>
      </c>
      <c r="D14" s="2">
        <f>1 - _xlfn.BINOM.DIST(D10,D8,D9,1)</f>
        <v>5.0877700617284471E-3</v>
      </c>
      <c r="F14" s="1" t="s">
        <v>17</v>
      </c>
      <c r="G14" s="2">
        <f>1/G8</f>
        <v>4.3478260869565215</v>
      </c>
      <c r="I14" s="1"/>
      <c r="J14" s="2"/>
      <c r="L14" s="1" t="s">
        <v>10</v>
      </c>
      <c r="M14" s="2">
        <f>_xlfn.NORM.DIST(M11,M8,M9,1)</f>
        <v>1</v>
      </c>
    </row>
    <row r="15" spans="3:13" x14ac:dyDescent="0.3">
      <c r="C15" s="1" t="s">
        <v>8</v>
      </c>
      <c r="D15" s="2">
        <f>D13 - _xlfn.BINOM.DIST(D11,D8,D9,1)</f>
        <v>5.3489904835390956E-2</v>
      </c>
      <c r="F15" s="1" t="s">
        <v>18</v>
      </c>
      <c r="G15" s="2">
        <f>(1-G8)/G8^2</f>
        <v>14.555765595463138</v>
      </c>
      <c r="I15" s="1" t="s">
        <v>17</v>
      </c>
      <c r="J15" s="2">
        <f>J8*J9</f>
        <v>1.3333333333333333</v>
      </c>
      <c r="L15" s="1" t="s">
        <v>11</v>
      </c>
      <c r="M15" s="2">
        <f>1-M14</f>
        <v>0</v>
      </c>
    </row>
    <row r="16" spans="3:13" x14ac:dyDescent="0.3">
      <c r="C16" s="1" t="s">
        <v>9</v>
      </c>
      <c r="D16" s="2">
        <f>_xlfn.BINOM.DIST(D11,D8,D9,0)</f>
        <v>0.2941944765946502</v>
      </c>
      <c r="I16" s="1" t="s">
        <v>18</v>
      </c>
      <c r="J16" s="2">
        <f>J8*J9</f>
        <v>1.3333333333333333</v>
      </c>
      <c r="L16" s="1" t="s">
        <v>33</v>
      </c>
      <c r="M16" s="2">
        <f>M12-M14</f>
        <v>-0.72574688224992645</v>
      </c>
    </row>
    <row r="17" spans="3:15" x14ac:dyDescent="0.3">
      <c r="C17" s="1" t="s">
        <v>10</v>
      </c>
      <c r="D17" s="2">
        <f>_xlfn.BINOM.DIST(D11,D8,D9,1)</f>
        <v>0.9414223251028806</v>
      </c>
      <c r="L17" s="1" t="s">
        <v>34</v>
      </c>
      <c r="M17" s="2" t="e">
        <f>M16/M15</f>
        <v>#DIV/0!</v>
      </c>
    </row>
    <row r="18" spans="3:15" x14ac:dyDescent="0.3">
      <c r="C18" s="1" t="s">
        <v>11</v>
      </c>
      <c r="D18" s="2">
        <f>1 - _xlfn.BINOM.DIST(D11,D8,D9,1)</f>
        <v>5.8577674897119403E-2</v>
      </c>
      <c r="I18" s="8" t="s">
        <v>23</v>
      </c>
      <c r="J18" s="8"/>
    </row>
    <row r="19" spans="3:15" x14ac:dyDescent="0.3">
      <c r="C19" s="1"/>
      <c r="D19" s="2"/>
      <c r="I19" s="8"/>
      <c r="J19" s="8"/>
    </row>
    <row r="20" spans="3:15" x14ac:dyDescent="0.3">
      <c r="C20" s="1" t="s">
        <v>13</v>
      </c>
      <c r="D20" s="2">
        <f>D8*D9</f>
        <v>0.41666666666666663</v>
      </c>
      <c r="I20" s="1" t="s">
        <v>26</v>
      </c>
      <c r="J20" s="1">
        <f>_xlfn.EXPON.DIST(J10,J8*J9,1)</f>
        <v>0</v>
      </c>
    </row>
    <row r="21" spans="3:15" x14ac:dyDescent="0.3">
      <c r="C21" s="1" t="s">
        <v>12</v>
      </c>
      <c r="D21" s="2">
        <f>D8*D9*(1-D9)</f>
        <v>0.38194444444444442</v>
      </c>
      <c r="I21" s="1" t="s">
        <v>27</v>
      </c>
      <c r="J21" s="1">
        <f>1-EXP(-J8*J9)</f>
        <v>0.73640286188427329</v>
      </c>
    </row>
    <row r="22" spans="3:15" x14ac:dyDescent="0.3">
      <c r="I22" s="4" t="s">
        <v>28</v>
      </c>
      <c r="J22" s="1">
        <f>1-J21</f>
        <v>0.26359713811572671</v>
      </c>
    </row>
    <row r="23" spans="3:15" x14ac:dyDescent="0.3">
      <c r="I23" s="1" t="s">
        <v>24</v>
      </c>
      <c r="J23" s="1">
        <f>1/J8</f>
        <v>15</v>
      </c>
    </row>
    <row r="24" spans="3:15" x14ac:dyDescent="0.3">
      <c r="I24" s="1" t="s">
        <v>25</v>
      </c>
      <c r="J24" s="1">
        <f>1/(J8^2)</f>
        <v>225</v>
      </c>
    </row>
    <row r="27" spans="3:15" ht="14.4" customHeight="1" x14ac:dyDescent="0.3">
      <c r="C27" s="8" t="s">
        <v>35</v>
      </c>
      <c r="D27" s="8"/>
      <c r="I27" s="8" t="s">
        <v>35</v>
      </c>
      <c r="J27" s="8"/>
    </row>
    <row r="28" spans="3:15" ht="14.4" customHeight="1" x14ac:dyDescent="0.3">
      <c r="C28" s="8"/>
      <c r="D28" s="8"/>
      <c r="I28" s="8"/>
      <c r="J28" s="8"/>
    </row>
    <row r="29" spans="3:15" ht="28.8" customHeight="1" x14ac:dyDescent="0.3">
      <c r="C29" s="9" t="s">
        <v>36</v>
      </c>
      <c r="D29" s="9"/>
      <c r="E29" s="7"/>
      <c r="F29" s="7"/>
      <c r="G29" s="7"/>
      <c r="H29" s="7"/>
      <c r="I29" s="9" t="s">
        <v>40</v>
      </c>
      <c r="J29" s="9"/>
      <c r="K29" s="7"/>
      <c r="L29" s="7"/>
      <c r="M29" s="7"/>
      <c r="N29" s="7"/>
      <c r="O29" s="7"/>
    </row>
    <row r="30" spans="3:15" ht="43.2" customHeight="1" x14ac:dyDescent="0.3">
      <c r="C30" s="9" t="s">
        <v>37</v>
      </c>
      <c r="D30" s="9"/>
      <c r="E30" s="7"/>
      <c r="F30" s="7"/>
      <c r="G30" s="7"/>
      <c r="H30" s="7"/>
      <c r="I30" s="9" t="s">
        <v>41</v>
      </c>
      <c r="J30" s="9"/>
      <c r="K30" s="7"/>
      <c r="L30" s="7"/>
      <c r="M30" s="7"/>
      <c r="N30" s="7"/>
      <c r="O30" s="7"/>
    </row>
    <row r="31" spans="3:15" ht="28.8" customHeight="1" x14ac:dyDescent="0.3">
      <c r="C31" s="9" t="s">
        <v>38</v>
      </c>
      <c r="D31" s="9"/>
      <c r="E31" s="7"/>
      <c r="F31" s="7"/>
      <c r="G31" s="7"/>
      <c r="H31" s="7"/>
      <c r="I31" s="9" t="s">
        <v>42</v>
      </c>
      <c r="J31" s="9"/>
      <c r="K31" s="7"/>
      <c r="L31" s="7"/>
      <c r="M31" s="7"/>
      <c r="N31" s="7"/>
      <c r="O31" s="7"/>
    </row>
    <row r="32" spans="3:15" ht="43.2" customHeight="1" x14ac:dyDescent="0.3">
      <c r="C32" s="9" t="s">
        <v>39</v>
      </c>
      <c r="D32" s="9"/>
      <c r="E32" s="7"/>
      <c r="F32" s="7"/>
      <c r="G32" s="7"/>
      <c r="H32" s="7"/>
      <c r="I32" s="9" t="s">
        <v>43</v>
      </c>
      <c r="J32" s="9"/>
      <c r="K32" s="7"/>
      <c r="L32" s="7"/>
      <c r="M32" s="7"/>
      <c r="N32" s="7"/>
      <c r="O32" s="7"/>
    </row>
    <row r="33" spans="3:15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</sheetData>
  <mergeCells count="15">
    <mergeCell ref="C5:D6"/>
    <mergeCell ref="F5:G6"/>
    <mergeCell ref="I5:J6"/>
    <mergeCell ref="I18:J19"/>
    <mergeCell ref="L5:M6"/>
    <mergeCell ref="C27:D28"/>
    <mergeCell ref="C29:D29"/>
    <mergeCell ref="C30:D30"/>
    <mergeCell ref="C31:D31"/>
    <mergeCell ref="C32:D32"/>
    <mergeCell ref="I27:J28"/>
    <mergeCell ref="I29:J29"/>
    <mergeCell ref="I30:J30"/>
    <mergeCell ref="I31:J31"/>
    <mergeCell ref="I32:J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Rosendahl</dc:creator>
  <cp:lastModifiedBy>Olaf Rosendahl</cp:lastModifiedBy>
  <dcterms:created xsi:type="dcterms:W3CDTF">2020-12-07T11:06:21Z</dcterms:created>
  <dcterms:modified xsi:type="dcterms:W3CDTF">2020-12-16T12:03:27Z</dcterms:modified>
</cp:coreProperties>
</file>