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raciones\operaciones_rda\Valores\Cuadre_Inventarios_Cuentas\Others\"/>
    </mc:Choice>
  </mc:AlternateContent>
  <bookViews>
    <workbookView xWindow="0" yWindow="0" windowWidth="23040" windowHeight="9192"/>
  </bookViews>
  <sheets>
    <sheet name="REPORTE DE CONTABILIDAD" sheetId="1" r:id="rId1"/>
  </sheets>
  <calcPr calcId="162913"/>
</workbook>
</file>

<file path=xl/calcChain.xml><?xml version="1.0" encoding="utf-8"?>
<calcChain xmlns="http://schemas.openxmlformats.org/spreadsheetml/2006/main">
  <c r="C13" i="1" l="1"/>
  <c r="E13" i="1"/>
  <c r="C20" i="1"/>
  <c r="E20" i="1"/>
  <c r="D96" i="1"/>
  <c r="C8" i="1"/>
  <c r="E8" i="1"/>
  <c r="C67" i="1"/>
  <c r="E67" i="1"/>
  <c r="C78" i="1"/>
  <c r="E78" i="1"/>
  <c r="C80" i="1"/>
  <c r="E80" i="1"/>
  <c r="D45" i="1"/>
  <c r="E9" i="1"/>
  <c r="E10" i="1"/>
  <c r="E11" i="1"/>
  <c r="E12" i="1"/>
  <c r="E7" i="1"/>
  <c r="E6" i="1"/>
  <c r="E28" i="1"/>
  <c r="E21" i="1"/>
  <c r="C5" i="1"/>
  <c r="E25" i="1"/>
  <c r="C32" i="1"/>
  <c r="E32" i="1"/>
  <c r="E103" i="1"/>
  <c r="C39" i="1"/>
  <c r="E39" i="1"/>
  <c r="C93" i="1"/>
  <c r="E93" i="1"/>
  <c r="C51" i="1"/>
  <c r="E51" i="1"/>
  <c r="C57" i="1"/>
  <c r="E57" i="1"/>
  <c r="C37" i="1"/>
  <c r="E37" i="1"/>
  <c r="E34" i="1"/>
  <c r="D107" i="1"/>
  <c r="E31" i="1"/>
  <c r="C61" i="1"/>
  <c r="E61" i="1"/>
  <c r="E22" i="1"/>
  <c r="C87" i="1"/>
  <c r="E87" i="1"/>
  <c r="C18" i="1"/>
  <c r="E18" i="1"/>
  <c r="C35" i="1"/>
  <c r="E35" i="1"/>
  <c r="E24" i="1"/>
  <c r="C105" i="1"/>
  <c r="E105" i="1"/>
  <c r="C49" i="1"/>
  <c r="E49" i="1"/>
  <c r="C75" i="1"/>
  <c r="E75" i="1"/>
  <c r="E85" i="1"/>
  <c r="C43" i="1"/>
  <c r="E43" i="1"/>
  <c r="E44" i="1"/>
  <c r="E42" i="1"/>
  <c r="E38" i="1"/>
  <c r="E33" i="1"/>
  <c r="E30" i="1"/>
  <c r="E29" i="1"/>
  <c r="E27" i="1"/>
  <c r="E23" i="1"/>
  <c r="E19" i="1"/>
  <c r="E17" i="1"/>
  <c r="E16" i="1"/>
  <c r="E15" i="1"/>
  <c r="E100" i="1"/>
  <c r="E107" i="1"/>
  <c r="C107" i="1"/>
  <c r="E5" i="1"/>
  <c r="C96" i="1"/>
  <c r="E96" i="1"/>
  <c r="C45" i="1"/>
  <c r="E45" i="1"/>
</calcChain>
</file>

<file path=xl/sharedStrings.xml><?xml version="1.0" encoding="utf-8"?>
<sst xmlns="http://schemas.openxmlformats.org/spreadsheetml/2006/main" count="138" uniqueCount="95">
  <si>
    <t>SALDO ALTAMIRA</t>
  </si>
  <si>
    <t>SALDO CONTABLE</t>
  </si>
  <si>
    <t>Fisico</t>
  </si>
  <si>
    <t>Propios-Disponible Custodio 0011 Banco Continental Sistema</t>
  </si>
  <si>
    <t>Desmaterializados</t>
  </si>
  <si>
    <t>Propios- Disponible Custodio 0312 Banco Continental Sistema</t>
  </si>
  <si>
    <t xml:space="preserve">Terceros-Disponible Custodio 1001 AFP Horizonte   </t>
  </si>
  <si>
    <t>Instituciones Financieras-Disponible Custodio 0011Banco Continental Sistema</t>
  </si>
  <si>
    <t xml:space="preserve">Terceros-Bloqueos Judicial- Custodio 0011Banco Continental Sistema  </t>
  </si>
  <si>
    <t>Terceros-Disponible Custodio 0312 Banco Continental  Sistema</t>
  </si>
  <si>
    <t>Terceros-Disponible Custodio 1002 Banco Continental  Sistema D.Internac</t>
  </si>
  <si>
    <t>Acciones</t>
  </si>
  <si>
    <t xml:space="preserve">Terceros-Prendas Directas - Custodio 0011Banco Continental Sistema  </t>
  </si>
  <si>
    <t xml:space="preserve">Terceros-Prendas Directas - Custodio 0069 Continental Bolsa SAB  </t>
  </si>
  <si>
    <t xml:space="preserve">Terceros-Prendas Indirectas - Custodio 0069 Continental Bolsa SAB  </t>
  </si>
  <si>
    <t>TOTAL SOLES</t>
  </si>
  <si>
    <t>CUENTAS DOLARES</t>
  </si>
  <si>
    <t>8121.01.02.01</t>
  </si>
  <si>
    <t>Fisicos</t>
  </si>
  <si>
    <t>8121.01.02.03</t>
  </si>
  <si>
    <t xml:space="preserve">Propios- Disponible Custodio 0312 Banco Continental -  </t>
  </si>
  <si>
    <t>8121.01.03.02.01</t>
  </si>
  <si>
    <t>8421.01.01.01</t>
  </si>
  <si>
    <t>8421.01.01.11</t>
  </si>
  <si>
    <t xml:space="preserve">Terceros-Disponible Custodio 1001 AFP Horizonte  </t>
  </si>
  <si>
    <t>8421.01.01.21</t>
  </si>
  <si>
    <t>Terceros-Disponible Custodio 0312 Banco Continental  Sistema- Desmat. Internacional</t>
  </si>
  <si>
    <t>Instituciones Financieras-Disponible Custodio 0312 Banco Continental  Sistema</t>
  </si>
  <si>
    <t>8421.01.01.22</t>
  </si>
  <si>
    <t>8421.01.01.23</t>
  </si>
  <si>
    <t>8421.01.02.21</t>
  </si>
  <si>
    <t>Terceros-Disponible Custodio 2002 Credit suisse First Bostón- Desmat. Internacional</t>
  </si>
  <si>
    <t>8424.02.04.01.01.021</t>
  </si>
  <si>
    <t>Instituciones Financieras-Prendas Directas Custodio 2001 Cleastream International-Desmat. Inte</t>
  </si>
  <si>
    <t>8424.02.04.01.02.021</t>
  </si>
  <si>
    <t>TOTAL DOLARES</t>
  </si>
  <si>
    <t>CUENTAS EUROS</t>
  </si>
  <si>
    <t>Desmaterial Internac</t>
  </si>
  <si>
    <t>Propios- Disponible -Custodio 2001 Clearstream Internacional - Desmat. Internacional</t>
  </si>
  <si>
    <t>Propios- Disponible-Custodio 2003BBVA Continental Internac - Desmat. Internacional</t>
  </si>
  <si>
    <t>Terceros-Disponible- Custodio 2003BBVA Continental Internac - Desmat. Internacional</t>
  </si>
  <si>
    <t>8421.01.02.22</t>
  </si>
  <si>
    <t>Terceros Bloqueos Judicial- Custodio 2003BBVA Continental Internac - Desmat. Internacional</t>
  </si>
  <si>
    <t>TOTAL EUROS</t>
  </si>
  <si>
    <t xml:space="preserve"> </t>
  </si>
  <si>
    <t>Terceros-Prendas Directas Custodio 0312 Banco Continental  Sistema</t>
  </si>
  <si>
    <t xml:space="preserve">Terceros-Prendas Directas - Fisico Internac. -Custodio 0011Banco Continental Sistema  </t>
  </si>
  <si>
    <t>Terceros-Prendas Directas Custodio 2010 UBS Warburg LLC - Desmat. Internacional</t>
  </si>
  <si>
    <t>Inst. Financieras-Disponible- Custodio 2001 Clearstream International - Desmat. Internacional</t>
  </si>
  <si>
    <t>Terceros-Disponible Custodio 0069-Desmat. Internacional</t>
  </si>
  <si>
    <t xml:space="preserve">Terceros-disponibles 0011 Banco Continental sistema </t>
  </si>
  <si>
    <t xml:space="preserve">Terceros-disponibles desmaterialzados custodio 1003 </t>
  </si>
  <si>
    <t>Propios-Disponible Custodio 0011 Banco Continental Sistema fisico intenacional</t>
  </si>
  <si>
    <t>Instituciones Financieras-desmaterializado  Custodio 0312 Continental Sistemas</t>
  </si>
  <si>
    <t>Propios Disponibles Custodio 312 Bco. Cont. Internacional</t>
  </si>
  <si>
    <t>Terceros disponible custodio 0312 Bco. Continental Continental -Internacional</t>
  </si>
  <si>
    <t>Instituciones Financieras-desmaterializado  Custodio 0312 Continental Sistemas Internacion</t>
  </si>
  <si>
    <t>Propios desmaterializado Internacional custodio 0069 internacional</t>
  </si>
  <si>
    <t>Terceros-Disponible- Custodio 2011 B B H - Desmat. Internacional</t>
  </si>
  <si>
    <t>Propios-Disponible Custodio 2011  Brown Brothers Harriman Desmt Internacional</t>
  </si>
  <si>
    <t>Terceros-Disponible Custodio 0069 Continental Bolsa SA</t>
  </si>
  <si>
    <t xml:space="preserve">Terceros-Ingreso Oficinas Custodio 0069 Continental Bolsa SAB </t>
  </si>
  <si>
    <t>Instituciones Financieras-Disponible Custodio 0069 Continental Bolsa SAB INT. Desmt. Intern.</t>
  </si>
  <si>
    <t xml:space="preserve">Terceros-Disponible Custodio 0069 Continental Bolsa SAB </t>
  </si>
  <si>
    <t>Terceros-Bloqueos Judicial- Custodio 0069 Banco Continental  Bolsa SAB</t>
  </si>
  <si>
    <t>Terceros-Bloqueos Judicial- Custodio 0069 Banco Continental  Bolsa SAB Desmat. Internac</t>
  </si>
  <si>
    <t>Terceros-Bloqueos Fideicomiso- Custodio 0069 Banco Continental  Bolsa SAB</t>
  </si>
  <si>
    <t xml:space="preserve">Propios- Desmaterializado Internacional  Custodio 0312 BC Bolsa SAB- </t>
  </si>
  <si>
    <t xml:space="preserve">Propios- Disponible Custodio 0069 BC Bolsa SAB- </t>
  </si>
  <si>
    <t>Instituciones Financieras-Disponible Custodio 0069 Continental Bolsa SAB</t>
  </si>
  <si>
    <t>Terceros-Bloqueos Judicial- Custodio 0069 Continental Bolsa SAB - Desmat. Internacional</t>
  </si>
  <si>
    <t>Terceros-Bloqueos Fideicomiso- Custodio 0069 Continental Bolsa SAB - Desmat. Internacional</t>
  </si>
  <si>
    <t>Terceros-Prendas Directas Custodio 0069 Continental Bolsa SAB</t>
  </si>
  <si>
    <t>Instituciones Financieras-Prendas Directas Custodio 0069 Continental Bolsa SAB</t>
  </si>
  <si>
    <t xml:space="preserve">Propios- Disponible Custodio 0069 BC Bolsa SAB </t>
  </si>
  <si>
    <t>Instituciones Financieras-Desmaterializados Custodio 0069 Continental Sistemas</t>
  </si>
  <si>
    <t>Terceros -disponible- Custodio 0069 -Continental Bolsa SAB</t>
  </si>
  <si>
    <t>Terceros-Bloqueos Judicial- Custodio 0069  Continental  Bolsa</t>
  </si>
  <si>
    <t>Terceros-Disponible Custodio 2003 BBVA  - Desmat. Custodia  Internacional</t>
  </si>
  <si>
    <t xml:space="preserve">CUADRE </t>
  </si>
  <si>
    <t>CUADRE   INVENTARIO  DE    VALORES</t>
  </si>
  <si>
    <t>Terceros disponible-Custodio 0069 -Coninental Bolsa SAB Internacional</t>
  </si>
  <si>
    <t>8424.02.04.01.01.011</t>
  </si>
  <si>
    <t>Terceros prenda directa internacional custodio 0069 Continental Bolsa</t>
  </si>
  <si>
    <t>Terceros -Disponibles-Custodia 0011 BBVA Banco</t>
  </si>
  <si>
    <t>Terceros-Fisico Internac.-Disponible Custodio 0011 BBVA Banco</t>
  </si>
  <si>
    <t>Terceros-Disponible Custodio 0069 BBVA SAB</t>
  </si>
  <si>
    <t>Instituciones Financieras-Disponible Custodio 0011 BBVA Banco Sistema</t>
  </si>
  <si>
    <t>Desmater. Propios</t>
  </si>
  <si>
    <t>Terceros-Disponible Custodio 2016 BBH- Internacional</t>
  </si>
  <si>
    <t>.</t>
  </si>
  <si>
    <t>Instituciones Financieras.Disponible Custodio 0069 Internancional</t>
  </si>
  <si>
    <t xml:space="preserve">redencion </t>
  </si>
  <si>
    <t>redencion b.j.</t>
  </si>
  <si>
    <t>01 JULIO 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</si>
</sst>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 * #,##0.00_ ;_ * \-#,##0.00_ ;_ * &quot;-&quot;??_ ;_ @_ "/>
    <numFmt numFmtId="167" formatCode="_-* #,##0_-;\-* #,##0_-;_-* &quot;-&quot;??_-;_-@_-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color rgb="FF3333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4" fontId="0" fillId="0" borderId="0" xfId="0" applyNumberFormat="1"/>
    <xf numFmtId="4" fontId="2" fillId="0" borderId="1" xfId="0" applyNumberFormat="1" applyFont="1" applyBorder="1"/>
    <xf numFmtId="4" fontId="4" fillId="0" borderId="1" xfId="0" applyNumberFormat="1" applyFont="1" applyBorder="1"/>
    <xf numFmtId="4" fontId="2" fillId="0" borderId="1" xfId="0" applyNumberFormat="1" applyFont="1" applyBorder="1" applyAlignment="1">
      <alignment horizontal="center"/>
    </xf>
    <xf numFmtId="4" fontId="4" fillId="0" borderId="1" xfId="0" applyNumberFormat="1" applyFont="1" applyFill="1" applyBorder="1"/>
    <xf numFmtId="4" fontId="2" fillId="0" borderId="1" xfId="0" applyNumberFormat="1" applyFont="1" applyFill="1" applyBorder="1" applyAlignment="1">
      <alignment horizontal="center"/>
    </xf>
    <xf numFmtId="4" fontId="2" fillId="0" borderId="1" xfId="0" applyNumberFormat="1" applyFont="1" applyFill="1" applyBorder="1"/>
    <xf numFmtId="0" fontId="6" fillId="0" borderId="1" xfId="0" applyFont="1" applyBorder="1"/>
    <xf numFmtId="43" fontId="0" fillId="0" borderId="0" xfId="1" applyFont="1"/>
    <xf numFmtId="164" fontId="0" fillId="0" borderId="0" xfId="0" applyNumberFormat="1"/>
    <xf numFmtId="43" fontId="0" fillId="0" borderId="0" xfId="0" applyNumberFormat="1"/>
    <xf numFmtId="43" fontId="3" fillId="0" borderId="0" xfId="1" applyFont="1"/>
    <xf numFmtId="0" fontId="8" fillId="0" borderId="0" xfId="0" applyFont="1"/>
    <xf numFmtId="167" fontId="0" fillId="0" borderId="0" xfId="1" applyNumberFormat="1" applyFont="1"/>
    <xf numFmtId="4" fontId="4" fillId="2" borderId="1" xfId="0" applyNumberFormat="1" applyFont="1" applyFill="1" applyBorder="1"/>
    <xf numFmtId="2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3" fillId="0" borderId="0" xfId="0" applyFont="1" applyAlignment="1">
      <alignment wrapText="1"/>
    </xf>
    <xf numFmtId="43" fontId="0" fillId="0" borderId="0" xfId="1" applyNumberFormat="1" applyFont="1"/>
    <xf numFmtId="0" fontId="6" fillId="0" borderId="2" xfId="0" applyFont="1" applyBorder="1"/>
    <xf numFmtId="0" fontId="6" fillId="0" borderId="3" xfId="0" applyFont="1" applyBorder="1"/>
    <xf numFmtId="4" fontId="4" fillId="0" borderId="3" xfId="0" applyNumberFormat="1" applyFont="1" applyBorder="1"/>
    <xf numFmtId="4" fontId="2" fillId="0" borderId="3" xfId="0" applyNumberFormat="1" applyFont="1" applyBorder="1"/>
    <xf numFmtId="4" fontId="4" fillId="0" borderId="0" xfId="0" applyNumberFormat="1" applyFont="1" applyBorder="1"/>
    <xf numFmtId="0" fontId="4" fillId="0" borderId="0" xfId="0" applyFont="1" applyBorder="1"/>
    <xf numFmtId="0" fontId="4" fillId="0" borderId="4" xfId="0" applyFont="1" applyBorder="1"/>
    <xf numFmtId="0" fontId="4" fillId="0" borderId="3" xfId="0" applyFont="1" applyBorder="1"/>
    <xf numFmtId="4" fontId="2" fillId="0" borderId="0" xfId="0" applyNumberFormat="1" applyFont="1" applyFill="1" applyBorder="1"/>
    <xf numFmtId="4" fontId="2" fillId="0" borderId="0" xfId="0" applyNumberFormat="1" applyFont="1" applyBorder="1"/>
    <xf numFmtId="4" fontId="4" fillId="0" borderId="4" xfId="0" applyNumberFormat="1" applyFont="1" applyBorder="1"/>
    <xf numFmtId="4" fontId="4" fillId="0" borderId="0" xfId="0" applyNumberFormat="1" applyFont="1" applyFill="1" applyBorder="1"/>
    <xf numFmtId="4" fontId="3" fillId="0" borderId="5" xfId="0" applyNumberFormat="1" applyFont="1" applyBorder="1"/>
    <xf numFmtId="4" fontId="0" fillId="0" borderId="5" xfId="0" applyNumberFormat="1" applyBorder="1"/>
    <xf numFmtId="4" fontId="0" fillId="0" borderId="6" xfId="0" applyNumberFormat="1" applyBorder="1"/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5" fillId="0" borderId="9" xfId="0" applyFont="1" applyBorder="1" applyAlignment="1">
      <alignment horizontal="center"/>
    </xf>
    <xf numFmtId="4" fontId="4" fillId="0" borderId="1" xfId="0" applyNumberFormat="1" applyFont="1" applyBorder="1" applyAlignment="1">
      <alignment horizontal="right"/>
    </xf>
    <xf numFmtId="4" fontId="2" fillId="0" borderId="2" xfId="0" applyNumberFormat="1" applyFont="1" applyBorder="1"/>
    <xf numFmtId="43" fontId="4" fillId="0" borderId="1" xfId="1" applyNumberFormat="1" applyFont="1" applyFill="1" applyBorder="1"/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2" fontId="2" fillId="0" borderId="2" xfId="0" applyNumberFormat="1" applyFont="1" applyBorder="1" applyAlignment="1">
      <alignment horizontal="left" vertical="center"/>
    </xf>
    <xf numFmtId="15" fontId="5" fillId="0" borderId="12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49" fontId="7" fillId="0" borderId="17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topLeftCell="A51" zoomScale="130" zoomScaleNormal="130" workbookViewId="0">
      <selection activeCell="A5" sqref="A5:A108"/>
    </sheetView>
  </sheetViews>
  <sheetFormatPr baseColWidth="10" defaultRowHeight="13.2" x14ac:dyDescent="0.25"/>
  <cols>
    <col min="1" max="1" width="74.88671875" customWidth="1"/>
    <col min="2" max="2" width="21.6640625" style="1" customWidth="1"/>
    <col min="3" max="3" width="21.44140625" customWidth="1"/>
    <col min="4" max="4" width="21.88671875" customWidth="1"/>
    <col min="5" max="5" width="20.88671875" customWidth="1"/>
    <col min="6" max="6" width="11.88671875" customWidth="1"/>
    <col min="7" max="7" width="16.5546875" bestFit="1" customWidth="1"/>
    <col min="8" max="8" width="15.6640625" customWidth="1"/>
    <col min="9" max="9" width="16.5546875" bestFit="1" customWidth="1"/>
  </cols>
  <sheetData>
    <row r="1" spans="1:9" ht="14.4" thickBot="1" x14ac:dyDescent="0.3">
      <c r="A1" s="56" t="s">
        <v>80</v>
      </c>
      <c r="B1" s="57"/>
      <c r="C1" s="57"/>
      <c r="D1" s="57"/>
      <c r="E1" s="58"/>
    </row>
    <row r="2" spans="1:9" ht="21" customHeight="1" thickBot="1" x14ac:dyDescent="0.35">
      <c r="A2" s="59" t="s">
        <v>94</v>
      </c>
      <c r="B2" s="60"/>
      <c r="C2" s="60"/>
      <c r="D2" s="60"/>
      <c r="E2" s="61"/>
    </row>
    <row r="3" spans="1:9" ht="13.8" x14ac:dyDescent="0.25">
      <c r="A3" s="37" t="s">
        <v>44</v>
      </c>
      <c r="B3" s="38"/>
      <c r="C3" s="39" t="s">
        <v>0</v>
      </c>
      <c r="D3" s="40" t="s">
        <v>1</v>
      </c>
      <c r="E3" s="43" t="s">
        <v>79</v>
      </c>
    </row>
    <row r="4" spans="1:9" ht="13.8" x14ac:dyDescent="0.25">
      <c r="A4" s="22"/>
      <c r="B4" s="9" t="s">
        <v>44</v>
      </c>
      <c r="C4" s="9"/>
      <c r="D4" s="9"/>
      <c r="E4" s="23"/>
    </row>
    <row r="5" spans="1:9" x14ac:dyDescent="0.25">
      <c r="A5" s="47">
        <v>8111010201</v>
      </c>
      <c r="B5" s="5" t="s">
        <v>2</v>
      </c>
      <c r="C5" s="3">
        <f>+B6+B7</f>
        <v>290097446</v>
      </c>
      <c r="D5" s="4">
        <v>290097446</v>
      </c>
      <c r="E5" s="24">
        <f>C5-D5</f>
        <v>0</v>
      </c>
      <c r="F5" s="42"/>
    </row>
    <row r="6" spans="1:9" x14ac:dyDescent="0.25">
      <c r="A6" s="48" t="s">
        <v>3</v>
      </c>
      <c r="B6" s="4">
        <v>104366896</v>
      </c>
      <c r="C6" s="4"/>
      <c r="D6" s="4"/>
      <c r="E6" s="24">
        <f>+C6-D6</f>
        <v>0</v>
      </c>
    </row>
    <row r="7" spans="1:9" x14ac:dyDescent="0.25">
      <c r="A7" s="48" t="s">
        <v>52</v>
      </c>
      <c r="B7" s="4">
        <v>185730550</v>
      </c>
      <c r="C7" s="4"/>
      <c r="D7" s="4"/>
      <c r="E7" s="24">
        <f>+C7-D7</f>
        <v>0</v>
      </c>
    </row>
    <row r="8" spans="1:9" x14ac:dyDescent="0.25">
      <c r="A8" s="47">
        <v>8111010203</v>
      </c>
      <c r="B8" s="5" t="s">
        <v>88</v>
      </c>
      <c r="C8" s="3">
        <f>+B9+B10+B11</f>
        <v>919577546.20000005</v>
      </c>
      <c r="D8" s="4">
        <v>919577546.20000005</v>
      </c>
      <c r="E8" s="24">
        <f t="shared" ref="E8:E44" si="0">C8-D8</f>
        <v>0</v>
      </c>
      <c r="F8" s="20"/>
    </row>
    <row r="9" spans="1:9" x14ac:dyDescent="0.25">
      <c r="A9" s="48" t="s">
        <v>74</v>
      </c>
      <c r="B9" s="44">
        <v>9136167</v>
      </c>
      <c r="C9" s="4"/>
      <c r="D9" s="4"/>
      <c r="E9" s="24">
        <f t="shared" si="0"/>
        <v>0</v>
      </c>
    </row>
    <row r="10" spans="1:9" x14ac:dyDescent="0.25">
      <c r="A10" s="48" t="s">
        <v>5</v>
      </c>
      <c r="B10" s="4">
        <v>910441379.20000005</v>
      </c>
      <c r="C10" s="4"/>
      <c r="D10" s="4"/>
      <c r="E10" s="24">
        <f t="shared" si="0"/>
        <v>0</v>
      </c>
    </row>
    <row r="11" spans="1:9" x14ac:dyDescent="0.25">
      <c r="A11" s="48" t="s">
        <v>54</v>
      </c>
      <c r="B11" s="4">
        <v>0</v>
      </c>
      <c r="C11" s="4"/>
      <c r="D11" s="4"/>
      <c r="E11" s="24">
        <f t="shared" si="0"/>
        <v>0</v>
      </c>
      <c r="G11" s="15"/>
      <c r="I11" s="10"/>
    </row>
    <row r="12" spans="1:9" x14ac:dyDescent="0.25">
      <c r="A12" s="48" t="s">
        <v>61</v>
      </c>
      <c r="B12" s="4">
        <v>0</v>
      </c>
      <c r="C12" s="4"/>
      <c r="D12" s="4"/>
      <c r="E12" s="24">
        <f t="shared" si="0"/>
        <v>0</v>
      </c>
      <c r="G12" s="21"/>
    </row>
    <row r="13" spans="1:9" x14ac:dyDescent="0.25">
      <c r="A13" s="47">
        <v>8411010111</v>
      </c>
      <c r="B13" s="5" t="s">
        <v>2</v>
      </c>
      <c r="C13" s="3">
        <f>B14+B15+B16+B17</f>
        <v>630959906.96000004</v>
      </c>
      <c r="D13" s="4">
        <v>630959906.96000004</v>
      </c>
      <c r="E13" s="24">
        <f t="shared" si="0"/>
        <v>0</v>
      </c>
      <c r="F13" s="41"/>
      <c r="G13" s="15"/>
    </row>
    <row r="14" spans="1:9" x14ac:dyDescent="0.25">
      <c r="A14" s="48" t="s">
        <v>50</v>
      </c>
      <c r="B14" s="4">
        <v>15332430.960000001</v>
      </c>
      <c r="C14" s="4"/>
      <c r="D14" s="4" t="s">
        <v>44</v>
      </c>
      <c r="E14" s="24">
        <v>0</v>
      </c>
      <c r="F14" s="18"/>
      <c r="G14" s="15"/>
    </row>
    <row r="15" spans="1:9" x14ac:dyDescent="0.25">
      <c r="A15" s="48" t="s">
        <v>6</v>
      </c>
      <c r="B15" s="4">
        <v>0</v>
      </c>
      <c r="C15" s="4"/>
      <c r="D15" s="4"/>
      <c r="E15" s="24">
        <f t="shared" si="0"/>
        <v>0</v>
      </c>
      <c r="F15" s="19"/>
      <c r="G15" s="15"/>
    </row>
    <row r="16" spans="1:9" x14ac:dyDescent="0.25">
      <c r="A16" s="48" t="s">
        <v>63</v>
      </c>
      <c r="B16" s="4">
        <v>0</v>
      </c>
      <c r="C16" s="4"/>
      <c r="D16" s="4"/>
      <c r="E16" s="24">
        <f t="shared" si="0"/>
        <v>0</v>
      </c>
      <c r="F16" s="18"/>
      <c r="G16" s="15"/>
    </row>
    <row r="17" spans="1:9" x14ac:dyDescent="0.25">
      <c r="A17" s="48" t="s">
        <v>7</v>
      </c>
      <c r="B17" s="4">
        <v>615627476</v>
      </c>
      <c r="C17" s="4"/>
      <c r="D17" s="4"/>
      <c r="E17" s="24">
        <f t="shared" si="0"/>
        <v>0</v>
      </c>
      <c r="F17" s="18"/>
      <c r="G17" s="15"/>
    </row>
    <row r="18" spans="1:9" x14ac:dyDescent="0.25">
      <c r="A18" s="47">
        <v>8411010112</v>
      </c>
      <c r="B18" s="5">
        <v>0</v>
      </c>
      <c r="C18" s="3">
        <f>+B19</f>
        <v>344</v>
      </c>
      <c r="D18" s="4">
        <v>344</v>
      </c>
      <c r="E18" s="24">
        <f t="shared" si="0"/>
        <v>0</v>
      </c>
      <c r="F18" s="41"/>
      <c r="G18" s="10"/>
    </row>
    <row r="19" spans="1:9" x14ac:dyDescent="0.25">
      <c r="A19" s="48" t="s">
        <v>8</v>
      </c>
      <c r="B19" s="4">
        <v>344</v>
      </c>
      <c r="C19" s="3"/>
      <c r="D19" s="4"/>
      <c r="E19" s="24">
        <f t="shared" si="0"/>
        <v>0</v>
      </c>
      <c r="G19" s="10"/>
    </row>
    <row r="20" spans="1:9" x14ac:dyDescent="0.25">
      <c r="A20" s="47">
        <v>8411010121</v>
      </c>
      <c r="B20" s="5" t="s">
        <v>4</v>
      </c>
      <c r="C20" s="3">
        <f>+B21+B22+B23+B24+B25+B26+B27+B28+B29+B30+B31</f>
        <v>14765113779.800001</v>
      </c>
      <c r="D20" s="4">
        <v>14765113779.799999</v>
      </c>
      <c r="E20" s="24">
        <f>C20-D20</f>
        <v>0</v>
      </c>
      <c r="F20" s="20"/>
      <c r="G20" s="10"/>
    </row>
    <row r="21" spans="1:9" x14ac:dyDescent="0.25">
      <c r="A21" s="48" t="s">
        <v>60</v>
      </c>
      <c r="B21" s="4">
        <v>13358327404.84</v>
      </c>
      <c r="C21" s="4"/>
      <c r="D21" s="4"/>
      <c r="E21" s="24">
        <f>+C21-D21</f>
        <v>0</v>
      </c>
      <c r="F21" s="1"/>
      <c r="G21" s="13"/>
      <c r="H21" s="1"/>
    </row>
    <row r="22" spans="1:9" x14ac:dyDescent="0.25">
      <c r="A22" s="48" t="s">
        <v>49</v>
      </c>
      <c r="B22" s="4">
        <v>4500000</v>
      </c>
      <c r="C22" s="4"/>
      <c r="D22" s="4"/>
      <c r="E22" s="24">
        <f>C22-D22</f>
        <v>0</v>
      </c>
      <c r="G22" s="10"/>
    </row>
    <row r="23" spans="1:9" x14ac:dyDescent="0.25">
      <c r="A23" s="48" t="s">
        <v>62</v>
      </c>
      <c r="B23" s="4">
        <v>0</v>
      </c>
      <c r="C23" s="4"/>
      <c r="D23" s="4"/>
      <c r="E23" s="24">
        <f t="shared" si="0"/>
        <v>0</v>
      </c>
      <c r="G23" s="10"/>
    </row>
    <row r="24" spans="1:9" x14ac:dyDescent="0.25">
      <c r="A24" s="48" t="s">
        <v>53</v>
      </c>
      <c r="B24" s="4">
        <v>119131026.18000001</v>
      </c>
      <c r="C24" s="4"/>
      <c r="D24" s="4"/>
      <c r="E24" s="24">
        <f t="shared" si="0"/>
        <v>0</v>
      </c>
      <c r="G24" s="10"/>
    </row>
    <row r="25" spans="1:9" x14ac:dyDescent="0.25">
      <c r="A25" s="48" t="s">
        <v>56</v>
      </c>
      <c r="B25" s="4">
        <v>0</v>
      </c>
      <c r="C25" s="4"/>
      <c r="D25" s="4"/>
      <c r="E25" s="24">
        <f t="shared" si="0"/>
        <v>0</v>
      </c>
      <c r="G25" s="10"/>
      <c r="I25" s="17"/>
    </row>
    <row r="26" spans="1:9" x14ac:dyDescent="0.25">
      <c r="A26" s="48" t="s">
        <v>75</v>
      </c>
      <c r="B26" s="4">
        <v>405335323.5</v>
      </c>
      <c r="C26" s="16"/>
      <c r="D26" s="4"/>
      <c r="E26" s="24">
        <v>0</v>
      </c>
      <c r="G26" s="10"/>
      <c r="I26" s="11"/>
    </row>
    <row r="27" spans="1:9" x14ac:dyDescent="0.25">
      <c r="A27" s="48" t="s">
        <v>9</v>
      </c>
      <c r="B27" s="4">
        <v>854050025.27999997</v>
      </c>
      <c r="C27" s="4"/>
      <c r="D27" s="4"/>
      <c r="E27" s="24">
        <f t="shared" si="0"/>
        <v>0</v>
      </c>
    </row>
    <row r="28" spans="1:9" x14ac:dyDescent="0.25">
      <c r="A28" s="48" t="s">
        <v>55</v>
      </c>
      <c r="B28" s="4">
        <v>1500000</v>
      </c>
      <c r="C28" s="4"/>
      <c r="D28" s="4"/>
      <c r="E28" s="24">
        <f>+C28-D28</f>
        <v>0</v>
      </c>
      <c r="F28" s="17"/>
      <c r="G28" s="10"/>
      <c r="I28" s="12"/>
    </row>
    <row r="29" spans="1:9" x14ac:dyDescent="0.25">
      <c r="A29" s="48" t="s">
        <v>89</v>
      </c>
      <c r="B29" s="4">
        <v>0</v>
      </c>
      <c r="C29" s="4"/>
      <c r="D29" s="4"/>
      <c r="E29" s="24">
        <f t="shared" si="0"/>
        <v>0</v>
      </c>
    </row>
    <row r="30" spans="1:9" x14ac:dyDescent="0.25">
      <c r="A30" s="48" t="s">
        <v>10</v>
      </c>
      <c r="B30" s="4">
        <v>0</v>
      </c>
      <c r="C30" s="4"/>
      <c r="D30" s="4"/>
      <c r="E30" s="24">
        <f t="shared" si="0"/>
        <v>0</v>
      </c>
    </row>
    <row r="31" spans="1:9" x14ac:dyDescent="0.25">
      <c r="A31" s="48" t="s">
        <v>51</v>
      </c>
      <c r="B31" s="4">
        <v>22270000</v>
      </c>
      <c r="C31" s="4"/>
      <c r="D31" s="4"/>
      <c r="E31" s="24">
        <f>C31-D31</f>
        <v>0</v>
      </c>
    </row>
    <row r="32" spans="1:9" x14ac:dyDescent="0.25">
      <c r="A32" s="47">
        <v>8411010122</v>
      </c>
      <c r="B32" s="5" t="s">
        <v>44</v>
      </c>
      <c r="C32" s="3">
        <f>SUM(B33:B34)</f>
        <v>294116.28000000003</v>
      </c>
      <c r="D32" s="4">
        <v>294116.28000000003</v>
      </c>
      <c r="E32" s="24">
        <f t="shared" si="0"/>
        <v>0</v>
      </c>
      <c r="F32" s="20"/>
    </row>
    <row r="33" spans="1:7" x14ac:dyDescent="0.25">
      <c r="A33" s="48" t="s">
        <v>64</v>
      </c>
      <c r="B33" s="4">
        <v>294116.28000000003</v>
      </c>
      <c r="C33" s="4"/>
      <c r="D33" s="4"/>
      <c r="E33" s="24">
        <f t="shared" si="0"/>
        <v>0</v>
      </c>
    </row>
    <row r="34" spans="1:7" x14ac:dyDescent="0.25">
      <c r="A34" s="48" t="s">
        <v>65</v>
      </c>
      <c r="B34" s="4">
        <v>0</v>
      </c>
      <c r="C34" s="4"/>
      <c r="D34" s="4"/>
      <c r="E34" s="24">
        <f t="shared" si="0"/>
        <v>0</v>
      </c>
    </row>
    <row r="35" spans="1:7" x14ac:dyDescent="0.25">
      <c r="A35" s="47">
        <v>8411010123</v>
      </c>
      <c r="B35" s="5" t="s">
        <v>4</v>
      </c>
      <c r="C35" s="3">
        <f>B36</f>
        <v>31441.59</v>
      </c>
      <c r="D35" s="4">
        <v>31441.59</v>
      </c>
      <c r="E35" s="24">
        <f>C35-D35</f>
        <v>0</v>
      </c>
      <c r="G35" s="10"/>
    </row>
    <row r="36" spans="1:7" x14ac:dyDescent="0.25">
      <c r="A36" s="48" t="s">
        <v>66</v>
      </c>
      <c r="B36" s="4">
        <v>31441.59</v>
      </c>
      <c r="C36" s="4"/>
      <c r="D36" s="4"/>
      <c r="E36" s="24">
        <v>0</v>
      </c>
      <c r="G36" s="10"/>
    </row>
    <row r="37" spans="1:7" x14ac:dyDescent="0.25">
      <c r="A37" s="55">
        <v>841402040101011</v>
      </c>
      <c r="B37" s="5" t="s">
        <v>11</v>
      </c>
      <c r="C37" s="3">
        <f>+B38</f>
        <v>6004976.3399999999</v>
      </c>
      <c r="D37" s="4">
        <v>6004976.3399999999</v>
      </c>
      <c r="E37" s="24">
        <f t="shared" si="0"/>
        <v>0</v>
      </c>
      <c r="G37" s="10"/>
    </row>
    <row r="38" spans="1:7" x14ac:dyDescent="0.25">
      <c r="A38" s="48" t="s">
        <v>12</v>
      </c>
      <c r="B38" s="4">
        <v>6004976.3399999999</v>
      </c>
      <c r="C38" s="4"/>
      <c r="D38" s="4"/>
      <c r="E38" s="24">
        <f t="shared" si="0"/>
        <v>0</v>
      </c>
      <c r="G38" s="10"/>
    </row>
    <row r="39" spans="1:7" x14ac:dyDescent="0.25">
      <c r="A39" s="55">
        <v>841402040101021</v>
      </c>
      <c r="B39" s="5" t="s">
        <v>11</v>
      </c>
      <c r="C39" s="3">
        <f>+B40+B41</f>
        <v>484474706.57999998</v>
      </c>
      <c r="D39" s="4">
        <v>484474706.57999998</v>
      </c>
      <c r="E39" s="24">
        <f t="shared" si="0"/>
        <v>0</v>
      </c>
      <c r="G39" s="10"/>
    </row>
    <row r="40" spans="1:7" x14ac:dyDescent="0.25">
      <c r="A40" s="48" t="s">
        <v>13</v>
      </c>
      <c r="B40" s="4">
        <v>484474706.57999998</v>
      </c>
      <c r="C40" s="4"/>
      <c r="D40" s="4" t="s">
        <v>44</v>
      </c>
      <c r="E40" s="24">
        <v>0</v>
      </c>
      <c r="G40" s="11"/>
    </row>
    <row r="41" spans="1:7" x14ac:dyDescent="0.25">
      <c r="A41" s="48" t="s">
        <v>45</v>
      </c>
      <c r="B41" s="4">
        <v>0</v>
      </c>
      <c r="C41" s="4"/>
      <c r="D41" s="4"/>
      <c r="E41" s="24">
        <v>0</v>
      </c>
    </row>
    <row r="42" spans="1:7" x14ac:dyDescent="0.25">
      <c r="A42" s="55">
        <v>841402040102011</v>
      </c>
      <c r="B42" s="4"/>
      <c r="C42" s="4">
        <v>0</v>
      </c>
      <c r="D42" s="4"/>
      <c r="E42" s="24">
        <f t="shared" si="0"/>
        <v>0</v>
      </c>
    </row>
    <row r="43" spans="1:7" x14ac:dyDescent="0.25">
      <c r="A43" s="55">
        <v>841402040102021</v>
      </c>
      <c r="B43" s="5" t="s">
        <v>11</v>
      </c>
      <c r="C43" s="3">
        <f>B44</f>
        <v>75000</v>
      </c>
      <c r="D43" s="4">
        <v>75000</v>
      </c>
      <c r="E43" s="24">
        <f t="shared" si="0"/>
        <v>0</v>
      </c>
    </row>
    <row r="44" spans="1:7" x14ac:dyDescent="0.25">
      <c r="A44" s="48" t="s">
        <v>14</v>
      </c>
      <c r="B44" s="4">
        <v>75000</v>
      </c>
      <c r="C44" s="4"/>
      <c r="D44" s="4"/>
      <c r="E44" s="24">
        <f t="shared" si="0"/>
        <v>0</v>
      </c>
    </row>
    <row r="45" spans="1:7" x14ac:dyDescent="0.25">
      <c r="A45" s="47" t="s">
        <v>15</v>
      </c>
      <c r="B45" s="3"/>
      <c r="C45" s="3">
        <f>SUM(C5:C44)</f>
        <v>17096629263.750002</v>
      </c>
      <c r="D45" s="3">
        <f>SUM(D5:D44)</f>
        <v>17096629263.75</v>
      </c>
      <c r="E45" s="25">
        <f>+C45-D45</f>
        <v>0</v>
      </c>
    </row>
    <row r="46" spans="1:7" x14ac:dyDescent="0.25">
      <c r="A46" s="49"/>
      <c r="B46" s="26"/>
      <c r="C46" s="27"/>
      <c r="D46" s="26"/>
      <c r="E46" s="28"/>
    </row>
    <row r="47" spans="1:7" x14ac:dyDescent="0.25">
      <c r="A47" s="50"/>
      <c r="B47" s="26"/>
      <c r="C47" s="26"/>
      <c r="D47" s="26"/>
      <c r="E47" s="28"/>
    </row>
    <row r="48" spans="1:7" x14ac:dyDescent="0.25">
      <c r="A48" s="50" t="s">
        <v>16</v>
      </c>
      <c r="B48" s="26"/>
      <c r="C48" s="26"/>
      <c r="D48" s="26"/>
      <c r="E48" s="28"/>
    </row>
    <row r="49" spans="1:11" x14ac:dyDescent="0.25">
      <c r="A49" s="47" t="s">
        <v>17</v>
      </c>
      <c r="B49" s="5" t="s">
        <v>18</v>
      </c>
      <c r="C49" s="3">
        <f>B50</f>
        <v>160000</v>
      </c>
      <c r="D49" s="4">
        <v>160000</v>
      </c>
      <c r="E49" s="24">
        <f>C49-D49</f>
        <v>0</v>
      </c>
    </row>
    <row r="50" spans="1:11" x14ac:dyDescent="0.25">
      <c r="A50" s="48" t="s">
        <v>3</v>
      </c>
      <c r="B50" s="6">
        <v>160000</v>
      </c>
      <c r="C50" s="4"/>
      <c r="D50" s="4"/>
      <c r="E50" s="29"/>
    </row>
    <row r="51" spans="1:11" x14ac:dyDescent="0.25">
      <c r="A51" s="47" t="s">
        <v>19</v>
      </c>
      <c r="B51" s="7" t="s">
        <v>4</v>
      </c>
      <c r="C51" s="3">
        <f>+B52+B53+B54+B55</f>
        <v>0</v>
      </c>
      <c r="D51" s="4">
        <v>0</v>
      </c>
      <c r="E51" s="24">
        <f>C51-D51</f>
        <v>0</v>
      </c>
    </row>
    <row r="52" spans="1:11" x14ac:dyDescent="0.25">
      <c r="A52" s="48" t="s">
        <v>68</v>
      </c>
      <c r="B52" s="6">
        <v>0</v>
      </c>
      <c r="C52" s="4"/>
      <c r="D52" s="4"/>
      <c r="E52" s="29"/>
    </row>
    <row r="53" spans="1:11" x14ac:dyDescent="0.25">
      <c r="A53" s="48" t="s">
        <v>57</v>
      </c>
      <c r="B53" s="6">
        <v>0</v>
      </c>
      <c r="C53" s="4"/>
      <c r="D53" s="4"/>
      <c r="E53" s="29"/>
    </row>
    <row r="54" spans="1:11" x14ac:dyDescent="0.25">
      <c r="A54" s="48" t="s">
        <v>20</v>
      </c>
      <c r="B54" s="6">
        <v>0</v>
      </c>
      <c r="C54" s="4"/>
      <c r="D54" s="4"/>
      <c r="E54" s="29"/>
    </row>
    <row r="55" spans="1:11" x14ac:dyDescent="0.25">
      <c r="A55" s="48" t="s">
        <v>67</v>
      </c>
      <c r="B55" s="6">
        <v>0</v>
      </c>
      <c r="C55" s="4"/>
      <c r="D55" s="4"/>
      <c r="E55" s="29"/>
    </row>
    <row r="56" spans="1:11" x14ac:dyDescent="0.25">
      <c r="A56" s="48"/>
      <c r="B56" s="6"/>
      <c r="C56" s="4">
        <v>0</v>
      </c>
      <c r="D56" s="4"/>
      <c r="E56" s="29"/>
    </row>
    <row r="57" spans="1:11" x14ac:dyDescent="0.25">
      <c r="A57" s="47" t="s">
        <v>21</v>
      </c>
      <c r="B57" s="7" t="s">
        <v>4</v>
      </c>
      <c r="C57" s="3">
        <f>+B58</f>
        <v>65947955</v>
      </c>
      <c r="D57" s="4">
        <v>65947955</v>
      </c>
      <c r="E57" s="24">
        <f>C57-D57</f>
        <v>0</v>
      </c>
    </row>
    <row r="58" spans="1:11" x14ac:dyDescent="0.25">
      <c r="A58" s="48" t="s">
        <v>59</v>
      </c>
      <c r="B58" s="6">
        <v>65947955</v>
      </c>
      <c r="C58" s="4"/>
      <c r="D58" s="4"/>
      <c r="E58" s="29"/>
    </row>
    <row r="59" spans="1:11" x14ac:dyDescent="0.25">
      <c r="A59" s="48" t="s">
        <v>22</v>
      </c>
      <c r="B59" s="4">
        <v>0</v>
      </c>
      <c r="C59" s="4">
        <v>0</v>
      </c>
      <c r="D59" s="4">
        <v>0</v>
      </c>
      <c r="E59" s="29"/>
    </row>
    <row r="60" spans="1:11" x14ac:dyDescent="0.25">
      <c r="A60" s="48"/>
      <c r="B60" s="4"/>
      <c r="C60" s="4">
        <v>0</v>
      </c>
      <c r="D60" s="4">
        <v>0</v>
      </c>
      <c r="E60" s="29"/>
    </row>
    <row r="61" spans="1:11" x14ac:dyDescent="0.25">
      <c r="A61" s="47" t="s">
        <v>23</v>
      </c>
      <c r="B61" s="5" t="s">
        <v>18</v>
      </c>
      <c r="C61" s="3">
        <f>B62+B63+B64+B65+B66</f>
        <v>7250</v>
      </c>
      <c r="D61" s="4">
        <v>7250</v>
      </c>
      <c r="E61" s="24">
        <f>C61-D61</f>
        <v>0</v>
      </c>
    </row>
    <row r="62" spans="1:11" x14ac:dyDescent="0.25">
      <c r="A62" s="51" t="s">
        <v>84</v>
      </c>
      <c r="B62" s="6">
        <v>0</v>
      </c>
      <c r="C62" s="4"/>
      <c r="D62" s="4"/>
      <c r="E62" s="29"/>
      <c r="K62" s="2"/>
    </row>
    <row r="63" spans="1:11" x14ac:dyDescent="0.25">
      <c r="A63" s="48" t="s">
        <v>85</v>
      </c>
      <c r="B63" s="6">
        <v>7250</v>
      </c>
      <c r="C63" s="4"/>
      <c r="D63" s="4"/>
      <c r="E63" s="29"/>
    </row>
    <row r="64" spans="1:11" x14ac:dyDescent="0.25">
      <c r="A64" s="48" t="s">
        <v>24</v>
      </c>
      <c r="B64" s="6">
        <v>0</v>
      </c>
      <c r="C64" s="4"/>
      <c r="D64" s="4">
        <v>0</v>
      </c>
      <c r="E64" s="29"/>
    </row>
    <row r="65" spans="1:7" x14ac:dyDescent="0.25">
      <c r="A65" s="48" t="s">
        <v>86</v>
      </c>
      <c r="B65" s="6">
        <v>0</v>
      </c>
      <c r="C65" s="4"/>
      <c r="D65" s="4">
        <v>0</v>
      </c>
      <c r="E65" s="29"/>
    </row>
    <row r="66" spans="1:7" x14ac:dyDescent="0.25">
      <c r="A66" s="48" t="s">
        <v>87</v>
      </c>
      <c r="B66" s="6">
        <v>0</v>
      </c>
      <c r="C66" s="4"/>
      <c r="D66" s="4">
        <v>0</v>
      </c>
      <c r="E66" s="29"/>
    </row>
    <row r="67" spans="1:7" x14ac:dyDescent="0.25">
      <c r="A67" s="47" t="s">
        <v>25</v>
      </c>
      <c r="B67" s="7" t="s">
        <v>4</v>
      </c>
      <c r="C67" s="3">
        <f>+B68+B69+B70+B71+B72+B73+B74</f>
        <v>1055181443.8899999</v>
      </c>
      <c r="D67" s="4">
        <v>1055185610.49</v>
      </c>
      <c r="E67" s="24">
        <f>+C67-D67</f>
        <v>-4166.6000001430511</v>
      </c>
      <c r="F67" s="20" t="s">
        <v>92</v>
      </c>
      <c r="G67" s="2"/>
    </row>
    <row r="68" spans="1:7" x14ac:dyDescent="0.25">
      <c r="A68" s="52" t="s">
        <v>76</v>
      </c>
      <c r="B68" s="6">
        <v>157523275.55000001</v>
      </c>
      <c r="C68" s="4"/>
      <c r="D68" s="4" t="s">
        <v>44</v>
      </c>
      <c r="E68" s="29"/>
    </row>
    <row r="69" spans="1:7" x14ac:dyDescent="0.25">
      <c r="A69" s="48" t="s">
        <v>81</v>
      </c>
      <c r="B69" s="6">
        <v>881816037.00999999</v>
      </c>
      <c r="C69" s="4"/>
      <c r="D69" s="4"/>
      <c r="E69" s="24"/>
    </row>
    <row r="70" spans="1:7" x14ac:dyDescent="0.25">
      <c r="A70" s="48" t="s">
        <v>69</v>
      </c>
      <c r="B70" s="6">
        <v>0</v>
      </c>
      <c r="C70" s="4"/>
      <c r="D70" s="4"/>
      <c r="E70" s="29"/>
    </row>
    <row r="71" spans="1:7" x14ac:dyDescent="0.25">
      <c r="A71" s="48" t="s">
        <v>91</v>
      </c>
      <c r="B71" s="6">
        <v>47696.04</v>
      </c>
      <c r="C71" s="4"/>
      <c r="D71" s="4"/>
      <c r="E71" s="29"/>
    </row>
    <row r="72" spans="1:7" x14ac:dyDescent="0.25">
      <c r="A72" s="48" t="s">
        <v>9</v>
      </c>
      <c r="B72" s="6">
        <v>13222219.48</v>
      </c>
      <c r="C72" s="4"/>
      <c r="D72" s="4"/>
      <c r="E72" s="29"/>
    </row>
    <row r="73" spans="1:7" x14ac:dyDescent="0.25">
      <c r="A73" s="48" t="s">
        <v>26</v>
      </c>
      <c r="B73" s="6">
        <v>2572215.81</v>
      </c>
      <c r="C73" s="4"/>
      <c r="D73" s="4"/>
      <c r="E73" s="29"/>
    </row>
    <row r="74" spans="1:7" x14ac:dyDescent="0.25">
      <c r="A74" s="48" t="s">
        <v>27</v>
      </c>
      <c r="B74" s="6">
        <v>0</v>
      </c>
      <c r="C74" s="4"/>
      <c r="D74" s="4"/>
      <c r="E74" s="29"/>
    </row>
    <row r="75" spans="1:7" x14ac:dyDescent="0.25">
      <c r="A75" s="47" t="s">
        <v>28</v>
      </c>
      <c r="B75" s="7" t="s">
        <v>4</v>
      </c>
      <c r="C75" s="3">
        <f>B76+B77</f>
        <v>42840</v>
      </c>
      <c r="D75" s="4">
        <v>38673.4</v>
      </c>
      <c r="E75" s="24">
        <f>C75-D75</f>
        <v>4166.5999999999985</v>
      </c>
      <c r="F75" s="20" t="s">
        <v>93</v>
      </c>
    </row>
    <row r="76" spans="1:7" x14ac:dyDescent="0.25">
      <c r="A76" s="48" t="s">
        <v>77</v>
      </c>
      <c r="B76" s="6">
        <v>0</v>
      </c>
      <c r="C76" s="4"/>
      <c r="D76" s="4"/>
      <c r="E76" s="29"/>
    </row>
    <row r="77" spans="1:7" x14ac:dyDescent="0.25">
      <c r="A77" s="48" t="s">
        <v>70</v>
      </c>
      <c r="B77" s="46">
        <v>42840</v>
      </c>
      <c r="C77" s="4"/>
      <c r="D77" s="4"/>
      <c r="E77" s="29"/>
    </row>
    <row r="78" spans="1:7" x14ac:dyDescent="0.25">
      <c r="A78" s="47" t="s">
        <v>29</v>
      </c>
      <c r="B78" s="7" t="s">
        <v>4</v>
      </c>
      <c r="C78" s="3">
        <f>B79</f>
        <v>180</v>
      </c>
      <c r="D78" s="4">
        <v>180</v>
      </c>
      <c r="E78" s="24">
        <f>C78-D78</f>
        <v>0</v>
      </c>
    </row>
    <row r="79" spans="1:7" x14ac:dyDescent="0.25">
      <c r="A79" s="48" t="s">
        <v>71</v>
      </c>
      <c r="B79" s="6">
        <v>180</v>
      </c>
      <c r="C79" s="4"/>
      <c r="D79" s="4" t="s">
        <v>44</v>
      </c>
      <c r="E79" s="29"/>
    </row>
    <row r="80" spans="1:7" x14ac:dyDescent="0.25">
      <c r="A80" s="47" t="s">
        <v>30</v>
      </c>
      <c r="B80" s="7" t="s">
        <v>4</v>
      </c>
      <c r="C80" s="3">
        <f>+B81+B82+B83+B84</f>
        <v>139670652.40000001</v>
      </c>
      <c r="D80" s="4">
        <v>139670652.40000001</v>
      </c>
      <c r="E80" s="24">
        <f>C80-D80</f>
        <v>0</v>
      </c>
      <c r="F80" s="42"/>
    </row>
    <row r="81" spans="1:5" x14ac:dyDescent="0.25">
      <c r="A81" s="48" t="s">
        <v>31</v>
      </c>
      <c r="B81" s="6">
        <v>0</v>
      </c>
      <c r="C81" s="3"/>
      <c r="D81" s="4" t="s">
        <v>90</v>
      </c>
      <c r="E81" s="24"/>
    </row>
    <row r="82" spans="1:5" x14ac:dyDescent="0.25">
      <c r="A82" s="48" t="s">
        <v>78</v>
      </c>
      <c r="B82" s="6">
        <v>0</v>
      </c>
      <c r="C82" s="3"/>
      <c r="D82" s="4"/>
      <c r="E82" s="24"/>
    </row>
    <row r="83" spans="1:5" x14ac:dyDescent="0.25">
      <c r="A83" s="48" t="s">
        <v>48</v>
      </c>
      <c r="B83" s="6">
        <v>0</v>
      </c>
      <c r="C83" s="3"/>
      <c r="D83" s="4"/>
      <c r="E83" s="24"/>
    </row>
    <row r="84" spans="1:5" x14ac:dyDescent="0.25">
      <c r="A84" s="48" t="s">
        <v>58</v>
      </c>
      <c r="B84" s="6">
        <v>139670652.40000001</v>
      </c>
      <c r="C84" s="4"/>
      <c r="D84" s="4"/>
      <c r="E84" s="29"/>
    </row>
    <row r="85" spans="1:5" x14ac:dyDescent="0.25">
      <c r="A85" s="53" t="s">
        <v>82</v>
      </c>
      <c r="B85" s="7"/>
      <c r="C85" s="3">
        <v>890</v>
      </c>
      <c r="D85" s="4">
        <v>890</v>
      </c>
      <c r="E85" s="24">
        <f>C85-D85</f>
        <v>0</v>
      </c>
    </row>
    <row r="86" spans="1:5" x14ac:dyDescent="0.25">
      <c r="A86" s="48" t="s">
        <v>46</v>
      </c>
      <c r="B86" s="6">
        <v>890</v>
      </c>
      <c r="C86" s="4"/>
      <c r="D86" s="4" t="s">
        <v>44</v>
      </c>
      <c r="E86" s="29"/>
    </row>
    <row r="87" spans="1:5" x14ac:dyDescent="0.25">
      <c r="A87" s="47" t="s">
        <v>32</v>
      </c>
      <c r="B87" s="7" t="s">
        <v>11</v>
      </c>
      <c r="C87" s="3">
        <f>B88+B92+B91+B89+B90</f>
        <v>1521710</v>
      </c>
      <c r="D87" s="4">
        <v>1521710</v>
      </c>
      <c r="E87" s="24">
        <f>C87-D87</f>
        <v>0</v>
      </c>
    </row>
    <row r="88" spans="1:5" x14ac:dyDescent="0.25">
      <c r="A88" s="48" t="s">
        <v>33</v>
      </c>
      <c r="B88" s="6">
        <v>0</v>
      </c>
      <c r="C88" s="3"/>
      <c r="D88" s="4"/>
      <c r="E88" s="24"/>
    </row>
    <row r="89" spans="1:5" x14ac:dyDescent="0.25">
      <c r="A89" s="48" t="s">
        <v>73</v>
      </c>
      <c r="B89" s="6">
        <v>0</v>
      </c>
      <c r="C89" s="3"/>
      <c r="D89" s="4"/>
      <c r="E89" s="24"/>
    </row>
    <row r="90" spans="1:5" x14ac:dyDescent="0.25">
      <c r="A90" s="48" t="s">
        <v>47</v>
      </c>
      <c r="B90" s="6">
        <v>0</v>
      </c>
      <c r="C90" s="3"/>
      <c r="D90" s="4"/>
      <c r="E90" s="24"/>
    </row>
    <row r="91" spans="1:5" x14ac:dyDescent="0.25">
      <c r="A91" s="48" t="s">
        <v>83</v>
      </c>
      <c r="B91" s="6">
        <v>1509210</v>
      </c>
      <c r="C91" s="4"/>
      <c r="D91" s="4"/>
      <c r="E91" s="24"/>
    </row>
    <row r="92" spans="1:5" x14ac:dyDescent="0.25">
      <c r="A92" s="48" t="s">
        <v>72</v>
      </c>
      <c r="B92" s="6">
        <v>12500</v>
      </c>
      <c r="C92" s="4"/>
      <c r="D92" s="4"/>
      <c r="E92" s="24"/>
    </row>
    <row r="93" spans="1:5" x14ac:dyDescent="0.25">
      <c r="A93" s="47" t="s">
        <v>34</v>
      </c>
      <c r="B93" s="7"/>
      <c r="C93" s="3">
        <f>+B94+B95</f>
        <v>0</v>
      </c>
      <c r="D93" s="4">
        <v>0</v>
      </c>
      <c r="E93" s="24">
        <f>C93-D93</f>
        <v>0</v>
      </c>
    </row>
    <row r="94" spans="1:5" x14ac:dyDescent="0.25">
      <c r="A94" s="48" t="s">
        <v>14</v>
      </c>
      <c r="B94" s="6">
        <v>0</v>
      </c>
      <c r="C94" s="4"/>
      <c r="D94" s="4"/>
      <c r="E94" s="29"/>
    </row>
    <row r="95" spans="1:5" x14ac:dyDescent="0.25">
      <c r="A95" s="48" t="s">
        <v>44</v>
      </c>
      <c r="B95" s="6">
        <v>0</v>
      </c>
      <c r="C95" s="4"/>
      <c r="D95" s="4"/>
      <c r="E95" s="29"/>
    </row>
    <row r="96" spans="1:5" x14ac:dyDescent="0.25">
      <c r="A96" s="47" t="s">
        <v>35</v>
      </c>
      <c r="B96" s="8"/>
      <c r="C96" s="3">
        <f>SUM(C49:C95)</f>
        <v>1262532921.29</v>
      </c>
      <c r="D96" s="3">
        <f>SUM(D49:D95)</f>
        <v>1262532921.2900002</v>
      </c>
      <c r="E96" s="25">
        <f>C96-D96</f>
        <v>0</v>
      </c>
    </row>
    <row r="97" spans="1:5" x14ac:dyDescent="0.25">
      <c r="A97" s="50"/>
      <c r="B97" s="30"/>
      <c r="C97" s="31"/>
      <c r="D97" s="26"/>
      <c r="E97" s="32"/>
    </row>
    <row r="98" spans="1:5" x14ac:dyDescent="0.25">
      <c r="A98" s="50"/>
      <c r="B98" s="33"/>
      <c r="C98" s="26"/>
      <c r="D98" s="26" t="s">
        <v>44</v>
      </c>
      <c r="E98" s="28" t="s">
        <v>44</v>
      </c>
    </row>
    <row r="99" spans="1:5" x14ac:dyDescent="0.25">
      <c r="A99" s="50" t="s">
        <v>36</v>
      </c>
      <c r="B99" s="33"/>
      <c r="C99" s="26"/>
      <c r="D99" s="26"/>
      <c r="E99" s="28"/>
    </row>
    <row r="100" spans="1:5" x14ac:dyDescent="0.25">
      <c r="A100" s="47" t="s">
        <v>21</v>
      </c>
      <c r="B100" s="8" t="s">
        <v>37</v>
      </c>
      <c r="C100" s="3">
        <v>1125</v>
      </c>
      <c r="D100" s="4">
        <v>1125</v>
      </c>
      <c r="E100" s="24">
        <f>C100-D100</f>
        <v>0</v>
      </c>
    </row>
    <row r="101" spans="1:5" x14ac:dyDescent="0.25">
      <c r="A101" s="48" t="s">
        <v>38</v>
      </c>
      <c r="B101" s="6">
        <v>0</v>
      </c>
      <c r="C101" s="4"/>
      <c r="D101" s="4" t="s">
        <v>44</v>
      </c>
      <c r="E101" s="29"/>
    </row>
    <row r="102" spans="1:5" x14ac:dyDescent="0.25">
      <c r="A102" s="48" t="s">
        <v>39</v>
      </c>
      <c r="B102" s="6">
        <v>1125</v>
      </c>
      <c r="C102" s="4"/>
      <c r="D102" s="4" t="s">
        <v>44</v>
      </c>
      <c r="E102" s="29"/>
    </row>
    <row r="103" spans="1:5" x14ac:dyDescent="0.25">
      <c r="A103" s="47" t="s">
        <v>30</v>
      </c>
      <c r="B103" s="8">
        <v>0</v>
      </c>
      <c r="C103" s="3">
        <v>16684</v>
      </c>
      <c r="D103" s="45">
        <v>16684</v>
      </c>
      <c r="E103" s="24">
        <f>C103-D103</f>
        <v>0</v>
      </c>
    </row>
    <row r="104" spans="1:5" x14ac:dyDescent="0.25">
      <c r="A104" s="48" t="s">
        <v>40</v>
      </c>
      <c r="B104" s="6">
        <v>16684.0016684</v>
      </c>
      <c r="C104" s="4"/>
      <c r="D104" s="4"/>
      <c r="E104" s="29"/>
    </row>
    <row r="105" spans="1:5" x14ac:dyDescent="0.25">
      <c r="A105" s="47" t="s">
        <v>41</v>
      </c>
      <c r="B105" s="8" t="s">
        <v>37</v>
      </c>
      <c r="C105" s="3">
        <f>B106</f>
        <v>18</v>
      </c>
      <c r="D105" s="4">
        <v>18</v>
      </c>
      <c r="E105" s="24">
        <f>+C105-D105</f>
        <v>0</v>
      </c>
    </row>
    <row r="106" spans="1:5" x14ac:dyDescent="0.25">
      <c r="A106" s="48" t="s">
        <v>42</v>
      </c>
      <c r="B106" s="4">
        <v>18</v>
      </c>
      <c r="C106" s="4"/>
      <c r="D106" s="4"/>
      <c r="E106" s="24"/>
    </row>
    <row r="107" spans="1:5" ht="15" customHeight="1" x14ac:dyDescent="0.25">
      <c r="A107" s="47" t="s">
        <v>43</v>
      </c>
      <c r="B107" s="3"/>
      <c r="C107" s="3">
        <f>SUM(C100:C106)</f>
        <v>17827</v>
      </c>
      <c r="D107" s="3">
        <f>SUM(D100:D106)</f>
        <v>17827</v>
      </c>
      <c r="E107" s="25">
        <f>+E100+E103+E105</f>
        <v>0</v>
      </c>
    </row>
    <row r="108" spans="1:5" ht="17.25" customHeight="1" thickBot="1" x14ac:dyDescent="0.3">
      <c r="A108" s="54"/>
      <c r="B108" s="34" t="s">
        <v>44</v>
      </c>
      <c r="C108" s="35"/>
      <c r="D108" s="35"/>
      <c r="E108" s="36"/>
    </row>
    <row r="109" spans="1:5" x14ac:dyDescent="0.25">
      <c r="B109" s="1" t="s">
        <v>44</v>
      </c>
    </row>
    <row r="113" spans="1:2" x14ac:dyDescent="0.25">
      <c r="B113"/>
    </row>
    <row r="114" spans="1:2" x14ac:dyDescent="0.25">
      <c r="B114"/>
    </row>
    <row r="115" spans="1:2" x14ac:dyDescent="0.25">
      <c r="B115"/>
    </row>
    <row r="116" spans="1:2" x14ac:dyDescent="0.25">
      <c r="B116"/>
    </row>
    <row r="117" spans="1:2" x14ac:dyDescent="0.25">
      <c r="B117"/>
    </row>
    <row r="118" spans="1:2" x14ac:dyDescent="0.25">
      <c r="B118"/>
    </row>
    <row r="119" spans="1:2" x14ac:dyDescent="0.25">
      <c r="B119"/>
    </row>
    <row r="120" spans="1:2" x14ac:dyDescent="0.25">
      <c r="B120"/>
    </row>
    <row r="121" spans="1:2" x14ac:dyDescent="0.25">
      <c r="B121"/>
    </row>
    <row r="122" spans="1:2" x14ac:dyDescent="0.25">
      <c r="A122" t="s">
        <v>44</v>
      </c>
      <c r="B122"/>
    </row>
    <row r="123" spans="1:2" x14ac:dyDescent="0.25">
      <c r="A123" t="s">
        <v>44</v>
      </c>
      <c r="B123"/>
    </row>
    <row r="124" spans="1:2" x14ac:dyDescent="0.25">
      <c r="A124" t="s">
        <v>44</v>
      </c>
      <c r="B124" s="14"/>
    </row>
    <row r="125" spans="1:2" x14ac:dyDescent="0.25">
      <c r="A125" t="s">
        <v>44</v>
      </c>
    </row>
    <row r="126" spans="1:2" x14ac:dyDescent="0.25">
      <c r="A126" t="s">
        <v>44</v>
      </c>
    </row>
    <row r="127" spans="1:2" x14ac:dyDescent="0.25">
      <c r="A127" t="s">
        <v>44</v>
      </c>
    </row>
    <row r="128" spans="1:2" x14ac:dyDescent="0.25">
      <c r="A128" t="s">
        <v>44</v>
      </c>
    </row>
    <row r="129" spans="1:1" x14ac:dyDescent="0.25">
      <c r="A129" t="s">
        <v>44</v>
      </c>
    </row>
    <row r="130" spans="1:1" x14ac:dyDescent="0.25">
      <c r="A130" t="s">
        <v>44</v>
      </c>
    </row>
    <row r="131" spans="1:1" x14ac:dyDescent="0.25">
      <c r="A131" t="s">
        <v>44</v>
      </c>
    </row>
    <row r="132" spans="1:1" x14ac:dyDescent="0.25">
      <c r="A132" t="s">
        <v>44</v>
      </c>
    </row>
  </sheetData>
  <mergeCells count="2">
    <mergeCell ref="A1:E1"/>
    <mergeCell ref="A2:E2"/>
  </mergeCells>
  <phoneticPr fontId="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CONTABILIDAD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ESTHER DIAZ CASTRO</dc:creator>
  <cp:lastModifiedBy>LUIS ORLANDO LUNA CRUZ</cp:lastModifiedBy>
  <cp:lastPrinted>2020-03-17T23:46:44Z</cp:lastPrinted>
  <dcterms:created xsi:type="dcterms:W3CDTF">2020-03-27T22:53:07Z</dcterms:created>
  <dcterms:modified xsi:type="dcterms:W3CDTF">2020-07-16T14:05:27Z</dcterms:modified>
</cp:coreProperties>
</file>