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raciones\operaciones_rda\Valores\Inventario_Valores\"/>
    </mc:Choice>
  </mc:AlternateContent>
  <bookViews>
    <workbookView xWindow="0" yWindow="0" windowWidth="23040" windowHeight="8330"/>
  </bookViews>
  <sheets>
    <sheet name="NUEVO REPORTE CONTABILIDAD" sheetId="6" r:id="rId1"/>
    <sheet name="ALTAMIRA_VAL" sheetId="4" r:id="rId2"/>
    <sheet name="CTBLE_CUS" sheetId="5" r:id="rId3"/>
  </sheets>
  <definedNames>
    <definedName name="_xlnm._FilterDatabase" localSheetId="1" hidden="1">ALTAMIRA_VAL!$A$1:$E$10000</definedName>
    <definedName name="_xlnm._FilterDatabase" localSheetId="2" hidden="1">CTBLE_CUS!$A$1:$J$10000</definedName>
  </definedNames>
  <calcPr calcId="162913"/>
</workbook>
</file>

<file path=xl/calcChain.xml><?xml version="1.0" encoding="utf-8"?>
<calcChain xmlns="http://schemas.openxmlformats.org/spreadsheetml/2006/main">
  <c r="I66" i="6" l="1"/>
  <c r="I65" i="6"/>
  <c r="I94" i="6" l="1"/>
  <c r="I92" i="6"/>
  <c r="I93" i="6"/>
  <c r="I91" i="6"/>
  <c r="I69" i="6"/>
  <c r="I71" i="6"/>
  <c r="I72" i="6"/>
  <c r="I73" i="6"/>
  <c r="I70" i="6"/>
  <c r="I79" i="6"/>
  <c r="I76" i="6"/>
  <c r="I77" i="6"/>
  <c r="I78" i="6"/>
  <c r="I75" i="6"/>
  <c r="I80" i="6"/>
  <c r="I74" i="6"/>
  <c r="I68" i="6"/>
  <c r="I67" i="6"/>
  <c r="I64" i="6"/>
  <c r="I62" i="6"/>
  <c r="I60" i="6"/>
  <c r="I61" i="6"/>
  <c r="I63" i="6"/>
  <c r="I59" i="6"/>
  <c r="I55" i="6"/>
  <c r="I56" i="6"/>
  <c r="I57" i="6"/>
  <c r="I58" i="6"/>
  <c r="I54" i="6"/>
  <c r="I53" i="6"/>
  <c r="I51" i="6"/>
  <c r="I52" i="6"/>
  <c r="I50" i="6"/>
  <c r="I49" i="6"/>
  <c r="I48" i="6"/>
  <c r="I35" i="6"/>
  <c r="I38" i="6"/>
  <c r="J38" i="6" s="1"/>
  <c r="I39" i="6"/>
  <c r="I36" i="6"/>
  <c r="I37" i="6"/>
  <c r="I34" i="6"/>
  <c r="I33" i="6"/>
  <c r="I32" i="6"/>
  <c r="I31" i="6"/>
  <c r="I29" i="6"/>
  <c r="I30" i="6"/>
  <c r="I28" i="6"/>
  <c r="I25" i="6"/>
  <c r="I23" i="6"/>
  <c r="I22" i="6"/>
  <c r="I24" i="6"/>
  <c r="I26" i="6"/>
  <c r="I27" i="6"/>
  <c r="I21" i="6"/>
  <c r="I19" i="6"/>
  <c r="I20" i="6"/>
  <c r="I18" i="6"/>
  <c r="I17" i="6"/>
  <c r="I16" i="6"/>
  <c r="I15" i="6"/>
  <c r="I14" i="6"/>
  <c r="I13" i="6"/>
  <c r="I12" i="6"/>
  <c r="I11" i="6"/>
  <c r="I10" i="6"/>
  <c r="K38" i="6" l="1"/>
  <c r="L38" i="6" s="1"/>
  <c r="K39" i="6"/>
  <c r="K36" i="6"/>
  <c r="K35" i="6"/>
  <c r="K34" i="6"/>
  <c r="K32" i="6"/>
  <c r="K20" i="6"/>
  <c r="K16" i="6"/>
  <c r="K12" i="6"/>
  <c r="K10" i="6"/>
  <c r="K94" i="6"/>
  <c r="K93" i="6"/>
  <c r="J93" i="6"/>
  <c r="J94" i="6"/>
  <c r="K91" i="6"/>
  <c r="K59" i="6"/>
  <c r="K80" i="6"/>
  <c r="K75" i="6"/>
  <c r="K74" i="6"/>
  <c r="K70" i="6"/>
  <c r="K69" i="6"/>
  <c r="K67" i="6"/>
  <c r="K21" i="6"/>
  <c r="K48" i="6"/>
  <c r="K49" i="6"/>
  <c r="K54" i="6"/>
  <c r="K53" i="6"/>
  <c r="J91" i="6" l="1"/>
  <c r="L91" i="6" s="1"/>
  <c r="K40" i="6"/>
  <c r="L94" i="6"/>
  <c r="L93" i="6"/>
  <c r="J70" i="6"/>
  <c r="L70" i="6" s="1"/>
  <c r="J53" i="6"/>
  <c r="J80" i="6"/>
  <c r="J74" i="6"/>
  <c r="J69" i="6"/>
  <c r="J39" i="6"/>
  <c r="J35" i="6"/>
  <c r="J34" i="6"/>
  <c r="J20" i="6"/>
  <c r="L95" i="6" l="1"/>
  <c r="J21" i="6"/>
  <c r="L21" i="6" s="1"/>
  <c r="J59" i="6"/>
  <c r="L59" i="6" s="1"/>
  <c r="L53" i="6"/>
  <c r="J32" i="6"/>
  <c r="L32" i="6" s="1"/>
  <c r="L80" i="6"/>
  <c r="L74" i="6"/>
  <c r="L35" i="6"/>
  <c r="J16" i="6"/>
  <c r="L16" i="6" s="1"/>
  <c r="L34" i="6"/>
  <c r="L39" i="6"/>
  <c r="L69" i="6"/>
  <c r="K81" i="6"/>
  <c r="J48" i="6"/>
  <c r="J75" i="6"/>
  <c r="L75" i="6" s="1"/>
  <c r="J49" i="6"/>
  <c r="L49" i="6" s="1"/>
  <c r="J54" i="6"/>
  <c r="L54" i="6" s="1"/>
  <c r="J67" i="6"/>
  <c r="J36" i="6"/>
  <c r="L36" i="6" s="1"/>
  <c r="L20" i="6"/>
  <c r="J10" i="6"/>
  <c r="J12" i="6"/>
  <c r="L12" i="6" s="1"/>
  <c r="L67" i="6" l="1"/>
  <c r="L10" i="6"/>
  <c r="J40" i="6"/>
  <c r="L40" i="6" s="1"/>
  <c r="L48" i="6"/>
  <c r="J81" i="6"/>
  <c r="J95" i="6" s="1"/>
  <c r="K95" i="6"/>
  <c r="L81" i="6" l="1"/>
</calcChain>
</file>

<file path=xl/sharedStrings.xml><?xml version="1.0" encoding="utf-8"?>
<sst xmlns="http://schemas.openxmlformats.org/spreadsheetml/2006/main" count="476" uniqueCount="82">
  <si>
    <t>SALDO ALTAMIRA</t>
  </si>
  <si>
    <t>SALDO CONTABLE</t>
  </si>
  <si>
    <t>TOTAL SOLES</t>
  </si>
  <si>
    <t>TOTAL DOLARES</t>
  </si>
  <si>
    <t>CUENTAS EUROS</t>
  </si>
  <si>
    <t>TOTAL EUROS</t>
  </si>
  <si>
    <t xml:space="preserve">CUADRE </t>
  </si>
  <si>
    <t>CUENTA</t>
  </si>
  <si>
    <t>MONEDA</t>
  </si>
  <si>
    <t>CUSTODIO</t>
  </si>
  <si>
    <t>PROPIEDAD</t>
  </si>
  <si>
    <t>TIPO</t>
  </si>
  <si>
    <t>SALDO</t>
  </si>
  <si>
    <t>0011</t>
  </si>
  <si>
    <t>PROPIOS</t>
  </si>
  <si>
    <t>SOLES</t>
  </si>
  <si>
    <t>DISPONIBLE</t>
  </si>
  <si>
    <t>FISICO</t>
  </si>
  <si>
    <t>FISICO INTERNACIONAL</t>
  </si>
  <si>
    <t>0069</t>
  </si>
  <si>
    <t>DESMATEREALIZADO</t>
  </si>
  <si>
    <t>0312</t>
  </si>
  <si>
    <t>TERCEROS</t>
  </si>
  <si>
    <t>1001</t>
  </si>
  <si>
    <t>INSTITUC</t>
  </si>
  <si>
    <t>DECRIPCION</t>
  </si>
  <si>
    <t>JUDICIAL</t>
  </si>
  <si>
    <t>BLOQUEOS</t>
  </si>
  <si>
    <t>2016</t>
  </si>
  <si>
    <t>1002</t>
  </si>
  <si>
    <t>1003</t>
  </si>
  <si>
    <t>DESMATEREALIZADO INTERNACIONAL</t>
  </si>
  <si>
    <t>OFICINAS</t>
  </si>
  <si>
    <t>FIDEICOMISO</t>
  </si>
  <si>
    <t>PRENDAS</t>
  </si>
  <si>
    <t>DIRECTA</t>
  </si>
  <si>
    <t>812101030201</t>
  </si>
  <si>
    <t>8421010221</t>
  </si>
  <si>
    <t>8421010222</t>
  </si>
  <si>
    <t>8111010201</t>
  </si>
  <si>
    <t>8111010203</t>
  </si>
  <si>
    <t>8411010111</t>
  </si>
  <si>
    <t>8411010112</t>
  </si>
  <si>
    <t>8411010122</t>
  </si>
  <si>
    <t>8411010123</t>
  </si>
  <si>
    <t>841402040101011</t>
  </si>
  <si>
    <t>841402040101021</t>
  </si>
  <si>
    <t>841402040102021</t>
  </si>
  <si>
    <t>8121010201</t>
  </si>
  <si>
    <t>8421010121</t>
  </si>
  <si>
    <t>8421010123</t>
  </si>
  <si>
    <t>842402040101011</t>
  </si>
  <si>
    <t>842402040101021</t>
  </si>
  <si>
    <t>INDIRECTA</t>
  </si>
  <si>
    <t>DOLARES</t>
  </si>
  <si>
    <t>EUROS</t>
  </si>
  <si>
    <t>2011</t>
  </si>
  <si>
    <t>ACCIONES</t>
  </si>
  <si>
    <t>841402040102011</t>
  </si>
  <si>
    <t>CUENTA DOLARES</t>
  </si>
  <si>
    <t>CUENTA SOLES</t>
  </si>
  <si>
    <t>8121010203</t>
  </si>
  <si>
    <t>2001</t>
  </si>
  <si>
    <t>2010</t>
  </si>
  <si>
    <t>8411010121</t>
  </si>
  <si>
    <t>NOMBRE CUSTODIO</t>
  </si>
  <si>
    <t>BANCO BBVA PERU</t>
  </si>
  <si>
    <t>CONTINENTAL BOLSA SAB</t>
  </si>
  <si>
    <t>2003</t>
  </si>
  <si>
    <t>BBVA ASSET MANAGEMENT S.A</t>
  </si>
  <si>
    <t>BBH- Internacional</t>
  </si>
  <si>
    <t>AFP HORIZONTE</t>
  </si>
  <si>
    <t>BANCO CONTINENTAL SISTEMAS</t>
  </si>
  <si>
    <t>BROWN BROTHERS HARRIMAN</t>
  </si>
  <si>
    <t>2002</t>
  </si>
  <si>
    <t>CREDIT SUITE FIRST BOSTON</t>
  </si>
  <si>
    <t>BBVA CUSTODIA INTERNACIONAL</t>
  </si>
  <si>
    <t>CLEARSTREAM INTERNACIONAL</t>
  </si>
  <si>
    <t>UBS WARBURG</t>
  </si>
  <si>
    <t>2779</t>
  </si>
  <si>
    <t xml:space="preserve">BANCO BBVA ASSET </t>
  </si>
  <si>
    <t>FECHA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</si>
</sst>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08">
    <xf numFmtId="0" fontId="0" fillId="0" borderId="0" xfId="0"/>
    <xf numFmtId="0" fontId="0" fillId="0" borderId="0" xfId="0" applyAlignment="1">
      <alignment horizontal="left"/>
    </xf>
    <xf numFmtId="49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/>
    <xf numFmtId="0" fontId="1" fillId="0" borderId="17" xfId="0" applyFont="1" applyBorder="1" applyAlignment="1">
      <alignment vertical="center"/>
    </xf>
    <xf numFmtId="0" fontId="1" fillId="0" borderId="20" xfId="0" applyFont="1" applyBorder="1"/>
    <xf numFmtId="0" fontId="1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/>
    <xf numFmtId="0" fontId="1" fillId="0" borderId="20" xfId="0" applyFont="1" applyBorder="1" applyAlignment="1">
      <alignment vertical="center"/>
    </xf>
    <xf numFmtId="0" fontId="1" fillId="0" borderId="23" xfId="0" applyFont="1" applyBorder="1"/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2" fontId="0" fillId="2" borderId="8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left" vertical="center"/>
    </xf>
    <xf numFmtId="2" fontId="0" fillId="2" borderId="24" xfId="0" applyNumberFormat="1" applyFill="1" applyBorder="1" applyAlignment="1">
      <alignment horizontal="center" vertical="center"/>
    </xf>
    <xf numFmtId="0" fontId="0" fillId="2" borderId="17" xfId="0" quotePrefix="1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0" fillId="2" borderId="20" xfId="0" quotePrefix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3" xfId="0" quotePrefix="1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20" xfId="0" quotePrefix="1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49" fontId="1" fillId="2" borderId="20" xfId="0" applyNumberFormat="1" applyFont="1" applyFill="1" applyBorder="1" applyAlignment="1">
      <alignment horizontal="center" vertical="center"/>
    </xf>
    <xf numFmtId="2" fontId="0" fillId="2" borderId="23" xfId="0" applyNumberFormat="1" applyFill="1" applyBorder="1" applyAlignment="1">
      <alignment horizontal="center"/>
    </xf>
    <xf numFmtId="2" fontId="0" fillId="2" borderId="24" xfId="0" applyNumberFormat="1" applyFill="1" applyBorder="1" applyAlignment="1">
      <alignment horizontal="center"/>
    </xf>
    <xf numFmtId="2" fontId="0" fillId="2" borderId="25" xfId="0" applyNumberFormat="1" applyFill="1" applyBorder="1" applyAlignment="1">
      <alignment horizontal="center"/>
    </xf>
    <xf numFmtId="0" fontId="5" fillId="2" borderId="0" xfId="0" applyFont="1" applyFill="1" applyBorder="1" applyAlignment="1"/>
    <xf numFmtId="0" fontId="5" fillId="2" borderId="0" xfId="0" applyFont="1" applyFill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49" fontId="2" fillId="2" borderId="2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2" fontId="0" fillId="2" borderId="23" xfId="0" applyNumberForma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quotePrefix="1" applyFon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2" borderId="17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0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23" xfId="0" quotePrefix="1" applyFont="1" applyFill="1" applyBorder="1" applyAlignment="1">
      <alignment horizontal="left" vertical="center"/>
    </xf>
    <xf numFmtId="0" fontId="1" fillId="2" borderId="17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2" borderId="20" xfId="0" quotePrefix="1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/>
    </xf>
    <xf numFmtId="2" fontId="0" fillId="2" borderId="27" xfId="0" applyNumberFormat="1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2" fillId="0" borderId="30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0" fontId="1" fillId="0" borderId="26" xfId="0" applyFont="1" applyBorder="1"/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26" xfId="0" applyBorder="1"/>
    <xf numFmtId="0" fontId="1" fillId="0" borderId="26" xfId="0" applyFont="1" applyBorder="1" applyAlignment="1">
      <alignment vertical="center"/>
    </xf>
    <xf numFmtId="2" fontId="0" fillId="0" borderId="26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left"/>
    </xf>
    <xf numFmtId="49" fontId="0" fillId="0" borderId="23" xfId="0" applyNumberFormat="1" applyBorder="1" applyAlignment="1">
      <alignment horizontal="left"/>
    </xf>
    <xf numFmtId="49" fontId="2" fillId="2" borderId="30" xfId="0" applyNumberFormat="1" applyFont="1" applyFill="1" applyBorder="1" applyAlignment="1">
      <alignment horizontal="center"/>
    </xf>
    <xf numFmtId="0" fontId="1" fillId="2" borderId="26" xfId="0" quotePrefix="1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2" fontId="0" fillId="2" borderId="26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left"/>
    </xf>
    <xf numFmtId="0" fontId="1" fillId="2" borderId="8" xfId="0" quotePrefix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0" borderId="17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5" xfId="0" applyFill="1" applyBorder="1" applyAlignment="1">
      <alignment horizontal="left"/>
    </xf>
    <xf numFmtId="0" fontId="0" fillId="2" borderId="25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2" fontId="0" fillId="2" borderId="33" xfId="0" applyNumberFormat="1" applyFill="1" applyBorder="1" applyAlignment="1">
      <alignment horizontal="center"/>
    </xf>
    <xf numFmtId="0" fontId="1" fillId="2" borderId="23" xfId="0" quotePrefix="1" applyFont="1" applyFill="1" applyBorder="1" applyAlignment="1">
      <alignment horizontal="center"/>
    </xf>
    <xf numFmtId="2" fontId="0" fillId="2" borderId="34" xfId="0" applyNumberFormat="1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0" fontId="1" fillId="2" borderId="26" xfId="0" quotePrefix="1" applyFont="1" applyFill="1" applyBorder="1" applyAlignment="1">
      <alignment horizontal="left" vertical="center"/>
    </xf>
    <xf numFmtId="49" fontId="2" fillId="2" borderId="35" xfId="0" applyNumberFormat="1" applyFont="1" applyFill="1" applyBorder="1" applyAlignment="1">
      <alignment horizontal="center"/>
    </xf>
    <xf numFmtId="0" fontId="1" fillId="2" borderId="34" xfId="0" quotePrefix="1" applyFont="1" applyFill="1" applyBorder="1" applyAlignment="1">
      <alignment horizontal="center" vertical="center"/>
    </xf>
    <xf numFmtId="0" fontId="1" fillId="2" borderId="34" xfId="0" quotePrefix="1" applyFont="1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2" borderId="34" xfId="0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2" fontId="0" fillId="2" borderId="36" xfId="0" applyNumberFormat="1" applyFill="1" applyBorder="1" applyAlignment="1">
      <alignment horizontal="center" vertical="center"/>
    </xf>
    <xf numFmtId="0" fontId="0" fillId="2" borderId="27" xfId="0" quotePrefix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left"/>
    </xf>
    <xf numFmtId="49" fontId="0" fillId="0" borderId="34" xfId="0" applyNumberFormat="1" applyBorder="1" applyAlignment="1">
      <alignment horizontal="left"/>
    </xf>
    <xf numFmtId="0" fontId="1" fillId="2" borderId="25" xfId="0" quotePrefix="1" applyFont="1" applyFill="1" applyBorder="1" applyAlignment="1">
      <alignment horizontal="center" vertical="center"/>
    </xf>
    <xf numFmtId="0" fontId="1" fillId="2" borderId="25" xfId="0" quotePrefix="1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center" vertical="center"/>
    </xf>
    <xf numFmtId="2" fontId="0" fillId="2" borderId="33" xfId="0" applyNumberFormat="1" applyFill="1" applyBorder="1" applyAlignment="1">
      <alignment horizontal="center" vertical="center"/>
    </xf>
    <xf numFmtId="49" fontId="0" fillId="0" borderId="26" xfId="0" applyNumberFormat="1" applyBorder="1" applyAlignment="1">
      <alignment horizontal="left"/>
    </xf>
    <xf numFmtId="2" fontId="0" fillId="0" borderId="8" xfId="0" applyNumberFormat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2" fontId="0" fillId="2" borderId="20" xfId="0" applyNumberForma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2" fontId="0" fillId="2" borderId="27" xfId="0" applyNumberFormat="1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left"/>
    </xf>
    <xf numFmtId="49" fontId="1" fillId="0" borderId="20" xfId="0" applyNumberFormat="1" applyFont="1" applyBorder="1" applyAlignment="1">
      <alignment horizontal="left"/>
    </xf>
    <xf numFmtId="49" fontId="0" fillId="0" borderId="20" xfId="0" applyNumberFormat="1" applyBorder="1" applyAlignment="1">
      <alignment horizontal="center"/>
    </xf>
    <xf numFmtId="2" fontId="0" fillId="0" borderId="0" xfId="0" applyNumberFormat="1"/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2" fontId="0" fillId="2" borderId="17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7" xfId="0" applyNumberFormat="1" applyFill="1" applyBorder="1" applyAlignment="1">
      <alignment horizontal="center" vertical="center"/>
    </xf>
    <xf numFmtId="2" fontId="0" fillId="2" borderId="20" xfId="0" applyNumberFormat="1" applyFill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2" fontId="0" fillId="2" borderId="21" xfId="0" applyNumberForma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2" fontId="2" fillId="2" borderId="16" xfId="0" applyNumberFormat="1" applyFont="1" applyFill="1" applyBorder="1" applyAlignment="1">
      <alignment horizontal="center" vertical="center"/>
    </xf>
    <xf numFmtId="12" fontId="2" fillId="2" borderId="1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2" fontId="3" fillId="2" borderId="15" xfId="0" applyNumberFormat="1" applyFont="1" applyFill="1" applyBorder="1" applyAlignment="1">
      <alignment horizontal="center" vertical="center"/>
    </xf>
    <xf numFmtId="2" fontId="3" fillId="2" borderId="14" xfId="0" applyNumberFormat="1" applyFont="1" applyFill="1" applyBorder="1" applyAlignment="1">
      <alignment horizontal="center" vertical="center"/>
    </xf>
    <xf numFmtId="12" fontId="2" fillId="2" borderId="16" xfId="0" quotePrefix="1" applyNumberFormat="1" applyFont="1" applyFill="1" applyBorder="1" applyAlignment="1">
      <alignment horizontal="center" vertical="center"/>
    </xf>
    <xf numFmtId="12" fontId="2" fillId="2" borderId="2" xfId="0" quotePrefix="1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6">
    <cellStyle name="Millares 2" xfId="1"/>
    <cellStyle name="Millares 2 2" xfId="2"/>
    <cellStyle name="Millares 2 2 2" xfId="4"/>
    <cellStyle name="Millares 2 3" xfId="3"/>
    <cellStyle name="Normal" xfId="0" builtinId="0"/>
    <cellStyle name="Normal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zoomScale="85" zoomScaleNormal="85" workbookViewId="0">
      <selection activeCell="D3" sqref="D3"/>
    </sheetView>
  </sheetViews>
  <sheetFormatPr baseColWidth="10" defaultRowHeight="12.5" x14ac:dyDescent="0.25"/>
  <cols>
    <col min="1" max="1" width="22.81640625" customWidth="1"/>
    <col min="3" max="3" width="30.90625" bestFit="1" customWidth="1"/>
    <col min="6" max="6" width="13" bestFit="1" customWidth="1"/>
    <col min="7" max="7" width="14.6328125" customWidth="1"/>
    <col min="8" max="8" width="36.36328125" customWidth="1"/>
    <col min="9" max="9" width="21.6328125" customWidth="1"/>
    <col min="10" max="10" width="21.54296875" customWidth="1"/>
    <col min="11" max="11" width="21.81640625" customWidth="1"/>
    <col min="12" max="12" width="22.6328125" customWidth="1"/>
  </cols>
  <sheetData>
    <row r="1" spans="1:12" ht="13" thickBot="1" x14ac:dyDescent="0.3"/>
    <row r="2" spans="1:12" ht="12.5" customHeight="1" x14ac:dyDescent="0.25">
      <c r="A2" s="151" t="s">
        <v>81</v>
      </c>
      <c r="B2" s="152"/>
      <c r="C2" s="206"/>
      <c r="D2" s="207"/>
      <c r="E2" s="207"/>
    </row>
    <row r="3" spans="1:12" ht="13" customHeight="1" thickBot="1" x14ac:dyDescent="0.3">
      <c r="A3" s="153"/>
      <c r="B3" s="154"/>
      <c r="C3" s="206"/>
      <c r="D3" s="207"/>
      <c r="E3" s="207"/>
    </row>
    <row r="5" spans="1:12" x14ac:dyDescent="0.25">
      <c r="G5" s="1"/>
      <c r="H5" s="1"/>
    </row>
    <row r="6" spans="1:12" ht="13" thickBot="1" x14ac:dyDescent="0.3">
      <c r="G6" s="1"/>
      <c r="H6" s="1"/>
    </row>
    <row r="7" spans="1:12" x14ac:dyDescent="0.25">
      <c r="A7" s="151" t="s">
        <v>60</v>
      </c>
      <c r="B7" s="191"/>
      <c r="C7" s="191"/>
      <c r="D7" s="191"/>
      <c r="E7" s="152"/>
      <c r="G7" s="1"/>
      <c r="H7" s="1"/>
    </row>
    <row r="8" spans="1:12" ht="13" thickBot="1" x14ac:dyDescent="0.3">
      <c r="A8" s="153"/>
      <c r="B8" s="192"/>
      <c r="C8" s="192"/>
      <c r="D8" s="192"/>
      <c r="E8" s="154"/>
      <c r="G8" s="1"/>
      <c r="H8" s="1"/>
    </row>
    <row r="9" spans="1:12" ht="13.5" thickBot="1" x14ac:dyDescent="0.35">
      <c r="A9" s="2" t="s">
        <v>7</v>
      </c>
      <c r="B9" s="2" t="s">
        <v>9</v>
      </c>
      <c r="C9" s="2" t="s">
        <v>65</v>
      </c>
      <c r="D9" s="2" t="s">
        <v>10</v>
      </c>
      <c r="E9" s="2" t="s">
        <v>8</v>
      </c>
      <c r="F9" s="2" t="s">
        <v>11</v>
      </c>
      <c r="G9" s="2" t="s">
        <v>25</v>
      </c>
      <c r="H9" s="2"/>
      <c r="I9" s="2" t="s">
        <v>12</v>
      </c>
      <c r="J9" s="2" t="s">
        <v>0</v>
      </c>
      <c r="K9" s="2" t="s">
        <v>1</v>
      </c>
      <c r="L9" s="2" t="s">
        <v>6</v>
      </c>
    </row>
    <row r="10" spans="1:12" x14ac:dyDescent="0.25">
      <c r="A10" s="190" t="s">
        <v>39</v>
      </c>
      <c r="B10" s="48" t="s">
        <v>13</v>
      </c>
      <c r="C10" s="76" t="s">
        <v>66</v>
      </c>
      <c r="D10" s="65" t="s">
        <v>14</v>
      </c>
      <c r="E10" s="65" t="s">
        <v>15</v>
      </c>
      <c r="F10" s="65" t="s">
        <v>16</v>
      </c>
      <c r="G10" s="65"/>
      <c r="H10" s="49" t="s">
        <v>17</v>
      </c>
      <c r="I10" s="69">
        <f ca="1">SUMIFS(CTBLE_CUS!$G$2:$G$500,CTBLE_CUS!$A$2:$A$500,B10,CTBLE_CUS!$C$2:$C$500,'NUEVO REPORTE CONTABILIDAD'!D10,CTBLE_CUS!$D$2:$D$500,'NUEVO REPORTE CONTABILIDAD'!E10,CTBLE_CUS!$F$2:$F$500,'NUEVO REPORTE CONTABILIDAD'!F10)</f>
        <v>0</v>
      </c>
      <c r="J10" s="155">
        <f ca="1">SUM(I10:I11)</f>
        <v>0</v>
      </c>
      <c r="K10" s="155">
        <f ca="1">ABS(SUMIFS(ALTAMIRA_VAL!$D$2:$D$1000,ALTAMIRA_VAL!$A$2:$A$1000,'NUEVO REPORTE CONTABILIDAD'!A10,ALTAMIRA_VAL!$B$2:$B$1000,"PEN"))</f>
        <v>0</v>
      </c>
      <c r="L10" s="162">
        <f ca="1">J10-K10</f>
        <v>0</v>
      </c>
    </row>
    <row r="11" spans="1:12" ht="13" thickBot="1" x14ac:dyDescent="0.3">
      <c r="A11" s="187"/>
      <c r="B11" s="50" t="s">
        <v>13</v>
      </c>
      <c r="C11" s="78" t="s">
        <v>66</v>
      </c>
      <c r="D11" s="37" t="s">
        <v>14</v>
      </c>
      <c r="E11" s="37" t="s">
        <v>15</v>
      </c>
      <c r="F11" s="37" t="s">
        <v>16</v>
      </c>
      <c r="G11" s="37"/>
      <c r="H11" s="39" t="s">
        <v>18</v>
      </c>
      <c r="I11" s="29">
        <f ca="1">SUMIFS(CTBLE_CUS!$I$2:$I$500,CTBLE_CUS!$A$2:$A$500,B11,CTBLE_CUS!$C$2:$C$500,'NUEVO REPORTE CONTABILIDAD'!D11,CTBLE_CUS!$D$2:$D$500,'NUEVO REPORTE CONTABILIDAD'!E11,CTBLE_CUS!$F$2:$F$500,'NUEVO REPORTE CONTABILIDAD'!F11)</f>
        <v>0</v>
      </c>
      <c r="J11" s="161"/>
      <c r="K11" s="161"/>
      <c r="L11" s="165"/>
    </row>
    <row r="12" spans="1:12" x14ac:dyDescent="0.25">
      <c r="A12" s="190" t="s">
        <v>40</v>
      </c>
      <c r="B12" s="34" t="s">
        <v>19</v>
      </c>
      <c r="C12" s="76" t="s">
        <v>67</v>
      </c>
      <c r="D12" s="74" t="s">
        <v>14</v>
      </c>
      <c r="E12" s="74" t="s">
        <v>15</v>
      </c>
      <c r="F12" s="74" t="s">
        <v>16</v>
      </c>
      <c r="G12" s="74"/>
      <c r="H12" s="35" t="s">
        <v>20</v>
      </c>
      <c r="I12" s="116">
        <f ca="1">SUMIFS(CTBLE_CUS!$H$2:$H$500,CTBLE_CUS!$A$2:$A$500,B12,CTBLE_CUS!$C$2:$C$500,'NUEVO REPORTE CONTABILIDAD'!D12,CTBLE_CUS!$D$2:$D$500,'NUEVO REPORTE CONTABILIDAD'!E12,CTBLE_CUS!$F$2:$F$500,'NUEVO REPORTE CONTABILIDAD'!F12)</f>
        <v>0</v>
      </c>
      <c r="J12" s="155">
        <f ca="1">SUM(I12:I15)</f>
        <v>0</v>
      </c>
      <c r="K12" s="155">
        <f ca="1">ABS(SUMIFS(ALTAMIRA_VAL!$D$2:$D$1000,ALTAMIRA_VAL!$A$2:$A$1000,'NUEVO REPORTE CONTABILIDAD'!A12,ALTAMIRA_VAL!$B$2:$B$1000,"PEN"))</f>
        <v>0</v>
      </c>
      <c r="L12" s="162">
        <f ca="1">J12-K12</f>
        <v>0</v>
      </c>
    </row>
    <row r="13" spans="1:12" x14ac:dyDescent="0.25">
      <c r="A13" s="186"/>
      <c r="B13" s="24" t="s">
        <v>21</v>
      </c>
      <c r="C13" s="77" t="s">
        <v>66</v>
      </c>
      <c r="D13" s="70" t="s">
        <v>14</v>
      </c>
      <c r="E13" s="62" t="s">
        <v>15</v>
      </c>
      <c r="F13" s="70" t="s">
        <v>16</v>
      </c>
      <c r="G13" s="70"/>
      <c r="H13" s="25" t="s">
        <v>20</v>
      </c>
      <c r="I13" s="72">
        <f ca="1">SUMIFS(CTBLE_CUS!$H$2:$H$500,CTBLE_CUS!$A$2:$A$500,B13,CTBLE_CUS!$C$2:$C$500,'NUEVO REPORTE CONTABILIDAD'!D13,CTBLE_CUS!$D$2:$D$500,'NUEVO REPORTE CONTABILIDAD'!E13,CTBLE_CUS!$F$2:$F$500,'NUEVO REPORTE CONTABILIDAD'!F13)</f>
        <v>0</v>
      </c>
      <c r="J13" s="159"/>
      <c r="K13" s="159"/>
      <c r="L13" s="163"/>
    </row>
    <row r="14" spans="1:12" x14ac:dyDescent="0.25">
      <c r="A14" s="186"/>
      <c r="B14" s="24" t="s">
        <v>21</v>
      </c>
      <c r="C14" s="77" t="s">
        <v>66</v>
      </c>
      <c r="D14" s="70" t="s">
        <v>14</v>
      </c>
      <c r="E14" s="62" t="s">
        <v>15</v>
      </c>
      <c r="F14" s="70" t="s">
        <v>16</v>
      </c>
      <c r="G14" s="70"/>
      <c r="H14" s="6" t="s">
        <v>31</v>
      </c>
      <c r="I14" s="72">
        <f ca="1">SUMIFS(CTBLE_CUS!$J$2:$J$500,CTBLE_CUS!$A$2:$A$500,B14,CTBLE_CUS!$C$2:$C$500,'NUEVO REPORTE CONTABILIDAD'!D14,CTBLE_CUS!$D$2:$D$500,'NUEVO REPORTE CONTABILIDAD'!E14,CTBLE_CUS!$F$2:$F$500,'NUEVO REPORTE CONTABILIDAD'!F14)</f>
        <v>0</v>
      </c>
      <c r="J14" s="159"/>
      <c r="K14" s="159"/>
      <c r="L14" s="163"/>
    </row>
    <row r="15" spans="1:12" ht="13" thickBot="1" x14ac:dyDescent="0.3">
      <c r="A15" s="187"/>
      <c r="B15" s="36" t="s">
        <v>19</v>
      </c>
      <c r="C15" s="78" t="s">
        <v>66</v>
      </c>
      <c r="D15" s="71" t="s">
        <v>22</v>
      </c>
      <c r="E15" s="71" t="s">
        <v>15</v>
      </c>
      <c r="F15" s="71" t="s">
        <v>16</v>
      </c>
      <c r="G15" s="37" t="s">
        <v>32</v>
      </c>
      <c r="H15" s="38" t="s">
        <v>20</v>
      </c>
      <c r="I15" s="72">
        <f ca="1">SUMIFS(CTBLE_CUS!$H$2:$H$500,CTBLE_CUS!$A$2:$A$500,B15,CTBLE_CUS!$C$2:$C$500,'NUEVO REPORTE CONTABILIDAD'!D15,CTBLE_CUS!$D$2:$D$500,'NUEVO REPORTE CONTABILIDAD'!E15,CTBLE_CUS!$F$2:$F$500,'NUEVO REPORTE CONTABILIDAD'!F15,CTBLE_CUS!$E$2:$E$500,G15)</f>
        <v>0</v>
      </c>
      <c r="J15" s="161"/>
      <c r="K15" s="161"/>
      <c r="L15" s="165"/>
    </row>
    <row r="16" spans="1:12" x14ac:dyDescent="0.25">
      <c r="A16" s="190" t="s">
        <v>41</v>
      </c>
      <c r="B16" s="34" t="s">
        <v>13</v>
      </c>
      <c r="C16" s="76" t="s">
        <v>66</v>
      </c>
      <c r="D16" s="74" t="s">
        <v>22</v>
      </c>
      <c r="E16" s="74" t="s">
        <v>15</v>
      </c>
      <c r="F16" s="65" t="s">
        <v>16</v>
      </c>
      <c r="G16" s="65"/>
      <c r="H16" s="44" t="s">
        <v>17</v>
      </c>
      <c r="I16" s="116">
        <f ca="1">SUMIFS(CTBLE_CUS!$G$2:$G$500,CTBLE_CUS!$A$2:$A$500,B16,CTBLE_CUS!$C$2:$C$500,'NUEVO REPORTE CONTABILIDAD'!D16,CTBLE_CUS!$D$2:$D$500,'NUEVO REPORTE CONTABILIDAD'!E16,CTBLE_CUS!$F$2:$F$500,'NUEVO REPORTE CONTABILIDAD'!F16)</f>
        <v>0</v>
      </c>
      <c r="J16" s="155">
        <f ca="1">SUM(I16:I19)</f>
        <v>0</v>
      </c>
      <c r="K16" s="155">
        <f ca="1">ABS(SUMIFS(ALTAMIRA_VAL!$D$2:$D$1000,ALTAMIRA_VAL!$A$2:$A$1000,'NUEVO REPORTE CONTABILIDAD'!A16,ALTAMIRA_VAL!$B$2:$B$1000,"PEN"))</f>
        <v>0</v>
      </c>
      <c r="L16" s="162">
        <f ca="1">J16-K16</f>
        <v>0</v>
      </c>
    </row>
    <row r="17" spans="1:12" x14ac:dyDescent="0.25">
      <c r="A17" s="186"/>
      <c r="B17" s="24" t="s">
        <v>23</v>
      </c>
      <c r="C17" s="77" t="s">
        <v>71</v>
      </c>
      <c r="D17" s="70" t="s">
        <v>22</v>
      </c>
      <c r="E17" s="62" t="s">
        <v>15</v>
      </c>
      <c r="F17" s="62" t="s">
        <v>16</v>
      </c>
      <c r="G17" s="62"/>
      <c r="H17" s="6" t="s">
        <v>17</v>
      </c>
      <c r="I17" s="72">
        <f ca="1">SUMIFS(CTBLE_CUS!$G$2:$G$500,CTBLE_CUS!$A$2:$A$500,B17,CTBLE_CUS!$C$2:$C$500,'NUEVO REPORTE CONTABILIDAD'!D17,CTBLE_CUS!$D$2:$D$500,'NUEVO REPORTE CONTABILIDAD'!E17,CTBLE_CUS!$F$2:$F$500,'NUEVO REPORTE CONTABILIDAD'!F17)</f>
        <v>0</v>
      </c>
      <c r="J17" s="159"/>
      <c r="K17" s="159"/>
      <c r="L17" s="163"/>
    </row>
    <row r="18" spans="1:12" x14ac:dyDescent="0.25">
      <c r="A18" s="186"/>
      <c r="B18" s="24" t="s">
        <v>19</v>
      </c>
      <c r="C18" s="83" t="s">
        <v>67</v>
      </c>
      <c r="D18" s="70" t="s">
        <v>22</v>
      </c>
      <c r="E18" s="62" t="s">
        <v>15</v>
      </c>
      <c r="F18" s="62" t="s">
        <v>16</v>
      </c>
      <c r="G18" s="62"/>
      <c r="H18" s="6" t="s">
        <v>17</v>
      </c>
      <c r="I18" s="72">
        <f ca="1">SUMIFS(CTBLE_CUS!$G$2:$G$500,CTBLE_CUS!$A$2:$A$500,B18,CTBLE_CUS!$C$2:$C$500,'NUEVO REPORTE CONTABILIDAD'!D18,CTBLE_CUS!$D$2:$D$500,'NUEVO REPORTE CONTABILIDAD'!E18,CTBLE_CUS!$F$2:$F$500,'NUEVO REPORTE CONTABILIDAD'!F18)</f>
        <v>0</v>
      </c>
      <c r="J18" s="159"/>
      <c r="K18" s="159"/>
      <c r="L18" s="163"/>
    </row>
    <row r="19" spans="1:12" ht="13" thickBot="1" x14ac:dyDescent="0.3">
      <c r="A19" s="187"/>
      <c r="B19" s="36" t="s">
        <v>13</v>
      </c>
      <c r="C19" s="78" t="s">
        <v>66</v>
      </c>
      <c r="D19" s="71" t="s">
        <v>24</v>
      </c>
      <c r="E19" s="71" t="s">
        <v>15</v>
      </c>
      <c r="F19" s="37" t="s">
        <v>16</v>
      </c>
      <c r="G19" s="37"/>
      <c r="H19" s="39" t="s">
        <v>17</v>
      </c>
      <c r="I19" s="72">
        <f ca="1">SUMIFS(CTBLE_CUS!$G$2:$G$500,CTBLE_CUS!$A$2:$A$500,B19,CTBLE_CUS!$C$2:$C$500,'NUEVO REPORTE CONTABILIDAD'!D19,CTBLE_CUS!$D$2:$D$500,'NUEVO REPORTE CONTABILIDAD'!E19,CTBLE_CUS!$F$2:$F$500,'NUEVO REPORTE CONTABILIDAD'!F19)</f>
        <v>0</v>
      </c>
      <c r="J19" s="161"/>
      <c r="K19" s="161"/>
      <c r="L19" s="165"/>
    </row>
    <row r="20" spans="1:12" ht="13.5" thickBot="1" x14ac:dyDescent="0.35">
      <c r="A20" s="61" t="s">
        <v>42</v>
      </c>
      <c r="B20" s="40" t="s">
        <v>13</v>
      </c>
      <c r="C20" s="75" t="s">
        <v>66</v>
      </c>
      <c r="D20" s="41" t="s">
        <v>22</v>
      </c>
      <c r="E20" s="31" t="s">
        <v>15</v>
      </c>
      <c r="F20" s="31" t="s">
        <v>26</v>
      </c>
      <c r="G20" s="31" t="s">
        <v>27</v>
      </c>
      <c r="H20" s="43" t="s">
        <v>17</v>
      </c>
      <c r="I20" s="64">
        <f ca="1">SUMIFS(CTBLE_CUS!$G$2:$G$500,CTBLE_CUS!$A$2:$A$500,B20,CTBLE_CUS!$C$2:$C$500,'NUEVO REPORTE CONTABILIDAD'!D20,CTBLE_CUS!$D$2:$D$500,'NUEVO REPORTE CONTABILIDAD'!E20,CTBLE_CUS!$F$2:$F$500,'NUEVO REPORTE CONTABILIDAD'!F20,CTBLE_CUS!$E$2:$E$500,G20)</f>
        <v>0</v>
      </c>
      <c r="J20" s="64">
        <f ca="1">SUM(I20)</f>
        <v>0</v>
      </c>
      <c r="K20" s="64">
        <f ca="1">ABS(SUMIFS(ALTAMIRA_VAL!$D$2:$D$1000,ALTAMIRA_VAL!$A$2:$A$1000,'NUEVO REPORTE CONTABILIDAD'!A20,ALTAMIRA_VAL!$B$2:$B$1000,"PEN"))</f>
        <v>0</v>
      </c>
      <c r="L20" s="33">
        <f ca="1">SUM(J20-K20)</f>
        <v>0</v>
      </c>
    </row>
    <row r="21" spans="1:12" x14ac:dyDescent="0.25">
      <c r="A21" s="190" t="s">
        <v>64</v>
      </c>
      <c r="B21" s="66" t="s">
        <v>19</v>
      </c>
      <c r="C21" s="102" t="s">
        <v>67</v>
      </c>
      <c r="D21" s="65" t="s">
        <v>22</v>
      </c>
      <c r="E21" s="65" t="s">
        <v>15</v>
      </c>
      <c r="F21" s="65" t="s">
        <v>16</v>
      </c>
      <c r="G21" s="74"/>
      <c r="H21" s="44" t="s">
        <v>20</v>
      </c>
      <c r="I21" s="116">
        <f ca="1">SUMIFS(CTBLE_CUS!$H$2:$H$500,CTBLE_CUS!$A$2:$A$500,B21,CTBLE_CUS!$C$2:$C$500,'NUEVO REPORTE CONTABILIDAD'!D21,CTBLE_CUS!$D$2:$D$500,'NUEVO REPORTE CONTABILIDAD'!E21,CTBLE_CUS!$F$2:$F$500,'NUEVO REPORTE CONTABILIDAD'!F21)</f>
        <v>0</v>
      </c>
      <c r="J21" s="155">
        <f ca="1">SUM(I21:I31)</f>
        <v>0</v>
      </c>
      <c r="K21" s="155">
        <f ca="1">ABS(SUMIFS(ALTAMIRA_VAL!$D$2:$D$1000,ALTAMIRA_VAL!$A$2:$A$1000,'NUEVO REPORTE CONTABILIDAD'!A21,ALTAMIRA_VAL!$B$2:$B$1000,"PEN"))</f>
        <v>0</v>
      </c>
      <c r="L21" s="162">
        <f ca="1">(J21-K21)</f>
        <v>0</v>
      </c>
    </row>
    <row r="22" spans="1:12" x14ac:dyDescent="0.25">
      <c r="A22" s="186"/>
      <c r="B22" s="63" t="s">
        <v>19</v>
      </c>
      <c r="C22" s="83" t="s">
        <v>67</v>
      </c>
      <c r="D22" s="62" t="s">
        <v>22</v>
      </c>
      <c r="E22" s="62" t="s">
        <v>15</v>
      </c>
      <c r="F22" s="62" t="s">
        <v>16</v>
      </c>
      <c r="G22" s="70"/>
      <c r="H22" s="6" t="s">
        <v>31</v>
      </c>
      <c r="I22" s="72">
        <f ca="1">SUMIFS(CTBLE_CUS!$J$2:$J$500,CTBLE_CUS!$A$2:$A$500,B22,CTBLE_CUS!$C$2:$C$500,'NUEVO REPORTE CONTABILIDAD'!D22,CTBLE_CUS!$D$2:$D$500,'NUEVO REPORTE CONTABILIDAD'!E22,CTBLE_CUS!$F$2:$F$500,'NUEVO REPORTE CONTABILIDAD'!F22)</f>
        <v>0</v>
      </c>
      <c r="J22" s="159"/>
      <c r="K22" s="159"/>
      <c r="L22" s="163"/>
    </row>
    <row r="23" spans="1:12" x14ac:dyDescent="0.25">
      <c r="A23" s="186"/>
      <c r="B23" s="63" t="s">
        <v>19</v>
      </c>
      <c r="C23" s="83" t="s">
        <v>67</v>
      </c>
      <c r="D23" s="62" t="s">
        <v>24</v>
      </c>
      <c r="E23" s="62" t="s">
        <v>15</v>
      </c>
      <c r="F23" s="62" t="s">
        <v>16</v>
      </c>
      <c r="G23" s="70"/>
      <c r="H23" s="6" t="s">
        <v>31</v>
      </c>
      <c r="I23" s="72">
        <f ca="1">SUMIFS(CTBLE_CUS!$J$2:$J$500,CTBLE_CUS!$A$2:$A$500,B23,CTBLE_CUS!$C$2:$C$500,'NUEVO REPORTE CONTABILIDAD'!D23,CTBLE_CUS!$D$2:$D$500,'NUEVO REPORTE CONTABILIDAD'!E23,CTBLE_CUS!$F$2:$F$500,'NUEVO REPORTE CONTABILIDAD'!F23)</f>
        <v>0</v>
      </c>
      <c r="J23" s="159"/>
      <c r="K23" s="159"/>
      <c r="L23" s="163"/>
    </row>
    <row r="24" spans="1:12" x14ac:dyDescent="0.25">
      <c r="A24" s="186"/>
      <c r="B24" s="63" t="s">
        <v>21</v>
      </c>
      <c r="C24" s="77" t="s">
        <v>66</v>
      </c>
      <c r="D24" s="62" t="s">
        <v>24</v>
      </c>
      <c r="E24" s="62" t="s">
        <v>15</v>
      </c>
      <c r="F24" s="62" t="s">
        <v>16</v>
      </c>
      <c r="G24" s="70"/>
      <c r="H24" s="25" t="s">
        <v>20</v>
      </c>
      <c r="I24" s="72">
        <f ca="1">SUMIFS(CTBLE_CUS!$H$2:$H$500,CTBLE_CUS!$A$2:$A$500,B24,CTBLE_CUS!$C$2:$C$500,'NUEVO REPORTE CONTABILIDAD'!D24,CTBLE_CUS!$D$2:$D$500,'NUEVO REPORTE CONTABILIDAD'!E24,CTBLE_CUS!$F$2:$F$500,'NUEVO REPORTE CONTABILIDAD'!F24)</f>
        <v>0</v>
      </c>
      <c r="J24" s="159"/>
      <c r="K24" s="159"/>
      <c r="L24" s="163"/>
    </row>
    <row r="25" spans="1:12" x14ac:dyDescent="0.25">
      <c r="A25" s="186"/>
      <c r="B25" s="63" t="s">
        <v>21</v>
      </c>
      <c r="C25" s="77" t="s">
        <v>66</v>
      </c>
      <c r="D25" s="62" t="s">
        <v>24</v>
      </c>
      <c r="E25" s="62" t="s">
        <v>15</v>
      </c>
      <c r="F25" s="62" t="s">
        <v>16</v>
      </c>
      <c r="G25" s="70"/>
      <c r="H25" s="6" t="s">
        <v>31</v>
      </c>
      <c r="I25" s="72">
        <f ca="1">SUMIFS(CTBLE_CUS!$J$2:$J$500,CTBLE_CUS!$A$2:$A$500,B25,CTBLE_CUS!$C$2:$C$500,'NUEVO REPORTE CONTABILIDAD'!D25,CTBLE_CUS!$D$2:$D$500,'NUEVO REPORTE CONTABILIDAD'!E25,CTBLE_CUS!$F$2:$F$500,'NUEVO REPORTE CONTABILIDAD'!F25)</f>
        <v>0</v>
      </c>
      <c r="J25" s="159"/>
      <c r="K25" s="159"/>
      <c r="L25" s="163"/>
    </row>
    <row r="26" spans="1:12" x14ac:dyDescent="0.25">
      <c r="A26" s="186"/>
      <c r="B26" s="63" t="s">
        <v>19</v>
      </c>
      <c r="C26" s="83" t="s">
        <v>67</v>
      </c>
      <c r="D26" s="62" t="s">
        <v>24</v>
      </c>
      <c r="E26" s="62" t="s">
        <v>15</v>
      </c>
      <c r="F26" s="62" t="s">
        <v>16</v>
      </c>
      <c r="G26" s="70"/>
      <c r="H26" s="25" t="s">
        <v>20</v>
      </c>
      <c r="I26" s="72">
        <f ca="1">SUMIFS(CTBLE_CUS!$H$2:$H$500,CTBLE_CUS!$A$2:$A$500,B26,CTBLE_CUS!$C$2:$C$500,'NUEVO REPORTE CONTABILIDAD'!D26,CTBLE_CUS!$D$2:$D$500,'NUEVO REPORTE CONTABILIDAD'!E26,CTBLE_CUS!$F$2:$F$500,'NUEVO REPORTE CONTABILIDAD'!F26)</f>
        <v>0</v>
      </c>
      <c r="J26" s="159"/>
      <c r="K26" s="159"/>
      <c r="L26" s="163"/>
    </row>
    <row r="27" spans="1:12" x14ac:dyDescent="0.25">
      <c r="A27" s="186"/>
      <c r="B27" s="63" t="s">
        <v>21</v>
      </c>
      <c r="C27" s="77" t="s">
        <v>66</v>
      </c>
      <c r="D27" s="62" t="s">
        <v>22</v>
      </c>
      <c r="E27" s="62" t="s">
        <v>15</v>
      </c>
      <c r="F27" s="62" t="s">
        <v>16</v>
      </c>
      <c r="G27" s="70"/>
      <c r="H27" s="25" t="s">
        <v>20</v>
      </c>
      <c r="I27" s="72">
        <f ca="1">SUMIFS(CTBLE_CUS!$H$2:$H$500,CTBLE_CUS!$A$2:$A$500,B27,CTBLE_CUS!$C$2:$C$500,'NUEVO REPORTE CONTABILIDAD'!D27,CTBLE_CUS!$D$2:$D$500,'NUEVO REPORTE CONTABILIDAD'!E27,CTBLE_CUS!$F$2:$F$500,'NUEVO REPORTE CONTABILIDAD'!F27)</f>
        <v>0</v>
      </c>
      <c r="J27" s="159"/>
      <c r="K27" s="159"/>
      <c r="L27" s="163"/>
    </row>
    <row r="28" spans="1:12" x14ac:dyDescent="0.25">
      <c r="A28" s="186"/>
      <c r="B28" s="63" t="s">
        <v>21</v>
      </c>
      <c r="C28" s="83" t="s">
        <v>66</v>
      </c>
      <c r="D28" s="62" t="s">
        <v>22</v>
      </c>
      <c r="E28" s="62" t="s">
        <v>15</v>
      </c>
      <c r="F28" s="62" t="s">
        <v>16</v>
      </c>
      <c r="G28" s="70"/>
      <c r="H28" s="6" t="s">
        <v>31</v>
      </c>
      <c r="I28" s="72">
        <f ca="1">SUMIFS(CTBLE_CUS!$J$2:$J$500,CTBLE_CUS!$A$2:$A$500,B28,CTBLE_CUS!$C$2:$C$500,'NUEVO REPORTE CONTABILIDAD'!D28,CTBLE_CUS!$D$2:$D$500,'NUEVO REPORTE CONTABILIDAD'!E28,CTBLE_CUS!$F$2:$F$500,'NUEVO REPORTE CONTABILIDAD'!F28)</f>
        <v>0</v>
      </c>
      <c r="J28" s="159"/>
      <c r="K28" s="159"/>
      <c r="L28" s="163"/>
    </row>
    <row r="29" spans="1:12" x14ac:dyDescent="0.25">
      <c r="A29" s="186"/>
      <c r="B29" s="63" t="s">
        <v>28</v>
      </c>
      <c r="C29" s="77" t="s">
        <v>70</v>
      </c>
      <c r="D29" s="62" t="s">
        <v>22</v>
      </c>
      <c r="E29" s="62" t="s">
        <v>15</v>
      </c>
      <c r="F29" s="62" t="s">
        <v>16</v>
      </c>
      <c r="G29" s="70"/>
      <c r="H29" s="6" t="s">
        <v>31</v>
      </c>
      <c r="I29" s="72">
        <f ca="1">SUMIFS(CTBLE_CUS!$J$2:$J$500,CTBLE_CUS!$A$2:$A$500,B29,CTBLE_CUS!$C$2:$C$500,'NUEVO REPORTE CONTABILIDAD'!D29,CTBLE_CUS!$D$2:$D$500,'NUEVO REPORTE CONTABILIDAD'!E29,CTBLE_CUS!$F$2:$F$500,'NUEVO REPORTE CONTABILIDAD'!F29)</f>
        <v>0</v>
      </c>
      <c r="J29" s="159"/>
      <c r="K29" s="159"/>
      <c r="L29" s="163"/>
    </row>
    <row r="30" spans="1:12" x14ac:dyDescent="0.25">
      <c r="A30" s="186"/>
      <c r="B30" s="63" t="s">
        <v>29</v>
      </c>
      <c r="C30" s="77" t="s">
        <v>72</v>
      </c>
      <c r="D30" s="62" t="s">
        <v>22</v>
      </c>
      <c r="E30" s="62" t="s">
        <v>15</v>
      </c>
      <c r="F30" s="62" t="s">
        <v>16</v>
      </c>
      <c r="G30" s="70"/>
      <c r="H30" s="6" t="s">
        <v>31</v>
      </c>
      <c r="I30" s="72">
        <f ca="1">SUMIFS(CTBLE_CUS!$J$2:$J$500,CTBLE_CUS!$A$2:$A$500,B30,CTBLE_CUS!$C$2:$C$500,'NUEVO REPORTE CONTABILIDAD'!D30,CTBLE_CUS!$D$2:$D$500,'NUEVO REPORTE CONTABILIDAD'!E30,CTBLE_CUS!$F$2:$F$500,'NUEVO REPORTE CONTABILIDAD'!F30)</f>
        <v>0</v>
      </c>
      <c r="J30" s="159"/>
      <c r="K30" s="159"/>
      <c r="L30" s="163"/>
    </row>
    <row r="31" spans="1:12" ht="13" thickBot="1" x14ac:dyDescent="0.3">
      <c r="A31" s="187"/>
      <c r="B31" s="45" t="s">
        <v>30</v>
      </c>
      <c r="C31" s="78"/>
      <c r="D31" s="37" t="s">
        <v>22</v>
      </c>
      <c r="E31" s="37" t="s">
        <v>15</v>
      </c>
      <c r="F31" s="37" t="s">
        <v>16</v>
      </c>
      <c r="G31" s="71"/>
      <c r="H31" s="38" t="s">
        <v>20</v>
      </c>
      <c r="I31" s="72">
        <f ca="1">SUMIFS(CTBLE_CUS!$H$2:$H$500,CTBLE_CUS!$A$2:$A$500,B31,CTBLE_CUS!$C$2:$C$500,'NUEVO REPORTE CONTABILIDAD'!D31,CTBLE_CUS!$D$2:$D$500,'NUEVO REPORTE CONTABILIDAD'!E31,CTBLE_CUS!$F$2:$F$500,'NUEVO REPORTE CONTABILIDAD'!F31)</f>
        <v>0</v>
      </c>
      <c r="J31" s="161"/>
      <c r="K31" s="161"/>
      <c r="L31" s="165"/>
    </row>
    <row r="32" spans="1:12" x14ac:dyDescent="0.25">
      <c r="A32" s="190" t="s">
        <v>43</v>
      </c>
      <c r="B32" s="66" t="s">
        <v>19</v>
      </c>
      <c r="C32" s="76" t="s">
        <v>67</v>
      </c>
      <c r="D32" s="65" t="s">
        <v>22</v>
      </c>
      <c r="E32" s="65" t="s">
        <v>15</v>
      </c>
      <c r="F32" s="65" t="s">
        <v>26</v>
      </c>
      <c r="G32" s="65" t="s">
        <v>27</v>
      </c>
      <c r="H32" s="35" t="s">
        <v>20</v>
      </c>
      <c r="I32" s="116">
        <f ca="1">SUMIFS(CTBLE_CUS!$H$2:$H$500,CTBLE_CUS!$A$2:$A$500,B32,CTBLE_CUS!$C$2:$C$500,'NUEVO REPORTE CONTABILIDAD'!D32,CTBLE_CUS!$D$2:$D$500,'NUEVO REPORTE CONTABILIDAD'!E32,CTBLE_CUS!$F$2:$F$500,'NUEVO REPORTE CONTABILIDAD'!F32,CTBLE_CUS!$E$2:$E$500,G32)</f>
        <v>0</v>
      </c>
      <c r="J32" s="155">
        <f ca="1">SUM(I32:I33)</f>
        <v>0</v>
      </c>
      <c r="K32" s="155">
        <f ca="1">ABS(SUMIFS(ALTAMIRA_VAL!$D$2:$D$1000,ALTAMIRA_VAL!$A$2:$A$1000,'NUEVO REPORTE CONTABILIDAD'!A32,ALTAMIRA_VAL!$B$2:$B$1000,"PEN"))</f>
        <v>0</v>
      </c>
      <c r="L32" s="162">
        <f ca="1">J32-K32</f>
        <v>0</v>
      </c>
    </row>
    <row r="33" spans="1:12" ht="13" thickBot="1" x14ac:dyDescent="0.3">
      <c r="A33" s="187"/>
      <c r="B33" s="45" t="s">
        <v>19</v>
      </c>
      <c r="C33" s="78" t="s">
        <v>67</v>
      </c>
      <c r="D33" s="37" t="s">
        <v>22</v>
      </c>
      <c r="E33" s="37" t="s">
        <v>15</v>
      </c>
      <c r="F33" s="37" t="s">
        <v>26</v>
      </c>
      <c r="G33" s="37" t="s">
        <v>27</v>
      </c>
      <c r="H33" s="39" t="s">
        <v>31</v>
      </c>
      <c r="I33" s="73">
        <f ca="1">SUMIFS(CTBLE_CUS!$J$2:$J$500,CTBLE_CUS!$A$2:$A$500,B33,CTBLE_CUS!$C$2:$C$500,'NUEVO REPORTE CONTABILIDAD'!D33,CTBLE_CUS!$D$2:$D$500,'NUEVO REPORTE CONTABILIDAD'!E33,CTBLE_CUS!$F$2:$F$500,'NUEVO REPORTE CONTABILIDAD'!F33,CTBLE_CUS!$E$2:$E$500,G33)</f>
        <v>0</v>
      </c>
      <c r="J33" s="161"/>
      <c r="K33" s="161"/>
      <c r="L33" s="165"/>
    </row>
    <row r="34" spans="1:12" ht="13.5" thickBot="1" x14ac:dyDescent="0.35">
      <c r="A34" s="95" t="s">
        <v>44</v>
      </c>
      <c r="B34" s="96" t="s">
        <v>19</v>
      </c>
      <c r="C34" s="118" t="s">
        <v>67</v>
      </c>
      <c r="D34" s="97" t="s">
        <v>22</v>
      </c>
      <c r="E34" s="97" t="s">
        <v>15</v>
      </c>
      <c r="F34" s="99" t="s">
        <v>33</v>
      </c>
      <c r="G34" s="97" t="s">
        <v>27</v>
      </c>
      <c r="H34" s="98" t="s">
        <v>20</v>
      </c>
      <c r="I34" s="100">
        <f ca="1">SUMIFS(CTBLE_CUS!$H$2:$H$500,CTBLE_CUS!$A$2:$A$500,B34,CTBLE_CUS!$C$2:$C$500,'NUEVO REPORTE CONTABILIDAD'!D34,CTBLE_CUS!$D$2:$D$500,'NUEVO REPORTE CONTABILIDAD'!E34,CTBLE_CUS!$F$2:$F$500,'NUEVO REPORTE CONTABILIDAD'!F34,CTBLE_CUS!$E$2:$E$500,G34)</f>
        <v>0</v>
      </c>
      <c r="J34" s="100">
        <f ca="1">SUM(I34)</f>
        <v>0</v>
      </c>
      <c r="K34" s="100">
        <f ca="1">ABS(SUMIFS(ALTAMIRA_VAL!$D$2:$D$1000,ALTAMIRA_VAL!$A$2:$A$1000,'NUEVO REPORTE CONTABILIDAD'!A34,ALTAMIRA_VAL!$B$2:$B$1000,"PEN"))</f>
        <v>0</v>
      </c>
      <c r="L34" s="101">
        <f ca="1">J34-K34</f>
        <v>0</v>
      </c>
    </row>
    <row r="35" spans="1:12" ht="13.5" thickBot="1" x14ac:dyDescent="0.35">
      <c r="A35" s="61" t="s">
        <v>45</v>
      </c>
      <c r="B35" s="40" t="s">
        <v>13</v>
      </c>
      <c r="C35" s="75" t="s">
        <v>66</v>
      </c>
      <c r="D35" s="65" t="s">
        <v>22</v>
      </c>
      <c r="E35" s="65" t="s">
        <v>15</v>
      </c>
      <c r="F35" s="65" t="s">
        <v>35</v>
      </c>
      <c r="G35" s="65" t="s">
        <v>34</v>
      </c>
      <c r="H35" s="42" t="s">
        <v>57</v>
      </c>
      <c r="I35" s="100">
        <f ca="1">SUMIFS(CTBLE_CUS!$G$2:$G$500,CTBLE_CUS!$A$2:$A$500,B35,CTBLE_CUS!$C$2:$C$500,'NUEVO REPORTE CONTABILIDAD'!D35,CTBLE_CUS!$D$2:$D$500,'NUEVO REPORTE CONTABILIDAD'!E35,CTBLE_CUS!$F$2:$F$500,'NUEVO REPORTE CONTABILIDAD'!F35,CTBLE_CUS!$E$2:$E$500,G35)</f>
        <v>0</v>
      </c>
      <c r="J35" s="64">
        <f ca="1">SUM(I35)</f>
        <v>0</v>
      </c>
      <c r="K35" s="64">
        <f ca="1">ABS(SUMIFS(ALTAMIRA_VAL!$D$2:$D$1000,ALTAMIRA_VAL!$A$2:$A$1000,'NUEVO REPORTE CONTABILIDAD'!A35,ALTAMIRA_VAL!$B$2:$B$1000,"PEN"))</f>
        <v>0</v>
      </c>
      <c r="L35" s="33">
        <f ca="1">J35-K35</f>
        <v>0</v>
      </c>
    </row>
    <row r="36" spans="1:12" x14ac:dyDescent="0.25">
      <c r="A36" s="193" t="s">
        <v>46</v>
      </c>
      <c r="B36" s="66" t="s">
        <v>19</v>
      </c>
      <c r="C36" s="76" t="s">
        <v>67</v>
      </c>
      <c r="D36" s="65" t="s">
        <v>22</v>
      </c>
      <c r="E36" s="65" t="s">
        <v>15</v>
      </c>
      <c r="F36" s="65" t="s">
        <v>35</v>
      </c>
      <c r="G36" s="65" t="s">
        <v>34</v>
      </c>
      <c r="H36" s="35" t="s">
        <v>57</v>
      </c>
      <c r="I36" s="69">
        <f ca="1">SUMIFS(CTBLE_CUS!$H$2:$H$500,CTBLE_CUS!$A$2:$A$500,B36,CTBLE_CUS!$C$2:$C$500,'NUEVO REPORTE CONTABILIDAD'!D36,CTBLE_CUS!$D$2:$D$500,'NUEVO REPORTE CONTABILIDAD'!E36,CTBLE_CUS!$F$2:$F$500,'NUEVO REPORTE CONTABILIDAD'!F36,CTBLE_CUS!$E$2:$E$500,G36)</f>
        <v>0</v>
      </c>
      <c r="J36" s="155">
        <f ca="1">SUM(I36:I37)</f>
        <v>0</v>
      </c>
      <c r="K36" s="155">
        <f ca="1">ABS(SUMIFS(ALTAMIRA_VAL!$D$2:$D$1000,ALTAMIRA_VAL!$A$2:$A$1000,'NUEVO REPORTE CONTABILIDAD'!A36,ALTAMIRA_VAL!$B$2:$B$1000,"PEN"))</f>
        <v>0</v>
      </c>
      <c r="L36" s="162">
        <f ca="1">J36-K36</f>
        <v>0</v>
      </c>
    </row>
    <row r="37" spans="1:12" ht="13" thickBot="1" x14ac:dyDescent="0.3">
      <c r="A37" s="194"/>
      <c r="B37" s="45" t="s">
        <v>21</v>
      </c>
      <c r="C37" s="78" t="s">
        <v>66</v>
      </c>
      <c r="D37" s="37" t="s">
        <v>22</v>
      </c>
      <c r="E37" s="37" t="s">
        <v>15</v>
      </c>
      <c r="F37" s="37" t="s">
        <v>35</v>
      </c>
      <c r="G37" s="37" t="s">
        <v>34</v>
      </c>
      <c r="H37" s="38" t="s">
        <v>57</v>
      </c>
      <c r="I37" s="100">
        <f ca="1">SUMIFS(CTBLE_CUS!$H$2:$H$500,CTBLE_CUS!$A$2:$A$500,B37,CTBLE_CUS!$C$2:$C$500,'NUEVO REPORTE CONTABILIDAD'!D37,CTBLE_CUS!$D$2:$D$500,'NUEVO REPORTE CONTABILIDAD'!E37,CTBLE_CUS!$F$2:$F$500,'NUEVO REPORTE CONTABILIDAD'!F37,CTBLE_CUS!$E$2:$E$500,G37)</f>
        <v>0</v>
      </c>
      <c r="J37" s="161"/>
      <c r="K37" s="161"/>
      <c r="L37" s="165"/>
    </row>
    <row r="38" spans="1:12" ht="13.5" thickBot="1" x14ac:dyDescent="0.35">
      <c r="A38" s="109" t="s">
        <v>58</v>
      </c>
      <c r="B38" s="110"/>
      <c r="C38" s="111"/>
      <c r="D38" s="112"/>
      <c r="E38" s="112"/>
      <c r="F38" s="112"/>
      <c r="G38" s="112"/>
      <c r="H38" s="113"/>
      <c r="I38" s="100">
        <f ca="1">SUMIFS(CTBLE_CUS!$H$2:$H$500,CTBLE_CUS!$A$2:$A$500,B38,CTBLE_CUS!$C$2:$C$500,'NUEVO REPORTE CONTABILIDAD'!D38,CTBLE_CUS!$D$2:$D$500,'NUEVO REPORTE CONTABILIDAD'!E38,CTBLE_CUS!$F$2:$F$500,'NUEVO REPORTE CONTABILIDAD'!F38,CTBLE_CUS!$E$2:$E$500,G38)</f>
        <v>0</v>
      </c>
      <c r="J38" s="51">
        <f ca="1">SUM(I38)</f>
        <v>0</v>
      </c>
      <c r="K38" s="53">
        <f ca="1">ABS(SUMIFS(ALTAMIRA_VAL!$D$2:$D$1000,ALTAMIRA_VAL!$A$2:$A$1000,'NUEVO REPORTE CONTABILIDAD'!A38,ALTAMIRA_VAL!$B$2:$B$1000,"PEN"))</f>
        <v>0</v>
      </c>
      <c r="L38" s="114">
        <f ca="1">K38</f>
        <v>0</v>
      </c>
    </row>
    <row r="39" spans="1:12" ht="13.5" thickBot="1" x14ac:dyDescent="0.35">
      <c r="A39" s="61" t="s">
        <v>47</v>
      </c>
      <c r="B39" s="115" t="s">
        <v>19</v>
      </c>
      <c r="C39" s="75" t="s">
        <v>67</v>
      </c>
      <c r="D39" s="31" t="s">
        <v>22</v>
      </c>
      <c r="E39" s="31" t="s">
        <v>15</v>
      </c>
      <c r="F39" s="31" t="s">
        <v>53</v>
      </c>
      <c r="G39" s="31" t="s">
        <v>34</v>
      </c>
      <c r="H39" s="42" t="s">
        <v>57</v>
      </c>
      <c r="I39" s="100">
        <f ca="1">SUMIFS(CTBLE_CUS!$H$2:$H$500,CTBLE_CUS!$A$2:$A$500,B39,CTBLE_CUS!$C$2:$C$500,'NUEVO REPORTE CONTABILIDAD'!D39,CTBLE_CUS!$D$2:$D$500,'NUEVO REPORTE CONTABILIDAD'!E39,CTBLE_CUS!$F$2:$F$500,'NUEVO REPORTE CONTABILIDAD'!F39,CTBLE_CUS!$E$2:$E$500,G39)</f>
        <v>0</v>
      </c>
      <c r="J39" s="51">
        <f ca="1">SUM(I39)</f>
        <v>0</v>
      </c>
      <c r="K39" s="51">
        <f ca="1">ABS(SUMIFS(ALTAMIRA_VAL!$D$2:$D$1000,ALTAMIRA_VAL!$A$2:$A$1000,'NUEVO REPORTE CONTABILIDAD'!A39,ALTAMIRA_VAL!$B$2:$B$1000,"PEN"))</f>
        <v>0</v>
      </c>
      <c r="L39" s="52">
        <f ca="1">J39-K39</f>
        <v>0</v>
      </c>
    </row>
    <row r="40" spans="1:12" ht="13.25" customHeight="1" x14ac:dyDescent="0.35">
      <c r="A40" s="195" t="s">
        <v>2</v>
      </c>
      <c r="B40" s="54"/>
      <c r="C40" s="54"/>
      <c r="D40" s="54"/>
      <c r="E40" s="54"/>
      <c r="F40" s="54"/>
      <c r="G40" s="54"/>
      <c r="H40" s="54"/>
      <c r="I40" s="54"/>
      <c r="J40" s="197">
        <f ca="1">SUM(J10:J39)</f>
        <v>0</v>
      </c>
      <c r="K40" s="197">
        <f ca="1">SUM(K10:K39)</f>
        <v>0</v>
      </c>
      <c r="L40" s="197">
        <f ca="1">J40-K40</f>
        <v>0</v>
      </c>
    </row>
    <row r="41" spans="1:12" ht="13.75" customHeight="1" x14ac:dyDescent="0.35">
      <c r="A41" s="195"/>
      <c r="B41" s="55"/>
      <c r="C41" s="55"/>
      <c r="D41" s="55"/>
      <c r="E41" s="55"/>
      <c r="F41" s="55"/>
      <c r="G41" s="55"/>
      <c r="H41" s="55"/>
      <c r="I41" s="55"/>
      <c r="J41" s="197"/>
      <c r="K41" s="197"/>
      <c r="L41" s="197"/>
    </row>
    <row r="42" spans="1:12" ht="18" thickBot="1" x14ac:dyDescent="0.4">
      <c r="A42" s="196"/>
      <c r="B42" s="56"/>
      <c r="C42" s="56"/>
      <c r="D42" s="57"/>
      <c r="E42" s="57"/>
      <c r="F42" s="57"/>
      <c r="G42" s="57"/>
      <c r="H42" s="58"/>
      <c r="I42" s="57"/>
      <c r="J42" s="198"/>
      <c r="K42" s="198"/>
      <c r="L42" s="198"/>
    </row>
    <row r="43" spans="1:12" x14ac:dyDescent="0.25">
      <c r="D43" s="3"/>
      <c r="E43" s="3"/>
      <c r="F43" s="3"/>
      <c r="G43" s="3"/>
      <c r="H43" s="4"/>
      <c r="I43" s="3"/>
      <c r="K43" s="5"/>
      <c r="L43" s="5"/>
    </row>
    <row r="44" spans="1:12" ht="13" thickBot="1" x14ac:dyDescent="0.3">
      <c r="I44" s="3"/>
      <c r="K44" s="5"/>
      <c r="L44" s="5"/>
    </row>
    <row r="45" spans="1:12" x14ac:dyDescent="0.25">
      <c r="A45" s="151" t="s">
        <v>59</v>
      </c>
      <c r="B45" s="191"/>
      <c r="C45" s="191"/>
      <c r="D45" s="191"/>
      <c r="E45" s="152"/>
      <c r="I45" s="3"/>
      <c r="K45" s="5"/>
      <c r="L45" s="5"/>
    </row>
    <row r="46" spans="1:12" ht="13" thickBot="1" x14ac:dyDescent="0.3">
      <c r="A46" s="153"/>
      <c r="B46" s="192"/>
      <c r="C46" s="192"/>
      <c r="D46" s="192"/>
      <c r="E46" s="154"/>
      <c r="F46" s="3"/>
      <c r="G46" s="3"/>
      <c r="H46" s="4"/>
      <c r="I46" s="3"/>
    </row>
    <row r="47" spans="1:12" ht="13.5" thickBot="1" x14ac:dyDescent="0.35">
      <c r="A47" s="2" t="s">
        <v>7</v>
      </c>
      <c r="B47" s="2" t="s">
        <v>9</v>
      </c>
      <c r="C47" s="2"/>
      <c r="D47" s="2" t="s">
        <v>10</v>
      </c>
      <c r="E47" s="2" t="s">
        <v>8</v>
      </c>
      <c r="F47" s="2" t="s">
        <v>11</v>
      </c>
      <c r="G47" s="2" t="s">
        <v>25</v>
      </c>
      <c r="H47" s="2"/>
      <c r="I47" s="2" t="s">
        <v>12</v>
      </c>
      <c r="J47" s="2" t="s">
        <v>0</v>
      </c>
      <c r="K47" s="2" t="s">
        <v>1</v>
      </c>
      <c r="L47" s="2" t="s">
        <v>6</v>
      </c>
    </row>
    <row r="48" spans="1:12" ht="13.5" thickBot="1" x14ac:dyDescent="0.35">
      <c r="A48" s="61" t="s">
        <v>48</v>
      </c>
      <c r="B48" s="30" t="s">
        <v>13</v>
      </c>
      <c r="C48" s="75" t="s">
        <v>66</v>
      </c>
      <c r="D48" s="31" t="s">
        <v>14</v>
      </c>
      <c r="E48" s="31" t="s">
        <v>54</v>
      </c>
      <c r="F48" s="31" t="s">
        <v>16</v>
      </c>
      <c r="G48" s="32"/>
      <c r="H48" s="32" t="s">
        <v>17</v>
      </c>
      <c r="I48" s="64">
        <f ca="1">SUMIFS(CTBLE_CUS!$G$2:$G$500,CTBLE_CUS!$A$2:$A$500,B48,CTBLE_CUS!$C$2:$C$500,'NUEVO REPORTE CONTABILIDAD'!D48,CTBLE_CUS!$D$2:$D$500,'NUEVO REPORTE CONTABILIDAD'!E48,CTBLE_CUS!$F$2:$F$500,'NUEVO REPORTE CONTABILIDAD'!F48)</f>
        <v>0</v>
      </c>
      <c r="J48" s="64">
        <f ca="1">SUM(I48:I48)</f>
        <v>0</v>
      </c>
      <c r="K48" s="64">
        <f ca="1">ABS(SUMIFS(ALTAMIRA_VAL!$D$2:$D$1000,ALTAMIRA_VAL!$A$2:$A$1000,'NUEVO REPORTE CONTABILIDAD'!A48,ALTAMIRA_VAL!$B$2:$B$1000,"USD"))</f>
        <v>0</v>
      </c>
      <c r="L48" s="33">
        <f ca="1">J48-K48</f>
        <v>0</v>
      </c>
    </row>
    <row r="49" spans="1:12" x14ac:dyDescent="0.25">
      <c r="A49" s="185" t="s">
        <v>61</v>
      </c>
      <c r="B49" s="34" t="s">
        <v>19</v>
      </c>
      <c r="C49" s="102" t="s">
        <v>67</v>
      </c>
      <c r="D49" s="74" t="s">
        <v>14</v>
      </c>
      <c r="E49" s="65" t="s">
        <v>54</v>
      </c>
      <c r="F49" s="74" t="s">
        <v>16</v>
      </c>
      <c r="G49" s="35"/>
      <c r="H49" s="35" t="s">
        <v>20</v>
      </c>
      <c r="I49" s="69">
        <f ca="1">SUMIFS(CTBLE_CUS!$H$2:$H$500,CTBLE_CUS!$A$2:$A$500,B49,CTBLE_CUS!$C$2:$C$500,'NUEVO REPORTE CONTABILIDAD'!D49,CTBLE_CUS!$D$2:$D$500,'NUEVO REPORTE CONTABILIDAD'!E49,CTBLE_CUS!$F$2:$F$500,'NUEVO REPORTE CONTABILIDAD'!F49)</f>
        <v>0</v>
      </c>
      <c r="J49" s="155">
        <f ca="1">SUM(I49:I52)</f>
        <v>0</v>
      </c>
      <c r="K49" s="155">
        <f ca="1">ABS(SUMIFS(ALTAMIRA_VAL!$D$2:$D$1000,ALTAMIRA_VAL!$A$2:$A$1000,'NUEVO REPORTE CONTABILIDAD'!A49,ALTAMIRA_VAL!$B$2:$B$1000,"USD"))</f>
        <v>0</v>
      </c>
      <c r="L49" s="162">
        <f ca="1">J49-K49</f>
        <v>0</v>
      </c>
    </row>
    <row r="50" spans="1:12" x14ac:dyDescent="0.25">
      <c r="A50" s="186"/>
      <c r="B50" s="24" t="s">
        <v>19</v>
      </c>
      <c r="C50" s="83" t="s">
        <v>67</v>
      </c>
      <c r="D50" s="70" t="s">
        <v>14</v>
      </c>
      <c r="E50" s="62" t="s">
        <v>54</v>
      </c>
      <c r="F50" s="70" t="s">
        <v>16</v>
      </c>
      <c r="G50" s="6"/>
      <c r="H50" s="6" t="s">
        <v>31</v>
      </c>
      <c r="I50" s="72">
        <f ca="1">SUMIFS(CTBLE_CUS!$J$2:$J$500,CTBLE_CUS!$A$2:$A$500,B50,CTBLE_CUS!$C$2:$C$500,'NUEVO REPORTE CONTABILIDAD'!D50,CTBLE_CUS!$D$2:$D$500,'NUEVO REPORTE CONTABILIDAD'!E50,CTBLE_CUS!$F$2:$F$500,'NUEVO REPORTE CONTABILIDAD'!F50)</f>
        <v>0</v>
      </c>
      <c r="J50" s="156"/>
      <c r="K50" s="159"/>
      <c r="L50" s="163"/>
    </row>
    <row r="51" spans="1:12" x14ac:dyDescent="0.25">
      <c r="A51" s="186"/>
      <c r="B51" s="24" t="s">
        <v>21</v>
      </c>
      <c r="C51" s="83" t="s">
        <v>66</v>
      </c>
      <c r="D51" s="70" t="s">
        <v>14</v>
      </c>
      <c r="E51" s="62" t="s">
        <v>54</v>
      </c>
      <c r="F51" s="70" t="s">
        <v>16</v>
      </c>
      <c r="G51" s="25"/>
      <c r="H51" s="25" t="s">
        <v>20</v>
      </c>
      <c r="I51" s="72">
        <f ca="1">SUMIFS(CTBLE_CUS!$H$2:$H$500,CTBLE_CUS!$A$2:$A$500,B51,CTBLE_CUS!$C$2:$C$500,'NUEVO REPORTE CONTABILIDAD'!D51,CTBLE_CUS!$D$2:$D$500,'NUEVO REPORTE CONTABILIDAD'!E51,CTBLE_CUS!$F$2:$F$500,'NUEVO REPORTE CONTABILIDAD'!F51)</f>
        <v>0</v>
      </c>
      <c r="J51" s="156"/>
      <c r="K51" s="159"/>
      <c r="L51" s="163"/>
    </row>
    <row r="52" spans="1:12" ht="13" thickBot="1" x14ac:dyDescent="0.3">
      <c r="A52" s="187"/>
      <c r="B52" s="36" t="s">
        <v>21</v>
      </c>
      <c r="C52" s="93" t="s">
        <v>66</v>
      </c>
      <c r="D52" s="71" t="s">
        <v>14</v>
      </c>
      <c r="E52" s="37" t="s">
        <v>54</v>
      </c>
      <c r="F52" s="71" t="s">
        <v>16</v>
      </c>
      <c r="G52" s="38"/>
      <c r="H52" s="39" t="s">
        <v>31</v>
      </c>
      <c r="I52" s="72">
        <f ca="1">SUMIFS(CTBLE_CUS!$J$2:$J$500,CTBLE_CUS!$A$2:$A$500,B52,CTBLE_CUS!$C$2:$C$500,'NUEVO REPORTE CONTABILIDAD'!D52,CTBLE_CUS!$D$2:$D$500,'NUEVO REPORTE CONTABILIDAD'!E52,CTBLE_CUS!$F$2:$F$500,'NUEVO REPORTE CONTABILIDAD'!F52)</f>
        <v>0</v>
      </c>
      <c r="J52" s="158"/>
      <c r="K52" s="161"/>
      <c r="L52" s="165"/>
    </row>
    <row r="53" spans="1:12" ht="13.5" thickBot="1" x14ac:dyDescent="0.35">
      <c r="A53" s="119" t="s">
        <v>36</v>
      </c>
      <c r="B53" s="120" t="s">
        <v>56</v>
      </c>
      <c r="C53" s="121" t="s">
        <v>73</v>
      </c>
      <c r="D53" s="122" t="s">
        <v>14</v>
      </c>
      <c r="E53" s="123" t="s">
        <v>54</v>
      </c>
      <c r="F53" s="122" t="s">
        <v>16</v>
      </c>
      <c r="G53" s="124"/>
      <c r="H53" s="125" t="s">
        <v>31</v>
      </c>
      <c r="I53" s="81">
        <f ca="1">SUMIFS(CTBLE_CUS!$J$2:$J$500,CTBLE_CUS!$A$2:$A$500,B53,CTBLE_CUS!$C$2:$C$500,'NUEVO REPORTE CONTABILIDAD'!D53,CTBLE_CUS!$D$2:$D$500,'NUEVO REPORTE CONTABILIDAD'!E53,CTBLE_CUS!$F$2:$F$500,'NUEVO REPORTE CONTABILIDAD'!F53)</f>
        <v>0</v>
      </c>
      <c r="J53" s="116">
        <f ca="1">SUM(I53)</f>
        <v>0</v>
      </c>
      <c r="K53" s="116">
        <f ca="1">ABS(SUMIFS(ALTAMIRA_VAL!$D$2:$D$1000,ALTAMIRA_VAL!$A$2:$A$1000,'NUEVO REPORTE CONTABILIDAD'!A53,ALTAMIRA_VAL!$B$2:$B$1000,"USD"))</f>
        <v>0</v>
      </c>
      <c r="L53" s="126">
        <f ca="1">J53-K53</f>
        <v>0</v>
      </c>
    </row>
    <row r="54" spans="1:12" x14ac:dyDescent="0.25">
      <c r="A54" s="190">
        <v>8421010111</v>
      </c>
      <c r="B54" s="34" t="s">
        <v>13</v>
      </c>
      <c r="C54" s="76" t="s">
        <v>66</v>
      </c>
      <c r="D54" s="74" t="s">
        <v>22</v>
      </c>
      <c r="E54" s="65" t="s">
        <v>54</v>
      </c>
      <c r="F54" s="65" t="s">
        <v>16</v>
      </c>
      <c r="G54" s="44"/>
      <c r="H54" s="44" t="s">
        <v>17</v>
      </c>
      <c r="I54" s="69">
        <f ca="1">SUMIFS(CTBLE_CUS!$G$2:$G$500,CTBLE_CUS!$A$2:$A$500,B54,CTBLE_CUS!$C$2:$C$500,'NUEVO REPORTE CONTABILIDAD'!D54,CTBLE_CUS!$D$2:$D$500,'NUEVO REPORTE CONTABILIDAD'!E54,CTBLE_CUS!$F$2:$F$500,'NUEVO REPORTE CONTABILIDAD'!F54)</f>
        <v>0</v>
      </c>
      <c r="J54" s="155">
        <f ca="1">SUM(I54:I58)</f>
        <v>0</v>
      </c>
      <c r="K54" s="155">
        <f ca="1">ABS(SUMIFS(ALTAMIRA_VAL!$D$2:$D$1000,ALTAMIRA_VAL!$A$2:$A$1000,'NUEVO REPORTE CONTABILIDAD'!A54,ALTAMIRA_VAL!$B$2:$B$1000,"USD"))</f>
        <v>0</v>
      </c>
      <c r="L54" s="162">
        <f ca="1">J54-K54</f>
        <v>0</v>
      </c>
    </row>
    <row r="55" spans="1:12" x14ac:dyDescent="0.25">
      <c r="A55" s="186"/>
      <c r="B55" s="63" t="s">
        <v>13</v>
      </c>
      <c r="C55" s="77" t="s">
        <v>66</v>
      </c>
      <c r="D55" s="70" t="s">
        <v>22</v>
      </c>
      <c r="E55" s="62" t="s">
        <v>54</v>
      </c>
      <c r="F55" s="62" t="s">
        <v>16</v>
      </c>
      <c r="G55" s="6"/>
      <c r="H55" s="6" t="s">
        <v>18</v>
      </c>
      <c r="I55" s="72">
        <f ca="1">SUMIFS(CTBLE_CUS!$I$2:$I$500,CTBLE_CUS!$A$2:$A$500,B55,CTBLE_CUS!$C$2:$C$500,'NUEVO REPORTE CONTABILIDAD'!D55,CTBLE_CUS!$D$2:$D$500,'NUEVO REPORTE CONTABILIDAD'!E55,CTBLE_CUS!$F$2:$F$500,'NUEVO REPORTE CONTABILIDAD'!F55)</f>
        <v>0</v>
      </c>
      <c r="J55" s="159"/>
      <c r="K55" s="159"/>
      <c r="L55" s="163"/>
    </row>
    <row r="56" spans="1:12" x14ac:dyDescent="0.25">
      <c r="A56" s="186"/>
      <c r="B56" s="63" t="s">
        <v>23</v>
      </c>
      <c r="C56" s="77" t="s">
        <v>71</v>
      </c>
      <c r="D56" s="70" t="s">
        <v>22</v>
      </c>
      <c r="E56" s="62" t="s">
        <v>54</v>
      </c>
      <c r="F56" s="62" t="s">
        <v>16</v>
      </c>
      <c r="G56" s="6"/>
      <c r="H56" s="6" t="s">
        <v>17</v>
      </c>
      <c r="I56" s="72">
        <f ca="1">SUMIFS(CTBLE_CUS!$G$2:$G$500,CTBLE_CUS!$A$2:$A$500,B56,CTBLE_CUS!$C$2:$C$500,'NUEVO REPORTE CONTABILIDAD'!D56,CTBLE_CUS!$D$2:$D$500,'NUEVO REPORTE CONTABILIDAD'!E56,CTBLE_CUS!$F$2:$F$500,'NUEVO REPORTE CONTABILIDAD'!F56)</f>
        <v>0</v>
      </c>
      <c r="J56" s="159"/>
      <c r="K56" s="159"/>
      <c r="L56" s="163"/>
    </row>
    <row r="57" spans="1:12" x14ac:dyDescent="0.25">
      <c r="A57" s="186"/>
      <c r="B57" s="63" t="s">
        <v>19</v>
      </c>
      <c r="C57" s="83" t="s">
        <v>67</v>
      </c>
      <c r="D57" s="70" t="s">
        <v>22</v>
      </c>
      <c r="E57" s="62" t="s">
        <v>54</v>
      </c>
      <c r="F57" s="62" t="s">
        <v>16</v>
      </c>
      <c r="G57" s="6"/>
      <c r="H57" s="6" t="s">
        <v>17</v>
      </c>
      <c r="I57" s="72">
        <f ca="1">SUMIFS(CTBLE_CUS!$G$2:$G$500,CTBLE_CUS!$A$2:$A$500,B57,CTBLE_CUS!$C$2:$C$500,'NUEVO REPORTE CONTABILIDAD'!D57,CTBLE_CUS!$D$2:$D$500,'NUEVO REPORTE CONTABILIDAD'!E57,CTBLE_CUS!$F$2:$F$500,'NUEVO REPORTE CONTABILIDAD'!F57)</f>
        <v>0</v>
      </c>
      <c r="J57" s="159"/>
      <c r="K57" s="159"/>
      <c r="L57" s="163"/>
    </row>
    <row r="58" spans="1:12" ht="13" thickBot="1" x14ac:dyDescent="0.3">
      <c r="A58" s="188"/>
      <c r="B58" s="127" t="s">
        <v>13</v>
      </c>
      <c r="C58" s="82" t="s">
        <v>66</v>
      </c>
      <c r="D58" s="128" t="s">
        <v>24</v>
      </c>
      <c r="E58" s="79" t="s">
        <v>54</v>
      </c>
      <c r="F58" s="79" t="s">
        <v>16</v>
      </c>
      <c r="G58" s="80"/>
      <c r="H58" s="80" t="s">
        <v>17</v>
      </c>
      <c r="I58" s="117">
        <f ca="1">SUMIFS(CTBLE_CUS!$G$2:$G$500,CTBLE_CUS!$A$2:$A$500,B58,CTBLE_CUS!$C$2:$C$500,'NUEVO REPORTE CONTABILIDAD'!D58,CTBLE_CUS!$D$2:$D$500,'NUEVO REPORTE CONTABILIDAD'!E58,CTBLE_CUS!$F$2:$F$500,'NUEVO REPORTE CONTABILIDAD'!F58)</f>
        <v>0</v>
      </c>
      <c r="J58" s="160"/>
      <c r="K58" s="160"/>
      <c r="L58" s="164"/>
    </row>
    <row r="59" spans="1:12" x14ac:dyDescent="0.25">
      <c r="A59" s="185" t="s">
        <v>49</v>
      </c>
      <c r="B59" s="66" t="s">
        <v>19</v>
      </c>
      <c r="C59" s="102" t="s">
        <v>67</v>
      </c>
      <c r="D59" s="65" t="s">
        <v>22</v>
      </c>
      <c r="E59" s="65" t="s">
        <v>54</v>
      </c>
      <c r="F59" s="65" t="s">
        <v>16</v>
      </c>
      <c r="G59" s="35"/>
      <c r="H59" s="44" t="s">
        <v>20</v>
      </c>
      <c r="I59" s="69">
        <f ca="1">SUMIFS(CTBLE_CUS!$H$2:$H$500,CTBLE_CUS!$A$2:$A$500,B59,CTBLE_CUS!$C$2:$C$500,'NUEVO REPORTE CONTABILIDAD'!D59,CTBLE_CUS!$D$2:$D$500,'NUEVO REPORTE CONTABILIDAD'!E59,CTBLE_CUS!$F$2:$F$500,'NUEVO REPORTE CONTABILIDAD'!F59)</f>
        <v>0</v>
      </c>
      <c r="J59" s="155">
        <f ca="1">SUM(I59:I66)</f>
        <v>0</v>
      </c>
      <c r="K59" s="155">
        <f ca="1">ABS(SUMIFS(ALTAMIRA_VAL!$D$2:$D$1000,ALTAMIRA_VAL!$A$2:$A$1000,'NUEVO REPORTE CONTABILIDAD'!A59,ALTAMIRA_VAL!$B$2:$B$1000,"USD"))</f>
        <v>0</v>
      </c>
      <c r="L59" s="162">
        <f ca="1">(J59-K59)</f>
        <v>0</v>
      </c>
    </row>
    <row r="60" spans="1:12" x14ac:dyDescent="0.25">
      <c r="A60" s="186"/>
      <c r="B60" s="63" t="s">
        <v>19</v>
      </c>
      <c r="C60" s="83" t="s">
        <v>67</v>
      </c>
      <c r="D60" s="62" t="s">
        <v>22</v>
      </c>
      <c r="E60" s="62" t="s">
        <v>54</v>
      </c>
      <c r="F60" s="62" t="s">
        <v>16</v>
      </c>
      <c r="G60" s="25"/>
      <c r="H60" s="6" t="s">
        <v>31</v>
      </c>
      <c r="I60" s="72">
        <f ca="1">SUMIFS(CTBLE_CUS!$J$2:$J$500,CTBLE_CUS!$A$2:$A$500,B60,CTBLE_CUS!$C$2:$C$500,'NUEVO REPORTE CONTABILIDAD'!D60,CTBLE_CUS!$D$2:$D$500,'NUEVO REPORTE CONTABILIDAD'!E60,CTBLE_CUS!$F$2:$F$500,'NUEVO REPORTE CONTABILIDAD'!F60)</f>
        <v>0</v>
      </c>
      <c r="J60" s="156"/>
      <c r="K60" s="159"/>
      <c r="L60" s="163"/>
    </row>
    <row r="61" spans="1:12" x14ac:dyDescent="0.25">
      <c r="A61" s="186"/>
      <c r="B61" s="63" t="s">
        <v>19</v>
      </c>
      <c r="C61" s="83" t="s">
        <v>67</v>
      </c>
      <c r="D61" s="62" t="s">
        <v>24</v>
      </c>
      <c r="E61" s="62" t="s">
        <v>54</v>
      </c>
      <c r="F61" s="62" t="s">
        <v>16</v>
      </c>
      <c r="G61" s="25"/>
      <c r="H61" s="6" t="s">
        <v>20</v>
      </c>
      <c r="I61" s="72">
        <f ca="1">SUMIFS(CTBLE_CUS!$H$2:$H$500,CTBLE_CUS!$A$2:$A$500,B61,CTBLE_CUS!$C$2:$C$500,'NUEVO REPORTE CONTABILIDAD'!D61,CTBLE_CUS!$D$2:$D$500,'NUEVO REPORTE CONTABILIDAD'!E61,CTBLE_CUS!$F$2:$F$500,'NUEVO REPORTE CONTABILIDAD'!F61)</f>
        <v>0</v>
      </c>
      <c r="J61" s="156"/>
      <c r="K61" s="159"/>
      <c r="L61" s="163"/>
    </row>
    <row r="62" spans="1:12" x14ac:dyDescent="0.25">
      <c r="A62" s="186"/>
      <c r="B62" s="63" t="s">
        <v>19</v>
      </c>
      <c r="C62" s="83" t="s">
        <v>67</v>
      </c>
      <c r="D62" s="62" t="s">
        <v>24</v>
      </c>
      <c r="E62" s="62" t="s">
        <v>54</v>
      </c>
      <c r="F62" s="62" t="s">
        <v>16</v>
      </c>
      <c r="G62" s="25"/>
      <c r="H62" s="6" t="s">
        <v>31</v>
      </c>
      <c r="I62" s="72">
        <f ca="1">SUMIFS(CTBLE_CUS!$J$2:$J$500,CTBLE_CUS!$A$2:$A$500,B62,CTBLE_CUS!$C$2:$C$500,'NUEVO REPORTE CONTABILIDAD'!D62,CTBLE_CUS!$D$2:$D$500,'NUEVO REPORTE CONTABILIDAD'!E62,CTBLE_CUS!$F$2:$F$500,'NUEVO REPORTE CONTABILIDAD'!F62)</f>
        <v>0</v>
      </c>
      <c r="J62" s="156"/>
      <c r="K62" s="159"/>
      <c r="L62" s="163"/>
    </row>
    <row r="63" spans="1:12" x14ac:dyDescent="0.25">
      <c r="A63" s="186"/>
      <c r="B63" s="63" t="s">
        <v>21</v>
      </c>
      <c r="C63" s="83" t="s">
        <v>66</v>
      </c>
      <c r="D63" s="62" t="s">
        <v>22</v>
      </c>
      <c r="E63" s="62" t="s">
        <v>54</v>
      </c>
      <c r="F63" s="62" t="s">
        <v>16</v>
      </c>
      <c r="G63" s="25"/>
      <c r="H63" s="25" t="s">
        <v>20</v>
      </c>
      <c r="I63" s="72">
        <f ca="1">SUMIFS(CTBLE_CUS!$H$2:$H$500,CTBLE_CUS!$A$2:$A$500,B63,CTBLE_CUS!$C$2:$C$500,'NUEVO REPORTE CONTABILIDAD'!D63,CTBLE_CUS!$D$2:$D$500,'NUEVO REPORTE CONTABILIDAD'!E63,CTBLE_CUS!$F$2:$F$500,'NUEVO REPORTE CONTABILIDAD'!F63)</f>
        <v>0</v>
      </c>
      <c r="J63" s="156"/>
      <c r="K63" s="159"/>
      <c r="L63" s="163"/>
    </row>
    <row r="64" spans="1:12" x14ac:dyDescent="0.25">
      <c r="A64" s="186"/>
      <c r="B64" s="63" t="s">
        <v>21</v>
      </c>
      <c r="C64" s="83" t="s">
        <v>66</v>
      </c>
      <c r="D64" s="62" t="s">
        <v>22</v>
      </c>
      <c r="E64" s="62" t="s">
        <v>54</v>
      </c>
      <c r="F64" s="62" t="s">
        <v>16</v>
      </c>
      <c r="G64" s="25"/>
      <c r="H64" s="6" t="s">
        <v>31</v>
      </c>
      <c r="I64" s="72">
        <f ca="1">SUMIFS(CTBLE_CUS!$J$2:$J$500,CTBLE_CUS!$A$2:$A$500,B64,CTBLE_CUS!$C$2:$C$500,'NUEVO REPORTE CONTABILIDAD'!D64,CTBLE_CUS!$D$2:$D$500,'NUEVO REPORTE CONTABILIDAD'!E64,CTBLE_CUS!$F$2:$F$500,'NUEVO REPORTE CONTABILIDAD'!F64)</f>
        <v>0</v>
      </c>
      <c r="J64" s="156"/>
      <c r="K64" s="159"/>
      <c r="L64" s="163"/>
    </row>
    <row r="65" spans="1:12" x14ac:dyDescent="0.25">
      <c r="A65" s="188"/>
      <c r="B65" s="146" t="s">
        <v>21</v>
      </c>
      <c r="C65" s="147" t="s">
        <v>66</v>
      </c>
      <c r="D65" s="144" t="s">
        <v>24</v>
      </c>
      <c r="E65" s="144" t="s">
        <v>54</v>
      </c>
      <c r="F65" s="144" t="s">
        <v>16</v>
      </c>
      <c r="G65" s="139"/>
      <c r="H65" s="139" t="s">
        <v>20</v>
      </c>
      <c r="I65" s="145">
        <f ca="1">SUMIFS(CTBLE_CUS!$H$2:$H$500,CTBLE_CUS!$A$2:$A$500,B65,CTBLE_CUS!$C$2:$C$500,'NUEVO REPORTE CONTABILIDAD'!D65,CTBLE_CUS!$D$2:$D$500,'NUEVO REPORTE CONTABILIDAD'!E65,CTBLE_CUS!$F$2:$F$500,'NUEVO REPORTE CONTABILIDAD'!F65)</f>
        <v>0</v>
      </c>
      <c r="J65" s="157"/>
      <c r="K65" s="160"/>
      <c r="L65" s="164"/>
    </row>
    <row r="66" spans="1:12" ht="13" thickBot="1" x14ac:dyDescent="0.3">
      <c r="A66" s="187"/>
      <c r="B66" s="149" t="s">
        <v>79</v>
      </c>
      <c r="C66" s="148" t="s">
        <v>80</v>
      </c>
      <c r="D66" s="140" t="s">
        <v>22</v>
      </c>
      <c r="E66" s="140" t="s">
        <v>54</v>
      </c>
      <c r="F66" s="140" t="s">
        <v>16</v>
      </c>
      <c r="G66" s="141"/>
      <c r="H66" s="142" t="s">
        <v>31</v>
      </c>
      <c r="I66" s="143">
        <f ca="1">SUMIFS(CTBLE_CUS!$J$2:$J$500,CTBLE_CUS!$A$2:$A$500,B66,CTBLE_CUS!$C$2:$C$500,'NUEVO REPORTE CONTABILIDAD'!D66,CTBLE_CUS!$D$2:$D$500,'NUEVO REPORTE CONTABILIDAD'!E66,CTBLE_CUS!$F$2:$F$500,'NUEVO REPORTE CONTABILIDAD'!F66)</f>
        <v>0</v>
      </c>
      <c r="J66" s="158"/>
      <c r="K66" s="161"/>
      <c r="L66" s="165"/>
    </row>
    <row r="67" spans="1:12" x14ac:dyDescent="0.25">
      <c r="A67" s="189">
        <v>8421010122</v>
      </c>
      <c r="B67" s="103" t="s">
        <v>19</v>
      </c>
      <c r="C67" s="85" t="s">
        <v>67</v>
      </c>
      <c r="D67" s="27" t="s">
        <v>22</v>
      </c>
      <c r="E67" s="27" t="s">
        <v>54</v>
      </c>
      <c r="F67" s="27" t="s">
        <v>26</v>
      </c>
      <c r="G67" s="27" t="s">
        <v>27</v>
      </c>
      <c r="H67" s="28" t="s">
        <v>20</v>
      </c>
      <c r="I67" s="29">
        <f ca="1">SUMIFS(CTBLE_CUS!$H$2:$H$500,CTBLE_CUS!$A$2:$A$500,B67,CTBLE_CUS!$C$2:$C$500,'NUEVO REPORTE CONTABILIDAD'!D67,CTBLE_CUS!$D$2:$D$500,'NUEVO REPORTE CONTABILIDAD'!E67,CTBLE_CUS!$F$2:$F$500,'NUEVO REPORTE CONTABILIDAD'!F67,CTBLE_CUS!$E$2:$E$500,G67)</f>
        <v>0</v>
      </c>
      <c r="J67" s="204">
        <f ca="1">SUM(I67:I68)</f>
        <v>0</v>
      </c>
      <c r="K67" s="204">
        <f ca="1">ABS(SUMIFS(ALTAMIRA_VAL!$D$2:$D$1000,ALTAMIRA_VAL!$A$2:$A$1000,'NUEVO REPORTE CONTABILIDAD'!A67,ALTAMIRA_VAL!$B$2:$B$1000,"USD"))</f>
        <v>0</v>
      </c>
      <c r="L67" s="205">
        <f ca="1">J67-K67</f>
        <v>0</v>
      </c>
    </row>
    <row r="68" spans="1:12" ht="13" thickBot="1" x14ac:dyDescent="0.3">
      <c r="A68" s="188"/>
      <c r="B68" s="129" t="s">
        <v>19</v>
      </c>
      <c r="C68" s="130" t="s">
        <v>67</v>
      </c>
      <c r="D68" s="79" t="s">
        <v>22</v>
      </c>
      <c r="E68" s="79" t="s">
        <v>54</v>
      </c>
      <c r="F68" s="79" t="s">
        <v>26</v>
      </c>
      <c r="G68" s="79" t="s">
        <v>27</v>
      </c>
      <c r="H68" s="80" t="s">
        <v>31</v>
      </c>
      <c r="I68" s="117">
        <f ca="1">SUMIFS(CTBLE_CUS!$J$2:$J$500,CTBLE_CUS!$A$2:$A$500,B68,CTBLE_CUS!$C$2:$C$500,'NUEVO REPORTE CONTABILIDAD'!D68,CTBLE_CUS!$D$2:$D$500,'NUEVO REPORTE CONTABILIDAD'!E68,CTBLE_CUS!$F$2:$F$500,'NUEVO REPORTE CONTABILIDAD'!F68,CTBLE_CUS!$E$2:$E$500,G68)</f>
        <v>0</v>
      </c>
      <c r="J68" s="160"/>
      <c r="K68" s="160"/>
      <c r="L68" s="164"/>
    </row>
    <row r="69" spans="1:12" ht="13.5" thickBot="1" x14ac:dyDescent="0.35">
      <c r="A69" s="119" t="s">
        <v>50</v>
      </c>
      <c r="B69" s="120" t="s">
        <v>19</v>
      </c>
      <c r="C69" s="131" t="s">
        <v>67</v>
      </c>
      <c r="D69" s="123" t="s">
        <v>22</v>
      </c>
      <c r="E69" s="123" t="s">
        <v>54</v>
      </c>
      <c r="F69" s="125" t="s">
        <v>33</v>
      </c>
      <c r="G69" s="123" t="s">
        <v>27</v>
      </c>
      <c r="H69" s="124" t="s">
        <v>20</v>
      </c>
      <c r="I69" s="116">
        <f ca="1">SUMIFS(CTBLE_CUS!$J$2:$J$500,CTBLE_CUS!$A$2:$A$500,B69,CTBLE_CUS!$C$2:$C$500,'NUEVO REPORTE CONTABILIDAD'!D69,CTBLE_CUS!$D$2:$D$500,'NUEVO REPORTE CONTABILIDAD'!E69,CTBLE_CUS!$F$2:$F$500,'NUEVO REPORTE CONTABILIDAD'!F69,CTBLE_CUS!$E$2:$E$500,G69)</f>
        <v>0</v>
      </c>
      <c r="J69" s="116">
        <f ca="1">SUM(I69)</f>
        <v>0</v>
      </c>
      <c r="K69" s="116">
        <f ca="1">ABS(SUMIFS(ALTAMIRA_VAL!$D$2:$D$1000,ALTAMIRA_VAL!$A$2:$A$1000,'NUEVO REPORTE CONTABILIDAD'!A69,ALTAMIRA_VAL!$B$2:$B$1000,"USD"))</f>
        <v>0</v>
      </c>
      <c r="L69" s="126">
        <f ca="1">J69-K69</f>
        <v>0</v>
      </c>
    </row>
    <row r="70" spans="1:12" x14ac:dyDescent="0.25">
      <c r="A70" s="201" t="s">
        <v>37</v>
      </c>
      <c r="B70" s="66" t="s">
        <v>74</v>
      </c>
      <c r="C70" s="76" t="s">
        <v>75</v>
      </c>
      <c r="D70" s="65" t="s">
        <v>22</v>
      </c>
      <c r="E70" s="65" t="s">
        <v>54</v>
      </c>
      <c r="F70" s="65" t="s">
        <v>16</v>
      </c>
      <c r="G70" s="65"/>
      <c r="H70" s="44" t="s">
        <v>31</v>
      </c>
      <c r="I70" s="69">
        <f ca="1">SUMIFS(CTBLE_CUS!$J$2:$J$500,CTBLE_CUS!$A$2:$A$500,B70,CTBLE_CUS!$C$2:$C$500,'NUEVO REPORTE CONTABILIDAD'!D70,CTBLE_CUS!$D$2:$D$500,'NUEVO REPORTE CONTABILIDAD'!E70,CTBLE_CUS!$F$2:$F$500,'NUEVO REPORTE CONTABILIDAD'!F70)</f>
        <v>0</v>
      </c>
      <c r="J70" s="155">
        <f ca="1">SUM(I70:I73)</f>
        <v>0</v>
      </c>
      <c r="K70" s="155">
        <f ca="1">ABS(SUMIFS(ALTAMIRA_VAL!$D$2:$D$1000,ALTAMIRA_VAL!$A$2:$A$1000,'NUEVO REPORTE CONTABILIDAD'!A70,ALTAMIRA_VAL!$B$2:$B$1000,"USD"))</f>
        <v>0</v>
      </c>
      <c r="L70" s="162">
        <f ca="1">J70-K70</f>
        <v>0</v>
      </c>
    </row>
    <row r="71" spans="1:12" x14ac:dyDescent="0.25">
      <c r="A71" s="202"/>
      <c r="B71" s="63" t="s">
        <v>68</v>
      </c>
      <c r="C71" s="77" t="s">
        <v>76</v>
      </c>
      <c r="D71" s="62" t="s">
        <v>22</v>
      </c>
      <c r="E71" s="62" t="s">
        <v>54</v>
      </c>
      <c r="F71" s="62" t="s">
        <v>16</v>
      </c>
      <c r="G71" s="62"/>
      <c r="H71" s="6" t="s">
        <v>31</v>
      </c>
      <c r="I71" s="72">
        <f ca="1">SUMIFS(CTBLE_CUS!$J$2:$J$500,CTBLE_CUS!$A$2:$A$500,B71,CTBLE_CUS!$C$2:$C$500,'NUEVO REPORTE CONTABILIDAD'!D71,CTBLE_CUS!$D$2:$D$500,'NUEVO REPORTE CONTABILIDAD'!E71,CTBLE_CUS!$F$2:$F$500,'NUEVO REPORTE CONTABILIDAD'!F71)</f>
        <v>0</v>
      </c>
      <c r="J71" s="159"/>
      <c r="K71" s="159"/>
      <c r="L71" s="163"/>
    </row>
    <row r="72" spans="1:12" x14ac:dyDescent="0.25">
      <c r="A72" s="202"/>
      <c r="B72" s="63" t="s">
        <v>62</v>
      </c>
      <c r="C72" s="77" t="s">
        <v>77</v>
      </c>
      <c r="D72" s="62" t="s">
        <v>24</v>
      </c>
      <c r="E72" s="62" t="s">
        <v>54</v>
      </c>
      <c r="F72" s="62" t="s">
        <v>16</v>
      </c>
      <c r="G72" s="62"/>
      <c r="H72" s="6" t="s">
        <v>31</v>
      </c>
      <c r="I72" s="72">
        <f ca="1">SUMIFS(CTBLE_CUS!$J$2:$J$500,CTBLE_CUS!$A$2:$A$500,B72,CTBLE_CUS!$C$2:$C$500,'NUEVO REPORTE CONTABILIDAD'!D72,CTBLE_CUS!$D$2:$D$500,'NUEVO REPORTE CONTABILIDAD'!E72,CTBLE_CUS!$F$2:$F$500,'NUEVO REPORTE CONTABILIDAD'!F72)</f>
        <v>0</v>
      </c>
      <c r="J72" s="159"/>
      <c r="K72" s="159"/>
      <c r="L72" s="163"/>
    </row>
    <row r="73" spans="1:12" ht="13" thickBot="1" x14ac:dyDescent="0.3">
      <c r="A73" s="203"/>
      <c r="B73" s="45" t="s">
        <v>56</v>
      </c>
      <c r="C73" s="78" t="s">
        <v>69</v>
      </c>
      <c r="D73" s="37" t="s">
        <v>22</v>
      </c>
      <c r="E73" s="37" t="s">
        <v>54</v>
      </c>
      <c r="F73" s="37" t="s">
        <v>16</v>
      </c>
      <c r="G73" s="37"/>
      <c r="H73" s="39" t="s">
        <v>31</v>
      </c>
      <c r="I73" s="73">
        <f ca="1">SUMIFS(CTBLE_CUS!$J$2:$J$500,CTBLE_CUS!$A$2:$A$500,B73,CTBLE_CUS!$C$2:$C$500,'NUEVO REPORTE CONTABILIDAD'!D73,CTBLE_CUS!$D$2:$D$500,'NUEVO REPORTE CONTABILIDAD'!E73,CTBLE_CUS!$F$2:$F$500,'NUEVO REPORTE CONTABILIDAD'!F73)</f>
        <v>0</v>
      </c>
      <c r="J73" s="161"/>
      <c r="K73" s="161"/>
      <c r="L73" s="165"/>
    </row>
    <row r="74" spans="1:12" ht="13.5" thickBot="1" x14ac:dyDescent="0.35">
      <c r="A74" s="109" t="s">
        <v>51</v>
      </c>
      <c r="B74" s="132" t="s">
        <v>13</v>
      </c>
      <c r="C74" s="133" t="s">
        <v>66</v>
      </c>
      <c r="D74" s="134" t="s">
        <v>22</v>
      </c>
      <c r="E74" s="134" t="s">
        <v>54</v>
      </c>
      <c r="F74" s="134" t="s">
        <v>35</v>
      </c>
      <c r="G74" s="134" t="s">
        <v>34</v>
      </c>
      <c r="H74" s="113" t="s">
        <v>57</v>
      </c>
      <c r="I74" s="117">
        <f ca="1">SUMIFS(CTBLE_CUS!$I$2:$I$500,CTBLE_CUS!$A$2:$A$500,B74,CTBLE_CUS!$C$2:$C$500,'NUEVO REPORTE CONTABILIDAD'!D74,CTBLE_CUS!$D$2:$D$500,'NUEVO REPORTE CONTABILIDAD'!E74,CTBLE_CUS!$F$2:$F$500,'NUEVO REPORTE CONTABILIDAD'!F74,CTBLE_CUS!$E$2:$E$500,G74)</f>
        <v>0</v>
      </c>
      <c r="J74" s="117">
        <f ca="1">SUM(I74)</f>
        <v>0</v>
      </c>
      <c r="K74" s="117">
        <f ca="1">ABS(SUMIFS(ALTAMIRA_VAL!$D$2:$D$1000,ALTAMIRA_VAL!$A$2:$A$1000,'NUEVO REPORTE CONTABILIDAD'!A74,ALTAMIRA_VAL!$B$2:$B$1000,"USD"))</f>
        <v>0</v>
      </c>
      <c r="L74" s="135">
        <f ca="1">J74-K74</f>
        <v>0</v>
      </c>
    </row>
    <row r="75" spans="1:12" x14ac:dyDescent="0.25">
      <c r="A75" s="199" t="s">
        <v>52</v>
      </c>
      <c r="B75" s="66" t="s">
        <v>62</v>
      </c>
      <c r="C75" s="76" t="s">
        <v>77</v>
      </c>
      <c r="D75" s="65" t="s">
        <v>24</v>
      </c>
      <c r="E75" s="65" t="s">
        <v>54</v>
      </c>
      <c r="F75" s="65" t="s">
        <v>35</v>
      </c>
      <c r="G75" s="65" t="s">
        <v>34</v>
      </c>
      <c r="H75" s="46" t="s">
        <v>57</v>
      </c>
      <c r="I75" s="69">
        <f ca="1">SUMIFS(CTBLE_CUS!$J$2:$J$500,CTBLE_CUS!$A$2:$A$500,B75,CTBLE_CUS!$C$2:$C$500,'NUEVO REPORTE CONTABILIDAD'!D75,CTBLE_CUS!$D$2:$D$500,'NUEVO REPORTE CONTABILIDAD'!E75,CTBLE_CUS!$F$2:$F$500,'NUEVO REPORTE CONTABILIDAD'!F75,CTBLE_CUS!$E$2:$E$500,G75)</f>
        <v>0</v>
      </c>
      <c r="J75" s="155">
        <f ca="1">SUM(I75:I79)</f>
        <v>0</v>
      </c>
      <c r="K75" s="155">
        <f ca="1">ABS(SUMIFS(ALTAMIRA_VAL!$D$2:$D$1000,ALTAMIRA_VAL!$A$2:$A$1000,'NUEVO REPORTE CONTABILIDAD'!A75,ALTAMIRA_VAL!$B$2:$B$1000,"USD"))</f>
        <v>0</v>
      </c>
      <c r="L75" s="162">
        <f ca="1">J75-K75</f>
        <v>0</v>
      </c>
    </row>
    <row r="76" spans="1:12" x14ac:dyDescent="0.25">
      <c r="A76" s="200"/>
      <c r="B76" s="63" t="s">
        <v>19</v>
      </c>
      <c r="C76" s="83" t="s">
        <v>67</v>
      </c>
      <c r="D76" s="62" t="s">
        <v>24</v>
      </c>
      <c r="E76" s="62" t="s">
        <v>54</v>
      </c>
      <c r="F76" s="62" t="s">
        <v>35</v>
      </c>
      <c r="G76" s="62" t="s">
        <v>34</v>
      </c>
      <c r="H76" s="26" t="s">
        <v>57</v>
      </c>
      <c r="I76" s="72">
        <f ca="1">SUMIFS(CTBLE_CUS!$J$2:$J$500,CTBLE_CUS!$A$2:$A$500,B76,CTBLE_CUS!$C$2:$C$500,'NUEVO REPORTE CONTABILIDAD'!D76,CTBLE_CUS!$D$2:$D$500,'NUEVO REPORTE CONTABILIDAD'!E76,CTBLE_CUS!$F$2:$F$500,'NUEVO REPORTE CONTABILIDAD'!F76,CTBLE_CUS!$E$2:$E$500,G76)</f>
        <v>0</v>
      </c>
      <c r="J76" s="159"/>
      <c r="K76" s="159"/>
      <c r="L76" s="163"/>
    </row>
    <row r="77" spans="1:12" x14ac:dyDescent="0.25">
      <c r="A77" s="200"/>
      <c r="B77" s="63" t="s">
        <v>63</v>
      </c>
      <c r="C77" s="77" t="s">
        <v>78</v>
      </c>
      <c r="D77" s="62" t="s">
        <v>22</v>
      </c>
      <c r="E77" s="62" t="s">
        <v>54</v>
      </c>
      <c r="F77" s="62" t="s">
        <v>35</v>
      </c>
      <c r="G77" s="62" t="s">
        <v>34</v>
      </c>
      <c r="H77" s="26" t="s">
        <v>57</v>
      </c>
      <c r="I77" s="72">
        <f ca="1">SUMIFS(CTBLE_CUS!$J$2:$J$500,CTBLE_CUS!$A$2:$A$500,B77,CTBLE_CUS!$C$2:$C$500,'NUEVO REPORTE CONTABILIDAD'!D77,CTBLE_CUS!$D$2:$D$500,'NUEVO REPORTE CONTABILIDAD'!E77,CTBLE_CUS!$F$2:$F$500,'NUEVO REPORTE CONTABILIDAD'!F77,CTBLE_CUS!$E$2:$E$500,G77)</f>
        <v>0</v>
      </c>
      <c r="J77" s="159"/>
      <c r="K77" s="159"/>
      <c r="L77" s="163"/>
    </row>
    <row r="78" spans="1:12" x14ac:dyDescent="0.25">
      <c r="A78" s="200"/>
      <c r="B78" s="63" t="s">
        <v>19</v>
      </c>
      <c r="C78" s="83" t="s">
        <v>67</v>
      </c>
      <c r="D78" s="62" t="s">
        <v>22</v>
      </c>
      <c r="E78" s="62" t="s">
        <v>54</v>
      </c>
      <c r="F78" s="62" t="s">
        <v>35</v>
      </c>
      <c r="G78" s="62" t="s">
        <v>34</v>
      </c>
      <c r="H78" s="26" t="s">
        <v>57</v>
      </c>
      <c r="I78" s="72">
        <f ca="1">SUMIFS(CTBLE_CUS!$J$2:$J$500,CTBLE_CUS!$A$2:$A$500,B78,CTBLE_CUS!$C$2:$C$500,'NUEVO REPORTE CONTABILIDAD'!D78,CTBLE_CUS!$D$2:$D$500,'NUEVO REPORTE CONTABILIDAD'!E78,CTBLE_CUS!$F$2:$F$500,'NUEVO REPORTE CONTABILIDAD'!F78,CTBLE_CUS!$E$2:$E$500,G78)</f>
        <v>0</v>
      </c>
      <c r="J78" s="159"/>
      <c r="K78" s="159"/>
      <c r="L78" s="163"/>
    </row>
    <row r="79" spans="1:12" ht="13" thickBot="1" x14ac:dyDescent="0.3">
      <c r="A79" s="194"/>
      <c r="B79" s="45" t="s">
        <v>19</v>
      </c>
      <c r="C79" s="93" t="s">
        <v>67</v>
      </c>
      <c r="D79" s="37" t="s">
        <v>22</v>
      </c>
      <c r="E79" s="37" t="s">
        <v>54</v>
      </c>
      <c r="F79" s="37" t="s">
        <v>35</v>
      </c>
      <c r="G79" s="37" t="s">
        <v>34</v>
      </c>
      <c r="H79" s="47" t="s">
        <v>57</v>
      </c>
      <c r="I79" s="73">
        <f ca="1">SUMIFS(CTBLE_CUS!$H$2:$H$500,CTBLE_CUS!$A$2:$A$500,B79,CTBLE_CUS!$C$2:$C$500,'NUEVO REPORTE CONTABILIDAD'!D79,CTBLE_CUS!$D$2:$D$500,'NUEVO REPORTE CONTABILIDAD'!E79,CTBLE_CUS!$F$2:$F$500,'NUEVO REPORTE CONTABILIDAD'!F79,CTBLE_CUS!$E$2:$E$500,G79)</f>
        <v>0</v>
      </c>
      <c r="J79" s="161"/>
      <c r="K79" s="161"/>
      <c r="L79" s="165"/>
    </row>
    <row r="80" spans="1:12" ht="13.5" thickBot="1" x14ac:dyDescent="0.3">
      <c r="A80" s="104" t="s">
        <v>47</v>
      </c>
      <c r="B80" s="96" t="s">
        <v>19</v>
      </c>
      <c r="C80" s="136" t="s">
        <v>67</v>
      </c>
      <c r="D80" s="97" t="s">
        <v>22</v>
      </c>
      <c r="E80" s="97" t="s">
        <v>54</v>
      </c>
      <c r="F80" s="97" t="s">
        <v>53</v>
      </c>
      <c r="G80" s="97" t="s">
        <v>34</v>
      </c>
      <c r="H80" s="105" t="s">
        <v>57</v>
      </c>
      <c r="I80" s="100">
        <f ca="1">SUMIFS(CTBLE_CUS!$H$2:$H$500,CTBLE_CUS!$A$2:$A$500,B80,CTBLE_CUS!$B$2:$B$500,'NUEVO REPORTE CONTABILIDAD'!D80,CTBLE_CUS!$C$2:$C$500,'NUEVO REPORTE CONTABILIDAD'!E80,CTBLE_CUS!$E$2:$E$500,'NUEVO REPORTE CONTABILIDAD'!F80,CTBLE_CUS!$D$2:$D$500,G80)</f>
        <v>0</v>
      </c>
      <c r="J80" s="100">
        <f ca="1">SUM(I80)</f>
        <v>0</v>
      </c>
      <c r="K80" s="100">
        <f ca="1">ABS(SUMIFS(ALTAMIRA_VAL!$D$2:$D$1000,ALTAMIRA_VAL!$A$2:$A$1000,'NUEVO REPORTE CONTABILIDAD'!A80,ALTAMIRA_VAL!$B$2:$B$1000,"USD"))</f>
        <v>0</v>
      </c>
      <c r="L80" s="101">
        <f ca="1">J80-K80</f>
        <v>0</v>
      </c>
    </row>
    <row r="81" spans="1:12" ht="17.5" x14ac:dyDescent="0.35">
      <c r="A81" s="166" t="s">
        <v>3</v>
      </c>
      <c r="B81" s="59"/>
      <c r="C81" s="59"/>
      <c r="D81" s="59"/>
      <c r="E81" s="59"/>
      <c r="F81" s="59"/>
      <c r="G81" s="59"/>
      <c r="H81" s="59"/>
      <c r="I81" s="59"/>
      <c r="J81" s="168">
        <f ca="1">SUM(J48:J80)</f>
        <v>0</v>
      </c>
      <c r="K81" s="168">
        <f ca="1">SUM(K48:K80)</f>
        <v>0</v>
      </c>
      <c r="L81" s="170">
        <f ca="1">J81-K81</f>
        <v>0</v>
      </c>
    </row>
    <row r="82" spans="1:12" ht="17.5" x14ac:dyDescent="0.35">
      <c r="A82" s="166"/>
      <c r="B82" s="60"/>
      <c r="C82" s="60"/>
      <c r="D82" s="60"/>
      <c r="E82" s="60"/>
      <c r="F82" s="60"/>
      <c r="G82" s="60"/>
      <c r="H82" s="60"/>
      <c r="I82" s="60"/>
      <c r="J82" s="168"/>
      <c r="K82" s="168"/>
      <c r="L82" s="170"/>
    </row>
    <row r="83" spans="1:12" ht="18" thickBot="1" x14ac:dyDescent="0.4">
      <c r="A83" s="167"/>
      <c r="B83" s="56"/>
      <c r="C83" s="56"/>
      <c r="D83" s="56"/>
      <c r="E83" s="56"/>
      <c r="F83" s="56"/>
      <c r="G83" s="56"/>
      <c r="H83" s="56"/>
      <c r="I83" s="56"/>
      <c r="J83" s="169"/>
      <c r="K83" s="169"/>
      <c r="L83" s="171"/>
    </row>
    <row r="87" spans="1:12" ht="13" thickBot="1" x14ac:dyDescent="0.3"/>
    <row r="88" spans="1:12" ht="15.65" customHeight="1" x14ac:dyDescent="0.25">
      <c r="A88" s="179" t="s">
        <v>4</v>
      </c>
      <c r="B88" s="180"/>
      <c r="C88" s="180"/>
      <c r="D88" s="180"/>
      <c r="E88" s="181"/>
    </row>
    <row r="89" spans="1:12" ht="13" thickBot="1" x14ac:dyDescent="0.3">
      <c r="A89" s="182"/>
      <c r="B89" s="183"/>
      <c r="C89" s="183"/>
      <c r="D89" s="183"/>
      <c r="E89" s="184"/>
    </row>
    <row r="90" spans="1:12" ht="13.5" thickBot="1" x14ac:dyDescent="0.35">
      <c r="A90" s="2" t="s">
        <v>7</v>
      </c>
      <c r="B90" s="2" t="s">
        <v>9</v>
      </c>
      <c r="C90" s="2"/>
      <c r="D90" s="2" t="s">
        <v>10</v>
      </c>
      <c r="E90" s="2" t="s">
        <v>8</v>
      </c>
      <c r="F90" s="2" t="s">
        <v>11</v>
      </c>
      <c r="G90" s="2" t="s">
        <v>25</v>
      </c>
      <c r="H90" s="2"/>
      <c r="I90" s="2" t="s">
        <v>12</v>
      </c>
      <c r="J90" s="2" t="s">
        <v>0</v>
      </c>
      <c r="K90" s="2" t="s">
        <v>1</v>
      </c>
      <c r="L90" s="2" t="s">
        <v>6</v>
      </c>
    </row>
    <row r="91" spans="1:12" x14ac:dyDescent="0.25">
      <c r="A91" s="172" t="s">
        <v>36</v>
      </c>
      <c r="B91" s="106" t="s">
        <v>62</v>
      </c>
      <c r="C91" s="76" t="s">
        <v>77</v>
      </c>
      <c r="D91" s="7" t="s">
        <v>14</v>
      </c>
      <c r="E91" s="8" t="s">
        <v>55</v>
      </c>
      <c r="F91" s="9" t="s">
        <v>16</v>
      </c>
      <c r="G91" s="10"/>
      <c r="H91" s="11" t="s">
        <v>31</v>
      </c>
      <c r="I91" s="67">
        <f ca="1">SUMIFS(CTBLE_CUS!$J$2:$J$500,CTBLE_CUS!$A$2:$A$500,B91,CTBLE_CUS!$C$2:$C$500,'NUEVO REPORTE CONTABILIDAD'!D91,CTBLE_CUS!$D$2:$D$500,'NUEVO REPORTE CONTABILIDAD'!E91,CTBLE_CUS!$F$2:$F$500,'NUEVO REPORTE CONTABILIDAD'!F91)</f>
        <v>0</v>
      </c>
      <c r="J91" s="174">
        <f ca="1">SUM(I91:I92)</f>
        <v>0</v>
      </c>
      <c r="K91" s="174">
        <f ca="1">ABS(SUMIFS(ALTAMIRA_VAL!$D$2:$D$1000,ALTAMIRA_VAL!$A$2:$A$1000,'NUEVO REPORTE CONTABILIDAD'!A91,ALTAMIRA_VAL!$B$2:$B$1000,"EUR"))</f>
        <v>0</v>
      </c>
      <c r="L91" s="177">
        <f ca="1">J91-K91</f>
        <v>0</v>
      </c>
    </row>
    <row r="92" spans="1:12" ht="13" thickBot="1" x14ac:dyDescent="0.3">
      <c r="A92" s="173"/>
      <c r="B92" s="107" t="s">
        <v>68</v>
      </c>
      <c r="C92" s="93" t="s">
        <v>76</v>
      </c>
      <c r="D92" s="12" t="s">
        <v>14</v>
      </c>
      <c r="E92" s="13" t="s">
        <v>55</v>
      </c>
      <c r="F92" s="14" t="s">
        <v>16</v>
      </c>
      <c r="G92" s="15"/>
      <c r="H92" s="16" t="s">
        <v>31</v>
      </c>
      <c r="I92" s="68">
        <f ca="1">SUMIFS(CTBLE_CUS!$J$2:$J$500,CTBLE_CUS!$A$2:$A$500,B92,CTBLE_CUS!$C$2:$C$500,'NUEVO REPORTE CONTABILIDAD'!D92,CTBLE_CUS!$D$2:$D$500,'NUEVO REPORTE CONTABILIDAD'!E92,CTBLE_CUS!$F$2:$F$500,'NUEVO REPORTE CONTABILIDAD'!F92)</f>
        <v>0</v>
      </c>
      <c r="J92" s="175"/>
      <c r="K92" s="176"/>
      <c r="L92" s="178"/>
    </row>
    <row r="93" spans="1:12" ht="13.5" thickBot="1" x14ac:dyDescent="0.35">
      <c r="A93" s="84" t="s">
        <v>37</v>
      </c>
      <c r="B93" s="138" t="s">
        <v>68</v>
      </c>
      <c r="C93" s="136" t="s">
        <v>76</v>
      </c>
      <c r="D93" s="86" t="s">
        <v>22</v>
      </c>
      <c r="E93" s="87" t="s">
        <v>55</v>
      </c>
      <c r="F93" s="88" t="s">
        <v>16</v>
      </c>
      <c r="G93" s="89"/>
      <c r="H93" s="90" t="s">
        <v>31</v>
      </c>
      <c r="I93" s="137">
        <f ca="1">SUMIFS(CTBLE_CUS!$J$2:$J$500,CTBLE_CUS!$A$2:$A$500,B93,CTBLE_CUS!$C$2:$C$500,'NUEVO REPORTE CONTABILIDAD'!D93,CTBLE_CUS!$D$2:$D$500,'NUEVO REPORTE CONTABILIDAD'!E93,CTBLE_CUS!$F$2:$F$500,'NUEVO REPORTE CONTABILIDAD'!F93)</f>
        <v>0</v>
      </c>
      <c r="J93" s="91">
        <f ca="1">SUM(I93)</f>
        <v>0</v>
      </c>
      <c r="K93" s="91">
        <f ca="1">ABS(SUMIFS(ALTAMIRA_VAL!$D$2:$D$1000,ALTAMIRA_VAL!$A$2:$A$1000,'NUEVO REPORTE CONTABILIDAD'!A93,ALTAMIRA_VAL!$B$2:$B$1000,"EUR"))</f>
        <v>0</v>
      </c>
      <c r="L93" s="92">
        <f ca="1">J93-K93</f>
        <v>0</v>
      </c>
    </row>
    <row r="94" spans="1:12" ht="13.5" thickBot="1" x14ac:dyDescent="0.35">
      <c r="A94" s="23" t="s">
        <v>38</v>
      </c>
      <c r="B94" s="108" t="s">
        <v>68</v>
      </c>
      <c r="C94" s="94" t="s">
        <v>76</v>
      </c>
      <c r="D94" s="17" t="s">
        <v>22</v>
      </c>
      <c r="E94" s="18" t="s">
        <v>55</v>
      </c>
      <c r="F94" s="19" t="s">
        <v>26</v>
      </c>
      <c r="G94" s="19" t="s">
        <v>27</v>
      </c>
      <c r="H94" s="20" t="s">
        <v>31</v>
      </c>
      <c r="I94" s="21">
        <f ca="1">SUMIFS(CTBLE_CUS!$J$2:$J$500,CTBLE_CUS!$A$2:$A$500,B94,CTBLE_CUS!$C$2:$C$500,'NUEVO REPORTE CONTABILIDAD'!D94,CTBLE_CUS!$D$2:$D$500,'NUEVO REPORTE CONTABILIDAD'!E94,CTBLE_CUS!$F$2:$F$500,'NUEVO REPORTE CONTABILIDAD'!F94,CTBLE_CUS!$E$2:$E$500,G94)</f>
        <v>0</v>
      </c>
      <c r="J94" s="21">
        <f ca="1">SUM(I94)</f>
        <v>0</v>
      </c>
      <c r="K94" s="21">
        <f ca="1">ABS(SUMIFS(ALTAMIRA_VAL!$D$2:$D$1000,ALTAMIRA_VAL!$A$2:$A$1000,'NUEVO REPORTE CONTABILIDAD'!A94,ALTAMIRA_VAL!$B$2:$B$1000,"EUR"))</f>
        <v>0</v>
      </c>
      <c r="L94" s="22">
        <f ca="1">J94-K94</f>
        <v>0</v>
      </c>
    </row>
    <row r="95" spans="1:12" ht="17.5" x14ac:dyDescent="0.35">
      <c r="A95" s="166" t="s">
        <v>5</v>
      </c>
      <c r="B95" s="59"/>
      <c r="C95" s="59"/>
      <c r="D95" s="59"/>
      <c r="E95" s="59"/>
      <c r="F95" s="59"/>
      <c r="G95" s="59"/>
      <c r="H95" s="59"/>
      <c r="I95" s="59"/>
      <c r="J95" s="168">
        <f ca="1">SUM(J62:J94)</f>
        <v>0</v>
      </c>
      <c r="K95" s="168">
        <f ca="1">SUM(K62:K94)</f>
        <v>0</v>
      </c>
      <c r="L95" s="170">
        <f ca="1">SUM(L91:L94)</f>
        <v>0</v>
      </c>
    </row>
    <row r="96" spans="1:12" ht="17.5" x14ac:dyDescent="0.35">
      <c r="A96" s="166"/>
      <c r="B96" s="60"/>
      <c r="C96" s="60"/>
      <c r="D96" s="60"/>
      <c r="E96" s="60"/>
      <c r="F96" s="60"/>
      <c r="G96" s="60"/>
      <c r="H96" s="60"/>
      <c r="I96" s="60"/>
      <c r="J96" s="168"/>
      <c r="K96" s="168"/>
      <c r="L96" s="170"/>
    </row>
    <row r="97" spans="1:12" ht="18" thickBot="1" x14ac:dyDescent="0.4">
      <c r="A97" s="167"/>
      <c r="B97" s="56"/>
      <c r="C97" s="56"/>
      <c r="D97" s="56"/>
      <c r="E97" s="56"/>
      <c r="F97" s="56"/>
      <c r="G97" s="56"/>
      <c r="H97" s="56"/>
      <c r="I97" s="56"/>
      <c r="J97" s="169"/>
      <c r="K97" s="169"/>
      <c r="L97" s="171"/>
    </row>
  </sheetData>
  <mergeCells count="69">
    <mergeCell ref="C2:C3"/>
    <mergeCell ref="A75:A79"/>
    <mergeCell ref="A70:A73"/>
    <mergeCell ref="J67:J68"/>
    <mergeCell ref="K67:K68"/>
    <mergeCell ref="L67:L68"/>
    <mergeCell ref="J75:J79"/>
    <mergeCell ref="K75:K79"/>
    <mergeCell ref="L75:L79"/>
    <mergeCell ref="J70:J73"/>
    <mergeCell ref="K70:K73"/>
    <mergeCell ref="L70:L73"/>
    <mergeCell ref="L36:L37"/>
    <mergeCell ref="J54:J58"/>
    <mergeCell ref="K54:K58"/>
    <mergeCell ref="L54:L58"/>
    <mergeCell ref="K36:K37"/>
    <mergeCell ref="J36:J37"/>
    <mergeCell ref="L40:L42"/>
    <mergeCell ref="J40:J42"/>
    <mergeCell ref="K40:K42"/>
    <mergeCell ref="J49:J52"/>
    <mergeCell ref="K49:K52"/>
    <mergeCell ref="L49:L52"/>
    <mergeCell ref="K21:K31"/>
    <mergeCell ref="J16:J19"/>
    <mergeCell ref="J10:J11"/>
    <mergeCell ref="K10:K11"/>
    <mergeCell ref="J12:J15"/>
    <mergeCell ref="K12:K15"/>
    <mergeCell ref="A67:A68"/>
    <mergeCell ref="A54:A58"/>
    <mergeCell ref="A12:A15"/>
    <mergeCell ref="A7:E8"/>
    <mergeCell ref="A45:E46"/>
    <mergeCell ref="A32:A33"/>
    <mergeCell ref="A36:A37"/>
    <mergeCell ref="A10:A11"/>
    <mergeCell ref="A16:A19"/>
    <mergeCell ref="A21:A31"/>
    <mergeCell ref="A40:A42"/>
    <mergeCell ref="A95:A97"/>
    <mergeCell ref="K95:K97"/>
    <mergeCell ref="L95:L97"/>
    <mergeCell ref="J81:J83"/>
    <mergeCell ref="J95:J97"/>
    <mergeCell ref="A91:A92"/>
    <mergeCell ref="J91:J92"/>
    <mergeCell ref="K91:K92"/>
    <mergeCell ref="L91:L92"/>
    <mergeCell ref="A81:A83"/>
    <mergeCell ref="A88:E89"/>
    <mergeCell ref="K81:K83"/>
    <mergeCell ref="L81:L83"/>
    <mergeCell ref="A2:B3"/>
    <mergeCell ref="J59:J66"/>
    <mergeCell ref="K59:K66"/>
    <mergeCell ref="L59:L66"/>
    <mergeCell ref="A49:A52"/>
    <mergeCell ref="A59:A66"/>
    <mergeCell ref="L21:L31"/>
    <mergeCell ref="K32:K33"/>
    <mergeCell ref="J32:J33"/>
    <mergeCell ref="L32:L33"/>
    <mergeCell ref="L10:L11"/>
    <mergeCell ref="L12:L15"/>
    <mergeCell ref="L16:L19"/>
    <mergeCell ref="K16:K19"/>
    <mergeCell ref="J21:J3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"/>
  <sheetViews>
    <sheetView zoomScale="115" zoomScaleNormal="115" workbookViewId="0">
      <selection activeCell="C18" sqref="C18:C20"/>
    </sheetView>
  </sheetViews>
  <sheetFormatPr baseColWidth="10" defaultRowHeight="12.5" x14ac:dyDescent="0.25"/>
  <cols>
    <col min="1" max="1" width="16.90625" bestFit="1" customWidth="1"/>
    <col min="2" max="2" width="9.08984375" bestFit="1" customWidth="1"/>
    <col min="3" max="4" width="14.7265625" style="150" bestFit="1" customWidth="1"/>
    <col min="5" max="5" width="12.1796875" style="150" bestFit="1" customWidth="1"/>
  </cols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baseColWidth="10" defaultRowHeight="12.5" x14ac:dyDescent="0.25"/>
  <cols>
    <col min="1" max="1" width="10.6328125" bestFit="1" customWidth="1"/>
    <col min="2" max="2" width="30.08984375" bestFit="1" customWidth="1"/>
    <col min="3" max="3" width="11.81640625" bestFit="1" customWidth="1"/>
    <col min="4" max="4" width="9.54296875" bestFit="1" customWidth="1"/>
    <col min="5" max="5" width="13.6328125" bestFit="1" customWidth="1"/>
    <col min="6" max="6" width="17.6328125" bestFit="1" customWidth="1"/>
    <col min="7" max="7" width="12.54296875" bestFit="1" customWidth="1"/>
    <col min="8" max="8" width="20.1796875" bestFit="1" customWidth="1"/>
    <col min="9" max="9" width="15" bestFit="1" customWidth="1"/>
    <col min="10" max="10" width="17.90625" bestFit="1" customWidth="1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NUEVO REPORTE CONTABILIDAD</vt:lpstr>
      <vt:lpstr>ALTAMIRA_VAL</vt:lpstr>
      <vt:lpstr>CTBLE_CUS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ESTHER DIAZ CASTRO</dc:creator>
  <cp:lastModifiedBy>LUIS ORLANDO LUNA CRUZ</cp:lastModifiedBy>
  <cp:lastPrinted>2020-03-17T23:46:44Z</cp:lastPrinted>
  <dcterms:created xsi:type="dcterms:W3CDTF">2020-03-27T22:53:07Z</dcterms:created>
  <dcterms:modified xsi:type="dcterms:W3CDTF">2020-08-06T19:42:51Z</dcterms:modified>
</cp:coreProperties>
</file>